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da0\Documents\GitHub\pokeRank\"/>
    </mc:Choice>
  </mc:AlternateContent>
  <bookViews>
    <workbookView xWindow="0" yWindow="1800" windowWidth="38400" windowHeight="17820" activeTab="4"/>
  </bookViews>
  <sheets>
    <sheet name="Linearity Report 1" sheetId="5" r:id="rId1"/>
    <sheet name="Optimizer" sheetId="1" r:id="rId2"/>
    <sheet name="Sheet3" sheetId="7" r:id="rId3"/>
    <sheet name="Sheet2" sheetId="6" r:id="rId4"/>
    <sheet name="Base Stats" sheetId="2" r:id="rId5"/>
    <sheet name="OU Respresentation" sheetId="4" r:id="rId6"/>
    <sheet name="Descriptive Stats" sheetId="3" r:id="rId7"/>
  </sheets>
  <definedNames>
    <definedName name="_xlnm._FilterDatabase" localSheetId="4" hidden="1">'Base Stats'!$A$1:$S$1018</definedName>
    <definedName name="_xlnm._FilterDatabase" localSheetId="5" hidden="1">'OU Respresentation'!$A$1:$B$1</definedName>
    <definedName name="solver_adj" localSheetId="1" hidden="1">Optimizer!$A$2:$A$7,Optimizer!$A$10:$A$15,Optimizer!$A$18:$A$32,Optimizer!$A$35:$A$59</definedName>
    <definedName name="solver_adj" localSheetId="3" hidden="1">Sheet2!$D$8</definedName>
    <definedName name="solver_cvg" localSheetId="1" hidden="1">0.0001</definedName>
    <definedName name="solver_cvg" localSheetId="3" hidden="1">0.0001</definedName>
    <definedName name="solver_drv" localSheetId="1" hidden="1">2</definedName>
    <definedName name="solver_drv" localSheetId="3" hidden="1">1</definedName>
    <definedName name="solver_eng" localSheetId="1" hidden="1">1</definedName>
    <definedName name="solver_eng" localSheetId="3" hidden="1">1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lhs1" localSheetId="1" hidden="1">Optimizer!$A$10</definedName>
    <definedName name="solver_lhs1" localSheetId="3" hidden="1">Sheet2!$D$14</definedName>
    <definedName name="solver_lhs10" localSheetId="1" hidden="1">Optimizer!$A$2:$A$7</definedName>
    <definedName name="solver_lhs11" localSheetId="1" hidden="1">Optimizer!$A$3</definedName>
    <definedName name="solver_lhs12" localSheetId="1" hidden="1">Optimizer!$A$35:$A$59</definedName>
    <definedName name="solver_lhs13" localSheetId="1" hidden="1">Optimizer!$A$4</definedName>
    <definedName name="solver_lhs14" localSheetId="1" hidden="1">Optimizer!$A$5</definedName>
    <definedName name="solver_lhs15" localSheetId="1" hidden="1">Optimizer!$A$6</definedName>
    <definedName name="solver_lhs16" localSheetId="1" hidden="1">Optimizer!$A$7</definedName>
    <definedName name="solver_lhs17" localSheetId="1" hidden="1">Optimizer!$P$34</definedName>
    <definedName name="solver_lhs18" localSheetId="1" hidden="1">Optimizer!$P$35</definedName>
    <definedName name="solver_lhs19" localSheetId="1" hidden="1">Optimizer!$P$36</definedName>
    <definedName name="solver_lhs2" localSheetId="1" hidden="1">Optimizer!$A$10:$A$15</definedName>
    <definedName name="solver_lhs2" localSheetId="3" hidden="1">Sheet2!$D$8</definedName>
    <definedName name="solver_lhs20" localSheetId="1" hidden="1">Optimizer!$P$42</definedName>
    <definedName name="solver_lhs21" localSheetId="1" hidden="1">Optimizer!$P$44</definedName>
    <definedName name="solver_lhs3" localSheetId="1" hidden="1">Optimizer!$A$11</definedName>
    <definedName name="solver_lhs3" localSheetId="3" hidden="1">Sheet2!$H$12</definedName>
    <definedName name="solver_lhs4" localSheetId="1" hidden="1">Optimizer!$A$12</definedName>
    <definedName name="solver_lhs5" localSheetId="1" hidden="1">Optimizer!$A$13</definedName>
    <definedName name="solver_lhs6" localSheetId="1" hidden="1">Optimizer!$A$14</definedName>
    <definedName name="solver_lhs7" localSheetId="1" hidden="1">Optimizer!$A$15</definedName>
    <definedName name="solver_lhs8" localSheetId="1" hidden="1">Optimizer!$A$18:$A$32</definedName>
    <definedName name="solver_lhs9" localSheetId="1" hidden="1">Optimizer!$A$2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21</definedName>
    <definedName name="solver_num" localSheetId="3" hidden="1">2</definedName>
    <definedName name="solver_nwt" localSheetId="1" hidden="1">1</definedName>
    <definedName name="solver_nwt" localSheetId="3" hidden="1">1</definedName>
    <definedName name="solver_opt" localSheetId="1" hidden="1">Optimizer!$Q$67</definedName>
    <definedName name="solver_opt" localSheetId="3" hidden="1">Sheet2!$G$8</definedName>
    <definedName name="solver_pre" localSheetId="1" hidden="1">0.000001</definedName>
    <definedName name="solver_pre" localSheetId="3" hidden="1">0.000001</definedName>
    <definedName name="solver_rbv" localSheetId="1" hidden="1">2</definedName>
    <definedName name="solver_rbv" localSheetId="3" hidden="1">1</definedName>
    <definedName name="solver_rel1" localSheetId="1" hidden="1">1</definedName>
    <definedName name="solver_rel1" localSheetId="3" hidden="1">2</definedName>
    <definedName name="solver_rel10" localSheetId="1" hidden="1">4</definedName>
    <definedName name="solver_rel11" localSheetId="1" hidden="1">1</definedName>
    <definedName name="solver_rel12" localSheetId="1" hidden="1">4</definedName>
    <definedName name="solver_rel13" localSheetId="1" hidden="1">1</definedName>
    <definedName name="solver_rel14" localSheetId="1" hidden="1">1</definedName>
    <definedName name="solver_rel15" localSheetId="1" hidden="1">1</definedName>
    <definedName name="solver_rel16" localSheetId="1" hidden="1">1</definedName>
    <definedName name="solver_rel17" localSheetId="1" hidden="1">3</definedName>
    <definedName name="solver_rel18" localSheetId="1" hidden="1">1</definedName>
    <definedName name="solver_rel19" localSheetId="1" hidden="1">1</definedName>
    <definedName name="solver_rel2" localSheetId="1" hidden="1">4</definedName>
    <definedName name="solver_rel2" localSheetId="3" hidden="1">3</definedName>
    <definedName name="solver_rel20" localSheetId="1" hidden="1">2</definedName>
    <definedName name="solver_rel21" localSheetId="1" hidden="1">1</definedName>
    <definedName name="solver_rel3" localSheetId="1" hidden="1">1</definedName>
    <definedName name="solver_rel3" localSheetId="3" hidden="1">3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el8" localSheetId="1" hidden="1">4</definedName>
    <definedName name="solver_rel9" localSheetId="1" hidden="1">1</definedName>
    <definedName name="solver_rhs1" localSheetId="1" hidden="1">31</definedName>
    <definedName name="solver_rhs1" localSheetId="3" hidden="1">-1</definedName>
    <definedName name="solver_rhs10" localSheetId="1" hidden="1">integer</definedName>
    <definedName name="solver_rhs11" localSheetId="1" hidden="1">252</definedName>
    <definedName name="solver_rhs12" localSheetId="1" hidden="1">integer</definedName>
    <definedName name="solver_rhs13" localSheetId="1" hidden="1">252</definedName>
    <definedName name="solver_rhs14" localSheetId="1" hidden="1">252</definedName>
    <definedName name="solver_rhs15" localSheetId="1" hidden="1">252</definedName>
    <definedName name="solver_rhs16" localSheetId="1" hidden="1">252</definedName>
    <definedName name="solver_rhs17" localSheetId="1" hidden="1">Optimizer!$S$36</definedName>
    <definedName name="solver_rhs18" localSheetId="1" hidden="1">Optimizer!$M$29</definedName>
    <definedName name="solver_rhs19" localSheetId="1" hidden="1">1</definedName>
    <definedName name="solver_rhs2" localSheetId="1" hidden="1">integer</definedName>
    <definedName name="solver_rhs2" localSheetId="3" hidden="1">1</definedName>
    <definedName name="solver_rhs20" localSheetId="1" hidden="1">1</definedName>
    <definedName name="solver_rhs21" localSheetId="1" hidden="1">233.5</definedName>
    <definedName name="solver_rhs3" localSheetId="1" hidden="1">31</definedName>
    <definedName name="solver_rhs3" localSheetId="3" hidden="1">0</definedName>
    <definedName name="solver_rhs4" localSheetId="1" hidden="1">31</definedName>
    <definedName name="solver_rhs5" localSheetId="1" hidden="1">31</definedName>
    <definedName name="solver_rhs6" localSheetId="1" hidden="1">31</definedName>
    <definedName name="solver_rhs7" localSheetId="1" hidden="1">31</definedName>
    <definedName name="solver_rhs8" localSheetId="1" hidden="1">integer</definedName>
    <definedName name="solver_rhs9" localSheetId="1" hidden="1">252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2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1</definedName>
    <definedName name="solver_typ" localSheetId="3" hidden="1">1</definedName>
    <definedName name="solver_val" localSheetId="1" hidden="1">2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4" i="1" l="1"/>
  <c r="Y22" i="1"/>
  <c r="Y21" i="1"/>
  <c r="G8" i="6"/>
  <c r="D14" i="6" s="1"/>
  <c r="Q66" i="1"/>
  <c r="Q65" i="1"/>
  <c r="Q64" i="1"/>
  <c r="Q63" i="1"/>
  <c r="Q67" i="1" l="1"/>
  <c r="P9" i="1"/>
  <c r="P13" i="1"/>
  <c r="N16" i="1"/>
  <c r="P29" i="1"/>
  <c r="J44" i="1"/>
  <c r="N12" i="1"/>
  <c r="M12" i="1"/>
  <c r="J13" i="1"/>
  <c r="I13" i="1"/>
  <c r="I12" i="1"/>
  <c r="J12" i="1" s="1"/>
  <c r="L6" i="1"/>
  <c r="L9" i="1"/>
  <c r="L8" i="1"/>
  <c r="L7" i="1"/>
  <c r="N8" i="1"/>
  <c r="N7" i="1"/>
  <c r="N5" i="1"/>
  <c r="N3" i="1"/>
  <c r="L5" i="1"/>
  <c r="L4" i="1"/>
  <c r="S31" i="1"/>
  <c r="Q577" i="2" l="1"/>
  <c r="Q345" i="2"/>
  <c r="Q338" i="2"/>
  <c r="Q522" i="2"/>
  <c r="Q355" i="2"/>
  <c r="Q152" i="2"/>
  <c r="Q148" i="2"/>
  <c r="Q144" i="2"/>
  <c r="Q793" i="2"/>
  <c r="Q617" i="2"/>
  <c r="Q376" i="2"/>
  <c r="Q375" i="2"/>
  <c r="Q784" i="2"/>
  <c r="Q950" i="2"/>
  <c r="Q448" i="2"/>
  <c r="Q726" i="2"/>
  <c r="Q890" i="2"/>
  <c r="Q405" i="2"/>
  <c r="Q13" i="2"/>
  <c r="Q630" i="2"/>
  <c r="Q432" i="2"/>
  <c r="Q142" i="2"/>
  <c r="Q46" i="2"/>
  <c r="Q425" i="2"/>
  <c r="Q424" i="2"/>
  <c r="Q189" i="2"/>
  <c r="Q385" i="2"/>
  <c r="Q473" i="2"/>
  <c r="Q169" i="2"/>
  <c r="Q658" i="2"/>
  <c r="Q360" i="2"/>
  <c r="Q270" i="2"/>
  <c r="Q56" i="2"/>
  <c r="Q94" i="2"/>
  <c r="Q93" i="2"/>
  <c r="Q846" i="2"/>
  <c r="Q848" i="2"/>
  <c r="Q534" i="2"/>
  <c r="Q541" i="2"/>
  <c r="Q808" i="2"/>
  <c r="Q628" i="2"/>
  <c r="Q386" i="2"/>
  <c r="Q717" i="2"/>
  <c r="Q528" i="2"/>
  <c r="Q299" i="2"/>
  <c r="Q874" i="2"/>
  <c r="Q565" i="2"/>
  <c r="Q532" i="2"/>
  <c r="Q531" i="2"/>
  <c r="Q164" i="2"/>
  <c r="Q104" i="2"/>
  <c r="Q990" i="2"/>
  <c r="Q749" i="2"/>
  <c r="Q662" i="2"/>
  <c r="Q265" i="2"/>
  <c r="Q923" i="2"/>
  <c r="Q812" i="2"/>
  <c r="Q674" i="2"/>
  <c r="Q965" i="2"/>
  <c r="Q927" i="2"/>
  <c r="Q779" i="2"/>
  <c r="Q257" i="2"/>
  <c r="Q222" i="2"/>
  <c r="Q276" i="2"/>
  <c r="Q57" i="2"/>
  <c r="Q101" i="2"/>
  <c r="Q275" i="2"/>
  <c r="Q271" i="2"/>
  <c r="Q841" i="2"/>
  <c r="Q72" i="2"/>
  <c r="Q70" i="2"/>
  <c r="Q648" i="2"/>
  <c r="Q290" i="2"/>
  <c r="Q472" i="2"/>
  <c r="Q216" i="2"/>
  <c r="Q581" i="2"/>
  <c r="Q203" i="2"/>
  <c r="Q274" i="2"/>
  <c r="Q269" i="2"/>
  <c r="Q454" i="2"/>
  <c r="Q252" i="2"/>
  <c r="Q117" i="2"/>
  <c r="Q50" i="2"/>
  <c r="Q6" i="2"/>
  <c r="Q884" i="2"/>
  <c r="Q768" i="2"/>
  <c r="Q647" i="2"/>
  <c r="Q818" i="2"/>
  <c r="Q639" i="2"/>
  <c r="Q440" i="2"/>
  <c r="Q469" i="2"/>
  <c r="Q168" i="2"/>
  <c r="Q996" i="2"/>
  <c r="Q995" i="2"/>
  <c r="Q881" i="2"/>
  <c r="Q880" i="2"/>
  <c r="Q765" i="2"/>
  <c r="Q764" i="2"/>
  <c r="Q264" i="2"/>
  <c r="Q263" i="2"/>
  <c r="Q124" i="2"/>
  <c r="Q125" i="2"/>
  <c r="Q1004" i="2"/>
  <c r="Q915" i="2"/>
  <c r="Q909" i="2"/>
  <c r="Q748" i="2"/>
  <c r="Q436" i="2"/>
  <c r="Q592" i="2"/>
  <c r="Q649" i="2"/>
  <c r="Q411" i="2"/>
  <c r="Q98" i="2"/>
  <c r="Q776" i="2"/>
  <c r="Q457" i="2"/>
  <c r="Q966" i="2"/>
  <c r="Q967" i="2"/>
  <c r="Q687" i="2"/>
  <c r="Q688" i="2"/>
  <c r="Q836" i="2"/>
  <c r="Q450" i="2"/>
  <c r="Q347" i="2"/>
  <c r="Q200" i="2"/>
  <c r="Q89" i="2"/>
  <c r="Q24" i="2"/>
  <c r="Q474" i="2"/>
  <c r="Q802" i="2"/>
  <c r="Q487" i="2"/>
  <c r="Q725" i="2"/>
  <c r="Q404" i="2"/>
  <c r="Q171" i="2"/>
  <c r="Q8" i="2"/>
  <c r="Q828" i="2"/>
  <c r="Q632" i="2"/>
  <c r="Q746" i="2"/>
  <c r="Q882" i="2"/>
  <c r="Q769" i="2"/>
  <c r="Q770" i="2"/>
  <c r="Q280" i="2"/>
  <c r="Q388" i="2"/>
  <c r="Q929" i="2"/>
  <c r="Q873" i="2"/>
  <c r="Q570" i="2"/>
  <c r="Q571" i="2"/>
  <c r="Q970" i="2"/>
  <c r="Q835" i="2"/>
  <c r="Q723" i="2"/>
  <c r="Q563" i="2"/>
  <c r="Q273" i="2"/>
  <c r="Q170" i="2"/>
  <c r="Q583" i="2"/>
  <c r="Q292" i="2"/>
  <c r="Q550" i="2"/>
  <c r="Q482" i="2"/>
  <c r="Q305" i="2"/>
  <c r="Q68" i="2"/>
  <c r="Q255" i="2"/>
  <c r="Q162" i="2"/>
  <c r="Q127" i="2"/>
  <c r="Q199" i="2"/>
  <c r="Q122" i="2"/>
  <c r="Q226" i="2"/>
  <c r="Q308" i="2"/>
  <c r="Q126" i="2"/>
  <c r="Q102" i="2"/>
  <c r="Q370" i="2"/>
  <c r="Q334" i="2"/>
  <c r="Q333" i="2"/>
  <c r="Q572" i="2"/>
  <c r="Q734" i="2"/>
  <c r="Q654" i="2"/>
  <c r="Q401" i="2"/>
  <c r="Q499" i="2"/>
  <c r="Q29" i="2"/>
  <c r="Q505" i="2"/>
  <c r="Q813" i="2"/>
  <c r="Q866" i="2"/>
  <c r="Q635" i="2"/>
  <c r="Q651" i="2"/>
  <c r="Q359" i="2"/>
  <c r="Q33" i="2"/>
  <c r="Q9" i="2"/>
  <c r="Q925" i="2"/>
  <c r="Q289" i="2"/>
  <c r="Q149" i="2"/>
  <c r="Q245" i="2"/>
  <c r="Q710" i="2"/>
  <c r="Q455" i="2"/>
  <c r="Q344" i="2"/>
  <c r="Q26" i="2"/>
  <c r="Q25" i="2"/>
  <c r="Q16" i="2"/>
  <c r="Q154" i="2"/>
  <c r="Q772" i="2"/>
  <c r="Q586" i="2"/>
  <c r="Q351" i="2"/>
  <c r="Q523" i="2"/>
  <c r="Q354" i="2"/>
  <c r="Q153" i="2"/>
  <c r="Q795" i="2"/>
  <c r="Q618" i="2"/>
  <c r="Q377" i="2"/>
  <c r="Q994" i="2"/>
  <c r="Q272" i="2"/>
  <c r="Q720" i="2"/>
  <c r="Q449" i="2"/>
  <c r="Q660" i="2"/>
  <c r="Q310" i="2"/>
  <c r="Q941" i="2"/>
  <c r="Q824" i="2"/>
  <c r="Q31" i="2"/>
  <c r="Q488" i="2"/>
  <c r="Q486" i="2"/>
  <c r="Q605" i="2"/>
  <c r="Q1003" i="2"/>
  <c r="Q1005" i="2"/>
  <c r="Q993" i="2"/>
  <c r="Q815" i="2"/>
  <c r="Q458" i="2"/>
  <c r="Q207" i="2"/>
  <c r="Q871" i="2"/>
  <c r="Q751" i="2"/>
  <c r="Q634" i="2"/>
  <c r="Q745" i="2"/>
  <c r="Q679" i="2"/>
  <c r="Q847" i="2"/>
  <c r="Q702" i="2"/>
  <c r="Q946" i="2"/>
  <c r="Q446" i="2"/>
  <c r="Q722" i="2"/>
  <c r="Q366" i="2"/>
  <c r="Q100" i="2"/>
  <c r="Q316" i="2"/>
  <c r="Q949" i="2"/>
  <c r="Q912" i="2"/>
  <c r="Q212" i="2"/>
  <c r="Q1008" i="2"/>
  <c r="Q868" i="2"/>
  <c r="Q88" i="2"/>
  <c r="Q521" i="2"/>
  <c r="Q236" i="2"/>
  <c r="Q914" i="2"/>
  <c r="Q302" i="2"/>
  <c r="Q731" i="2"/>
  <c r="Q896" i="2"/>
  <c r="Q295" i="2"/>
  <c r="Q1006" i="2"/>
  <c r="Q825" i="2"/>
  <c r="Q757" i="2"/>
  <c r="Q317" i="2"/>
  <c r="Q931" i="2"/>
  <c r="Q930" i="2"/>
  <c r="Q939" i="2"/>
  <c r="Q762" i="2"/>
  <c r="Q309" i="2"/>
  <c r="Q525" i="2"/>
  <c r="Q400" i="2"/>
  <c r="Q1018" i="2"/>
  <c r="Q315" i="2"/>
  <c r="Q406" i="2"/>
  <c r="Q75" i="2"/>
  <c r="Q833" i="2"/>
  <c r="Q642" i="2"/>
  <c r="Q984" i="2"/>
  <c r="Q917" i="2"/>
  <c r="Q724" i="2"/>
  <c r="Q696" i="2"/>
  <c r="Q870" i="2"/>
  <c r="Q926" i="2"/>
  <c r="Q519" i="2"/>
  <c r="Q747" i="2"/>
  <c r="Q402" i="2"/>
  <c r="Q451" i="2"/>
  <c r="Q470" i="2"/>
  <c r="Q514" i="2"/>
  <c r="Q201" i="2"/>
  <c r="Q64" i="2"/>
  <c r="Q288" i="2"/>
  <c r="Q842" i="2"/>
  <c r="Q694" i="2"/>
  <c r="Q562" i="2"/>
  <c r="Q300" i="2"/>
  <c r="Q412" i="2"/>
  <c r="Q886" i="2"/>
  <c r="Q471" i="2"/>
  <c r="Q511" i="2"/>
  <c r="Q214" i="2"/>
  <c r="Q326" i="2"/>
  <c r="Q175" i="2"/>
  <c r="Q644" i="2"/>
  <c r="Q67" i="2"/>
  <c r="Q161" i="2"/>
  <c r="Q296" i="2"/>
  <c r="Q806" i="2"/>
  <c r="Q671" i="2"/>
  <c r="Q554" i="2"/>
  <c r="Q427" i="2"/>
  <c r="Q95" i="2"/>
  <c r="Q250" i="2"/>
  <c r="Q157" i="2"/>
  <c r="Q460" i="2"/>
  <c r="Q208" i="2"/>
  <c r="Q54" i="2"/>
  <c r="Q11" i="2"/>
  <c r="Q754" i="2"/>
  <c r="Q640" i="2"/>
  <c r="Q340" i="2"/>
  <c r="Q147" i="2"/>
  <c r="Q834" i="2"/>
  <c r="Q698" i="2"/>
  <c r="Q569" i="2"/>
  <c r="Q441" i="2"/>
  <c r="Q887" i="2"/>
  <c r="Q464" i="2"/>
  <c r="Q609" i="2"/>
  <c r="Q608" i="2"/>
  <c r="Q174" i="2"/>
  <c r="Q173" i="2"/>
  <c r="Q997" i="2"/>
  <c r="Q1010" i="2"/>
  <c r="Q503" i="2"/>
  <c r="Q1009" i="2"/>
  <c r="Q530" i="2"/>
  <c r="Q943" i="2"/>
  <c r="Q701" i="2"/>
  <c r="Q447" i="2"/>
  <c r="Q948" i="2"/>
  <c r="Q589" i="2"/>
  <c r="Q348" i="2"/>
  <c r="Q319" i="2"/>
  <c r="Q41" i="2"/>
  <c r="Q311" i="2"/>
  <c r="Q509" i="2"/>
  <c r="Q837" i="2"/>
  <c r="Q691" i="2"/>
  <c r="Q337" i="2"/>
  <c r="Q143" i="2"/>
  <c r="Q533" i="2"/>
  <c r="Q346" i="2"/>
  <c r="Q883" i="2"/>
  <c r="Q462" i="2"/>
  <c r="Q944" i="2"/>
  <c r="Q267" i="2"/>
  <c r="Q160" i="2"/>
  <c r="Q844" i="2"/>
  <c r="Q3" i="2"/>
  <c r="Q843" i="2"/>
  <c r="Q956" i="2"/>
  <c r="Q732" i="2"/>
  <c r="Q481" i="2"/>
  <c r="Q973" i="2"/>
  <c r="Q715" i="2"/>
  <c r="Q998" i="2"/>
  <c r="Q937" i="2"/>
  <c r="Q721" i="2"/>
  <c r="Q268" i="2"/>
  <c r="Q690" i="2"/>
  <c r="Q983" i="2"/>
  <c r="Q705" i="2"/>
  <c r="Q704" i="2"/>
  <c r="Q940" i="2"/>
  <c r="Q832" i="2"/>
  <c r="Q695" i="2"/>
  <c r="Q693" i="2"/>
  <c r="Q601" i="2"/>
  <c r="Q361" i="2"/>
  <c r="Q167" i="2"/>
  <c r="Q520" i="2"/>
  <c r="Q119" i="2"/>
  <c r="Q20" i="2"/>
  <c r="Q209" i="2"/>
  <c r="Q213" i="2"/>
  <c r="Q312" i="2"/>
  <c r="Q304" i="2"/>
  <c r="Q504" i="2"/>
  <c r="Q838" i="2"/>
  <c r="Q645" i="2"/>
  <c r="Q517" i="2"/>
  <c r="Q205" i="2"/>
  <c r="Q118" i="2"/>
  <c r="Q582" i="2"/>
  <c r="Q567" i="2"/>
  <c r="Q869" i="2"/>
  <c r="Q810" i="2"/>
  <c r="Q980" i="2"/>
  <c r="Q982" i="2"/>
  <c r="Q584" i="2"/>
  <c r="Q350" i="2"/>
  <c r="Q590" i="2"/>
  <c r="Q1012" i="2"/>
  <c r="Q468" i="2"/>
  <c r="Q166" i="2"/>
  <c r="Q867" i="2"/>
  <c r="Q633" i="2"/>
  <c r="Q718" i="2"/>
  <c r="Q357" i="2"/>
  <c r="Q341" i="2"/>
  <c r="Q266" i="2"/>
  <c r="Q502" i="2"/>
  <c r="Q445" i="2"/>
  <c r="Q467" i="2"/>
  <c r="Q596" i="2"/>
  <c r="Q579" i="2"/>
  <c r="Q877" i="2"/>
  <c r="Q637" i="2"/>
  <c r="Q659" i="2"/>
  <c r="Q399" i="2"/>
  <c r="Q976" i="2"/>
  <c r="Q791" i="2"/>
  <c r="Q407" i="2"/>
  <c r="Q753" i="2"/>
  <c r="Q371" i="2"/>
  <c r="Q331" i="2"/>
  <c r="Q456" i="2"/>
  <c r="Q826" i="2"/>
  <c r="Q760" i="2"/>
  <c r="Q512" i="2"/>
  <c r="Q392" i="2"/>
  <c r="Q971" i="2"/>
  <c r="Q963" i="2"/>
  <c r="Q670" i="2"/>
  <c r="Q508" i="2"/>
  <c r="Q396" i="2"/>
  <c r="Q66" i="2"/>
  <c r="Q978" i="2"/>
  <c r="Q711" i="2"/>
  <c r="Q353" i="2"/>
  <c r="Q150" i="2"/>
  <c r="Q964" i="2"/>
  <c r="Q752" i="2"/>
  <c r="Q506" i="2"/>
  <c r="Q899" i="2"/>
  <c r="Q666" i="2"/>
  <c r="Q665" i="2"/>
  <c r="Q653" i="2"/>
  <c r="Q190" i="2"/>
  <c r="Q716" i="2"/>
  <c r="Q697" i="2"/>
  <c r="Q151" i="2"/>
  <c r="Q52" i="2"/>
  <c r="Q945" i="2"/>
  <c r="Q706" i="2"/>
  <c r="Q442" i="2"/>
  <c r="Q92" i="2"/>
  <c r="Q709" i="2"/>
  <c r="Q677" i="2"/>
  <c r="Q683" i="2"/>
  <c r="Q91" i="2"/>
  <c r="Q86" i="2"/>
  <c r="Q87" i="2"/>
  <c r="Q85" i="2"/>
  <c r="Q242" i="2"/>
  <c r="Q238" i="2"/>
  <c r="Q253" i="2"/>
  <c r="Q239" i="2"/>
  <c r="Q194" i="2"/>
  <c r="Q63" i="2"/>
  <c r="Q159" i="2"/>
  <c r="Q7" i="2"/>
  <c r="Q5" i="2"/>
  <c r="Q262" i="2"/>
  <c r="Q2" i="2"/>
  <c r="Q904" i="2"/>
  <c r="Q861" i="2"/>
  <c r="Q626" i="2"/>
  <c r="Q555" i="2"/>
  <c r="Q332" i="2"/>
  <c r="Q108" i="2"/>
  <c r="Q822" i="2"/>
  <c r="Q680" i="2"/>
  <c r="Q559" i="2"/>
  <c r="Q607" i="2"/>
  <c r="Q368" i="2"/>
  <c r="Q172" i="2"/>
  <c r="Q905" i="2"/>
  <c r="Q431" i="2"/>
  <c r="Q972" i="2"/>
  <c r="Q527" i="2"/>
  <c r="Q778" i="2"/>
  <c r="Q588" i="2"/>
  <c r="Q443" i="2"/>
  <c r="Q652" i="2"/>
  <c r="Q246" i="2"/>
  <c r="Q620" i="2"/>
  <c r="Q615" i="2"/>
  <c r="Q938" i="2"/>
  <c r="Q935" i="2"/>
  <c r="Q863" i="2"/>
  <c r="Q858" i="2"/>
  <c r="Q860" i="2"/>
  <c r="Q859" i="2"/>
  <c r="Q491" i="2"/>
  <c r="Q475" i="2"/>
  <c r="Q814" i="2"/>
  <c r="Q221" i="2"/>
  <c r="Q307" i="2"/>
  <c r="Q69" i="2"/>
  <c r="Q872" i="2"/>
  <c r="Q297" i="2"/>
  <c r="Q892" i="2"/>
  <c r="Q849" i="2"/>
  <c r="Q74" i="2"/>
  <c r="Q466" i="2"/>
  <c r="Q349" i="2"/>
  <c r="Q313" i="2"/>
  <c r="Q128" i="2"/>
  <c r="Q21" i="2"/>
  <c r="Q120" i="2"/>
  <c r="Q426" i="2"/>
  <c r="Q314" i="2"/>
  <c r="Q79" i="2"/>
  <c r="Q759" i="2"/>
  <c r="Q416" i="2"/>
  <c r="Q320" i="2"/>
  <c r="Q977" i="2"/>
  <c r="Q895" i="2"/>
  <c r="Q1015" i="2"/>
  <c r="Q585" i="2"/>
  <c r="Q951" i="2"/>
  <c r="Q235" i="2"/>
  <c r="Q865" i="2"/>
  <c r="Q803" i="2"/>
  <c r="Q329" i="2"/>
  <c r="Q133" i="2"/>
  <c r="Q229" i="2"/>
  <c r="Q1016" i="2"/>
  <c r="Q604" i="2"/>
  <c r="Q249" i="2"/>
  <c r="Q78" i="2"/>
  <c r="Q902" i="2"/>
  <c r="Q738" i="2"/>
  <c r="Q540" i="2"/>
  <c r="Q218" i="2"/>
  <c r="Q692" i="2"/>
  <c r="Q298" i="2"/>
  <c r="Q740" i="2"/>
  <c r="Q493" i="2"/>
  <c r="Q237" i="2"/>
  <c r="Q703" i="2"/>
  <c r="Q821" i="2"/>
  <c r="Q566" i="2"/>
  <c r="Q908" i="2"/>
  <c r="Q42" i="2"/>
  <c r="Q557" i="2"/>
  <c r="Q681" i="2"/>
  <c r="Q829" i="2"/>
  <c r="Q673" i="2"/>
  <c r="Q204" i="2"/>
  <c r="Q325" i="2"/>
  <c r="Q339" i="2"/>
  <c r="Q198" i="2"/>
  <c r="Q215" i="2"/>
  <c r="Q497" i="2"/>
  <c r="Q220" i="2"/>
  <c r="Q356" i="2"/>
  <c r="Q243" i="2"/>
  <c r="Q358" i="2"/>
  <c r="Q97" i="2"/>
  <c r="Q817" i="2"/>
  <c r="Q756" i="2"/>
  <c r="Q96" i="2"/>
  <c r="Q234" i="2"/>
  <c r="Q284" i="2"/>
  <c r="Q283" i="2"/>
  <c r="Q285" i="2"/>
  <c r="Q281" i="2"/>
  <c r="Q282" i="2"/>
  <c r="Q211" i="2"/>
  <c r="Q343" i="2"/>
  <c r="Q65" i="2"/>
  <c r="Q241" i="2"/>
  <c r="Q145" i="2"/>
  <c r="Q380" i="2"/>
  <c r="Q165" i="2"/>
  <c r="Q254" i="2"/>
  <c r="Q248" i="2"/>
  <c r="Q303" i="2"/>
  <c r="Q352" i="2"/>
  <c r="Q156" i="2"/>
  <c r="Q39" i="2"/>
  <c r="Q158" i="2"/>
  <c r="Q37" i="2"/>
  <c r="Q53" i="2"/>
  <c r="Q155" i="2"/>
  <c r="Q548" i="2"/>
  <c r="Q327" i="2"/>
  <c r="Q77" i="2"/>
  <c r="Q774" i="2"/>
  <c r="Q646" i="2"/>
  <c r="Q501" i="2"/>
  <c r="Q761" i="2"/>
  <c r="Q574" i="2"/>
  <c r="Q438" i="2"/>
  <c r="Q805" i="2"/>
  <c r="Q383" i="2"/>
  <c r="Q663" i="2"/>
  <c r="Q603" i="2"/>
  <c r="Q365" i="2"/>
  <c r="Q492" i="2"/>
  <c r="Q115" i="2"/>
  <c r="Q546" i="2"/>
  <c r="Q139" i="2"/>
  <c r="Q544" i="2"/>
  <c r="Q140" i="2"/>
  <c r="Q545" i="2"/>
  <c r="Q138" i="2"/>
  <c r="Q974" i="2"/>
  <c r="Q953" i="2"/>
  <c r="Q796" i="2"/>
  <c r="Q529" i="2"/>
  <c r="Q228" i="2"/>
  <c r="Q387" i="2"/>
  <c r="Q61" i="2"/>
  <c r="Q1007" i="2"/>
  <c r="Q989" i="2"/>
  <c r="Q962" i="2"/>
  <c r="Q422" i="2"/>
  <c r="Q76" i="2"/>
  <c r="Q485" i="2"/>
  <c r="Q279" i="2"/>
  <c r="Q700" i="2"/>
  <c r="Q682" i="2"/>
  <c r="Q889" i="2"/>
  <c r="Q839" i="2"/>
  <c r="Q763" i="2"/>
  <c r="Q547" i="2"/>
  <c r="Q477" i="2"/>
  <c r="Q413" i="2"/>
  <c r="Q781" i="2"/>
  <c r="Q318" i="2"/>
  <c r="Q804" i="2"/>
  <c r="Q800" i="2"/>
  <c r="Q231" i="2"/>
  <c r="Q625" i="2"/>
  <c r="Q739" i="2"/>
  <c r="Q81" i="2"/>
  <c r="Q495" i="2"/>
  <c r="Q62" i="2"/>
  <c r="Q924" i="2"/>
  <c r="Q251" i="2"/>
  <c r="Q182" i="2"/>
  <c r="Q538" i="2"/>
  <c r="Q415" i="2"/>
  <c r="Q232" i="2"/>
  <c r="Q728" i="2"/>
  <c r="Q727" i="2"/>
  <c r="Q224" i="2"/>
  <c r="Q631" i="2"/>
  <c r="Q223" i="2"/>
  <c r="Q22" i="2"/>
  <c r="Q561" i="2"/>
  <c r="Q661" i="2"/>
  <c r="Q755" i="2"/>
  <c r="Q737" i="2"/>
  <c r="Q619" i="2"/>
  <c r="Q185" i="2"/>
  <c r="Q932" i="2"/>
  <c r="Q947" i="2"/>
  <c r="Q916" i="2"/>
  <c r="Q979" i="2"/>
  <c r="Q897" i="2"/>
  <c r="Q453" i="2"/>
  <c r="Q90" i="2"/>
  <c r="Q537" i="2"/>
  <c r="Q403" i="2"/>
  <c r="Q513" i="2"/>
  <c r="Q116" i="2"/>
  <c r="Q410" i="2"/>
  <c r="Q71" i="2"/>
  <c r="Q767" i="2"/>
  <c r="Q643" i="2"/>
  <c r="Q507" i="2"/>
  <c r="Q981" i="2"/>
  <c r="Q911" i="2"/>
  <c r="Q910" i="2"/>
  <c r="Q656" i="2"/>
  <c r="Q181" i="2"/>
  <c r="Q786" i="2"/>
  <c r="Q612" i="2"/>
  <c r="Q373" i="2"/>
  <c r="Q409" i="2"/>
  <c r="Q217" i="2"/>
  <c r="Q132" i="2"/>
  <c r="Q600" i="2"/>
  <c r="Q986" i="2"/>
  <c r="Q1002" i="2"/>
  <c r="Q919" i="2"/>
  <c r="Q820" i="2"/>
  <c r="Q573" i="2"/>
  <c r="Q535" i="2"/>
  <c r="Q524" i="2"/>
  <c r="Q109" i="2"/>
  <c r="Q1014" i="2"/>
  <c r="Q988" i="2"/>
  <c r="Q936" i="2"/>
  <c r="Q686" i="2"/>
  <c r="Q261" i="2"/>
  <c r="Q597" i="2"/>
  <c r="Q816" i="2"/>
  <c r="Q675" i="2"/>
  <c r="Q920" i="2"/>
  <c r="Q809" i="2"/>
  <c r="Q985" i="2"/>
  <c r="Q636" i="2"/>
  <c r="Q336" i="2"/>
  <c r="Q624" i="2"/>
  <c r="Q490" i="2"/>
  <c r="Q188" i="2"/>
  <c r="Q827" i="2"/>
  <c r="Q685" i="2"/>
  <c r="Q123" i="2"/>
  <c r="Q968" i="2"/>
  <c r="Q12" i="2"/>
  <c r="Q898" i="2"/>
  <c r="Q900" i="2"/>
  <c r="Q526" i="2"/>
  <c r="Q121" i="2"/>
  <c r="Q733" i="2"/>
  <c r="Q885" i="2"/>
  <c r="Q650" i="2"/>
  <c r="Q599" i="2"/>
  <c r="Q463" i="2"/>
  <c r="Q657" i="2"/>
  <c r="Q602" i="2"/>
  <c r="Q362" i="2"/>
  <c r="Q598" i="2"/>
  <c r="Q364" i="2"/>
  <c r="Q500" i="2"/>
  <c r="Q106" i="2"/>
  <c r="Q853" i="2"/>
  <c r="Q616" i="2"/>
  <c r="Q180" i="2"/>
  <c r="Q594" i="2"/>
  <c r="Q146" i="2"/>
  <c r="Q110" i="2"/>
  <c r="Q112" i="2"/>
  <c r="Q111" i="2"/>
  <c r="Q82" i="2"/>
  <c r="Q48" i="2"/>
  <c r="Q83" i="2"/>
  <c r="Q136" i="2"/>
  <c r="Q240" i="2"/>
  <c r="Q247" i="2"/>
  <c r="Q137" i="2"/>
  <c r="Q233" i="2"/>
  <c r="Q195" i="2"/>
  <c r="Q197" i="2"/>
  <c r="Q193" i="2"/>
  <c r="Q107" i="2"/>
  <c r="Q244" i="2"/>
  <c r="Q36" i="2"/>
  <c r="Q178" i="2"/>
  <c r="Q852" i="2"/>
  <c r="Q621" i="2"/>
  <c r="Q543" i="2"/>
  <c r="Q587" i="2"/>
  <c r="Q417" i="2"/>
  <c r="Q129" i="2"/>
  <c r="Q430" i="2"/>
  <c r="Q186" i="2"/>
  <c r="Q45" i="2"/>
  <c r="Q23" i="2"/>
  <c r="Q623" i="2"/>
  <c r="Q378" i="2"/>
  <c r="Q551" i="2"/>
  <c r="Q322" i="2"/>
  <c r="Q38" i="2"/>
  <c r="Q888" i="2"/>
  <c r="Q955" i="2"/>
  <c r="Q277" i="2"/>
  <c r="Q421" i="2"/>
  <c r="Q114" i="2"/>
  <c r="Q798" i="2"/>
  <c r="Q667" i="2"/>
  <c r="Q391" i="2"/>
  <c r="Q669" i="2"/>
  <c r="Q480" i="2"/>
  <c r="Q794" i="2"/>
  <c r="Q614" i="2"/>
  <c r="Q134" i="2"/>
  <c r="Q483" i="2"/>
  <c r="Q130" i="2"/>
  <c r="Q958" i="2"/>
  <c r="Q879" i="2"/>
  <c r="Q595" i="2"/>
  <c r="Q556" i="2"/>
  <c r="Q975" i="2"/>
  <c r="Q954" i="2"/>
  <c r="Q730" i="2"/>
  <c r="Q420" i="2"/>
  <c r="Q780" i="2"/>
  <c r="Q419" i="2"/>
  <c r="Q719" i="2"/>
  <c r="Q484" i="2"/>
  <c r="Q928" i="2"/>
  <c r="Q785" i="2"/>
  <c r="Q787" i="2"/>
  <c r="Q610" i="2"/>
  <c r="Q461" i="2"/>
  <c r="Q103" i="2"/>
  <c r="Q735" i="2"/>
  <c r="Q428" i="2"/>
  <c r="Q741" i="2"/>
  <c r="Q613" i="2"/>
  <c r="Q560" i="2"/>
  <c r="Q59" i="2"/>
  <c r="Q141" i="2"/>
  <c r="Q712" i="2"/>
  <c r="Q830" i="2"/>
  <c r="Q575" i="2"/>
  <c r="Q342" i="2"/>
  <c r="Q395" i="2"/>
  <c r="Q851" i="2"/>
  <c r="Q627" i="2"/>
  <c r="Q629" i="2"/>
  <c r="Q672" i="2"/>
  <c r="Q743" i="2"/>
  <c r="Q807" i="2"/>
  <c r="Q179" i="2"/>
  <c r="Q321" i="2"/>
  <c r="Q478" i="2"/>
  <c r="Q664" i="2"/>
  <c r="Q959" i="2"/>
  <c r="Q957" i="2"/>
  <c r="Q655" i="2"/>
  <c r="Q44" i="2"/>
  <c r="Q176" i="2"/>
  <c r="Q177" i="2"/>
  <c r="Q210" i="2"/>
  <c r="Q73" i="2"/>
  <c r="Q294" i="2"/>
  <c r="Q676" i="2"/>
  <c r="Q84" i="2"/>
  <c r="Q433" i="2"/>
  <c r="Q335" i="2"/>
  <c r="Q435" i="2"/>
  <c r="Q801" i="2"/>
  <c r="Q668" i="2"/>
  <c r="Q439" i="2"/>
  <c r="Q465" i="2"/>
  <c r="Q259" i="2"/>
  <c r="Q576" i="2"/>
  <c r="Q819" i="2"/>
  <c r="Q678" i="2"/>
  <c r="Q558" i="2"/>
  <c r="Q539" i="2"/>
  <c r="Q408" i="2"/>
  <c r="Q580" i="2"/>
  <c r="Q782" i="2"/>
  <c r="Q766" i="2"/>
  <c r="Q742" i="2"/>
  <c r="Q862" i="2"/>
  <c r="Q789" i="2"/>
  <c r="Q549" i="2"/>
  <c r="Q792" i="2"/>
  <c r="Q227" i="2"/>
  <c r="Q323" i="2"/>
  <c r="Q43" i="2"/>
  <c r="Q606" i="2"/>
  <c r="Q80" i="2"/>
  <c r="Q328" i="2"/>
  <c r="Q99" i="2"/>
  <c r="Q845" i="2"/>
  <c r="Q907" i="2"/>
  <c r="Q777" i="2"/>
  <c r="Q876" i="2"/>
  <c r="Q773" i="2"/>
  <c r="Q875" i="2"/>
  <c r="Q960" i="2"/>
  <c r="Q799" i="2"/>
  <c r="Q878" i="2"/>
  <c r="Q750" i="2"/>
  <c r="Q1001" i="2"/>
  <c r="Q918" i="2"/>
  <c r="Q382" i="2"/>
  <c r="Q60" i="2"/>
  <c r="Q714" i="2"/>
  <c r="Q593" i="2"/>
  <c r="Q903" i="2"/>
  <c r="Q552" i="2"/>
  <c r="Q423" i="2"/>
  <c r="Q163" i="2"/>
  <c r="Q568" i="2"/>
  <c r="Q367" i="2"/>
  <c r="Q369" i="2"/>
  <c r="Q823" i="2"/>
  <c r="Q1000" i="2"/>
  <c r="Q864" i="2"/>
  <c r="Q1017" i="2"/>
  <c r="Q611" i="2"/>
  <c r="Q206" i="2"/>
  <c r="Q591" i="2"/>
  <c r="Q55" i="2"/>
  <c r="Q515" i="2"/>
  <c r="Q857" i="2"/>
  <c r="Q192" i="2"/>
  <c r="Q191" i="2"/>
  <c r="Q230" i="2"/>
  <c r="Q856" i="2"/>
  <c r="Q811" i="2"/>
  <c r="Q775" i="2"/>
  <c r="Q518" i="2"/>
  <c r="Q287" i="2"/>
  <c r="Q30" i="2"/>
  <c r="Q196" i="2"/>
  <c r="Q393" i="2"/>
  <c r="Q291" i="2"/>
  <c r="Q854" i="2"/>
  <c r="Q855" i="2"/>
  <c r="Q184" i="2"/>
  <c r="Q183" i="2"/>
  <c r="Q131" i="2"/>
  <c r="Q374" i="2"/>
  <c r="Q4" i="2"/>
  <c r="Q324" i="2"/>
  <c r="Q553" i="2"/>
  <c r="Q105" i="2"/>
  <c r="Q790" i="2"/>
  <c r="Q372" i="2"/>
  <c r="Q381" i="2"/>
  <c r="Q379" i="2"/>
  <c r="Q34" i="2"/>
  <c r="Q496" i="2"/>
  <c r="Q40" i="2"/>
  <c r="Q418" i="2"/>
  <c r="Q47" i="2"/>
  <c r="Q1011" i="2"/>
  <c r="Q113" i="2"/>
  <c r="Q14" i="2"/>
  <c r="Q893" i="2"/>
  <c r="Q891" i="2"/>
  <c r="Q536" i="2"/>
  <c r="Q363" i="2"/>
  <c r="Q306" i="2"/>
  <c r="Q479" i="2"/>
  <c r="Q225" i="2"/>
  <c r="Q58" i="2"/>
  <c r="Q459" i="2"/>
  <c r="Q256" i="2"/>
  <c r="Q51" i="2"/>
  <c r="Q969" i="2"/>
  <c r="Q987" i="2"/>
  <c r="Q622" i="2"/>
  <c r="Q384" i="2"/>
  <c r="Q489" i="2"/>
  <c r="Q783" i="2"/>
  <c r="Q934" i="2"/>
  <c r="Q260" i="2"/>
  <c r="Q713" i="2"/>
  <c r="Q258" i="2"/>
  <c r="Q1013" i="2"/>
  <c r="Q578" i="2"/>
  <c r="Q736" i="2"/>
  <c r="Q278" i="2"/>
  <c r="Q788" i="2"/>
  <c r="Q414" i="2"/>
  <c r="Q961" i="2"/>
  <c r="Q49" i="2"/>
  <c r="Q942" i="2"/>
  <c r="Q699" i="2"/>
  <c r="Q922" i="2"/>
  <c r="Q992" i="2"/>
  <c r="Q444" i="2"/>
  <c r="Q913" i="2"/>
  <c r="Q744" i="2"/>
  <c r="Q429" i="2"/>
  <c r="Q301" i="2"/>
  <c r="Q494" i="2"/>
  <c r="Q19" i="2"/>
  <c r="Q831" i="2"/>
  <c r="Q389" i="2"/>
  <c r="Q390" i="2"/>
  <c r="Q771" i="2"/>
  <c r="Q510" i="2"/>
  <c r="Q901" i="2"/>
  <c r="Q797" i="2"/>
  <c r="Q684" i="2"/>
  <c r="Q434" i="2"/>
  <c r="Q850" i="2"/>
  <c r="Q729" i="2"/>
  <c r="Q952" i="2"/>
  <c r="Q707" i="2"/>
  <c r="Q452" i="2"/>
  <c r="Q564" i="2"/>
  <c r="Q219" i="2"/>
  <c r="Q708" i="2"/>
  <c r="Q906" i="2"/>
  <c r="Q516" i="2"/>
  <c r="Q437" i="2"/>
  <c r="Q933" i="2"/>
  <c r="Q894" i="2"/>
  <c r="Q542" i="2"/>
  <c r="Q397" i="2"/>
  <c r="Q999" i="2"/>
  <c r="Q991" i="2"/>
  <c r="Q498" i="2"/>
  <c r="Q476" i="2"/>
  <c r="Q689" i="2"/>
  <c r="Q32" i="2"/>
  <c r="Q202" i="2"/>
  <c r="Q293" i="2"/>
  <c r="Q187" i="2"/>
  <c r="Q840" i="2"/>
  <c r="Q921" i="2"/>
  <c r="Q394" i="2"/>
  <c r="Q638" i="2"/>
  <c r="Q398" i="2"/>
  <c r="Q641" i="2"/>
  <c r="Q286" i="2"/>
  <c r="Q330" i="2"/>
  <c r="Q135" i="2"/>
  <c r="Q15" i="2"/>
  <c r="Q18" i="2"/>
  <c r="Q10" i="2"/>
  <c r="Q17" i="2"/>
  <c r="Q35" i="2"/>
  <c r="Q27" i="2"/>
  <c r="Q28" i="2"/>
  <c r="Q758" i="2"/>
  <c r="O577" i="2"/>
  <c r="O345" i="2"/>
  <c r="O338" i="2"/>
  <c r="O522" i="2"/>
  <c r="O355" i="2"/>
  <c r="O152" i="2"/>
  <c r="O148" i="2"/>
  <c r="O144" i="2"/>
  <c r="O793" i="2"/>
  <c r="O617" i="2"/>
  <c r="O376" i="2"/>
  <c r="O375" i="2"/>
  <c r="O784" i="2"/>
  <c r="O950" i="2"/>
  <c r="O448" i="2"/>
  <c r="O726" i="2"/>
  <c r="O890" i="2"/>
  <c r="O405" i="2"/>
  <c r="O13" i="2"/>
  <c r="O630" i="2"/>
  <c r="O432" i="2"/>
  <c r="O142" i="2"/>
  <c r="O46" i="2"/>
  <c r="O425" i="2"/>
  <c r="O424" i="2"/>
  <c r="O189" i="2"/>
  <c r="O385" i="2"/>
  <c r="O473" i="2"/>
  <c r="O169" i="2"/>
  <c r="O658" i="2"/>
  <c r="O360" i="2"/>
  <c r="O270" i="2"/>
  <c r="O56" i="2"/>
  <c r="O94" i="2"/>
  <c r="O93" i="2"/>
  <c r="O846" i="2"/>
  <c r="O848" i="2"/>
  <c r="O534" i="2"/>
  <c r="O541" i="2"/>
  <c r="O808" i="2"/>
  <c r="O628" i="2"/>
  <c r="O386" i="2"/>
  <c r="O717" i="2"/>
  <c r="O528" i="2"/>
  <c r="O299" i="2"/>
  <c r="O874" i="2"/>
  <c r="O565" i="2"/>
  <c r="O532" i="2"/>
  <c r="O531" i="2"/>
  <c r="O164" i="2"/>
  <c r="O104" i="2"/>
  <c r="O990" i="2"/>
  <c r="O749" i="2"/>
  <c r="O662" i="2"/>
  <c r="O265" i="2"/>
  <c r="O923" i="2"/>
  <c r="O812" i="2"/>
  <c r="O674" i="2"/>
  <c r="O965" i="2"/>
  <c r="O927" i="2"/>
  <c r="O779" i="2"/>
  <c r="O257" i="2"/>
  <c r="O222" i="2"/>
  <c r="O276" i="2"/>
  <c r="O57" i="2"/>
  <c r="O101" i="2"/>
  <c r="O275" i="2"/>
  <c r="O271" i="2"/>
  <c r="O841" i="2"/>
  <c r="O72" i="2"/>
  <c r="O70" i="2"/>
  <c r="O648" i="2"/>
  <c r="O290" i="2"/>
  <c r="O472" i="2"/>
  <c r="O216" i="2"/>
  <c r="O581" i="2"/>
  <c r="O203" i="2"/>
  <c r="O274" i="2"/>
  <c r="O269" i="2"/>
  <c r="O454" i="2"/>
  <c r="O252" i="2"/>
  <c r="O117" i="2"/>
  <c r="O50" i="2"/>
  <c r="O6" i="2"/>
  <c r="O884" i="2"/>
  <c r="O768" i="2"/>
  <c r="O647" i="2"/>
  <c r="O818" i="2"/>
  <c r="O639" i="2"/>
  <c r="O440" i="2"/>
  <c r="O469" i="2"/>
  <c r="O168" i="2"/>
  <c r="O996" i="2"/>
  <c r="O995" i="2"/>
  <c r="O881" i="2"/>
  <c r="O880" i="2"/>
  <c r="O765" i="2"/>
  <c r="O764" i="2"/>
  <c r="O264" i="2"/>
  <c r="O263" i="2"/>
  <c r="O124" i="2"/>
  <c r="O125" i="2"/>
  <c r="O1004" i="2"/>
  <c r="O915" i="2"/>
  <c r="O909" i="2"/>
  <c r="O748" i="2"/>
  <c r="O436" i="2"/>
  <c r="O592" i="2"/>
  <c r="O649" i="2"/>
  <c r="O411" i="2"/>
  <c r="O98" i="2"/>
  <c r="O776" i="2"/>
  <c r="O457" i="2"/>
  <c r="O966" i="2"/>
  <c r="O967" i="2"/>
  <c r="O687" i="2"/>
  <c r="O688" i="2"/>
  <c r="O836" i="2"/>
  <c r="O450" i="2"/>
  <c r="O347" i="2"/>
  <c r="O200" i="2"/>
  <c r="O89" i="2"/>
  <c r="O24" i="2"/>
  <c r="O474" i="2"/>
  <c r="O802" i="2"/>
  <c r="O487" i="2"/>
  <c r="O725" i="2"/>
  <c r="O404" i="2"/>
  <c r="O171" i="2"/>
  <c r="O8" i="2"/>
  <c r="O828" i="2"/>
  <c r="O632" i="2"/>
  <c r="O746" i="2"/>
  <c r="O882" i="2"/>
  <c r="O769" i="2"/>
  <c r="O770" i="2"/>
  <c r="O280" i="2"/>
  <c r="O388" i="2"/>
  <c r="O929" i="2"/>
  <c r="O873" i="2"/>
  <c r="O570" i="2"/>
  <c r="O571" i="2"/>
  <c r="O970" i="2"/>
  <c r="O835" i="2"/>
  <c r="O723" i="2"/>
  <c r="O563" i="2"/>
  <c r="O273" i="2"/>
  <c r="O170" i="2"/>
  <c r="O583" i="2"/>
  <c r="O292" i="2"/>
  <c r="O550" i="2"/>
  <c r="O482" i="2"/>
  <c r="O305" i="2"/>
  <c r="O68" i="2"/>
  <c r="O255" i="2"/>
  <c r="O162" i="2"/>
  <c r="O127" i="2"/>
  <c r="O199" i="2"/>
  <c r="O122" i="2"/>
  <c r="O226" i="2"/>
  <c r="O308" i="2"/>
  <c r="O126" i="2"/>
  <c r="O102" i="2"/>
  <c r="O370" i="2"/>
  <c r="O334" i="2"/>
  <c r="O333" i="2"/>
  <c r="O572" i="2"/>
  <c r="O734" i="2"/>
  <c r="O654" i="2"/>
  <c r="O401" i="2"/>
  <c r="O499" i="2"/>
  <c r="O29" i="2"/>
  <c r="O505" i="2"/>
  <c r="O813" i="2"/>
  <c r="O866" i="2"/>
  <c r="O635" i="2"/>
  <c r="O651" i="2"/>
  <c r="O359" i="2"/>
  <c r="O33" i="2"/>
  <c r="O9" i="2"/>
  <c r="O925" i="2"/>
  <c r="O289" i="2"/>
  <c r="O149" i="2"/>
  <c r="O245" i="2"/>
  <c r="O710" i="2"/>
  <c r="O455" i="2"/>
  <c r="O344" i="2"/>
  <c r="O26" i="2"/>
  <c r="O25" i="2"/>
  <c r="O16" i="2"/>
  <c r="O154" i="2"/>
  <c r="O772" i="2"/>
  <c r="O586" i="2"/>
  <c r="O351" i="2"/>
  <c r="O523" i="2"/>
  <c r="O354" i="2"/>
  <c r="O153" i="2"/>
  <c r="O795" i="2"/>
  <c r="O618" i="2"/>
  <c r="O377" i="2"/>
  <c r="O994" i="2"/>
  <c r="O272" i="2"/>
  <c r="O720" i="2"/>
  <c r="O449" i="2"/>
  <c r="O660" i="2"/>
  <c r="O310" i="2"/>
  <c r="O941" i="2"/>
  <c r="O824" i="2"/>
  <c r="O31" i="2"/>
  <c r="O488" i="2"/>
  <c r="O486" i="2"/>
  <c r="O605" i="2"/>
  <c r="O1003" i="2"/>
  <c r="O1005" i="2"/>
  <c r="O993" i="2"/>
  <c r="O815" i="2"/>
  <c r="O458" i="2"/>
  <c r="O207" i="2"/>
  <c r="O871" i="2"/>
  <c r="O751" i="2"/>
  <c r="O634" i="2"/>
  <c r="O745" i="2"/>
  <c r="O679" i="2"/>
  <c r="O847" i="2"/>
  <c r="O702" i="2"/>
  <c r="O946" i="2"/>
  <c r="O446" i="2"/>
  <c r="O722" i="2"/>
  <c r="O366" i="2"/>
  <c r="O100" i="2"/>
  <c r="O316" i="2"/>
  <c r="O949" i="2"/>
  <c r="O912" i="2"/>
  <c r="O212" i="2"/>
  <c r="O1008" i="2"/>
  <c r="O868" i="2"/>
  <c r="O88" i="2"/>
  <c r="O521" i="2"/>
  <c r="O236" i="2"/>
  <c r="O914" i="2"/>
  <c r="O302" i="2"/>
  <c r="O731" i="2"/>
  <c r="O896" i="2"/>
  <c r="O295" i="2"/>
  <c r="O1006" i="2"/>
  <c r="O825" i="2"/>
  <c r="O757" i="2"/>
  <c r="O317" i="2"/>
  <c r="O931" i="2"/>
  <c r="O930" i="2"/>
  <c r="O939" i="2"/>
  <c r="O762" i="2"/>
  <c r="O309" i="2"/>
  <c r="O525" i="2"/>
  <c r="O400" i="2"/>
  <c r="O1018" i="2"/>
  <c r="O315" i="2"/>
  <c r="O406" i="2"/>
  <c r="O75" i="2"/>
  <c r="O833" i="2"/>
  <c r="O642" i="2"/>
  <c r="O984" i="2"/>
  <c r="O917" i="2"/>
  <c r="O724" i="2"/>
  <c r="O696" i="2"/>
  <c r="O870" i="2"/>
  <c r="O926" i="2"/>
  <c r="O519" i="2"/>
  <c r="O747" i="2"/>
  <c r="O402" i="2"/>
  <c r="O451" i="2"/>
  <c r="O470" i="2"/>
  <c r="O514" i="2"/>
  <c r="O201" i="2"/>
  <c r="O64" i="2"/>
  <c r="O288" i="2"/>
  <c r="O842" i="2"/>
  <c r="O694" i="2"/>
  <c r="O562" i="2"/>
  <c r="O300" i="2"/>
  <c r="O412" i="2"/>
  <c r="O886" i="2"/>
  <c r="O471" i="2"/>
  <c r="O511" i="2"/>
  <c r="O214" i="2"/>
  <c r="O326" i="2"/>
  <c r="O175" i="2"/>
  <c r="O644" i="2"/>
  <c r="O67" i="2"/>
  <c r="O161" i="2"/>
  <c r="O296" i="2"/>
  <c r="O806" i="2"/>
  <c r="O671" i="2"/>
  <c r="O554" i="2"/>
  <c r="O427" i="2"/>
  <c r="O95" i="2"/>
  <c r="O250" i="2"/>
  <c r="O157" i="2"/>
  <c r="O460" i="2"/>
  <c r="O208" i="2"/>
  <c r="O54" i="2"/>
  <c r="O11" i="2"/>
  <c r="O754" i="2"/>
  <c r="O640" i="2"/>
  <c r="O340" i="2"/>
  <c r="O147" i="2"/>
  <c r="O834" i="2"/>
  <c r="O698" i="2"/>
  <c r="O569" i="2"/>
  <c r="O441" i="2"/>
  <c r="O887" i="2"/>
  <c r="O464" i="2"/>
  <c r="O609" i="2"/>
  <c r="O608" i="2"/>
  <c r="O174" i="2"/>
  <c r="O173" i="2"/>
  <c r="O997" i="2"/>
  <c r="O1010" i="2"/>
  <c r="O503" i="2"/>
  <c r="O1009" i="2"/>
  <c r="O530" i="2"/>
  <c r="O943" i="2"/>
  <c r="O701" i="2"/>
  <c r="O447" i="2"/>
  <c r="O948" i="2"/>
  <c r="O589" i="2"/>
  <c r="O348" i="2"/>
  <c r="O319" i="2"/>
  <c r="O41" i="2"/>
  <c r="O311" i="2"/>
  <c r="O509" i="2"/>
  <c r="O837" i="2"/>
  <c r="O691" i="2"/>
  <c r="O337" i="2"/>
  <c r="O143" i="2"/>
  <c r="O533" i="2"/>
  <c r="O346" i="2"/>
  <c r="O883" i="2"/>
  <c r="O462" i="2"/>
  <c r="O944" i="2"/>
  <c r="O267" i="2"/>
  <c r="O160" i="2"/>
  <c r="O844" i="2"/>
  <c r="O3" i="2"/>
  <c r="O843" i="2"/>
  <c r="O956" i="2"/>
  <c r="O732" i="2"/>
  <c r="O481" i="2"/>
  <c r="O973" i="2"/>
  <c r="O715" i="2"/>
  <c r="O998" i="2"/>
  <c r="O937" i="2"/>
  <c r="O721" i="2"/>
  <c r="O268" i="2"/>
  <c r="O690" i="2"/>
  <c r="O983" i="2"/>
  <c r="O705" i="2"/>
  <c r="O704" i="2"/>
  <c r="O940" i="2"/>
  <c r="O832" i="2"/>
  <c r="O695" i="2"/>
  <c r="O693" i="2"/>
  <c r="O601" i="2"/>
  <c r="O361" i="2"/>
  <c r="O167" i="2"/>
  <c r="O520" i="2"/>
  <c r="O119" i="2"/>
  <c r="O20" i="2"/>
  <c r="O209" i="2"/>
  <c r="O213" i="2"/>
  <c r="O312" i="2"/>
  <c r="O304" i="2"/>
  <c r="O504" i="2"/>
  <c r="O838" i="2"/>
  <c r="O645" i="2"/>
  <c r="O517" i="2"/>
  <c r="O205" i="2"/>
  <c r="O118" i="2"/>
  <c r="O582" i="2"/>
  <c r="O567" i="2"/>
  <c r="O869" i="2"/>
  <c r="O810" i="2"/>
  <c r="O980" i="2"/>
  <c r="O982" i="2"/>
  <c r="O584" i="2"/>
  <c r="O350" i="2"/>
  <c r="O590" i="2"/>
  <c r="O1012" i="2"/>
  <c r="O468" i="2"/>
  <c r="O166" i="2"/>
  <c r="O867" i="2"/>
  <c r="O633" i="2"/>
  <c r="O718" i="2"/>
  <c r="O357" i="2"/>
  <c r="O341" i="2"/>
  <c r="O266" i="2"/>
  <c r="O502" i="2"/>
  <c r="O445" i="2"/>
  <c r="O467" i="2"/>
  <c r="O596" i="2"/>
  <c r="O579" i="2"/>
  <c r="O877" i="2"/>
  <c r="O637" i="2"/>
  <c r="O659" i="2"/>
  <c r="O399" i="2"/>
  <c r="O976" i="2"/>
  <c r="O791" i="2"/>
  <c r="O407" i="2"/>
  <c r="O753" i="2"/>
  <c r="O371" i="2"/>
  <c r="O331" i="2"/>
  <c r="O456" i="2"/>
  <c r="O826" i="2"/>
  <c r="O760" i="2"/>
  <c r="O512" i="2"/>
  <c r="O392" i="2"/>
  <c r="O971" i="2"/>
  <c r="O963" i="2"/>
  <c r="O670" i="2"/>
  <c r="O508" i="2"/>
  <c r="O396" i="2"/>
  <c r="O66" i="2"/>
  <c r="O978" i="2"/>
  <c r="O711" i="2"/>
  <c r="O353" i="2"/>
  <c r="O150" i="2"/>
  <c r="O964" i="2"/>
  <c r="O752" i="2"/>
  <c r="O506" i="2"/>
  <c r="O899" i="2"/>
  <c r="O666" i="2"/>
  <c r="O665" i="2"/>
  <c r="O653" i="2"/>
  <c r="O190" i="2"/>
  <c r="O716" i="2"/>
  <c r="O697" i="2"/>
  <c r="O151" i="2"/>
  <c r="O52" i="2"/>
  <c r="O945" i="2"/>
  <c r="O706" i="2"/>
  <c r="O442" i="2"/>
  <c r="O92" i="2"/>
  <c r="O709" i="2"/>
  <c r="O677" i="2"/>
  <c r="O683" i="2"/>
  <c r="O91" i="2"/>
  <c r="O86" i="2"/>
  <c r="O87" i="2"/>
  <c r="O85" i="2"/>
  <c r="O242" i="2"/>
  <c r="O238" i="2"/>
  <c r="O253" i="2"/>
  <c r="O239" i="2"/>
  <c r="O194" i="2"/>
  <c r="O63" i="2"/>
  <c r="O159" i="2"/>
  <c r="O7" i="2"/>
  <c r="O5" i="2"/>
  <c r="O262" i="2"/>
  <c r="O2" i="2"/>
  <c r="O904" i="2"/>
  <c r="O861" i="2"/>
  <c r="O626" i="2"/>
  <c r="O555" i="2"/>
  <c r="O332" i="2"/>
  <c r="O108" i="2"/>
  <c r="O822" i="2"/>
  <c r="O680" i="2"/>
  <c r="O559" i="2"/>
  <c r="O607" i="2"/>
  <c r="O368" i="2"/>
  <c r="O172" i="2"/>
  <c r="O905" i="2"/>
  <c r="O431" i="2"/>
  <c r="O972" i="2"/>
  <c r="O527" i="2"/>
  <c r="O778" i="2"/>
  <c r="O588" i="2"/>
  <c r="O443" i="2"/>
  <c r="O652" i="2"/>
  <c r="O246" i="2"/>
  <c r="O620" i="2"/>
  <c r="O615" i="2"/>
  <c r="O938" i="2"/>
  <c r="O935" i="2"/>
  <c r="O863" i="2"/>
  <c r="O858" i="2"/>
  <c r="O860" i="2"/>
  <c r="O859" i="2"/>
  <c r="O491" i="2"/>
  <c r="O475" i="2"/>
  <c r="O814" i="2"/>
  <c r="O221" i="2"/>
  <c r="O307" i="2"/>
  <c r="O69" i="2"/>
  <c r="O872" i="2"/>
  <c r="O297" i="2"/>
  <c r="O892" i="2"/>
  <c r="O849" i="2"/>
  <c r="O74" i="2"/>
  <c r="O466" i="2"/>
  <c r="O349" i="2"/>
  <c r="O313" i="2"/>
  <c r="O128" i="2"/>
  <c r="O21" i="2"/>
  <c r="O120" i="2"/>
  <c r="O426" i="2"/>
  <c r="O314" i="2"/>
  <c r="O79" i="2"/>
  <c r="O759" i="2"/>
  <c r="O416" i="2"/>
  <c r="O320" i="2"/>
  <c r="O977" i="2"/>
  <c r="O895" i="2"/>
  <c r="O1015" i="2"/>
  <c r="O585" i="2"/>
  <c r="O951" i="2"/>
  <c r="O235" i="2"/>
  <c r="O865" i="2"/>
  <c r="O803" i="2"/>
  <c r="O329" i="2"/>
  <c r="O133" i="2"/>
  <c r="O229" i="2"/>
  <c r="O1016" i="2"/>
  <c r="O604" i="2"/>
  <c r="O249" i="2"/>
  <c r="O78" i="2"/>
  <c r="O902" i="2"/>
  <c r="O738" i="2"/>
  <c r="O540" i="2"/>
  <c r="O218" i="2"/>
  <c r="O692" i="2"/>
  <c r="O298" i="2"/>
  <c r="O740" i="2"/>
  <c r="O493" i="2"/>
  <c r="O237" i="2"/>
  <c r="O703" i="2"/>
  <c r="O821" i="2"/>
  <c r="O566" i="2"/>
  <c r="O908" i="2"/>
  <c r="O42" i="2"/>
  <c r="O557" i="2"/>
  <c r="O681" i="2"/>
  <c r="O829" i="2"/>
  <c r="O673" i="2"/>
  <c r="O204" i="2"/>
  <c r="O325" i="2"/>
  <c r="O339" i="2"/>
  <c r="O198" i="2"/>
  <c r="O215" i="2"/>
  <c r="O497" i="2"/>
  <c r="O220" i="2"/>
  <c r="O356" i="2"/>
  <c r="O243" i="2"/>
  <c r="O358" i="2"/>
  <c r="O97" i="2"/>
  <c r="O817" i="2"/>
  <c r="O756" i="2"/>
  <c r="O96" i="2"/>
  <c r="O234" i="2"/>
  <c r="O284" i="2"/>
  <c r="O283" i="2"/>
  <c r="O285" i="2"/>
  <c r="O281" i="2"/>
  <c r="O282" i="2"/>
  <c r="O211" i="2"/>
  <c r="O343" i="2"/>
  <c r="O65" i="2"/>
  <c r="O241" i="2"/>
  <c r="O145" i="2"/>
  <c r="O380" i="2"/>
  <c r="O165" i="2"/>
  <c r="O254" i="2"/>
  <c r="O248" i="2"/>
  <c r="O303" i="2"/>
  <c r="O352" i="2"/>
  <c r="O156" i="2"/>
  <c r="O39" i="2"/>
  <c r="O158" i="2"/>
  <c r="O37" i="2"/>
  <c r="O53" i="2"/>
  <c r="O155" i="2"/>
  <c r="O548" i="2"/>
  <c r="O327" i="2"/>
  <c r="O77" i="2"/>
  <c r="O774" i="2"/>
  <c r="O646" i="2"/>
  <c r="O501" i="2"/>
  <c r="O761" i="2"/>
  <c r="O574" i="2"/>
  <c r="O438" i="2"/>
  <c r="O805" i="2"/>
  <c r="O383" i="2"/>
  <c r="O663" i="2"/>
  <c r="O603" i="2"/>
  <c r="O365" i="2"/>
  <c r="O492" i="2"/>
  <c r="O115" i="2"/>
  <c r="O546" i="2"/>
  <c r="O139" i="2"/>
  <c r="O544" i="2"/>
  <c r="O140" i="2"/>
  <c r="O545" i="2"/>
  <c r="O138" i="2"/>
  <c r="O974" i="2"/>
  <c r="O953" i="2"/>
  <c r="O796" i="2"/>
  <c r="O529" i="2"/>
  <c r="O228" i="2"/>
  <c r="O387" i="2"/>
  <c r="O61" i="2"/>
  <c r="O1007" i="2"/>
  <c r="O989" i="2"/>
  <c r="O962" i="2"/>
  <c r="O422" i="2"/>
  <c r="O76" i="2"/>
  <c r="O485" i="2"/>
  <c r="O279" i="2"/>
  <c r="O700" i="2"/>
  <c r="O682" i="2"/>
  <c r="O889" i="2"/>
  <c r="O839" i="2"/>
  <c r="O763" i="2"/>
  <c r="O547" i="2"/>
  <c r="O477" i="2"/>
  <c r="O413" i="2"/>
  <c r="O781" i="2"/>
  <c r="O318" i="2"/>
  <c r="O804" i="2"/>
  <c r="O800" i="2"/>
  <c r="O231" i="2"/>
  <c r="O625" i="2"/>
  <c r="O739" i="2"/>
  <c r="O81" i="2"/>
  <c r="O495" i="2"/>
  <c r="O62" i="2"/>
  <c r="O924" i="2"/>
  <c r="O251" i="2"/>
  <c r="O182" i="2"/>
  <c r="O538" i="2"/>
  <c r="O415" i="2"/>
  <c r="O232" i="2"/>
  <c r="O728" i="2"/>
  <c r="O727" i="2"/>
  <c r="O224" i="2"/>
  <c r="O631" i="2"/>
  <c r="O223" i="2"/>
  <c r="O22" i="2"/>
  <c r="O561" i="2"/>
  <c r="O661" i="2"/>
  <c r="O755" i="2"/>
  <c r="O737" i="2"/>
  <c r="O619" i="2"/>
  <c r="O185" i="2"/>
  <c r="O932" i="2"/>
  <c r="O947" i="2"/>
  <c r="O916" i="2"/>
  <c r="O979" i="2"/>
  <c r="O897" i="2"/>
  <c r="O453" i="2"/>
  <c r="O90" i="2"/>
  <c r="O537" i="2"/>
  <c r="O403" i="2"/>
  <c r="O513" i="2"/>
  <c r="O116" i="2"/>
  <c r="O410" i="2"/>
  <c r="O71" i="2"/>
  <c r="O767" i="2"/>
  <c r="O643" i="2"/>
  <c r="O507" i="2"/>
  <c r="O981" i="2"/>
  <c r="O911" i="2"/>
  <c r="O910" i="2"/>
  <c r="O656" i="2"/>
  <c r="O181" i="2"/>
  <c r="O786" i="2"/>
  <c r="O612" i="2"/>
  <c r="O373" i="2"/>
  <c r="O409" i="2"/>
  <c r="O217" i="2"/>
  <c r="O132" i="2"/>
  <c r="O600" i="2"/>
  <c r="O986" i="2"/>
  <c r="O1002" i="2"/>
  <c r="O919" i="2"/>
  <c r="O820" i="2"/>
  <c r="O573" i="2"/>
  <c r="O535" i="2"/>
  <c r="O524" i="2"/>
  <c r="O109" i="2"/>
  <c r="O1014" i="2"/>
  <c r="O988" i="2"/>
  <c r="O936" i="2"/>
  <c r="O686" i="2"/>
  <c r="O261" i="2"/>
  <c r="O597" i="2"/>
  <c r="O816" i="2"/>
  <c r="O675" i="2"/>
  <c r="O920" i="2"/>
  <c r="O809" i="2"/>
  <c r="O985" i="2"/>
  <c r="O636" i="2"/>
  <c r="O336" i="2"/>
  <c r="O624" i="2"/>
  <c r="O490" i="2"/>
  <c r="O188" i="2"/>
  <c r="O827" i="2"/>
  <c r="O685" i="2"/>
  <c r="O123" i="2"/>
  <c r="O968" i="2"/>
  <c r="O12" i="2"/>
  <c r="O898" i="2"/>
  <c r="O900" i="2"/>
  <c r="O526" i="2"/>
  <c r="O121" i="2"/>
  <c r="O733" i="2"/>
  <c r="O885" i="2"/>
  <c r="O650" i="2"/>
  <c r="O599" i="2"/>
  <c r="O463" i="2"/>
  <c r="O657" i="2"/>
  <c r="O602" i="2"/>
  <c r="O362" i="2"/>
  <c r="O598" i="2"/>
  <c r="O364" i="2"/>
  <c r="O500" i="2"/>
  <c r="O106" i="2"/>
  <c r="O853" i="2"/>
  <c r="O616" i="2"/>
  <c r="O180" i="2"/>
  <c r="O594" i="2"/>
  <c r="O146" i="2"/>
  <c r="O110" i="2"/>
  <c r="O112" i="2"/>
  <c r="O111" i="2"/>
  <c r="O82" i="2"/>
  <c r="O48" i="2"/>
  <c r="O83" i="2"/>
  <c r="O136" i="2"/>
  <c r="O240" i="2"/>
  <c r="O247" i="2"/>
  <c r="O137" i="2"/>
  <c r="O233" i="2"/>
  <c r="O195" i="2"/>
  <c r="O197" i="2"/>
  <c r="O193" i="2"/>
  <c r="O107" i="2"/>
  <c r="O244" i="2"/>
  <c r="O36" i="2"/>
  <c r="O178" i="2"/>
  <c r="O852" i="2"/>
  <c r="O621" i="2"/>
  <c r="O543" i="2"/>
  <c r="O587" i="2"/>
  <c r="O417" i="2"/>
  <c r="O129" i="2"/>
  <c r="O430" i="2"/>
  <c r="O186" i="2"/>
  <c r="O45" i="2"/>
  <c r="O23" i="2"/>
  <c r="O623" i="2"/>
  <c r="O378" i="2"/>
  <c r="O551" i="2"/>
  <c r="O322" i="2"/>
  <c r="O38" i="2"/>
  <c r="O888" i="2"/>
  <c r="O955" i="2"/>
  <c r="O277" i="2"/>
  <c r="O421" i="2"/>
  <c r="O114" i="2"/>
  <c r="O798" i="2"/>
  <c r="O667" i="2"/>
  <c r="O391" i="2"/>
  <c r="O669" i="2"/>
  <c r="O480" i="2"/>
  <c r="O794" i="2"/>
  <c r="O614" i="2"/>
  <c r="O134" i="2"/>
  <c r="O483" i="2"/>
  <c r="O130" i="2"/>
  <c r="O958" i="2"/>
  <c r="O879" i="2"/>
  <c r="O595" i="2"/>
  <c r="O556" i="2"/>
  <c r="O975" i="2"/>
  <c r="O954" i="2"/>
  <c r="O730" i="2"/>
  <c r="O420" i="2"/>
  <c r="O780" i="2"/>
  <c r="O419" i="2"/>
  <c r="O719" i="2"/>
  <c r="O484" i="2"/>
  <c r="O928" i="2"/>
  <c r="O785" i="2"/>
  <c r="O787" i="2"/>
  <c r="O610" i="2"/>
  <c r="O461" i="2"/>
  <c r="O103" i="2"/>
  <c r="O735" i="2"/>
  <c r="O428" i="2"/>
  <c r="O741" i="2"/>
  <c r="O613" i="2"/>
  <c r="O560" i="2"/>
  <c r="O59" i="2"/>
  <c r="O141" i="2"/>
  <c r="O712" i="2"/>
  <c r="O830" i="2"/>
  <c r="O575" i="2"/>
  <c r="O342" i="2"/>
  <c r="O395" i="2"/>
  <c r="O851" i="2"/>
  <c r="O627" i="2"/>
  <c r="O629" i="2"/>
  <c r="O672" i="2"/>
  <c r="O743" i="2"/>
  <c r="O807" i="2"/>
  <c r="O179" i="2"/>
  <c r="O321" i="2"/>
  <c r="O478" i="2"/>
  <c r="O664" i="2"/>
  <c r="O959" i="2"/>
  <c r="O957" i="2"/>
  <c r="O655" i="2"/>
  <c r="O44" i="2"/>
  <c r="O176" i="2"/>
  <c r="O177" i="2"/>
  <c r="O210" i="2"/>
  <c r="O73" i="2"/>
  <c r="O294" i="2"/>
  <c r="O676" i="2"/>
  <c r="O84" i="2"/>
  <c r="O433" i="2"/>
  <c r="O335" i="2"/>
  <c r="O435" i="2"/>
  <c r="O801" i="2"/>
  <c r="O668" i="2"/>
  <c r="O439" i="2"/>
  <c r="O465" i="2"/>
  <c r="O259" i="2"/>
  <c r="O576" i="2"/>
  <c r="O819" i="2"/>
  <c r="O678" i="2"/>
  <c r="O558" i="2"/>
  <c r="O539" i="2"/>
  <c r="O408" i="2"/>
  <c r="O580" i="2"/>
  <c r="O782" i="2"/>
  <c r="O766" i="2"/>
  <c r="O742" i="2"/>
  <c r="O862" i="2"/>
  <c r="O789" i="2"/>
  <c r="O549" i="2"/>
  <c r="O792" i="2"/>
  <c r="O227" i="2"/>
  <c r="O323" i="2"/>
  <c r="O43" i="2"/>
  <c r="O606" i="2"/>
  <c r="O80" i="2"/>
  <c r="O328" i="2"/>
  <c r="O99" i="2"/>
  <c r="O845" i="2"/>
  <c r="O907" i="2"/>
  <c r="O777" i="2"/>
  <c r="O876" i="2"/>
  <c r="O773" i="2"/>
  <c r="O875" i="2"/>
  <c r="O960" i="2"/>
  <c r="O799" i="2"/>
  <c r="O878" i="2"/>
  <c r="O750" i="2"/>
  <c r="O1001" i="2"/>
  <c r="O918" i="2"/>
  <c r="O382" i="2"/>
  <c r="O60" i="2"/>
  <c r="O714" i="2"/>
  <c r="O593" i="2"/>
  <c r="O903" i="2"/>
  <c r="O552" i="2"/>
  <c r="O423" i="2"/>
  <c r="O163" i="2"/>
  <c r="O568" i="2"/>
  <c r="O367" i="2"/>
  <c r="O369" i="2"/>
  <c r="O823" i="2"/>
  <c r="O1000" i="2"/>
  <c r="O864" i="2"/>
  <c r="O1017" i="2"/>
  <c r="O611" i="2"/>
  <c r="O206" i="2"/>
  <c r="O591" i="2"/>
  <c r="O55" i="2"/>
  <c r="O515" i="2"/>
  <c r="O857" i="2"/>
  <c r="O192" i="2"/>
  <c r="O191" i="2"/>
  <c r="O230" i="2"/>
  <c r="O856" i="2"/>
  <c r="O811" i="2"/>
  <c r="O775" i="2"/>
  <c r="O518" i="2"/>
  <c r="O287" i="2"/>
  <c r="O30" i="2"/>
  <c r="O196" i="2"/>
  <c r="O393" i="2"/>
  <c r="O291" i="2"/>
  <c r="O854" i="2"/>
  <c r="O855" i="2"/>
  <c r="O184" i="2"/>
  <c r="O183" i="2"/>
  <c r="O131" i="2"/>
  <c r="O374" i="2"/>
  <c r="O4" i="2"/>
  <c r="O324" i="2"/>
  <c r="O553" i="2"/>
  <c r="O105" i="2"/>
  <c r="O790" i="2"/>
  <c r="O372" i="2"/>
  <c r="O381" i="2"/>
  <c r="O379" i="2"/>
  <c r="O34" i="2"/>
  <c r="O496" i="2"/>
  <c r="O40" i="2"/>
  <c r="O418" i="2"/>
  <c r="O47" i="2"/>
  <c r="O1011" i="2"/>
  <c r="O113" i="2"/>
  <c r="O14" i="2"/>
  <c r="O893" i="2"/>
  <c r="O891" i="2"/>
  <c r="O536" i="2"/>
  <c r="O363" i="2"/>
  <c r="O306" i="2"/>
  <c r="O479" i="2"/>
  <c r="O225" i="2"/>
  <c r="O58" i="2"/>
  <c r="O459" i="2"/>
  <c r="O256" i="2"/>
  <c r="O51" i="2"/>
  <c r="O969" i="2"/>
  <c r="O987" i="2"/>
  <c r="O622" i="2"/>
  <c r="O384" i="2"/>
  <c r="O489" i="2"/>
  <c r="O783" i="2"/>
  <c r="O934" i="2"/>
  <c r="O260" i="2"/>
  <c r="O713" i="2"/>
  <c r="O258" i="2"/>
  <c r="O1013" i="2"/>
  <c r="O578" i="2"/>
  <c r="O736" i="2"/>
  <c r="O278" i="2"/>
  <c r="O788" i="2"/>
  <c r="O414" i="2"/>
  <c r="O961" i="2"/>
  <c r="O49" i="2"/>
  <c r="O942" i="2"/>
  <c r="O699" i="2"/>
  <c r="O922" i="2"/>
  <c r="O992" i="2"/>
  <c r="O444" i="2"/>
  <c r="O913" i="2"/>
  <c r="O744" i="2"/>
  <c r="O429" i="2"/>
  <c r="O301" i="2"/>
  <c r="O494" i="2"/>
  <c r="O19" i="2"/>
  <c r="O831" i="2"/>
  <c r="O389" i="2"/>
  <c r="O390" i="2"/>
  <c r="O771" i="2"/>
  <c r="O510" i="2"/>
  <c r="O901" i="2"/>
  <c r="O797" i="2"/>
  <c r="O684" i="2"/>
  <c r="O434" i="2"/>
  <c r="O850" i="2"/>
  <c r="O729" i="2"/>
  <c r="O952" i="2"/>
  <c r="O707" i="2"/>
  <c r="O452" i="2"/>
  <c r="O564" i="2"/>
  <c r="O219" i="2"/>
  <c r="O708" i="2"/>
  <c r="O906" i="2"/>
  <c r="O516" i="2"/>
  <c r="O437" i="2"/>
  <c r="O933" i="2"/>
  <c r="O894" i="2"/>
  <c r="O542" i="2"/>
  <c r="O397" i="2"/>
  <c r="O999" i="2"/>
  <c r="O991" i="2"/>
  <c r="O498" i="2"/>
  <c r="O476" i="2"/>
  <c r="O689" i="2"/>
  <c r="O32" i="2"/>
  <c r="O202" i="2"/>
  <c r="O293" i="2"/>
  <c r="O187" i="2"/>
  <c r="O840" i="2"/>
  <c r="O921" i="2"/>
  <c r="O394" i="2"/>
  <c r="O638" i="2"/>
  <c r="O398" i="2"/>
  <c r="O641" i="2"/>
  <c r="O286" i="2"/>
  <c r="O330" i="2"/>
  <c r="O135" i="2"/>
  <c r="O15" i="2"/>
  <c r="O18" i="2"/>
  <c r="O10" i="2"/>
  <c r="O17" i="2"/>
  <c r="O35" i="2"/>
  <c r="O27" i="2"/>
  <c r="O28" i="2"/>
  <c r="O758" i="2"/>
  <c r="M577" i="2"/>
  <c r="M345" i="2"/>
  <c r="M338" i="2"/>
  <c r="M522" i="2"/>
  <c r="M355" i="2"/>
  <c r="M152" i="2"/>
  <c r="M148" i="2"/>
  <c r="M144" i="2"/>
  <c r="M793" i="2"/>
  <c r="M617" i="2"/>
  <c r="M376" i="2"/>
  <c r="M375" i="2"/>
  <c r="M784" i="2"/>
  <c r="M950" i="2"/>
  <c r="M448" i="2"/>
  <c r="M726" i="2"/>
  <c r="M890" i="2"/>
  <c r="M405" i="2"/>
  <c r="M13" i="2"/>
  <c r="M630" i="2"/>
  <c r="M432" i="2"/>
  <c r="M142" i="2"/>
  <c r="M46" i="2"/>
  <c r="M425" i="2"/>
  <c r="M424" i="2"/>
  <c r="M189" i="2"/>
  <c r="M385" i="2"/>
  <c r="M473" i="2"/>
  <c r="M169" i="2"/>
  <c r="M658" i="2"/>
  <c r="M360" i="2"/>
  <c r="M270" i="2"/>
  <c r="M56" i="2"/>
  <c r="M94" i="2"/>
  <c r="M93" i="2"/>
  <c r="M846" i="2"/>
  <c r="M848" i="2"/>
  <c r="M534" i="2"/>
  <c r="M541" i="2"/>
  <c r="M808" i="2"/>
  <c r="M628" i="2"/>
  <c r="M386" i="2"/>
  <c r="M717" i="2"/>
  <c r="M528" i="2"/>
  <c r="M299" i="2"/>
  <c r="M874" i="2"/>
  <c r="M565" i="2"/>
  <c r="M532" i="2"/>
  <c r="M531" i="2"/>
  <c r="M164" i="2"/>
  <c r="M104" i="2"/>
  <c r="M990" i="2"/>
  <c r="M749" i="2"/>
  <c r="M662" i="2"/>
  <c r="M265" i="2"/>
  <c r="M923" i="2"/>
  <c r="M812" i="2"/>
  <c r="M674" i="2"/>
  <c r="M965" i="2"/>
  <c r="M927" i="2"/>
  <c r="M779" i="2"/>
  <c r="M257" i="2"/>
  <c r="M222" i="2"/>
  <c r="M276" i="2"/>
  <c r="M57" i="2"/>
  <c r="M101" i="2"/>
  <c r="M275" i="2"/>
  <c r="M271" i="2"/>
  <c r="M841" i="2"/>
  <c r="M72" i="2"/>
  <c r="M70" i="2"/>
  <c r="M648" i="2"/>
  <c r="M290" i="2"/>
  <c r="M472" i="2"/>
  <c r="M216" i="2"/>
  <c r="M581" i="2"/>
  <c r="M203" i="2"/>
  <c r="M274" i="2"/>
  <c r="M269" i="2"/>
  <c r="M454" i="2"/>
  <c r="M252" i="2"/>
  <c r="M117" i="2"/>
  <c r="M50" i="2"/>
  <c r="M6" i="2"/>
  <c r="M884" i="2"/>
  <c r="M768" i="2"/>
  <c r="M647" i="2"/>
  <c r="M818" i="2"/>
  <c r="M639" i="2"/>
  <c r="M440" i="2"/>
  <c r="M469" i="2"/>
  <c r="M168" i="2"/>
  <c r="M996" i="2"/>
  <c r="M995" i="2"/>
  <c r="M881" i="2"/>
  <c r="M880" i="2"/>
  <c r="M765" i="2"/>
  <c r="M764" i="2"/>
  <c r="M264" i="2"/>
  <c r="M263" i="2"/>
  <c r="M124" i="2"/>
  <c r="M125" i="2"/>
  <c r="M1004" i="2"/>
  <c r="M915" i="2"/>
  <c r="M909" i="2"/>
  <c r="M748" i="2"/>
  <c r="M436" i="2"/>
  <c r="M592" i="2"/>
  <c r="M649" i="2"/>
  <c r="M411" i="2"/>
  <c r="M98" i="2"/>
  <c r="M776" i="2"/>
  <c r="M457" i="2"/>
  <c r="M966" i="2"/>
  <c r="M967" i="2"/>
  <c r="M687" i="2"/>
  <c r="M688" i="2"/>
  <c r="M836" i="2"/>
  <c r="M450" i="2"/>
  <c r="M347" i="2"/>
  <c r="M200" i="2"/>
  <c r="M89" i="2"/>
  <c r="M24" i="2"/>
  <c r="M474" i="2"/>
  <c r="M802" i="2"/>
  <c r="M487" i="2"/>
  <c r="M725" i="2"/>
  <c r="M404" i="2"/>
  <c r="M171" i="2"/>
  <c r="M8" i="2"/>
  <c r="M828" i="2"/>
  <c r="M632" i="2"/>
  <c r="M746" i="2"/>
  <c r="M882" i="2"/>
  <c r="M769" i="2"/>
  <c r="M770" i="2"/>
  <c r="M280" i="2"/>
  <c r="M388" i="2"/>
  <c r="M929" i="2"/>
  <c r="M873" i="2"/>
  <c r="M570" i="2"/>
  <c r="M571" i="2"/>
  <c r="M970" i="2"/>
  <c r="M835" i="2"/>
  <c r="M723" i="2"/>
  <c r="M563" i="2"/>
  <c r="M273" i="2"/>
  <c r="M170" i="2"/>
  <c r="M583" i="2"/>
  <c r="M292" i="2"/>
  <c r="M550" i="2"/>
  <c r="M482" i="2"/>
  <c r="M305" i="2"/>
  <c r="M68" i="2"/>
  <c r="M255" i="2"/>
  <c r="M162" i="2"/>
  <c r="M127" i="2"/>
  <c r="M199" i="2"/>
  <c r="M122" i="2"/>
  <c r="M226" i="2"/>
  <c r="M308" i="2"/>
  <c r="M126" i="2"/>
  <c r="M102" i="2"/>
  <c r="M370" i="2"/>
  <c r="M334" i="2"/>
  <c r="M333" i="2"/>
  <c r="M572" i="2"/>
  <c r="M734" i="2"/>
  <c r="M654" i="2"/>
  <c r="M401" i="2"/>
  <c r="M499" i="2"/>
  <c r="M29" i="2"/>
  <c r="M505" i="2"/>
  <c r="M813" i="2"/>
  <c r="M866" i="2"/>
  <c r="M635" i="2"/>
  <c r="M651" i="2"/>
  <c r="M359" i="2"/>
  <c r="M33" i="2"/>
  <c r="M9" i="2"/>
  <c r="M925" i="2"/>
  <c r="M289" i="2"/>
  <c r="M149" i="2"/>
  <c r="M245" i="2"/>
  <c r="M710" i="2"/>
  <c r="M455" i="2"/>
  <c r="M344" i="2"/>
  <c r="M26" i="2"/>
  <c r="M25" i="2"/>
  <c r="M16" i="2"/>
  <c r="M154" i="2"/>
  <c r="M772" i="2"/>
  <c r="M586" i="2"/>
  <c r="M351" i="2"/>
  <c r="M523" i="2"/>
  <c r="M354" i="2"/>
  <c r="M153" i="2"/>
  <c r="M795" i="2"/>
  <c r="M618" i="2"/>
  <c r="M377" i="2"/>
  <c r="M994" i="2"/>
  <c r="M272" i="2"/>
  <c r="M720" i="2"/>
  <c r="M449" i="2"/>
  <c r="M660" i="2"/>
  <c r="M310" i="2"/>
  <c r="M941" i="2"/>
  <c r="M824" i="2"/>
  <c r="M31" i="2"/>
  <c r="M488" i="2"/>
  <c r="M486" i="2"/>
  <c r="M605" i="2"/>
  <c r="M1003" i="2"/>
  <c r="M1005" i="2"/>
  <c r="M993" i="2"/>
  <c r="M815" i="2"/>
  <c r="M458" i="2"/>
  <c r="M207" i="2"/>
  <c r="M871" i="2"/>
  <c r="M751" i="2"/>
  <c r="M634" i="2"/>
  <c r="M745" i="2"/>
  <c r="M679" i="2"/>
  <c r="M847" i="2"/>
  <c r="M702" i="2"/>
  <c r="M946" i="2"/>
  <c r="M446" i="2"/>
  <c r="M722" i="2"/>
  <c r="M366" i="2"/>
  <c r="M100" i="2"/>
  <c r="M316" i="2"/>
  <c r="M949" i="2"/>
  <c r="M912" i="2"/>
  <c r="M212" i="2"/>
  <c r="M1008" i="2"/>
  <c r="M868" i="2"/>
  <c r="M88" i="2"/>
  <c r="M521" i="2"/>
  <c r="M236" i="2"/>
  <c r="M914" i="2"/>
  <c r="M302" i="2"/>
  <c r="M731" i="2"/>
  <c r="M896" i="2"/>
  <c r="M295" i="2"/>
  <c r="M1006" i="2"/>
  <c r="M825" i="2"/>
  <c r="M757" i="2"/>
  <c r="M317" i="2"/>
  <c r="M931" i="2"/>
  <c r="M930" i="2"/>
  <c r="M939" i="2"/>
  <c r="M762" i="2"/>
  <c r="M309" i="2"/>
  <c r="M525" i="2"/>
  <c r="M400" i="2"/>
  <c r="M1018" i="2"/>
  <c r="M315" i="2"/>
  <c r="M406" i="2"/>
  <c r="M75" i="2"/>
  <c r="M833" i="2"/>
  <c r="M642" i="2"/>
  <c r="M984" i="2"/>
  <c r="M917" i="2"/>
  <c r="M724" i="2"/>
  <c r="M696" i="2"/>
  <c r="M870" i="2"/>
  <c r="M926" i="2"/>
  <c r="M519" i="2"/>
  <c r="M747" i="2"/>
  <c r="M402" i="2"/>
  <c r="M451" i="2"/>
  <c r="M470" i="2"/>
  <c r="M514" i="2"/>
  <c r="M201" i="2"/>
  <c r="M64" i="2"/>
  <c r="M288" i="2"/>
  <c r="M842" i="2"/>
  <c r="M694" i="2"/>
  <c r="M562" i="2"/>
  <c r="M300" i="2"/>
  <c r="M412" i="2"/>
  <c r="M886" i="2"/>
  <c r="M471" i="2"/>
  <c r="M511" i="2"/>
  <c r="M214" i="2"/>
  <c r="M326" i="2"/>
  <c r="M175" i="2"/>
  <c r="M644" i="2"/>
  <c r="M67" i="2"/>
  <c r="M161" i="2"/>
  <c r="M296" i="2"/>
  <c r="M806" i="2"/>
  <c r="M671" i="2"/>
  <c r="M554" i="2"/>
  <c r="M427" i="2"/>
  <c r="M95" i="2"/>
  <c r="M250" i="2"/>
  <c r="M157" i="2"/>
  <c r="M460" i="2"/>
  <c r="M208" i="2"/>
  <c r="M54" i="2"/>
  <c r="M11" i="2"/>
  <c r="M754" i="2"/>
  <c r="M640" i="2"/>
  <c r="M340" i="2"/>
  <c r="M147" i="2"/>
  <c r="M834" i="2"/>
  <c r="M698" i="2"/>
  <c r="M569" i="2"/>
  <c r="M441" i="2"/>
  <c r="M887" i="2"/>
  <c r="M464" i="2"/>
  <c r="M609" i="2"/>
  <c r="M608" i="2"/>
  <c r="M174" i="2"/>
  <c r="M173" i="2"/>
  <c r="M997" i="2"/>
  <c r="M1010" i="2"/>
  <c r="M503" i="2"/>
  <c r="M1009" i="2"/>
  <c r="M530" i="2"/>
  <c r="M943" i="2"/>
  <c r="M701" i="2"/>
  <c r="M447" i="2"/>
  <c r="M948" i="2"/>
  <c r="M589" i="2"/>
  <c r="M348" i="2"/>
  <c r="M319" i="2"/>
  <c r="M41" i="2"/>
  <c r="M311" i="2"/>
  <c r="M509" i="2"/>
  <c r="M837" i="2"/>
  <c r="M691" i="2"/>
  <c r="M337" i="2"/>
  <c r="M143" i="2"/>
  <c r="M533" i="2"/>
  <c r="M346" i="2"/>
  <c r="M883" i="2"/>
  <c r="M462" i="2"/>
  <c r="M944" i="2"/>
  <c r="M267" i="2"/>
  <c r="M160" i="2"/>
  <c r="M844" i="2"/>
  <c r="M3" i="2"/>
  <c r="M843" i="2"/>
  <c r="M956" i="2"/>
  <c r="M732" i="2"/>
  <c r="M481" i="2"/>
  <c r="M973" i="2"/>
  <c r="M715" i="2"/>
  <c r="M998" i="2"/>
  <c r="M937" i="2"/>
  <c r="M721" i="2"/>
  <c r="M268" i="2"/>
  <c r="M690" i="2"/>
  <c r="M983" i="2"/>
  <c r="M705" i="2"/>
  <c r="M704" i="2"/>
  <c r="M940" i="2"/>
  <c r="M832" i="2"/>
  <c r="M695" i="2"/>
  <c r="M693" i="2"/>
  <c r="M601" i="2"/>
  <c r="M361" i="2"/>
  <c r="M167" i="2"/>
  <c r="M520" i="2"/>
  <c r="M119" i="2"/>
  <c r="M20" i="2"/>
  <c r="M209" i="2"/>
  <c r="M213" i="2"/>
  <c r="M312" i="2"/>
  <c r="M304" i="2"/>
  <c r="M504" i="2"/>
  <c r="M838" i="2"/>
  <c r="M645" i="2"/>
  <c r="M517" i="2"/>
  <c r="M205" i="2"/>
  <c r="M118" i="2"/>
  <c r="M582" i="2"/>
  <c r="M567" i="2"/>
  <c r="M869" i="2"/>
  <c r="M810" i="2"/>
  <c r="M980" i="2"/>
  <c r="M982" i="2"/>
  <c r="M584" i="2"/>
  <c r="M350" i="2"/>
  <c r="M590" i="2"/>
  <c r="M1012" i="2"/>
  <c r="M468" i="2"/>
  <c r="M166" i="2"/>
  <c r="M867" i="2"/>
  <c r="M633" i="2"/>
  <c r="M718" i="2"/>
  <c r="M357" i="2"/>
  <c r="M341" i="2"/>
  <c r="M266" i="2"/>
  <c r="M502" i="2"/>
  <c r="M445" i="2"/>
  <c r="M467" i="2"/>
  <c r="M596" i="2"/>
  <c r="M579" i="2"/>
  <c r="M877" i="2"/>
  <c r="M637" i="2"/>
  <c r="M659" i="2"/>
  <c r="M399" i="2"/>
  <c r="M976" i="2"/>
  <c r="M791" i="2"/>
  <c r="M407" i="2"/>
  <c r="M753" i="2"/>
  <c r="M371" i="2"/>
  <c r="M331" i="2"/>
  <c r="M456" i="2"/>
  <c r="M826" i="2"/>
  <c r="M760" i="2"/>
  <c r="M512" i="2"/>
  <c r="M392" i="2"/>
  <c r="M971" i="2"/>
  <c r="M963" i="2"/>
  <c r="M670" i="2"/>
  <c r="M508" i="2"/>
  <c r="M396" i="2"/>
  <c r="M66" i="2"/>
  <c r="M978" i="2"/>
  <c r="M711" i="2"/>
  <c r="M353" i="2"/>
  <c r="M150" i="2"/>
  <c r="M964" i="2"/>
  <c r="M752" i="2"/>
  <c r="M506" i="2"/>
  <c r="M899" i="2"/>
  <c r="M666" i="2"/>
  <c r="M665" i="2"/>
  <c r="M653" i="2"/>
  <c r="M190" i="2"/>
  <c r="M716" i="2"/>
  <c r="M697" i="2"/>
  <c r="M151" i="2"/>
  <c r="M52" i="2"/>
  <c r="M945" i="2"/>
  <c r="M706" i="2"/>
  <c r="M442" i="2"/>
  <c r="M92" i="2"/>
  <c r="M709" i="2"/>
  <c r="M677" i="2"/>
  <c r="M683" i="2"/>
  <c r="M91" i="2"/>
  <c r="M86" i="2"/>
  <c r="M87" i="2"/>
  <c r="M85" i="2"/>
  <c r="M242" i="2"/>
  <c r="M238" i="2"/>
  <c r="M253" i="2"/>
  <c r="M239" i="2"/>
  <c r="M194" i="2"/>
  <c r="M63" i="2"/>
  <c r="M159" i="2"/>
  <c r="M7" i="2"/>
  <c r="M5" i="2"/>
  <c r="M262" i="2"/>
  <c r="M2" i="2"/>
  <c r="M904" i="2"/>
  <c r="M861" i="2"/>
  <c r="M626" i="2"/>
  <c r="M555" i="2"/>
  <c r="M332" i="2"/>
  <c r="M108" i="2"/>
  <c r="M822" i="2"/>
  <c r="M680" i="2"/>
  <c r="M559" i="2"/>
  <c r="M607" i="2"/>
  <c r="M368" i="2"/>
  <c r="M172" i="2"/>
  <c r="M905" i="2"/>
  <c r="M431" i="2"/>
  <c r="M972" i="2"/>
  <c r="M527" i="2"/>
  <c r="M778" i="2"/>
  <c r="M588" i="2"/>
  <c r="M443" i="2"/>
  <c r="M652" i="2"/>
  <c r="M246" i="2"/>
  <c r="M620" i="2"/>
  <c r="M615" i="2"/>
  <c r="M938" i="2"/>
  <c r="M935" i="2"/>
  <c r="M863" i="2"/>
  <c r="M858" i="2"/>
  <c r="M860" i="2"/>
  <c r="M859" i="2"/>
  <c r="M491" i="2"/>
  <c r="M475" i="2"/>
  <c r="M814" i="2"/>
  <c r="M221" i="2"/>
  <c r="M307" i="2"/>
  <c r="M69" i="2"/>
  <c r="M872" i="2"/>
  <c r="M297" i="2"/>
  <c r="M892" i="2"/>
  <c r="M849" i="2"/>
  <c r="M74" i="2"/>
  <c r="M466" i="2"/>
  <c r="M349" i="2"/>
  <c r="M313" i="2"/>
  <c r="M128" i="2"/>
  <c r="M21" i="2"/>
  <c r="M120" i="2"/>
  <c r="M426" i="2"/>
  <c r="M314" i="2"/>
  <c r="M79" i="2"/>
  <c r="M759" i="2"/>
  <c r="M416" i="2"/>
  <c r="M320" i="2"/>
  <c r="M977" i="2"/>
  <c r="M895" i="2"/>
  <c r="M1015" i="2"/>
  <c r="M585" i="2"/>
  <c r="M951" i="2"/>
  <c r="M235" i="2"/>
  <c r="M865" i="2"/>
  <c r="M803" i="2"/>
  <c r="M329" i="2"/>
  <c r="M133" i="2"/>
  <c r="M229" i="2"/>
  <c r="M1016" i="2"/>
  <c r="M604" i="2"/>
  <c r="M249" i="2"/>
  <c r="M78" i="2"/>
  <c r="M902" i="2"/>
  <c r="M738" i="2"/>
  <c r="M540" i="2"/>
  <c r="M218" i="2"/>
  <c r="M692" i="2"/>
  <c r="M298" i="2"/>
  <c r="M740" i="2"/>
  <c r="M493" i="2"/>
  <c r="M237" i="2"/>
  <c r="M703" i="2"/>
  <c r="M821" i="2"/>
  <c r="M566" i="2"/>
  <c r="M908" i="2"/>
  <c r="M42" i="2"/>
  <c r="M557" i="2"/>
  <c r="M681" i="2"/>
  <c r="M829" i="2"/>
  <c r="M673" i="2"/>
  <c r="M204" i="2"/>
  <c r="M325" i="2"/>
  <c r="M339" i="2"/>
  <c r="M198" i="2"/>
  <c r="M215" i="2"/>
  <c r="M497" i="2"/>
  <c r="M220" i="2"/>
  <c r="M356" i="2"/>
  <c r="M243" i="2"/>
  <c r="M358" i="2"/>
  <c r="M97" i="2"/>
  <c r="M817" i="2"/>
  <c r="M756" i="2"/>
  <c r="M96" i="2"/>
  <c r="M234" i="2"/>
  <c r="M284" i="2"/>
  <c r="M283" i="2"/>
  <c r="M285" i="2"/>
  <c r="M281" i="2"/>
  <c r="M282" i="2"/>
  <c r="M211" i="2"/>
  <c r="M343" i="2"/>
  <c r="M65" i="2"/>
  <c r="M241" i="2"/>
  <c r="M145" i="2"/>
  <c r="M380" i="2"/>
  <c r="M165" i="2"/>
  <c r="M254" i="2"/>
  <c r="M248" i="2"/>
  <c r="M303" i="2"/>
  <c r="M352" i="2"/>
  <c r="M156" i="2"/>
  <c r="M39" i="2"/>
  <c r="M158" i="2"/>
  <c r="M37" i="2"/>
  <c r="M53" i="2"/>
  <c r="M155" i="2"/>
  <c r="M548" i="2"/>
  <c r="M327" i="2"/>
  <c r="M77" i="2"/>
  <c r="M774" i="2"/>
  <c r="M646" i="2"/>
  <c r="M501" i="2"/>
  <c r="M761" i="2"/>
  <c r="M574" i="2"/>
  <c r="M438" i="2"/>
  <c r="M805" i="2"/>
  <c r="M383" i="2"/>
  <c r="M663" i="2"/>
  <c r="M603" i="2"/>
  <c r="M365" i="2"/>
  <c r="M492" i="2"/>
  <c r="M115" i="2"/>
  <c r="M546" i="2"/>
  <c r="M139" i="2"/>
  <c r="M544" i="2"/>
  <c r="M140" i="2"/>
  <c r="M545" i="2"/>
  <c r="M138" i="2"/>
  <c r="M974" i="2"/>
  <c r="M953" i="2"/>
  <c r="M796" i="2"/>
  <c r="M529" i="2"/>
  <c r="M228" i="2"/>
  <c r="M387" i="2"/>
  <c r="M61" i="2"/>
  <c r="M1007" i="2"/>
  <c r="M989" i="2"/>
  <c r="M962" i="2"/>
  <c r="M422" i="2"/>
  <c r="M76" i="2"/>
  <c r="M485" i="2"/>
  <c r="M279" i="2"/>
  <c r="M700" i="2"/>
  <c r="M682" i="2"/>
  <c r="M889" i="2"/>
  <c r="M839" i="2"/>
  <c r="M763" i="2"/>
  <c r="M547" i="2"/>
  <c r="M477" i="2"/>
  <c r="M413" i="2"/>
  <c r="M781" i="2"/>
  <c r="M318" i="2"/>
  <c r="M804" i="2"/>
  <c r="M800" i="2"/>
  <c r="M231" i="2"/>
  <c r="M625" i="2"/>
  <c r="M739" i="2"/>
  <c r="M81" i="2"/>
  <c r="M495" i="2"/>
  <c r="M62" i="2"/>
  <c r="M924" i="2"/>
  <c r="M251" i="2"/>
  <c r="M182" i="2"/>
  <c r="M538" i="2"/>
  <c r="M415" i="2"/>
  <c r="M232" i="2"/>
  <c r="M728" i="2"/>
  <c r="M727" i="2"/>
  <c r="M224" i="2"/>
  <c r="M631" i="2"/>
  <c r="M223" i="2"/>
  <c r="M22" i="2"/>
  <c r="M561" i="2"/>
  <c r="M661" i="2"/>
  <c r="M755" i="2"/>
  <c r="M737" i="2"/>
  <c r="M619" i="2"/>
  <c r="M185" i="2"/>
  <c r="M932" i="2"/>
  <c r="M947" i="2"/>
  <c r="M916" i="2"/>
  <c r="M979" i="2"/>
  <c r="M897" i="2"/>
  <c r="M453" i="2"/>
  <c r="M90" i="2"/>
  <c r="M537" i="2"/>
  <c r="M403" i="2"/>
  <c r="M513" i="2"/>
  <c r="M116" i="2"/>
  <c r="M410" i="2"/>
  <c r="M71" i="2"/>
  <c r="M767" i="2"/>
  <c r="M643" i="2"/>
  <c r="M507" i="2"/>
  <c r="M981" i="2"/>
  <c r="M911" i="2"/>
  <c r="M910" i="2"/>
  <c r="M656" i="2"/>
  <c r="M181" i="2"/>
  <c r="M786" i="2"/>
  <c r="M612" i="2"/>
  <c r="M373" i="2"/>
  <c r="M409" i="2"/>
  <c r="M217" i="2"/>
  <c r="M132" i="2"/>
  <c r="M600" i="2"/>
  <c r="M986" i="2"/>
  <c r="M1002" i="2"/>
  <c r="M919" i="2"/>
  <c r="M820" i="2"/>
  <c r="M573" i="2"/>
  <c r="M535" i="2"/>
  <c r="M524" i="2"/>
  <c r="M109" i="2"/>
  <c r="M1014" i="2"/>
  <c r="M988" i="2"/>
  <c r="M936" i="2"/>
  <c r="M686" i="2"/>
  <c r="M261" i="2"/>
  <c r="M597" i="2"/>
  <c r="M816" i="2"/>
  <c r="M675" i="2"/>
  <c r="M920" i="2"/>
  <c r="M809" i="2"/>
  <c r="M985" i="2"/>
  <c r="M636" i="2"/>
  <c r="M336" i="2"/>
  <c r="M624" i="2"/>
  <c r="M490" i="2"/>
  <c r="M188" i="2"/>
  <c r="M827" i="2"/>
  <c r="M685" i="2"/>
  <c r="M123" i="2"/>
  <c r="M968" i="2"/>
  <c r="M12" i="2"/>
  <c r="M898" i="2"/>
  <c r="M900" i="2"/>
  <c r="M526" i="2"/>
  <c r="M121" i="2"/>
  <c r="M733" i="2"/>
  <c r="M885" i="2"/>
  <c r="M650" i="2"/>
  <c r="M599" i="2"/>
  <c r="M463" i="2"/>
  <c r="M657" i="2"/>
  <c r="M602" i="2"/>
  <c r="M362" i="2"/>
  <c r="M598" i="2"/>
  <c r="M364" i="2"/>
  <c r="M500" i="2"/>
  <c r="M106" i="2"/>
  <c r="M853" i="2"/>
  <c r="M616" i="2"/>
  <c r="M180" i="2"/>
  <c r="M594" i="2"/>
  <c r="M146" i="2"/>
  <c r="M110" i="2"/>
  <c r="M112" i="2"/>
  <c r="M111" i="2"/>
  <c r="M82" i="2"/>
  <c r="M48" i="2"/>
  <c r="M83" i="2"/>
  <c r="M136" i="2"/>
  <c r="M240" i="2"/>
  <c r="M247" i="2"/>
  <c r="M137" i="2"/>
  <c r="M233" i="2"/>
  <c r="M195" i="2"/>
  <c r="M197" i="2"/>
  <c r="M193" i="2"/>
  <c r="M107" i="2"/>
  <c r="M244" i="2"/>
  <c r="M36" i="2"/>
  <c r="M178" i="2"/>
  <c r="M852" i="2"/>
  <c r="M621" i="2"/>
  <c r="M543" i="2"/>
  <c r="M587" i="2"/>
  <c r="M417" i="2"/>
  <c r="M129" i="2"/>
  <c r="M430" i="2"/>
  <c r="M186" i="2"/>
  <c r="M45" i="2"/>
  <c r="M23" i="2"/>
  <c r="M623" i="2"/>
  <c r="M378" i="2"/>
  <c r="M551" i="2"/>
  <c r="M322" i="2"/>
  <c r="M38" i="2"/>
  <c r="M888" i="2"/>
  <c r="M955" i="2"/>
  <c r="M277" i="2"/>
  <c r="M421" i="2"/>
  <c r="M114" i="2"/>
  <c r="M798" i="2"/>
  <c r="M667" i="2"/>
  <c r="M391" i="2"/>
  <c r="M669" i="2"/>
  <c r="M480" i="2"/>
  <c r="M794" i="2"/>
  <c r="M614" i="2"/>
  <c r="M134" i="2"/>
  <c r="M483" i="2"/>
  <c r="M130" i="2"/>
  <c r="M958" i="2"/>
  <c r="M879" i="2"/>
  <c r="M595" i="2"/>
  <c r="M556" i="2"/>
  <c r="M975" i="2"/>
  <c r="M954" i="2"/>
  <c r="M730" i="2"/>
  <c r="M420" i="2"/>
  <c r="M780" i="2"/>
  <c r="M419" i="2"/>
  <c r="M719" i="2"/>
  <c r="M484" i="2"/>
  <c r="M928" i="2"/>
  <c r="M785" i="2"/>
  <c r="M787" i="2"/>
  <c r="M610" i="2"/>
  <c r="M461" i="2"/>
  <c r="M103" i="2"/>
  <c r="M735" i="2"/>
  <c r="M428" i="2"/>
  <c r="M741" i="2"/>
  <c r="M613" i="2"/>
  <c r="M560" i="2"/>
  <c r="M59" i="2"/>
  <c r="M141" i="2"/>
  <c r="M712" i="2"/>
  <c r="M830" i="2"/>
  <c r="M575" i="2"/>
  <c r="M342" i="2"/>
  <c r="M395" i="2"/>
  <c r="M851" i="2"/>
  <c r="M627" i="2"/>
  <c r="M629" i="2"/>
  <c r="M672" i="2"/>
  <c r="M743" i="2"/>
  <c r="M807" i="2"/>
  <c r="M179" i="2"/>
  <c r="M321" i="2"/>
  <c r="M478" i="2"/>
  <c r="M664" i="2"/>
  <c r="M959" i="2"/>
  <c r="M957" i="2"/>
  <c r="M655" i="2"/>
  <c r="M44" i="2"/>
  <c r="M176" i="2"/>
  <c r="M177" i="2"/>
  <c r="M210" i="2"/>
  <c r="M73" i="2"/>
  <c r="M294" i="2"/>
  <c r="M676" i="2"/>
  <c r="M84" i="2"/>
  <c r="M433" i="2"/>
  <c r="M335" i="2"/>
  <c r="M435" i="2"/>
  <c r="M801" i="2"/>
  <c r="M668" i="2"/>
  <c r="M439" i="2"/>
  <c r="M465" i="2"/>
  <c r="M259" i="2"/>
  <c r="M576" i="2"/>
  <c r="M819" i="2"/>
  <c r="M678" i="2"/>
  <c r="M558" i="2"/>
  <c r="M539" i="2"/>
  <c r="M408" i="2"/>
  <c r="M580" i="2"/>
  <c r="M782" i="2"/>
  <c r="M766" i="2"/>
  <c r="M742" i="2"/>
  <c r="M862" i="2"/>
  <c r="M789" i="2"/>
  <c r="M549" i="2"/>
  <c r="M792" i="2"/>
  <c r="M227" i="2"/>
  <c r="M323" i="2"/>
  <c r="M43" i="2"/>
  <c r="M606" i="2"/>
  <c r="M80" i="2"/>
  <c r="M328" i="2"/>
  <c r="M99" i="2"/>
  <c r="M845" i="2"/>
  <c r="M907" i="2"/>
  <c r="M777" i="2"/>
  <c r="M876" i="2"/>
  <c r="M773" i="2"/>
  <c r="M875" i="2"/>
  <c r="M960" i="2"/>
  <c r="M799" i="2"/>
  <c r="M878" i="2"/>
  <c r="M750" i="2"/>
  <c r="M1001" i="2"/>
  <c r="M918" i="2"/>
  <c r="M382" i="2"/>
  <c r="M60" i="2"/>
  <c r="M714" i="2"/>
  <c r="M593" i="2"/>
  <c r="M903" i="2"/>
  <c r="M552" i="2"/>
  <c r="M423" i="2"/>
  <c r="M163" i="2"/>
  <c r="M568" i="2"/>
  <c r="M367" i="2"/>
  <c r="M369" i="2"/>
  <c r="M823" i="2"/>
  <c r="M1000" i="2"/>
  <c r="M864" i="2"/>
  <c r="M1017" i="2"/>
  <c r="M611" i="2"/>
  <c r="M206" i="2"/>
  <c r="M591" i="2"/>
  <c r="M55" i="2"/>
  <c r="M515" i="2"/>
  <c r="M857" i="2"/>
  <c r="M192" i="2"/>
  <c r="M191" i="2"/>
  <c r="M230" i="2"/>
  <c r="M856" i="2"/>
  <c r="M811" i="2"/>
  <c r="M775" i="2"/>
  <c r="M518" i="2"/>
  <c r="M287" i="2"/>
  <c r="M30" i="2"/>
  <c r="M196" i="2"/>
  <c r="M393" i="2"/>
  <c r="M291" i="2"/>
  <c r="M854" i="2"/>
  <c r="M855" i="2"/>
  <c r="M184" i="2"/>
  <c r="M183" i="2"/>
  <c r="M131" i="2"/>
  <c r="M374" i="2"/>
  <c r="M4" i="2"/>
  <c r="M324" i="2"/>
  <c r="M553" i="2"/>
  <c r="M105" i="2"/>
  <c r="M790" i="2"/>
  <c r="M372" i="2"/>
  <c r="M381" i="2"/>
  <c r="M379" i="2"/>
  <c r="M34" i="2"/>
  <c r="M496" i="2"/>
  <c r="M40" i="2"/>
  <c r="M418" i="2"/>
  <c r="M47" i="2"/>
  <c r="M1011" i="2"/>
  <c r="M113" i="2"/>
  <c r="M14" i="2"/>
  <c r="M893" i="2"/>
  <c r="M891" i="2"/>
  <c r="M536" i="2"/>
  <c r="M363" i="2"/>
  <c r="M306" i="2"/>
  <c r="M479" i="2"/>
  <c r="M225" i="2"/>
  <c r="M58" i="2"/>
  <c r="M459" i="2"/>
  <c r="M256" i="2"/>
  <c r="M51" i="2"/>
  <c r="M969" i="2"/>
  <c r="M987" i="2"/>
  <c r="M622" i="2"/>
  <c r="M384" i="2"/>
  <c r="M489" i="2"/>
  <c r="M783" i="2"/>
  <c r="M934" i="2"/>
  <c r="M260" i="2"/>
  <c r="M713" i="2"/>
  <c r="M258" i="2"/>
  <c r="M1013" i="2"/>
  <c r="M578" i="2"/>
  <c r="M736" i="2"/>
  <c r="M278" i="2"/>
  <c r="M788" i="2"/>
  <c r="M414" i="2"/>
  <c r="M961" i="2"/>
  <c r="M49" i="2"/>
  <c r="M942" i="2"/>
  <c r="M699" i="2"/>
  <c r="M922" i="2"/>
  <c r="M992" i="2"/>
  <c r="M444" i="2"/>
  <c r="M913" i="2"/>
  <c r="M744" i="2"/>
  <c r="M429" i="2"/>
  <c r="M301" i="2"/>
  <c r="M494" i="2"/>
  <c r="M19" i="2"/>
  <c r="M831" i="2"/>
  <c r="M389" i="2"/>
  <c r="M390" i="2"/>
  <c r="M771" i="2"/>
  <c r="M510" i="2"/>
  <c r="M901" i="2"/>
  <c r="M797" i="2"/>
  <c r="M684" i="2"/>
  <c r="M434" i="2"/>
  <c r="M850" i="2"/>
  <c r="M729" i="2"/>
  <c r="M952" i="2"/>
  <c r="M707" i="2"/>
  <c r="M452" i="2"/>
  <c r="M564" i="2"/>
  <c r="M219" i="2"/>
  <c r="M708" i="2"/>
  <c r="M906" i="2"/>
  <c r="M516" i="2"/>
  <c r="M437" i="2"/>
  <c r="M933" i="2"/>
  <c r="M894" i="2"/>
  <c r="M542" i="2"/>
  <c r="M397" i="2"/>
  <c r="M999" i="2"/>
  <c r="M991" i="2"/>
  <c r="M498" i="2"/>
  <c r="M476" i="2"/>
  <c r="M689" i="2"/>
  <c r="M32" i="2"/>
  <c r="M202" i="2"/>
  <c r="M293" i="2"/>
  <c r="M187" i="2"/>
  <c r="M840" i="2"/>
  <c r="M921" i="2"/>
  <c r="M394" i="2"/>
  <c r="M638" i="2"/>
  <c r="M398" i="2"/>
  <c r="M641" i="2"/>
  <c r="M286" i="2"/>
  <c r="M330" i="2"/>
  <c r="M135" i="2"/>
  <c r="M15" i="2"/>
  <c r="M18" i="2"/>
  <c r="M10" i="2"/>
  <c r="M17" i="2"/>
  <c r="M35" i="2"/>
  <c r="M27" i="2"/>
  <c r="M28" i="2"/>
  <c r="M758" i="2"/>
  <c r="K577" i="2"/>
  <c r="K345" i="2"/>
  <c r="K338" i="2"/>
  <c r="K522" i="2"/>
  <c r="K355" i="2"/>
  <c r="K152" i="2"/>
  <c r="K148" i="2"/>
  <c r="K144" i="2"/>
  <c r="K793" i="2"/>
  <c r="K617" i="2"/>
  <c r="K376" i="2"/>
  <c r="K375" i="2"/>
  <c r="K784" i="2"/>
  <c r="K950" i="2"/>
  <c r="K448" i="2"/>
  <c r="K726" i="2"/>
  <c r="K890" i="2"/>
  <c r="K405" i="2"/>
  <c r="K13" i="2"/>
  <c r="K630" i="2"/>
  <c r="K432" i="2"/>
  <c r="K142" i="2"/>
  <c r="K46" i="2"/>
  <c r="K425" i="2"/>
  <c r="K424" i="2"/>
  <c r="K189" i="2"/>
  <c r="K385" i="2"/>
  <c r="K473" i="2"/>
  <c r="K169" i="2"/>
  <c r="K658" i="2"/>
  <c r="K360" i="2"/>
  <c r="K270" i="2"/>
  <c r="K56" i="2"/>
  <c r="K94" i="2"/>
  <c r="K93" i="2"/>
  <c r="K846" i="2"/>
  <c r="K848" i="2"/>
  <c r="K534" i="2"/>
  <c r="K541" i="2"/>
  <c r="K808" i="2"/>
  <c r="K628" i="2"/>
  <c r="K386" i="2"/>
  <c r="K717" i="2"/>
  <c r="K528" i="2"/>
  <c r="K299" i="2"/>
  <c r="K874" i="2"/>
  <c r="K565" i="2"/>
  <c r="K532" i="2"/>
  <c r="K531" i="2"/>
  <c r="K164" i="2"/>
  <c r="K104" i="2"/>
  <c r="K990" i="2"/>
  <c r="K749" i="2"/>
  <c r="K662" i="2"/>
  <c r="K265" i="2"/>
  <c r="K923" i="2"/>
  <c r="K812" i="2"/>
  <c r="K674" i="2"/>
  <c r="K965" i="2"/>
  <c r="K927" i="2"/>
  <c r="K779" i="2"/>
  <c r="K257" i="2"/>
  <c r="K222" i="2"/>
  <c r="K276" i="2"/>
  <c r="K57" i="2"/>
  <c r="K101" i="2"/>
  <c r="K275" i="2"/>
  <c r="K271" i="2"/>
  <c r="K841" i="2"/>
  <c r="K72" i="2"/>
  <c r="K70" i="2"/>
  <c r="K648" i="2"/>
  <c r="K290" i="2"/>
  <c r="K472" i="2"/>
  <c r="K216" i="2"/>
  <c r="K581" i="2"/>
  <c r="K203" i="2"/>
  <c r="K274" i="2"/>
  <c r="K269" i="2"/>
  <c r="K454" i="2"/>
  <c r="K252" i="2"/>
  <c r="K117" i="2"/>
  <c r="K50" i="2"/>
  <c r="K6" i="2"/>
  <c r="K884" i="2"/>
  <c r="K768" i="2"/>
  <c r="K647" i="2"/>
  <c r="K818" i="2"/>
  <c r="K639" i="2"/>
  <c r="K440" i="2"/>
  <c r="K469" i="2"/>
  <c r="K168" i="2"/>
  <c r="K996" i="2"/>
  <c r="K995" i="2"/>
  <c r="K881" i="2"/>
  <c r="K880" i="2"/>
  <c r="K765" i="2"/>
  <c r="K764" i="2"/>
  <c r="K264" i="2"/>
  <c r="K263" i="2"/>
  <c r="K124" i="2"/>
  <c r="K125" i="2"/>
  <c r="K1004" i="2"/>
  <c r="K915" i="2"/>
  <c r="K909" i="2"/>
  <c r="K748" i="2"/>
  <c r="K436" i="2"/>
  <c r="K592" i="2"/>
  <c r="K649" i="2"/>
  <c r="K411" i="2"/>
  <c r="K98" i="2"/>
  <c r="K776" i="2"/>
  <c r="K457" i="2"/>
  <c r="K966" i="2"/>
  <c r="K967" i="2"/>
  <c r="K687" i="2"/>
  <c r="K688" i="2"/>
  <c r="K836" i="2"/>
  <c r="K450" i="2"/>
  <c r="K347" i="2"/>
  <c r="K200" i="2"/>
  <c r="K89" i="2"/>
  <c r="K24" i="2"/>
  <c r="K474" i="2"/>
  <c r="K802" i="2"/>
  <c r="K487" i="2"/>
  <c r="K725" i="2"/>
  <c r="K404" i="2"/>
  <c r="K171" i="2"/>
  <c r="K8" i="2"/>
  <c r="K828" i="2"/>
  <c r="K632" i="2"/>
  <c r="K746" i="2"/>
  <c r="K882" i="2"/>
  <c r="K769" i="2"/>
  <c r="K770" i="2"/>
  <c r="K280" i="2"/>
  <c r="K388" i="2"/>
  <c r="K929" i="2"/>
  <c r="K873" i="2"/>
  <c r="K570" i="2"/>
  <c r="K571" i="2"/>
  <c r="K970" i="2"/>
  <c r="K835" i="2"/>
  <c r="K723" i="2"/>
  <c r="K563" i="2"/>
  <c r="K273" i="2"/>
  <c r="K170" i="2"/>
  <c r="K583" i="2"/>
  <c r="K292" i="2"/>
  <c r="K550" i="2"/>
  <c r="K482" i="2"/>
  <c r="K305" i="2"/>
  <c r="K68" i="2"/>
  <c r="K255" i="2"/>
  <c r="K162" i="2"/>
  <c r="K127" i="2"/>
  <c r="K199" i="2"/>
  <c r="K122" i="2"/>
  <c r="K226" i="2"/>
  <c r="K308" i="2"/>
  <c r="K126" i="2"/>
  <c r="K102" i="2"/>
  <c r="K370" i="2"/>
  <c r="K334" i="2"/>
  <c r="K333" i="2"/>
  <c r="K572" i="2"/>
  <c r="K734" i="2"/>
  <c r="K654" i="2"/>
  <c r="K401" i="2"/>
  <c r="K499" i="2"/>
  <c r="K29" i="2"/>
  <c r="K505" i="2"/>
  <c r="K813" i="2"/>
  <c r="K866" i="2"/>
  <c r="K635" i="2"/>
  <c r="K651" i="2"/>
  <c r="K359" i="2"/>
  <c r="K33" i="2"/>
  <c r="K9" i="2"/>
  <c r="K925" i="2"/>
  <c r="K289" i="2"/>
  <c r="K149" i="2"/>
  <c r="K245" i="2"/>
  <c r="K710" i="2"/>
  <c r="K455" i="2"/>
  <c r="K344" i="2"/>
  <c r="K26" i="2"/>
  <c r="K25" i="2"/>
  <c r="K16" i="2"/>
  <c r="K154" i="2"/>
  <c r="K772" i="2"/>
  <c r="K586" i="2"/>
  <c r="K351" i="2"/>
  <c r="K523" i="2"/>
  <c r="K354" i="2"/>
  <c r="K153" i="2"/>
  <c r="K795" i="2"/>
  <c r="K618" i="2"/>
  <c r="K377" i="2"/>
  <c r="K994" i="2"/>
  <c r="K272" i="2"/>
  <c r="K720" i="2"/>
  <c r="K449" i="2"/>
  <c r="K660" i="2"/>
  <c r="K310" i="2"/>
  <c r="K941" i="2"/>
  <c r="K824" i="2"/>
  <c r="K31" i="2"/>
  <c r="K488" i="2"/>
  <c r="K486" i="2"/>
  <c r="K605" i="2"/>
  <c r="K1003" i="2"/>
  <c r="K1005" i="2"/>
  <c r="K993" i="2"/>
  <c r="K815" i="2"/>
  <c r="K458" i="2"/>
  <c r="K207" i="2"/>
  <c r="K871" i="2"/>
  <c r="K751" i="2"/>
  <c r="K634" i="2"/>
  <c r="K745" i="2"/>
  <c r="K679" i="2"/>
  <c r="K847" i="2"/>
  <c r="K702" i="2"/>
  <c r="K946" i="2"/>
  <c r="K446" i="2"/>
  <c r="K722" i="2"/>
  <c r="K366" i="2"/>
  <c r="K100" i="2"/>
  <c r="K316" i="2"/>
  <c r="K949" i="2"/>
  <c r="K912" i="2"/>
  <c r="K212" i="2"/>
  <c r="K1008" i="2"/>
  <c r="K868" i="2"/>
  <c r="K88" i="2"/>
  <c r="K521" i="2"/>
  <c r="K236" i="2"/>
  <c r="K914" i="2"/>
  <c r="K302" i="2"/>
  <c r="K731" i="2"/>
  <c r="K896" i="2"/>
  <c r="K295" i="2"/>
  <c r="K1006" i="2"/>
  <c r="K825" i="2"/>
  <c r="K757" i="2"/>
  <c r="K317" i="2"/>
  <c r="K931" i="2"/>
  <c r="K930" i="2"/>
  <c r="K939" i="2"/>
  <c r="K762" i="2"/>
  <c r="K309" i="2"/>
  <c r="K525" i="2"/>
  <c r="K400" i="2"/>
  <c r="K1018" i="2"/>
  <c r="K315" i="2"/>
  <c r="K406" i="2"/>
  <c r="K75" i="2"/>
  <c r="K833" i="2"/>
  <c r="K642" i="2"/>
  <c r="K984" i="2"/>
  <c r="K917" i="2"/>
  <c r="K724" i="2"/>
  <c r="K696" i="2"/>
  <c r="K870" i="2"/>
  <c r="K926" i="2"/>
  <c r="K519" i="2"/>
  <c r="K747" i="2"/>
  <c r="K402" i="2"/>
  <c r="K451" i="2"/>
  <c r="K470" i="2"/>
  <c r="K514" i="2"/>
  <c r="K201" i="2"/>
  <c r="K64" i="2"/>
  <c r="K288" i="2"/>
  <c r="K842" i="2"/>
  <c r="K694" i="2"/>
  <c r="K562" i="2"/>
  <c r="K300" i="2"/>
  <c r="K412" i="2"/>
  <c r="K886" i="2"/>
  <c r="K471" i="2"/>
  <c r="K511" i="2"/>
  <c r="K214" i="2"/>
  <c r="K326" i="2"/>
  <c r="K175" i="2"/>
  <c r="K644" i="2"/>
  <c r="K67" i="2"/>
  <c r="K161" i="2"/>
  <c r="K296" i="2"/>
  <c r="K806" i="2"/>
  <c r="K671" i="2"/>
  <c r="K554" i="2"/>
  <c r="K427" i="2"/>
  <c r="K95" i="2"/>
  <c r="K250" i="2"/>
  <c r="K157" i="2"/>
  <c r="K460" i="2"/>
  <c r="K208" i="2"/>
  <c r="K54" i="2"/>
  <c r="K11" i="2"/>
  <c r="K754" i="2"/>
  <c r="K640" i="2"/>
  <c r="K340" i="2"/>
  <c r="K147" i="2"/>
  <c r="K834" i="2"/>
  <c r="K698" i="2"/>
  <c r="K569" i="2"/>
  <c r="K441" i="2"/>
  <c r="K887" i="2"/>
  <c r="K464" i="2"/>
  <c r="K609" i="2"/>
  <c r="K608" i="2"/>
  <c r="K174" i="2"/>
  <c r="K173" i="2"/>
  <c r="K997" i="2"/>
  <c r="K1010" i="2"/>
  <c r="K503" i="2"/>
  <c r="K1009" i="2"/>
  <c r="K530" i="2"/>
  <c r="K943" i="2"/>
  <c r="K701" i="2"/>
  <c r="K447" i="2"/>
  <c r="K948" i="2"/>
  <c r="K589" i="2"/>
  <c r="K348" i="2"/>
  <c r="K319" i="2"/>
  <c r="K41" i="2"/>
  <c r="K311" i="2"/>
  <c r="K509" i="2"/>
  <c r="K837" i="2"/>
  <c r="K691" i="2"/>
  <c r="K337" i="2"/>
  <c r="K143" i="2"/>
  <c r="K533" i="2"/>
  <c r="K346" i="2"/>
  <c r="K883" i="2"/>
  <c r="K462" i="2"/>
  <c r="K944" i="2"/>
  <c r="K267" i="2"/>
  <c r="K160" i="2"/>
  <c r="K844" i="2"/>
  <c r="K3" i="2"/>
  <c r="K843" i="2"/>
  <c r="K956" i="2"/>
  <c r="K732" i="2"/>
  <c r="K481" i="2"/>
  <c r="K973" i="2"/>
  <c r="K715" i="2"/>
  <c r="K998" i="2"/>
  <c r="K937" i="2"/>
  <c r="K721" i="2"/>
  <c r="K268" i="2"/>
  <c r="K690" i="2"/>
  <c r="K983" i="2"/>
  <c r="K705" i="2"/>
  <c r="K704" i="2"/>
  <c r="K940" i="2"/>
  <c r="K832" i="2"/>
  <c r="K695" i="2"/>
  <c r="K693" i="2"/>
  <c r="K601" i="2"/>
  <c r="K361" i="2"/>
  <c r="K167" i="2"/>
  <c r="K520" i="2"/>
  <c r="K119" i="2"/>
  <c r="K20" i="2"/>
  <c r="K209" i="2"/>
  <c r="K213" i="2"/>
  <c r="K312" i="2"/>
  <c r="K304" i="2"/>
  <c r="K504" i="2"/>
  <c r="K838" i="2"/>
  <c r="K645" i="2"/>
  <c r="K517" i="2"/>
  <c r="K205" i="2"/>
  <c r="K118" i="2"/>
  <c r="K582" i="2"/>
  <c r="K567" i="2"/>
  <c r="K869" i="2"/>
  <c r="K810" i="2"/>
  <c r="K980" i="2"/>
  <c r="K982" i="2"/>
  <c r="K584" i="2"/>
  <c r="K350" i="2"/>
  <c r="K590" i="2"/>
  <c r="K1012" i="2"/>
  <c r="K468" i="2"/>
  <c r="K166" i="2"/>
  <c r="K867" i="2"/>
  <c r="K633" i="2"/>
  <c r="K718" i="2"/>
  <c r="K357" i="2"/>
  <c r="K341" i="2"/>
  <c r="K266" i="2"/>
  <c r="K502" i="2"/>
  <c r="K445" i="2"/>
  <c r="K467" i="2"/>
  <c r="K596" i="2"/>
  <c r="K579" i="2"/>
  <c r="K877" i="2"/>
  <c r="K637" i="2"/>
  <c r="K659" i="2"/>
  <c r="K399" i="2"/>
  <c r="K976" i="2"/>
  <c r="K791" i="2"/>
  <c r="K407" i="2"/>
  <c r="K753" i="2"/>
  <c r="K371" i="2"/>
  <c r="K331" i="2"/>
  <c r="K456" i="2"/>
  <c r="K826" i="2"/>
  <c r="K760" i="2"/>
  <c r="K512" i="2"/>
  <c r="K392" i="2"/>
  <c r="K971" i="2"/>
  <c r="K963" i="2"/>
  <c r="K670" i="2"/>
  <c r="K508" i="2"/>
  <c r="K396" i="2"/>
  <c r="K66" i="2"/>
  <c r="K978" i="2"/>
  <c r="K711" i="2"/>
  <c r="K353" i="2"/>
  <c r="K150" i="2"/>
  <c r="K964" i="2"/>
  <c r="K752" i="2"/>
  <c r="K506" i="2"/>
  <c r="K899" i="2"/>
  <c r="K666" i="2"/>
  <c r="K665" i="2"/>
  <c r="K653" i="2"/>
  <c r="K190" i="2"/>
  <c r="K716" i="2"/>
  <c r="K697" i="2"/>
  <c r="K151" i="2"/>
  <c r="K52" i="2"/>
  <c r="K945" i="2"/>
  <c r="K706" i="2"/>
  <c r="K442" i="2"/>
  <c r="K92" i="2"/>
  <c r="K709" i="2"/>
  <c r="K677" i="2"/>
  <c r="K683" i="2"/>
  <c r="K91" i="2"/>
  <c r="K86" i="2"/>
  <c r="K87" i="2"/>
  <c r="K85" i="2"/>
  <c r="K242" i="2"/>
  <c r="K238" i="2"/>
  <c r="K253" i="2"/>
  <c r="K239" i="2"/>
  <c r="K194" i="2"/>
  <c r="K63" i="2"/>
  <c r="K159" i="2"/>
  <c r="K7" i="2"/>
  <c r="K5" i="2"/>
  <c r="K262" i="2"/>
  <c r="K2" i="2"/>
  <c r="K904" i="2"/>
  <c r="K861" i="2"/>
  <c r="K626" i="2"/>
  <c r="K555" i="2"/>
  <c r="K332" i="2"/>
  <c r="K108" i="2"/>
  <c r="K822" i="2"/>
  <c r="K680" i="2"/>
  <c r="K559" i="2"/>
  <c r="K607" i="2"/>
  <c r="K368" i="2"/>
  <c r="K172" i="2"/>
  <c r="K905" i="2"/>
  <c r="K431" i="2"/>
  <c r="K972" i="2"/>
  <c r="K527" i="2"/>
  <c r="K778" i="2"/>
  <c r="K588" i="2"/>
  <c r="K443" i="2"/>
  <c r="K652" i="2"/>
  <c r="K246" i="2"/>
  <c r="K620" i="2"/>
  <c r="K615" i="2"/>
  <c r="K938" i="2"/>
  <c r="K935" i="2"/>
  <c r="K863" i="2"/>
  <c r="K858" i="2"/>
  <c r="K860" i="2"/>
  <c r="K859" i="2"/>
  <c r="K491" i="2"/>
  <c r="K475" i="2"/>
  <c r="K814" i="2"/>
  <c r="K221" i="2"/>
  <c r="K307" i="2"/>
  <c r="K69" i="2"/>
  <c r="K872" i="2"/>
  <c r="K297" i="2"/>
  <c r="K892" i="2"/>
  <c r="K849" i="2"/>
  <c r="K74" i="2"/>
  <c r="K466" i="2"/>
  <c r="K349" i="2"/>
  <c r="K313" i="2"/>
  <c r="K128" i="2"/>
  <c r="K21" i="2"/>
  <c r="K120" i="2"/>
  <c r="K426" i="2"/>
  <c r="K314" i="2"/>
  <c r="K79" i="2"/>
  <c r="K759" i="2"/>
  <c r="K416" i="2"/>
  <c r="K320" i="2"/>
  <c r="K977" i="2"/>
  <c r="K895" i="2"/>
  <c r="K1015" i="2"/>
  <c r="K585" i="2"/>
  <c r="K951" i="2"/>
  <c r="K235" i="2"/>
  <c r="K865" i="2"/>
  <c r="K803" i="2"/>
  <c r="K329" i="2"/>
  <c r="K133" i="2"/>
  <c r="K229" i="2"/>
  <c r="K1016" i="2"/>
  <c r="K604" i="2"/>
  <c r="K249" i="2"/>
  <c r="K78" i="2"/>
  <c r="K902" i="2"/>
  <c r="K738" i="2"/>
  <c r="K540" i="2"/>
  <c r="K218" i="2"/>
  <c r="K692" i="2"/>
  <c r="K298" i="2"/>
  <c r="K740" i="2"/>
  <c r="K493" i="2"/>
  <c r="K237" i="2"/>
  <c r="K703" i="2"/>
  <c r="K821" i="2"/>
  <c r="K566" i="2"/>
  <c r="K908" i="2"/>
  <c r="K42" i="2"/>
  <c r="K557" i="2"/>
  <c r="K681" i="2"/>
  <c r="K829" i="2"/>
  <c r="K673" i="2"/>
  <c r="K204" i="2"/>
  <c r="K325" i="2"/>
  <c r="K339" i="2"/>
  <c r="K198" i="2"/>
  <c r="K215" i="2"/>
  <c r="K497" i="2"/>
  <c r="K220" i="2"/>
  <c r="K356" i="2"/>
  <c r="K243" i="2"/>
  <c r="K358" i="2"/>
  <c r="K97" i="2"/>
  <c r="K817" i="2"/>
  <c r="K756" i="2"/>
  <c r="K96" i="2"/>
  <c r="K234" i="2"/>
  <c r="K284" i="2"/>
  <c r="K283" i="2"/>
  <c r="K285" i="2"/>
  <c r="K281" i="2"/>
  <c r="K282" i="2"/>
  <c r="K211" i="2"/>
  <c r="K343" i="2"/>
  <c r="K65" i="2"/>
  <c r="K241" i="2"/>
  <c r="K145" i="2"/>
  <c r="K380" i="2"/>
  <c r="K165" i="2"/>
  <c r="K254" i="2"/>
  <c r="K248" i="2"/>
  <c r="K303" i="2"/>
  <c r="K352" i="2"/>
  <c r="K156" i="2"/>
  <c r="K39" i="2"/>
  <c r="K158" i="2"/>
  <c r="K37" i="2"/>
  <c r="K53" i="2"/>
  <c r="K155" i="2"/>
  <c r="K548" i="2"/>
  <c r="K327" i="2"/>
  <c r="K77" i="2"/>
  <c r="K774" i="2"/>
  <c r="K646" i="2"/>
  <c r="K501" i="2"/>
  <c r="K761" i="2"/>
  <c r="K574" i="2"/>
  <c r="K438" i="2"/>
  <c r="K805" i="2"/>
  <c r="K383" i="2"/>
  <c r="K663" i="2"/>
  <c r="K603" i="2"/>
  <c r="K365" i="2"/>
  <c r="K492" i="2"/>
  <c r="K115" i="2"/>
  <c r="K546" i="2"/>
  <c r="K139" i="2"/>
  <c r="K544" i="2"/>
  <c r="K140" i="2"/>
  <c r="K545" i="2"/>
  <c r="K138" i="2"/>
  <c r="K974" i="2"/>
  <c r="K953" i="2"/>
  <c r="K796" i="2"/>
  <c r="K529" i="2"/>
  <c r="K228" i="2"/>
  <c r="K387" i="2"/>
  <c r="K61" i="2"/>
  <c r="K1007" i="2"/>
  <c r="K989" i="2"/>
  <c r="K962" i="2"/>
  <c r="K422" i="2"/>
  <c r="K76" i="2"/>
  <c r="K485" i="2"/>
  <c r="K279" i="2"/>
  <c r="K700" i="2"/>
  <c r="K682" i="2"/>
  <c r="K889" i="2"/>
  <c r="K839" i="2"/>
  <c r="K763" i="2"/>
  <c r="K547" i="2"/>
  <c r="K477" i="2"/>
  <c r="K413" i="2"/>
  <c r="K781" i="2"/>
  <c r="K318" i="2"/>
  <c r="K804" i="2"/>
  <c r="K800" i="2"/>
  <c r="K231" i="2"/>
  <c r="K625" i="2"/>
  <c r="K739" i="2"/>
  <c r="K81" i="2"/>
  <c r="K495" i="2"/>
  <c r="K62" i="2"/>
  <c r="K924" i="2"/>
  <c r="K251" i="2"/>
  <c r="K182" i="2"/>
  <c r="K538" i="2"/>
  <c r="K415" i="2"/>
  <c r="K232" i="2"/>
  <c r="K728" i="2"/>
  <c r="K727" i="2"/>
  <c r="K224" i="2"/>
  <c r="K631" i="2"/>
  <c r="K223" i="2"/>
  <c r="K22" i="2"/>
  <c r="K561" i="2"/>
  <c r="K661" i="2"/>
  <c r="K755" i="2"/>
  <c r="K737" i="2"/>
  <c r="K619" i="2"/>
  <c r="K185" i="2"/>
  <c r="K932" i="2"/>
  <c r="K947" i="2"/>
  <c r="K916" i="2"/>
  <c r="K979" i="2"/>
  <c r="K897" i="2"/>
  <c r="K453" i="2"/>
  <c r="K90" i="2"/>
  <c r="K537" i="2"/>
  <c r="K403" i="2"/>
  <c r="K513" i="2"/>
  <c r="K116" i="2"/>
  <c r="K410" i="2"/>
  <c r="K71" i="2"/>
  <c r="K767" i="2"/>
  <c r="K643" i="2"/>
  <c r="K507" i="2"/>
  <c r="K981" i="2"/>
  <c r="K911" i="2"/>
  <c r="K910" i="2"/>
  <c r="K656" i="2"/>
  <c r="K181" i="2"/>
  <c r="K786" i="2"/>
  <c r="K612" i="2"/>
  <c r="K373" i="2"/>
  <c r="K409" i="2"/>
  <c r="K217" i="2"/>
  <c r="K132" i="2"/>
  <c r="K600" i="2"/>
  <c r="K986" i="2"/>
  <c r="K1002" i="2"/>
  <c r="K919" i="2"/>
  <c r="K820" i="2"/>
  <c r="K573" i="2"/>
  <c r="K535" i="2"/>
  <c r="K524" i="2"/>
  <c r="K109" i="2"/>
  <c r="K1014" i="2"/>
  <c r="K988" i="2"/>
  <c r="K936" i="2"/>
  <c r="K686" i="2"/>
  <c r="K261" i="2"/>
  <c r="K597" i="2"/>
  <c r="K816" i="2"/>
  <c r="K675" i="2"/>
  <c r="K920" i="2"/>
  <c r="K809" i="2"/>
  <c r="K985" i="2"/>
  <c r="K636" i="2"/>
  <c r="K336" i="2"/>
  <c r="K624" i="2"/>
  <c r="K490" i="2"/>
  <c r="K188" i="2"/>
  <c r="K827" i="2"/>
  <c r="K685" i="2"/>
  <c r="K123" i="2"/>
  <c r="K968" i="2"/>
  <c r="K12" i="2"/>
  <c r="K898" i="2"/>
  <c r="K900" i="2"/>
  <c r="K526" i="2"/>
  <c r="K121" i="2"/>
  <c r="K733" i="2"/>
  <c r="K885" i="2"/>
  <c r="K650" i="2"/>
  <c r="K599" i="2"/>
  <c r="K463" i="2"/>
  <c r="K657" i="2"/>
  <c r="K602" i="2"/>
  <c r="K362" i="2"/>
  <c r="K598" i="2"/>
  <c r="K364" i="2"/>
  <c r="K500" i="2"/>
  <c r="K106" i="2"/>
  <c r="K853" i="2"/>
  <c r="K616" i="2"/>
  <c r="K180" i="2"/>
  <c r="K594" i="2"/>
  <c r="K146" i="2"/>
  <c r="K110" i="2"/>
  <c r="K112" i="2"/>
  <c r="K111" i="2"/>
  <c r="K82" i="2"/>
  <c r="K48" i="2"/>
  <c r="K83" i="2"/>
  <c r="K136" i="2"/>
  <c r="K240" i="2"/>
  <c r="K247" i="2"/>
  <c r="K137" i="2"/>
  <c r="K233" i="2"/>
  <c r="K195" i="2"/>
  <c r="K197" i="2"/>
  <c r="K193" i="2"/>
  <c r="K107" i="2"/>
  <c r="K244" i="2"/>
  <c r="K36" i="2"/>
  <c r="K178" i="2"/>
  <c r="K852" i="2"/>
  <c r="K621" i="2"/>
  <c r="K543" i="2"/>
  <c r="K587" i="2"/>
  <c r="K417" i="2"/>
  <c r="K129" i="2"/>
  <c r="K430" i="2"/>
  <c r="K186" i="2"/>
  <c r="K45" i="2"/>
  <c r="K23" i="2"/>
  <c r="K623" i="2"/>
  <c r="K378" i="2"/>
  <c r="K551" i="2"/>
  <c r="K322" i="2"/>
  <c r="K38" i="2"/>
  <c r="K888" i="2"/>
  <c r="K955" i="2"/>
  <c r="K277" i="2"/>
  <c r="K421" i="2"/>
  <c r="K114" i="2"/>
  <c r="K798" i="2"/>
  <c r="K667" i="2"/>
  <c r="K391" i="2"/>
  <c r="K669" i="2"/>
  <c r="K480" i="2"/>
  <c r="K794" i="2"/>
  <c r="K614" i="2"/>
  <c r="K134" i="2"/>
  <c r="K483" i="2"/>
  <c r="K130" i="2"/>
  <c r="K958" i="2"/>
  <c r="K879" i="2"/>
  <c r="K595" i="2"/>
  <c r="K556" i="2"/>
  <c r="K975" i="2"/>
  <c r="K954" i="2"/>
  <c r="K730" i="2"/>
  <c r="K420" i="2"/>
  <c r="K780" i="2"/>
  <c r="K419" i="2"/>
  <c r="K719" i="2"/>
  <c r="K484" i="2"/>
  <c r="K928" i="2"/>
  <c r="K785" i="2"/>
  <c r="K787" i="2"/>
  <c r="K610" i="2"/>
  <c r="K461" i="2"/>
  <c r="K103" i="2"/>
  <c r="K735" i="2"/>
  <c r="K428" i="2"/>
  <c r="K741" i="2"/>
  <c r="K613" i="2"/>
  <c r="K560" i="2"/>
  <c r="K59" i="2"/>
  <c r="K141" i="2"/>
  <c r="K712" i="2"/>
  <c r="K830" i="2"/>
  <c r="K575" i="2"/>
  <c r="K342" i="2"/>
  <c r="K395" i="2"/>
  <c r="K851" i="2"/>
  <c r="K627" i="2"/>
  <c r="K629" i="2"/>
  <c r="K672" i="2"/>
  <c r="K743" i="2"/>
  <c r="K807" i="2"/>
  <c r="K179" i="2"/>
  <c r="K321" i="2"/>
  <c r="K478" i="2"/>
  <c r="K664" i="2"/>
  <c r="K959" i="2"/>
  <c r="K957" i="2"/>
  <c r="K655" i="2"/>
  <c r="K44" i="2"/>
  <c r="K176" i="2"/>
  <c r="K177" i="2"/>
  <c r="K210" i="2"/>
  <c r="K73" i="2"/>
  <c r="K294" i="2"/>
  <c r="K676" i="2"/>
  <c r="K84" i="2"/>
  <c r="K433" i="2"/>
  <c r="K335" i="2"/>
  <c r="K435" i="2"/>
  <c r="K801" i="2"/>
  <c r="K668" i="2"/>
  <c r="K439" i="2"/>
  <c r="K465" i="2"/>
  <c r="K259" i="2"/>
  <c r="K576" i="2"/>
  <c r="K819" i="2"/>
  <c r="K678" i="2"/>
  <c r="K558" i="2"/>
  <c r="K539" i="2"/>
  <c r="K408" i="2"/>
  <c r="K580" i="2"/>
  <c r="K782" i="2"/>
  <c r="K766" i="2"/>
  <c r="K742" i="2"/>
  <c r="K862" i="2"/>
  <c r="K789" i="2"/>
  <c r="K549" i="2"/>
  <c r="K792" i="2"/>
  <c r="K227" i="2"/>
  <c r="K323" i="2"/>
  <c r="K43" i="2"/>
  <c r="K606" i="2"/>
  <c r="K80" i="2"/>
  <c r="K328" i="2"/>
  <c r="K99" i="2"/>
  <c r="K845" i="2"/>
  <c r="K907" i="2"/>
  <c r="K777" i="2"/>
  <c r="K876" i="2"/>
  <c r="K773" i="2"/>
  <c r="K875" i="2"/>
  <c r="K960" i="2"/>
  <c r="K799" i="2"/>
  <c r="K878" i="2"/>
  <c r="K750" i="2"/>
  <c r="K1001" i="2"/>
  <c r="K918" i="2"/>
  <c r="K382" i="2"/>
  <c r="K60" i="2"/>
  <c r="K714" i="2"/>
  <c r="K593" i="2"/>
  <c r="K903" i="2"/>
  <c r="K552" i="2"/>
  <c r="K423" i="2"/>
  <c r="K163" i="2"/>
  <c r="K568" i="2"/>
  <c r="K367" i="2"/>
  <c r="K369" i="2"/>
  <c r="K823" i="2"/>
  <c r="K1000" i="2"/>
  <c r="K864" i="2"/>
  <c r="K1017" i="2"/>
  <c r="K611" i="2"/>
  <c r="K206" i="2"/>
  <c r="K591" i="2"/>
  <c r="K55" i="2"/>
  <c r="K515" i="2"/>
  <c r="K857" i="2"/>
  <c r="K192" i="2"/>
  <c r="K191" i="2"/>
  <c r="K230" i="2"/>
  <c r="K856" i="2"/>
  <c r="K811" i="2"/>
  <c r="K775" i="2"/>
  <c r="K518" i="2"/>
  <c r="K287" i="2"/>
  <c r="K30" i="2"/>
  <c r="K196" i="2"/>
  <c r="K393" i="2"/>
  <c r="K291" i="2"/>
  <c r="K854" i="2"/>
  <c r="K855" i="2"/>
  <c r="K184" i="2"/>
  <c r="K183" i="2"/>
  <c r="K131" i="2"/>
  <c r="K374" i="2"/>
  <c r="K4" i="2"/>
  <c r="K324" i="2"/>
  <c r="K553" i="2"/>
  <c r="K105" i="2"/>
  <c r="K790" i="2"/>
  <c r="K372" i="2"/>
  <c r="K381" i="2"/>
  <c r="K379" i="2"/>
  <c r="K34" i="2"/>
  <c r="K496" i="2"/>
  <c r="K40" i="2"/>
  <c r="K418" i="2"/>
  <c r="K47" i="2"/>
  <c r="K1011" i="2"/>
  <c r="K113" i="2"/>
  <c r="K14" i="2"/>
  <c r="K893" i="2"/>
  <c r="K891" i="2"/>
  <c r="K536" i="2"/>
  <c r="K363" i="2"/>
  <c r="K306" i="2"/>
  <c r="K479" i="2"/>
  <c r="K225" i="2"/>
  <c r="K58" i="2"/>
  <c r="K459" i="2"/>
  <c r="K256" i="2"/>
  <c r="K51" i="2"/>
  <c r="K969" i="2"/>
  <c r="K987" i="2"/>
  <c r="K622" i="2"/>
  <c r="K384" i="2"/>
  <c r="K489" i="2"/>
  <c r="K783" i="2"/>
  <c r="K934" i="2"/>
  <c r="K260" i="2"/>
  <c r="K713" i="2"/>
  <c r="K258" i="2"/>
  <c r="K1013" i="2"/>
  <c r="K578" i="2"/>
  <c r="K736" i="2"/>
  <c r="K278" i="2"/>
  <c r="K788" i="2"/>
  <c r="K414" i="2"/>
  <c r="K961" i="2"/>
  <c r="K49" i="2"/>
  <c r="K942" i="2"/>
  <c r="K699" i="2"/>
  <c r="K922" i="2"/>
  <c r="K992" i="2"/>
  <c r="K444" i="2"/>
  <c r="K913" i="2"/>
  <c r="K744" i="2"/>
  <c r="K429" i="2"/>
  <c r="K301" i="2"/>
  <c r="K494" i="2"/>
  <c r="K19" i="2"/>
  <c r="K831" i="2"/>
  <c r="K389" i="2"/>
  <c r="K390" i="2"/>
  <c r="K771" i="2"/>
  <c r="K510" i="2"/>
  <c r="K901" i="2"/>
  <c r="K797" i="2"/>
  <c r="K684" i="2"/>
  <c r="K434" i="2"/>
  <c r="K850" i="2"/>
  <c r="K729" i="2"/>
  <c r="K952" i="2"/>
  <c r="K707" i="2"/>
  <c r="K452" i="2"/>
  <c r="K564" i="2"/>
  <c r="K219" i="2"/>
  <c r="K708" i="2"/>
  <c r="K906" i="2"/>
  <c r="K516" i="2"/>
  <c r="K437" i="2"/>
  <c r="K933" i="2"/>
  <c r="K894" i="2"/>
  <c r="K542" i="2"/>
  <c r="K397" i="2"/>
  <c r="K999" i="2"/>
  <c r="K991" i="2"/>
  <c r="K498" i="2"/>
  <c r="K476" i="2"/>
  <c r="K689" i="2"/>
  <c r="K32" i="2"/>
  <c r="K202" i="2"/>
  <c r="K293" i="2"/>
  <c r="K187" i="2"/>
  <c r="K840" i="2"/>
  <c r="K921" i="2"/>
  <c r="K394" i="2"/>
  <c r="K638" i="2"/>
  <c r="K398" i="2"/>
  <c r="K641" i="2"/>
  <c r="K286" i="2"/>
  <c r="K330" i="2"/>
  <c r="K135" i="2"/>
  <c r="K15" i="2"/>
  <c r="K18" i="2"/>
  <c r="K10" i="2"/>
  <c r="K17" i="2"/>
  <c r="K35" i="2"/>
  <c r="K27" i="2"/>
  <c r="K28" i="2"/>
  <c r="K758" i="2"/>
  <c r="I577" i="2"/>
  <c r="I345" i="2"/>
  <c r="I338" i="2"/>
  <c r="I522" i="2"/>
  <c r="I355" i="2"/>
  <c r="I152" i="2"/>
  <c r="I148" i="2"/>
  <c r="I144" i="2"/>
  <c r="I793" i="2"/>
  <c r="I617" i="2"/>
  <c r="I376" i="2"/>
  <c r="I375" i="2"/>
  <c r="I784" i="2"/>
  <c r="I950" i="2"/>
  <c r="I448" i="2"/>
  <c r="I726" i="2"/>
  <c r="I890" i="2"/>
  <c r="I405" i="2"/>
  <c r="I13" i="2"/>
  <c r="I630" i="2"/>
  <c r="I432" i="2"/>
  <c r="I142" i="2"/>
  <c r="I46" i="2"/>
  <c r="I425" i="2"/>
  <c r="I424" i="2"/>
  <c r="I189" i="2"/>
  <c r="I385" i="2"/>
  <c r="I473" i="2"/>
  <c r="I169" i="2"/>
  <c r="I658" i="2"/>
  <c r="I360" i="2"/>
  <c r="I270" i="2"/>
  <c r="I56" i="2"/>
  <c r="I94" i="2"/>
  <c r="I93" i="2"/>
  <c r="I846" i="2"/>
  <c r="I848" i="2"/>
  <c r="I534" i="2"/>
  <c r="I541" i="2"/>
  <c r="I808" i="2"/>
  <c r="I628" i="2"/>
  <c r="I386" i="2"/>
  <c r="I717" i="2"/>
  <c r="I528" i="2"/>
  <c r="I299" i="2"/>
  <c r="I874" i="2"/>
  <c r="I565" i="2"/>
  <c r="I532" i="2"/>
  <c r="I531" i="2"/>
  <c r="I164" i="2"/>
  <c r="I104" i="2"/>
  <c r="I990" i="2"/>
  <c r="I749" i="2"/>
  <c r="I662" i="2"/>
  <c r="I265" i="2"/>
  <c r="I923" i="2"/>
  <c r="I812" i="2"/>
  <c r="I674" i="2"/>
  <c r="I965" i="2"/>
  <c r="I927" i="2"/>
  <c r="I779" i="2"/>
  <c r="I257" i="2"/>
  <c r="I222" i="2"/>
  <c r="I276" i="2"/>
  <c r="I57" i="2"/>
  <c r="I101" i="2"/>
  <c r="I275" i="2"/>
  <c r="I271" i="2"/>
  <c r="I841" i="2"/>
  <c r="I72" i="2"/>
  <c r="I70" i="2"/>
  <c r="I648" i="2"/>
  <c r="I290" i="2"/>
  <c r="I472" i="2"/>
  <c r="I216" i="2"/>
  <c r="I581" i="2"/>
  <c r="I203" i="2"/>
  <c r="I274" i="2"/>
  <c r="I269" i="2"/>
  <c r="I454" i="2"/>
  <c r="I252" i="2"/>
  <c r="I117" i="2"/>
  <c r="I50" i="2"/>
  <c r="I6" i="2"/>
  <c r="I884" i="2"/>
  <c r="I768" i="2"/>
  <c r="I647" i="2"/>
  <c r="I818" i="2"/>
  <c r="I639" i="2"/>
  <c r="I440" i="2"/>
  <c r="I469" i="2"/>
  <c r="I168" i="2"/>
  <c r="I996" i="2"/>
  <c r="I995" i="2"/>
  <c r="I881" i="2"/>
  <c r="I880" i="2"/>
  <c r="I765" i="2"/>
  <c r="I764" i="2"/>
  <c r="I264" i="2"/>
  <c r="I263" i="2"/>
  <c r="I124" i="2"/>
  <c r="I125" i="2"/>
  <c r="I1004" i="2"/>
  <c r="I915" i="2"/>
  <c r="I909" i="2"/>
  <c r="I748" i="2"/>
  <c r="I436" i="2"/>
  <c r="I592" i="2"/>
  <c r="I649" i="2"/>
  <c r="I411" i="2"/>
  <c r="I98" i="2"/>
  <c r="I776" i="2"/>
  <c r="I457" i="2"/>
  <c r="I966" i="2"/>
  <c r="I967" i="2"/>
  <c r="I687" i="2"/>
  <c r="I688" i="2"/>
  <c r="I836" i="2"/>
  <c r="I450" i="2"/>
  <c r="I347" i="2"/>
  <c r="I200" i="2"/>
  <c r="I89" i="2"/>
  <c r="I24" i="2"/>
  <c r="I474" i="2"/>
  <c r="I802" i="2"/>
  <c r="I487" i="2"/>
  <c r="I725" i="2"/>
  <c r="I404" i="2"/>
  <c r="I171" i="2"/>
  <c r="I8" i="2"/>
  <c r="I828" i="2"/>
  <c r="I632" i="2"/>
  <c r="I746" i="2"/>
  <c r="I882" i="2"/>
  <c r="I769" i="2"/>
  <c r="I770" i="2"/>
  <c r="I280" i="2"/>
  <c r="I388" i="2"/>
  <c r="I929" i="2"/>
  <c r="I873" i="2"/>
  <c r="I570" i="2"/>
  <c r="I571" i="2"/>
  <c r="I970" i="2"/>
  <c r="I835" i="2"/>
  <c r="I723" i="2"/>
  <c r="I563" i="2"/>
  <c r="I273" i="2"/>
  <c r="I170" i="2"/>
  <c r="I583" i="2"/>
  <c r="I292" i="2"/>
  <c r="I550" i="2"/>
  <c r="I482" i="2"/>
  <c r="I305" i="2"/>
  <c r="I68" i="2"/>
  <c r="I255" i="2"/>
  <c r="I162" i="2"/>
  <c r="I127" i="2"/>
  <c r="I199" i="2"/>
  <c r="I122" i="2"/>
  <c r="I226" i="2"/>
  <c r="I308" i="2"/>
  <c r="I126" i="2"/>
  <c r="I102" i="2"/>
  <c r="I370" i="2"/>
  <c r="I334" i="2"/>
  <c r="I333" i="2"/>
  <c r="I572" i="2"/>
  <c r="I734" i="2"/>
  <c r="I654" i="2"/>
  <c r="I401" i="2"/>
  <c r="I499" i="2"/>
  <c r="I29" i="2"/>
  <c r="I505" i="2"/>
  <c r="I813" i="2"/>
  <c r="I866" i="2"/>
  <c r="I635" i="2"/>
  <c r="I651" i="2"/>
  <c r="I359" i="2"/>
  <c r="I33" i="2"/>
  <c r="I9" i="2"/>
  <c r="I925" i="2"/>
  <c r="I289" i="2"/>
  <c r="I149" i="2"/>
  <c r="I245" i="2"/>
  <c r="I710" i="2"/>
  <c r="I455" i="2"/>
  <c r="I344" i="2"/>
  <c r="I26" i="2"/>
  <c r="I25" i="2"/>
  <c r="I16" i="2"/>
  <c r="I154" i="2"/>
  <c r="I772" i="2"/>
  <c r="I586" i="2"/>
  <c r="I351" i="2"/>
  <c r="I523" i="2"/>
  <c r="I354" i="2"/>
  <c r="I153" i="2"/>
  <c r="I795" i="2"/>
  <c r="I618" i="2"/>
  <c r="I377" i="2"/>
  <c r="I994" i="2"/>
  <c r="I272" i="2"/>
  <c r="I720" i="2"/>
  <c r="I449" i="2"/>
  <c r="I660" i="2"/>
  <c r="I310" i="2"/>
  <c r="I941" i="2"/>
  <c r="I824" i="2"/>
  <c r="I31" i="2"/>
  <c r="I488" i="2"/>
  <c r="I486" i="2"/>
  <c r="I605" i="2"/>
  <c r="I1003" i="2"/>
  <c r="I1005" i="2"/>
  <c r="I993" i="2"/>
  <c r="I815" i="2"/>
  <c r="I458" i="2"/>
  <c r="I207" i="2"/>
  <c r="I871" i="2"/>
  <c r="I751" i="2"/>
  <c r="I634" i="2"/>
  <c r="I745" i="2"/>
  <c r="I679" i="2"/>
  <c r="I847" i="2"/>
  <c r="I702" i="2"/>
  <c r="I946" i="2"/>
  <c r="I446" i="2"/>
  <c r="I722" i="2"/>
  <c r="I366" i="2"/>
  <c r="I100" i="2"/>
  <c r="I316" i="2"/>
  <c r="I949" i="2"/>
  <c r="I912" i="2"/>
  <c r="I212" i="2"/>
  <c r="I1008" i="2"/>
  <c r="I868" i="2"/>
  <c r="I88" i="2"/>
  <c r="I521" i="2"/>
  <c r="I236" i="2"/>
  <c r="I914" i="2"/>
  <c r="I302" i="2"/>
  <c r="I731" i="2"/>
  <c r="I896" i="2"/>
  <c r="I295" i="2"/>
  <c r="I1006" i="2"/>
  <c r="I825" i="2"/>
  <c r="I757" i="2"/>
  <c r="I317" i="2"/>
  <c r="I931" i="2"/>
  <c r="I930" i="2"/>
  <c r="I939" i="2"/>
  <c r="I762" i="2"/>
  <c r="I309" i="2"/>
  <c r="I525" i="2"/>
  <c r="I400" i="2"/>
  <c r="I1018" i="2"/>
  <c r="I315" i="2"/>
  <c r="I406" i="2"/>
  <c r="I75" i="2"/>
  <c r="I833" i="2"/>
  <c r="I642" i="2"/>
  <c r="I984" i="2"/>
  <c r="I917" i="2"/>
  <c r="I724" i="2"/>
  <c r="I696" i="2"/>
  <c r="I870" i="2"/>
  <c r="I926" i="2"/>
  <c r="I519" i="2"/>
  <c r="I747" i="2"/>
  <c r="I402" i="2"/>
  <c r="I451" i="2"/>
  <c r="I470" i="2"/>
  <c r="I514" i="2"/>
  <c r="I201" i="2"/>
  <c r="I64" i="2"/>
  <c r="I288" i="2"/>
  <c r="I842" i="2"/>
  <c r="I694" i="2"/>
  <c r="I562" i="2"/>
  <c r="I300" i="2"/>
  <c r="I412" i="2"/>
  <c r="I886" i="2"/>
  <c r="I471" i="2"/>
  <c r="I511" i="2"/>
  <c r="I214" i="2"/>
  <c r="I326" i="2"/>
  <c r="I175" i="2"/>
  <c r="I644" i="2"/>
  <c r="I67" i="2"/>
  <c r="I161" i="2"/>
  <c r="I296" i="2"/>
  <c r="I806" i="2"/>
  <c r="I671" i="2"/>
  <c r="I554" i="2"/>
  <c r="I427" i="2"/>
  <c r="I95" i="2"/>
  <c r="I250" i="2"/>
  <c r="I157" i="2"/>
  <c r="I460" i="2"/>
  <c r="I208" i="2"/>
  <c r="I54" i="2"/>
  <c r="I11" i="2"/>
  <c r="I754" i="2"/>
  <c r="I640" i="2"/>
  <c r="I340" i="2"/>
  <c r="I147" i="2"/>
  <c r="I834" i="2"/>
  <c r="I698" i="2"/>
  <c r="I569" i="2"/>
  <c r="I441" i="2"/>
  <c r="I887" i="2"/>
  <c r="I464" i="2"/>
  <c r="I609" i="2"/>
  <c r="I608" i="2"/>
  <c r="I174" i="2"/>
  <c r="I173" i="2"/>
  <c r="I997" i="2"/>
  <c r="I1010" i="2"/>
  <c r="I503" i="2"/>
  <c r="I1009" i="2"/>
  <c r="I530" i="2"/>
  <c r="I943" i="2"/>
  <c r="I701" i="2"/>
  <c r="I447" i="2"/>
  <c r="I948" i="2"/>
  <c r="I589" i="2"/>
  <c r="I348" i="2"/>
  <c r="I319" i="2"/>
  <c r="I41" i="2"/>
  <c r="I311" i="2"/>
  <c r="I509" i="2"/>
  <c r="I837" i="2"/>
  <c r="I691" i="2"/>
  <c r="I337" i="2"/>
  <c r="I143" i="2"/>
  <c r="I533" i="2"/>
  <c r="I346" i="2"/>
  <c r="I883" i="2"/>
  <c r="I462" i="2"/>
  <c r="I944" i="2"/>
  <c r="I267" i="2"/>
  <c r="I160" i="2"/>
  <c r="I844" i="2"/>
  <c r="I3" i="2"/>
  <c r="I843" i="2"/>
  <c r="I956" i="2"/>
  <c r="I732" i="2"/>
  <c r="I481" i="2"/>
  <c r="I973" i="2"/>
  <c r="I715" i="2"/>
  <c r="I998" i="2"/>
  <c r="I937" i="2"/>
  <c r="I721" i="2"/>
  <c r="I268" i="2"/>
  <c r="I690" i="2"/>
  <c r="I983" i="2"/>
  <c r="I705" i="2"/>
  <c r="I704" i="2"/>
  <c r="I940" i="2"/>
  <c r="I832" i="2"/>
  <c r="I695" i="2"/>
  <c r="I693" i="2"/>
  <c r="I601" i="2"/>
  <c r="I361" i="2"/>
  <c r="I167" i="2"/>
  <c r="I520" i="2"/>
  <c r="I119" i="2"/>
  <c r="I20" i="2"/>
  <c r="I209" i="2"/>
  <c r="I213" i="2"/>
  <c r="I312" i="2"/>
  <c r="I304" i="2"/>
  <c r="I504" i="2"/>
  <c r="I838" i="2"/>
  <c r="I645" i="2"/>
  <c r="I517" i="2"/>
  <c r="I205" i="2"/>
  <c r="I118" i="2"/>
  <c r="I582" i="2"/>
  <c r="I567" i="2"/>
  <c r="I869" i="2"/>
  <c r="I810" i="2"/>
  <c r="I980" i="2"/>
  <c r="I982" i="2"/>
  <c r="I584" i="2"/>
  <c r="I350" i="2"/>
  <c r="I590" i="2"/>
  <c r="I1012" i="2"/>
  <c r="I468" i="2"/>
  <c r="I166" i="2"/>
  <c r="I867" i="2"/>
  <c r="I633" i="2"/>
  <c r="I718" i="2"/>
  <c r="I357" i="2"/>
  <c r="I341" i="2"/>
  <c r="I266" i="2"/>
  <c r="I502" i="2"/>
  <c r="I445" i="2"/>
  <c r="I467" i="2"/>
  <c r="I596" i="2"/>
  <c r="I579" i="2"/>
  <c r="I877" i="2"/>
  <c r="I637" i="2"/>
  <c r="I659" i="2"/>
  <c r="I399" i="2"/>
  <c r="I976" i="2"/>
  <c r="I791" i="2"/>
  <c r="I407" i="2"/>
  <c r="I753" i="2"/>
  <c r="I371" i="2"/>
  <c r="I331" i="2"/>
  <c r="I456" i="2"/>
  <c r="I826" i="2"/>
  <c r="I760" i="2"/>
  <c r="I512" i="2"/>
  <c r="I392" i="2"/>
  <c r="I971" i="2"/>
  <c r="I963" i="2"/>
  <c r="I670" i="2"/>
  <c r="I508" i="2"/>
  <c r="I396" i="2"/>
  <c r="I66" i="2"/>
  <c r="I978" i="2"/>
  <c r="I711" i="2"/>
  <c r="I353" i="2"/>
  <c r="I150" i="2"/>
  <c r="I964" i="2"/>
  <c r="I752" i="2"/>
  <c r="I506" i="2"/>
  <c r="I899" i="2"/>
  <c r="I666" i="2"/>
  <c r="I665" i="2"/>
  <c r="I653" i="2"/>
  <c r="I190" i="2"/>
  <c r="I716" i="2"/>
  <c r="I697" i="2"/>
  <c r="I151" i="2"/>
  <c r="I52" i="2"/>
  <c r="I945" i="2"/>
  <c r="I706" i="2"/>
  <c r="I442" i="2"/>
  <c r="I92" i="2"/>
  <c r="I709" i="2"/>
  <c r="I677" i="2"/>
  <c r="I683" i="2"/>
  <c r="I91" i="2"/>
  <c r="I86" i="2"/>
  <c r="I87" i="2"/>
  <c r="I85" i="2"/>
  <c r="I242" i="2"/>
  <c r="I238" i="2"/>
  <c r="I253" i="2"/>
  <c r="I239" i="2"/>
  <c r="I194" i="2"/>
  <c r="I63" i="2"/>
  <c r="I159" i="2"/>
  <c r="I7" i="2"/>
  <c r="I5" i="2"/>
  <c r="I262" i="2"/>
  <c r="I2" i="2"/>
  <c r="I904" i="2"/>
  <c r="I861" i="2"/>
  <c r="I626" i="2"/>
  <c r="I555" i="2"/>
  <c r="I332" i="2"/>
  <c r="I108" i="2"/>
  <c r="I822" i="2"/>
  <c r="I680" i="2"/>
  <c r="I559" i="2"/>
  <c r="I607" i="2"/>
  <c r="I368" i="2"/>
  <c r="I172" i="2"/>
  <c r="I905" i="2"/>
  <c r="I431" i="2"/>
  <c r="I972" i="2"/>
  <c r="I527" i="2"/>
  <c r="I778" i="2"/>
  <c r="I588" i="2"/>
  <c r="I443" i="2"/>
  <c r="I652" i="2"/>
  <c r="I246" i="2"/>
  <c r="I620" i="2"/>
  <c r="I615" i="2"/>
  <c r="I938" i="2"/>
  <c r="I935" i="2"/>
  <c r="I863" i="2"/>
  <c r="I858" i="2"/>
  <c r="I860" i="2"/>
  <c r="I859" i="2"/>
  <c r="I491" i="2"/>
  <c r="I475" i="2"/>
  <c r="I814" i="2"/>
  <c r="I221" i="2"/>
  <c r="I307" i="2"/>
  <c r="I69" i="2"/>
  <c r="I872" i="2"/>
  <c r="I297" i="2"/>
  <c r="I892" i="2"/>
  <c r="I849" i="2"/>
  <c r="I74" i="2"/>
  <c r="I466" i="2"/>
  <c r="I349" i="2"/>
  <c r="I313" i="2"/>
  <c r="I128" i="2"/>
  <c r="I21" i="2"/>
  <c r="I120" i="2"/>
  <c r="I426" i="2"/>
  <c r="I314" i="2"/>
  <c r="I79" i="2"/>
  <c r="I759" i="2"/>
  <c r="I416" i="2"/>
  <c r="I320" i="2"/>
  <c r="I977" i="2"/>
  <c r="I895" i="2"/>
  <c r="I1015" i="2"/>
  <c r="I585" i="2"/>
  <c r="I951" i="2"/>
  <c r="I235" i="2"/>
  <c r="I865" i="2"/>
  <c r="I803" i="2"/>
  <c r="I329" i="2"/>
  <c r="I133" i="2"/>
  <c r="I229" i="2"/>
  <c r="I1016" i="2"/>
  <c r="I604" i="2"/>
  <c r="I249" i="2"/>
  <c r="I78" i="2"/>
  <c r="I902" i="2"/>
  <c r="I738" i="2"/>
  <c r="I540" i="2"/>
  <c r="I218" i="2"/>
  <c r="I692" i="2"/>
  <c r="I298" i="2"/>
  <c r="I740" i="2"/>
  <c r="I493" i="2"/>
  <c r="I237" i="2"/>
  <c r="I703" i="2"/>
  <c r="I821" i="2"/>
  <c r="I566" i="2"/>
  <c r="I908" i="2"/>
  <c r="I42" i="2"/>
  <c r="I557" i="2"/>
  <c r="I681" i="2"/>
  <c r="I829" i="2"/>
  <c r="I673" i="2"/>
  <c r="I204" i="2"/>
  <c r="I325" i="2"/>
  <c r="I339" i="2"/>
  <c r="I198" i="2"/>
  <c r="I215" i="2"/>
  <c r="I497" i="2"/>
  <c r="I220" i="2"/>
  <c r="I356" i="2"/>
  <c r="I243" i="2"/>
  <c r="I358" i="2"/>
  <c r="I97" i="2"/>
  <c r="I817" i="2"/>
  <c r="I756" i="2"/>
  <c r="I96" i="2"/>
  <c r="I234" i="2"/>
  <c r="I284" i="2"/>
  <c r="I283" i="2"/>
  <c r="I285" i="2"/>
  <c r="I281" i="2"/>
  <c r="I282" i="2"/>
  <c r="I211" i="2"/>
  <c r="I343" i="2"/>
  <c r="I65" i="2"/>
  <c r="I241" i="2"/>
  <c r="I145" i="2"/>
  <c r="I380" i="2"/>
  <c r="I165" i="2"/>
  <c r="I254" i="2"/>
  <c r="I248" i="2"/>
  <c r="I303" i="2"/>
  <c r="I352" i="2"/>
  <c r="I156" i="2"/>
  <c r="I39" i="2"/>
  <c r="I158" i="2"/>
  <c r="I37" i="2"/>
  <c r="I53" i="2"/>
  <c r="I155" i="2"/>
  <c r="I548" i="2"/>
  <c r="I327" i="2"/>
  <c r="I77" i="2"/>
  <c r="I774" i="2"/>
  <c r="I646" i="2"/>
  <c r="I501" i="2"/>
  <c r="I761" i="2"/>
  <c r="I574" i="2"/>
  <c r="I438" i="2"/>
  <c r="I805" i="2"/>
  <c r="I383" i="2"/>
  <c r="I663" i="2"/>
  <c r="I603" i="2"/>
  <c r="I365" i="2"/>
  <c r="I492" i="2"/>
  <c r="I115" i="2"/>
  <c r="I546" i="2"/>
  <c r="I139" i="2"/>
  <c r="I544" i="2"/>
  <c r="I140" i="2"/>
  <c r="I545" i="2"/>
  <c r="I138" i="2"/>
  <c r="I974" i="2"/>
  <c r="I953" i="2"/>
  <c r="I796" i="2"/>
  <c r="I529" i="2"/>
  <c r="I228" i="2"/>
  <c r="I387" i="2"/>
  <c r="I61" i="2"/>
  <c r="I1007" i="2"/>
  <c r="I989" i="2"/>
  <c r="I962" i="2"/>
  <c r="I422" i="2"/>
  <c r="I76" i="2"/>
  <c r="I485" i="2"/>
  <c r="I279" i="2"/>
  <c r="I700" i="2"/>
  <c r="I682" i="2"/>
  <c r="I889" i="2"/>
  <c r="I839" i="2"/>
  <c r="I763" i="2"/>
  <c r="I547" i="2"/>
  <c r="I477" i="2"/>
  <c r="I413" i="2"/>
  <c r="I781" i="2"/>
  <c r="I318" i="2"/>
  <c r="I804" i="2"/>
  <c r="I800" i="2"/>
  <c r="I231" i="2"/>
  <c r="I625" i="2"/>
  <c r="I739" i="2"/>
  <c r="I81" i="2"/>
  <c r="I495" i="2"/>
  <c r="I62" i="2"/>
  <c r="I924" i="2"/>
  <c r="I251" i="2"/>
  <c r="I182" i="2"/>
  <c r="I538" i="2"/>
  <c r="I415" i="2"/>
  <c r="I232" i="2"/>
  <c r="I728" i="2"/>
  <c r="I727" i="2"/>
  <c r="I224" i="2"/>
  <c r="I631" i="2"/>
  <c r="I223" i="2"/>
  <c r="I22" i="2"/>
  <c r="I561" i="2"/>
  <c r="I661" i="2"/>
  <c r="I755" i="2"/>
  <c r="I737" i="2"/>
  <c r="I619" i="2"/>
  <c r="I185" i="2"/>
  <c r="I932" i="2"/>
  <c r="I947" i="2"/>
  <c r="I916" i="2"/>
  <c r="I979" i="2"/>
  <c r="I897" i="2"/>
  <c r="I453" i="2"/>
  <c r="I90" i="2"/>
  <c r="I537" i="2"/>
  <c r="I403" i="2"/>
  <c r="I513" i="2"/>
  <c r="I116" i="2"/>
  <c r="I410" i="2"/>
  <c r="I71" i="2"/>
  <c r="I767" i="2"/>
  <c r="I643" i="2"/>
  <c r="I507" i="2"/>
  <c r="I981" i="2"/>
  <c r="I911" i="2"/>
  <c r="I910" i="2"/>
  <c r="I656" i="2"/>
  <c r="I181" i="2"/>
  <c r="I786" i="2"/>
  <c r="I612" i="2"/>
  <c r="I373" i="2"/>
  <c r="I409" i="2"/>
  <c r="I217" i="2"/>
  <c r="I132" i="2"/>
  <c r="I600" i="2"/>
  <c r="I986" i="2"/>
  <c r="I1002" i="2"/>
  <c r="I919" i="2"/>
  <c r="I820" i="2"/>
  <c r="I573" i="2"/>
  <c r="I535" i="2"/>
  <c r="I524" i="2"/>
  <c r="I109" i="2"/>
  <c r="I1014" i="2"/>
  <c r="I988" i="2"/>
  <c r="I936" i="2"/>
  <c r="I686" i="2"/>
  <c r="I261" i="2"/>
  <c r="I597" i="2"/>
  <c r="I816" i="2"/>
  <c r="I675" i="2"/>
  <c r="I920" i="2"/>
  <c r="I809" i="2"/>
  <c r="I985" i="2"/>
  <c r="I636" i="2"/>
  <c r="I336" i="2"/>
  <c r="I624" i="2"/>
  <c r="I490" i="2"/>
  <c r="I188" i="2"/>
  <c r="I827" i="2"/>
  <c r="I685" i="2"/>
  <c r="I123" i="2"/>
  <c r="I968" i="2"/>
  <c r="I12" i="2"/>
  <c r="I898" i="2"/>
  <c r="I900" i="2"/>
  <c r="I526" i="2"/>
  <c r="I121" i="2"/>
  <c r="I733" i="2"/>
  <c r="I885" i="2"/>
  <c r="I650" i="2"/>
  <c r="I599" i="2"/>
  <c r="I463" i="2"/>
  <c r="I657" i="2"/>
  <c r="I602" i="2"/>
  <c r="I362" i="2"/>
  <c r="I598" i="2"/>
  <c r="I364" i="2"/>
  <c r="I500" i="2"/>
  <c r="I106" i="2"/>
  <c r="I853" i="2"/>
  <c r="I616" i="2"/>
  <c r="I180" i="2"/>
  <c r="I594" i="2"/>
  <c r="I146" i="2"/>
  <c r="I110" i="2"/>
  <c r="I112" i="2"/>
  <c r="I111" i="2"/>
  <c r="I82" i="2"/>
  <c r="I48" i="2"/>
  <c r="I83" i="2"/>
  <c r="I136" i="2"/>
  <c r="I240" i="2"/>
  <c r="I247" i="2"/>
  <c r="I137" i="2"/>
  <c r="I233" i="2"/>
  <c r="I195" i="2"/>
  <c r="I197" i="2"/>
  <c r="I193" i="2"/>
  <c r="I107" i="2"/>
  <c r="I244" i="2"/>
  <c r="I36" i="2"/>
  <c r="I178" i="2"/>
  <c r="I852" i="2"/>
  <c r="I621" i="2"/>
  <c r="I543" i="2"/>
  <c r="I587" i="2"/>
  <c r="I417" i="2"/>
  <c r="I129" i="2"/>
  <c r="I430" i="2"/>
  <c r="I186" i="2"/>
  <c r="I45" i="2"/>
  <c r="I23" i="2"/>
  <c r="I623" i="2"/>
  <c r="I378" i="2"/>
  <c r="I551" i="2"/>
  <c r="I322" i="2"/>
  <c r="I38" i="2"/>
  <c r="I888" i="2"/>
  <c r="I955" i="2"/>
  <c r="I277" i="2"/>
  <c r="I421" i="2"/>
  <c r="I114" i="2"/>
  <c r="I798" i="2"/>
  <c r="I667" i="2"/>
  <c r="I391" i="2"/>
  <c r="I669" i="2"/>
  <c r="I480" i="2"/>
  <c r="I794" i="2"/>
  <c r="I614" i="2"/>
  <c r="I134" i="2"/>
  <c r="I483" i="2"/>
  <c r="I130" i="2"/>
  <c r="I958" i="2"/>
  <c r="I879" i="2"/>
  <c r="I595" i="2"/>
  <c r="I556" i="2"/>
  <c r="I975" i="2"/>
  <c r="I954" i="2"/>
  <c r="I730" i="2"/>
  <c r="I420" i="2"/>
  <c r="I780" i="2"/>
  <c r="I419" i="2"/>
  <c r="I719" i="2"/>
  <c r="I484" i="2"/>
  <c r="I928" i="2"/>
  <c r="I785" i="2"/>
  <c r="I787" i="2"/>
  <c r="I610" i="2"/>
  <c r="I461" i="2"/>
  <c r="I103" i="2"/>
  <c r="I735" i="2"/>
  <c r="I428" i="2"/>
  <c r="I741" i="2"/>
  <c r="I613" i="2"/>
  <c r="I560" i="2"/>
  <c r="I59" i="2"/>
  <c r="I141" i="2"/>
  <c r="I712" i="2"/>
  <c r="I830" i="2"/>
  <c r="I575" i="2"/>
  <c r="I342" i="2"/>
  <c r="I395" i="2"/>
  <c r="I851" i="2"/>
  <c r="I627" i="2"/>
  <c r="I629" i="2"/>
  <c r="I672" i="2"/>
  <c r="I743" i="2"/>
  <c r="I807" i="2"/>
  <c r="I179" i="2"/>
  <c r="I321" i="2"/>
  <c r="I478" i="2"/>
  <c r="I664" i="2"/>
  <c r="I959" i="2"/>
  <c r="I957" i="2"/>
  <c r="I655" i="2"/>
  <c r="I44" i="2"/>
  <c r="I176" i="2"/>
  <c r="I177" i="2"/>
  <c r="I210" i="2"/>
  <c r="I73" i="2"/>
  <c r="I294" i="2"/>
  <c r="I676" i="2"/>
  <c r="I84" i="2"/>
  <c r="I433" i="2"/>
  <c r="I335" i="2"/>
  <c r="I435" i="2"/>
  <c r="I801" i="2"/>
  <c r="I668" i="2"/>
  <c r="I439" i="2"/>
  <c r="I465" i="2"/>
  <c r="I259" i="2"/>
  <c r="I576" i="2"/>
  <c r="I819" i="2"/>
  <c r="I678" i="2"/>
  <c r="I558" i="2"/>
  <c r="I539" i="2"/>
  <c r="I408" i="2"/>
  <c r="I580" i="2"/>
  <c r="I782" i="2"/>
  <c r="I766" i="2"/>
  <c r="I742" i="2"/>
  <c r="I862" i="2"/>
  <c r="I789" i="2"/>
  <c r="I549" i="2"/>
  <c r="I792" i="2"/>
  <c r="I227" i="2"/>
  <c r="I323" i="2"/>
  <c r="I43" i="2"/>
  <c r="I606" i="2"/>
  <c r="I80" i="2"/>
  <c r="I328" i="2"/>
  <c r="I99" i="2"/>
  <c r="I845" i="2"/>
  <c r="I907" i="2"/>
  <c r="I777" i="2"/>
  <c r="I876" i="2"/>
  <c r="I773" i="2"/>
  <c r="I875" i="2"/>
  <c r="I960" i="2"/>
  <c r="I799" i="2"/>
  <c r="I878" i="2"/>
  <c r="I750" i="2"/>
  <c r="I1001" i="2"/>
  <c r="I918" i="2"/>
  <c r="I382" i="2"/>
  <c r="I60" i="2"/>
  <c r="I714" i="2"/>
  <c r="I593" i="2"/>
  <c r="I903" i="2"/>
  <c r="I552" i="2"/>
  <c r="I423" i="2"/>
  <c r="I163" i="2"/>
  <c r="I568" i="2"/>
  <c r="I367" i="2"/>
  <c r="I369" i="2"/>
  <c r="I823" i="2"/>
  <c r="I1000" i="2"/>
  <c r="I864" i="2"/>
  <c r="I1017" i="2"/>
  <c r="I611" i="2"/>
  <c r="I206" i="2"/>
  <c r="I591" i="2"/>
  <c r="I55" i="2"/>
  <c r="I515" i="2"/>
  <c r="I857" i="2"/>
  <c r="I192" i="2"/>
  <c r="I191" i="2"/>
  <c r="I230" i="2"/>
  <c r="I856" i="2"/>
  <c r="I811" i="2"/>
  <c r="I775" i="2"/>
  <c r="I518" i="2"/>
  <c r="I287" i="2"/>
  <c r="I30" i="2"/>
  <c r="I196" i="2"/>
  <c r="I393" i="2"/>
  <c r="I291" i="2"/>
  <c r="I854" i="2"/>
  <c r="I855" i="2"/>
  <c r="I184" i="2"/>
  <c r="I183" i="2"/>
  <c r="I131" i="2"/>
  <c r="I374" i="2"/>
  <c r="I4" i="2"/>
  <c r="I324" i="2"/>
  <c r="I553" i="2"/>
  <c r="I105" i="2"/>
  <c r="I790" i="2"/>
  <c r="I372" i="2"/>
  <c r="I381" i="2"/>
  <c r="I379" i="2"/>
  <c r="I34" i="2"/>
  <c r="I496" i="2"/>
  <c r="I40" i="2"/>
  <c r="I418" i="2"/>
  <c r="I47" i="2"/>
  <c r="I1011" i="2"/>
  <c r="I113" i="2"/>
  <c r="I14" i="2"/>
  <c r="I893" i="2"/>
  <c r="I891" i="2"/>
  <c r="I536" i="2"/>
  <c r="I363" i="2"/>
  <c r="I306" i="2"/>
  <c r="I479" i="2"/>
  <c r="I225" i="2"/>
  <c r="I58" i="2"/>
  <c r="I459" i="2"/>
  <c r="I256" i="2"/>
  <c r="I51" i="2"/>
  <c r="I969" i="2"/>
  <c r="I987" i="2"/>
  <c r="I622" i="2"/>
  <c r="I384" i="2"/>
  <c r="I489" i="2"/>
  <c r="I783" i="2"/>
  <c r="I934" i="2"/>
  <c r="I260" i="2"/>
  <c r="I713" i="2"/>
  <c r="I258" i="2"/>
  <c r="I1013" i="2"/>
  <c r="I578" i="2"/>
  <c r="I736" i="2"/>
  <c r="I278" i="2"/>
  <c r="I788" i="2"/>
  <c r="I414" i="2"/>
  <c r="I961" i="2"/>
  <c r="I49" i="2"/>
  <c r="I942" i="2"/>
  <c r="I699" i="2"/>
  <c r="I922" i="2"/>
  <c r="I992" i="2"/>
  <c r="I444" i="2"/>
  <c r="I913" i="2"/>
  <c r="I744" i="2"/>
  <c r="I429" i="2"/>
  <c r="I301" i="2"/>
  <c r="I494" i="2"/>
  <c r="I19" i="2"/>
  <c r="I831" i="2"/>
  <c r="I389" i="2"/>
  <c r="I390" i="2"/>
  <c r="I771" i="2"/>
  <c r="I510" i="2"/>
  <c r="I901" i="2"/>
  <c r="I797" i="2"/>
  <c r="I684" i="2"/>
  <c r="I434" i="2"/>
  <c r="I850" i="2"/>
  <c r="I729" i="2"/>
  <c r="I952" i="2"/>
  <c r="I707" i="2"/>
  <c r="I452" i="2"/>
  <c r="I564" i="2"/>
  <c r="I219" i="2"/>
  <c r="I708" i="2"/>
  <c r="I906" i="2"/>
  <c r="I516" i="2"/>
  <c r="I437" i="2"/>
  <c r="I933" i="2"/>
  <c r="I894" i="2"/>
  <c r="I542" i="2"/>
  <c r="I397" i="2"/>
  <c r="I999" i="2"/>
  <c r="I991" i="2"/>
  <c r="I498" i="2"/>
  <c r="I476" i="2"/>
  <c r="I689" i="2"/>
  <c r="I32" i="2"/>
  <c r="I202" i="2"/>
  <c r="I293" i="2"/>
  <c r="I187" i="2"/>
  <c r="I840" i="2"/>
  <c r="I921" i="2"/>
  <c r="I394" i="2"/>
  <c r="I638" i="2"/>
  <c r="I398" i="2"/>
  <c r="I641" i="2"/>
  <c r="I286" i="2"/>
  <c r="I330" i="2"/>
  <c r="I135" i="2"/>
  <c r="I15" i="2"/>
  <c r="I18" i="2"/>
  <c r="I10" i="2"/>
  <c r="I17" i="2"/>
  <c r="I35" i="2"/>
  <c r="I27" i="2"/>
  <c r="I28" i="2"/>
  <c r="I758" i="2"/>
  <c r="G577" i="2"/>
  <c r="G345" i="2"/>
  <c r="G338" i="2"/>
  <c r="G522" i="2"/>
  <c r="G355" i="2"/>
  <c r="G152" i="2"/>
  <c r="G148" i="2"/>
  <c r="G144" i="2"/>
  <c r="G793" i="2"/>
  <c r="G617" i="2"/>
  <c r="G376" i="2"/>
  <c r="G375" i="2"/>
  <c r="G784" i="2"/>
  <c r="G950" i="2"/>
  <c r="G448" i="2"/>
  <c r="G726" i="2"/>
  <c r="G890" i="2"/>
  <c r="G405" i="2"/>
  <c r="G13" i="2"/>
  <c r="G630" i="2"/>
  <c r="G432" i="2"/>
  <c r="G142" i="2"/>
  <c r="G46" i="2"/>
  <c r="G425" i="2"/>
  <c r="G424" i="2"/>
  <c r="G189" i="2"/>
  <c r="G385" i="2"/>
  <c r="G473" i="2"/>
  <c r="G169" i="2"/>
  <c r="G658" i="2"/>
  <c r="G360" i="2"/>
  <c r="G270" i="2"/>
  <c r="G56" i="2"/>
  <c r="G94" i="2"/>
  <c r="G93" i="2"/>
  <c r="G846" i="2"/>
  <c r="G848" i="2"/>
  <c r="G534" i="2"/>
  <c r="G541" i="2"/>
  <c r="G808" i="2"/>
  <c r="G628" i="2"/>
  <c r="G386" i="2"/>
  <c r="G717" i="2"/>
  <c r="G528" i="2"/>
  <c r="G299" i="2"/>
  <c r="G874" i="2"/>
  <c r="G565" i="2"/>
  <c r="G532" i="2"/>
  <c r="G531" i="2"/>
  <c r="G164" i="2"/>
  <c r="G104" i="2"/>
  <c r="G990" i="2"/>
  <c r="G749" i="2"/>
  <c r="G662" i="2"/>
  <c r="G265" i="2"/>
  <c r="G923" i="2"/>
  <c r="G812" i="2"/>
  <c r="G674" i="2"/>
  <c r="G965" i="2"/>
  <c r="G927" i="2"/>
  <c r="G779" i="2"/>
  <c r="G257" i="2"/>
  <c r="G222" i="2"/>
  <c r="G276" i="2"/>
  <c r="G57" i="2"/>
  <c r="G101" i="2"/>
  <c r="G275" i="2"/>
  <c r="G271" i="2"/>
  <c r="G841" i="2"/>
  <c r="G72" i="2"/>
  <c r="G70" i="2"/>
  <c r="G648" i="2"/>
  <c r="G290" i="2"/>
  <c r="G472" i="2"/>
  <c r="G216" i="2"/>
  <c r="G581" i="2"/>
  <c r="G203" i="2"/>
  <c r="G274" i="2"/>
  <c r="G269" i="2"/>
  <c r="G454" i="2"/>
  <c r="G252" i="2"/>
  <c r="G117" i="2"/>
  <c r="G50" i="2"/>
  <c r="G6" i="2"/>
  <c r="G884" i="2"/>
  <c r="G768" i="2"/>
  <c r="G647" i="2"/>
  <c r="G818" i="2"/>
  <c r="G639" i="2"/>
  <c r="G440" i="2"/>
  <c r="G469" i="2"/>
  <c r="G168" i="2"/>
  <c r="G996" i="2"/>
  <c r="G995" i="2"/>
  <c r="G881" i="2"/>
  <c r="G880" i="2"/>
  <c r="G765" i="2"/>
  <c r="G764" i="2"/>
  <c r="G264" i="2"/>
  <c r="G263" i="2"/>
  <c r="G124" i="2"/>
  <c r="G125" i="2"/>
  <c r="G1004" i="2"/>
  <c r="G915" i="2"/>
  <c r="G909" i="2"/>
  <c r="G748" i="2"/>
  <c r="G436" i="2"/>
  <c r="G592" i="2"/>
  <c r="G649" i="2"/>
  <c r="G411" i="2"/>
  <c r="G98" i="2"/>
  <c r="G776" i="2"/>
  <c r="G457" i="2"/>
  <c r="G966" i="2"/>
  <c r="G967" i="2"/>
  <c r="G687" i="2"/>
  <c r="G688" i="2"/>
  <c r="G836" i="2"/>
  <c r="G450" i="2"/>
  <c r="G347" i="2"/>
  <c r="G200" i="2"/>
  <c r="G89" i="2"/>
  <c r="G24" i="2"/>
  <c r="G474" i="2"/>
  <c r="G802" i="2"/>
  <c r="G487" i="2"/>
  <c r="G725" i="2"/>
  <c r="G404" i="2"/>
  <c r="G171" i="2"/>
  <c r="G8" i="2"/>
  <c r="G828" i="2"/>
  <c r="G632" i="2"/>
  <c r="G746" i="2"/>
  <c r="G882" i="2"/>
  <c r="G769" i="2"/>
  <c r="G770" i="2"/>
  <c r="G280" i="2"/>
  <c r="G388" i="2"/>
  <c r="G929" i="2"/>
  <c r="G873" i="2"/>
  <c r="G570" i="2"/>
  <c r="G571" i="2"/>
  <c r="G970" i="2"/>
  <c r="G835" i="2"/>
  <c r="G723" i="2"/>
  <c r="G563" i="2"/>
  <c r="G273" i="2"/>
  <c r="G170" i="2"/>
  <c r="G583" i="2"/>
  <c r="G292" i="2"/>
  <c r="G550" i="2"/>
  <c r="G482" i="2"/>
  <c r="G305" i="2"/>
  <c r="G68" i="2"/>
  <c r="G255" i="2"/>
  <c r="G162" i="2"/>
  <c r="G127" i="2"/>
  <c r="G199" i="2"/>
  <c r="G122" i="2"/>
  <c r="G226" i="2"/>
  <c r="G308" i="2"/>
  <c r="G126" i="2"/>
  <c r="G102" i="2"/>
  <c r="G370" i="2"/>
  <c r="G334" i="2"/>
  <c r="G333" i="2"/>
  <c r="G572" i="2"/>
  <c r="G734" i="2"/>
  <c r="G654" i="2"/>
  <c r="G401" i="2"/>
  <c r="G499" i="2"/>
  <c r="G29" i="2"/>
  <c r="G505" i="2"/>
  <c r="G813" i="2"/>
  <c r="G866" i="2"/>
  <c r="G635" i="2"/>
  <c r="G651" i="2"/>
  <c r="G359" i="2"/>
  <c r="G33" i="2"/>
  <c r="G9" i="2"/>
  <c r="G925" i="2"/>
  <c r="G289" i="2"/>
  <c r="G149" i="2"/>
  <c r="G245" i="2"/>
  <c r="G710" i="2"/>
  <c r="G455" i="2"/>
  <c r="G344" i="2"/>
  <c r="G26" i="2"/>
  <c r="G25" i="2"/>
  <c r="G16" i="2"/>
  <c r="G154" i="2"/>
  <c r="G772" i="2"/>
  <c r="G586" i="2"/>
  <c r="G351" i="2"/>
  <c r="G523" i="2"/>
  <c r="G354" i="2"/>
  <c r="G153" i="2"/>
  <c r="G795" i="2"/>
  <c r="G618" i="2"/>
  <c r="G377" i="2"/>
  <c r="G994" i="2"/>
  <c r="G272" i="2"/>
  <c r="G720" i="2"/>
  <c r="G449" i="2"/>
  <c r="G660" i="2"/>
  <c r="G310" i="2"/>
  <c r="G941" i="2"/>
  <c r="G824" i="2"/>
  <c r="G31" i="2"/>
  <c r="G488" i="2"/>
  <c r="G486" i="2"/>
  <c r="G605" i="2"/>
  <c r="G1003" i="2"/>
  <c r="G1005" i="2"/>
  <c r="G993" i="2"/>
  <c r="G815" i="2"/>
  <c r="G458" i="2"/>
  <c r="G207" i="2"/>
  <c r="G871" i="2"/>
  <c r="G751" i="2"/>
  <c r="G634" i="2"/>
  <c r="G745" i="2"/>
  <c r="G679" i="2"/>
  <c r="G847" i="2"/>
  <c r="G702" i="2"/>
  <c r="G946" i="2"/>
  <c r="G446" i="2"/>
  <c r="G722" i="2"/>
  <c r="G366" i="2"/>
  <c r="G100" i="2"/>
  <c r="G316" i="2"/>
  <c r="G949" i="2"/>
  <c r="G912" i="2"/>
  <c r="G212" i="2"/>
  <c r="G1008" i="2"/>
  <c r="G868" i="2"/>
  <c r="G88" i="2"/>
  <c r="G521" i="2"/>
  <c r="G236" i="2"/>
  <c r="G914" i="2"/>
  <c r="G302" i="2"/>
  <c r="G731" i="2"/>
  <c r="G896" i="2"/>
  <c r="G295" i="2"/>
  <c r="G1006" i="2"/>
  <c r="G825" i="2"/>
  <c r="G757" i="2"/>
  <c r="G317" i="2"/>
  <c r="G931" i="2"/>
  <c r="G930" i="2"/>
  <c r="G939" i="2"/>
  <c r="G762" i="2"/>
  <c r="G309" i="2"/>
  <c r="G525" i="2"/>
  <c r="G400" i="2"/>
  <c r="G1018" i="2"/>
  <c r="G315" i="2"/>
  <c r="G406" i="2"/>
  <c r="G75" i="2"/>
  <c r="G833" i="2"/>
  <c r="G642" i="2"/>
  <c r="G984" i="2"/>
  <c r="G917" i="2"/>
  <c r="G724" i="2"/>
  <c r="G696" i="2"/>
  <c r="G870" i="2"/>
  <c r="G926" i="2"/>
  <c r="G519" i="2"/>
  <c r="G747" i="2"/>
  <c r="G402" i="2"/>
  <c r="G451" i="2"/>
  <c r="G470" i="2"/>
  <c r="G514" i="2"/>
  <c r="G201" i="2"/>
  <c r="G64" i="2"/>
  <c r="G288" i="2"/>
  <c r="G842" i="2"/>
  <c r="G694" i="2"/>
  <c r="G562" i="2"/>
  <c r="G300" i="2"/>
  <c r="G412" i="2"/>
  <c r="G886" i="2"/>
  <c r="G471" i="2"/>
  <c r="G511" i="2"/>
  <c r="G214" i="2"/>
  <c r="G326" i="2"/>
  <c r="G175" i="2"/>
  <c r="G644" i="2"/>
  <c r="G67" i="2"/>
  <c r="G161" i="2"/>
  <c r="G296" i="2"/>
  <c r="G806" i="2"/>
  <c r="G671" i="2"/>
  <c r="G554" i="2"/>
  <c r="G427" i="2"/>
  <c r="G95" i="2"/>
  <c r="G250" i="2"/>
  <c r="G157" i="2"/>
  <c r="G460" i="2"/>
  <c r="G208" i="2"/>
  <c r="G54" i="2"/>
  <c r="G11" i="2"/>
  <c r="G754" i="2"/>
  <c r="G640" i="2"/>
  <c r="G340" i="2"/>
  <c r="G147" i="2"/>
  <c r="G834" i="2"/>
  <c r="G698" i="2"/>
  <c r="G569" i="2"/>
  <c r="G441" i="2"/>
  <c r="G887" i="2"/>
  <c r="G464" i="2"/>
  <c r="G609" i="2"/>
  <c r="G608" i="2"/>
  <c r="G174" i="2"/>
  <c r="G173" i="2"/>
  <c r="G997" i="2"/>
  <c r="G1010" i="2"/>
  <c r="G503" i="2"/>
  <c r="G1009" i="2"/>
  <c r="G530" i="2"/>
  <c r="G943" i="2"/>
  <c r="G701" i="2"/>
  <c r="G447" i="2"/>
  <c r="G948" i="2"/>
  <c r="G589" i="2"/>
  <c r="G348" i="2"/>
  <c r="G319" i="2"/>
  <c r="G41" i="2"/>
  <c r="G311" i="2"/>
  <c r="G509" i="2"/>
  <c r="G837" i="2"/>
  <c r="G691" i="2"/>
  <c r="G337" i="2"/>
  <c r="G143" i="2"/>
  <c r="G533" i="2"/>
  <c r="G346" i="2"/>
  <c r="G883" i="2"/>
  <c r="G462" i="2"/>
  <c r="G944" i="2"/>
  <c r="G267" i="2"/>
  <c r="G160" i="2"/>
  <c r="G844" i="2"/>
  <c r="G3" i="2"/>
  <c r="G843" i="2"/>
  <c r="G956" i="2"/>
  <c r="G732" i="2"/>
  <c r="G481" i="2"/>
  <c r="G973" i="2"/>
  <c r="G715" i="2"/>
  <c r="G998" i="2"/>
  <c r="G937" i="2"/>
  <c r="G721" i="2"/>
  <c r="G268" i="2"/>
  <c r="G690" i="2"/>
  <c r="G983" i="2"/>
  <c r="G705" i="2"/>
  <c r="G704" i="2"/>
  <c r="G940" i="2"/>
  <c r="G832" i="2"/>
  <c r="G695" i="2"/>
  <c r="G693" i="2"/>
  <c r="G601" i="2"/>
  <c r="G361" i="2"/>
  <c r="G167" i="2"/>
  <c r="G520" i="2"/>
  <c r="G119" i="2"/>
  <c r="G20" i="2"/>
  <c r="G209" i="2"/>
  <c r="G213" i="2"/>
  <c r="G312" i="2"/>
  <c r="G304" i="2"/>
  <c r="G504" i="2"/>
  <c r="G838" i="2"/>
  <c r="G645" i="2"/>
  <c r="G517" i="2"/>
  <c r="G205" i="2"/>
  <c r="G118" i="2"/>
  <c r="G582" i="2"/>
  <c r="G567" i="2"/>
  <c r="G869" i="2"/>
  <c r="G810" i="2"/>
  <c r="G980" i="2"/>
  <c r="G982" i="2"/>
  <c r="G584" i="2"/>
  <c r="G350" i="2"/>
  <c r="G590" i="2"/>
  <c r="G1012" i="2"/>
  <c r="G468" i="2"/>
  <c r="G166" i="2"/>
  <c r="G867" i="2"/>
  <c r="G633" i="2"/>
  <c r="G718" i="2"/>
  <c r="G357" i="2"/>
  <c r="G341" i="2"/>
  <c r="G266" i="2"/>
  <c r="G502" i="2"/>
  <c r="G445" i="2"/>
  <c r="G467" i="2"/>
  <c r="G596" i="2"/>
  <c r="G579" i="2"/>
  <c r="G877" i="2"/>
  <c r="G637" i="2"/>
  <c r="G659" i="2"/>
  <c r="G399" i="2"/>
  <c r="G976" i="2"/>
  <c r="G791" i="2"/>
  <c r="G407" i="2"/>
  <c r="G753" i="2"/>
  <c r="G371" i="2"/>
  <c r="G331" i="2"/>
  <c r="G456" i="2"/>
  <c r="G826" i="2"/>
  <c r="G760" i="2"/>
  <c r="G512" i="2"/>
  <c r="G392" i="2"/>
  <c r="G971" i="2"/>
  <c r="G963" i="2"/>
  <c r="G670" i="2"/>
  <c r="G508" i="2"/>
  <c r="G396" i="2"/>
  <c r="G66" i="2"/>
  <c r="G978" i="2"/>
  <c r="G711" i="2"/>
  <c r="G353" i="2"/>
  <c r="G150" i="2"/>
  <c r="G964" i="2"/>
  <c r="G752" i="2"/>
  <c r="G506" i="2"/>
  <c r="G899" i="2"/>
  <c r="G666" i="2"/>
  <c r="G665" i="2"/>
  <c r="G653" i="2"/>
  <c r="G190" i="2"/>
  <c r="G716" i="2"/>
  <c r="G697" i="2"/>
  <c r="G151" i="2"/>
  <c r="G52" i="2"/>
  <c r="G945" i="2"/>
  <c r="G706" i="2"/>
  <c r="G442" i="2"/>
  <c r="G92" i="2"/>
  <c r="G709" i="2"/>
  <c r="G677" i="2"/>
  <c r="G683" i="2"/>
  <c r="G91" i="2"/>
  <c r="G86" i="2"/>
  <c r="G87" i="2"/>
  <c r="G85" i="2"/>
  <c r="G242" i="2"/>
  <c r="G238" i="2"/>
  <c r="G253" i="2"/>
  <c r="G239" i="2"/>
  <c r="G194" i="2"/>
  <c r="G63" i="2"/>
  <c r="G159" i="2"/>
  <c r="G7" i="2"/>
  <c r="G5" i="2"/>
  <c r="G262" i="2"/>
  <c r="G2" i="2"/>
  <c r="G904" i="2"/>
  <c r="G861" i="2"/>
  <c r="G626" i="2"/>
  <c r="G555" i="2"/>
  <c r="G332" i="2"/>
  <c r="G108" i="2"/>
  <c r="G822" i="2"/>
  <c r="G680" i="2"/>
  <c r="G559" i="2"/>
  <c r="G607" i="2"/>
  <c r="G368" i="2"/>
  <c r="G172" i="2"/>
  <c r="G905" i="2"/>
  <c r="G431" i="2"/>
  <c r="G972" i="2"/>
  <c r="G527" i="2"/>
  <c r="G778" i="2"/>
  <c r="G588" i="2"/>
  <c r="G443" i="2"/>
  <c r="G652" i="2"/>
  <c r="G246" i="2"/>
  <c r="G620" i="2"/>
  <c r="G615" i="2"/>
  <c r="G938" i="2"/>
  <c r="G935" i="2"/>
  <c r="G863" i="2"/>
  <c r="G858" i="2"/>
  <c r="G860" i="2"/>
  <c r="G859" i="2"/>
  <c r="G491" i="2"/>
  <c r="G475" i="2"/>
  <c r="G814" i="2"/>
  <c r="G221" i="2"/>
  <c r="G307" i="2"/>
  <c r="G69" i="2"/>
  <c r="G872" i="2"/>
  <c r="G297" i="2"/>
  <c r="G892" i="2"/>
  <c r="G849" i="2"/>
  <c r="G74" i="2"/>
  <c r="G466" i="2"/>
  <c r="G349" i="2"/>
  <c r="G313" i="2"/>
  <c r="G128" i="2"/>
  <c r="G21" i="2"/>
  <c r="G120" i="2"/>
  <c r="G426" i="2"/>
  <c r="G314" i="2"/>
  <c r="G79" i="2"/>
  <c r="G759" i="2"/>
  <c r="G416" i="2"/>
  <c r="G320" i="2"/>
  <c r="G977" i="2"/>
  <c r="G895" i="2"/>
  <c r="G1015" i="2"/>
  <c r="G585" i="2"/>
  <c r="G951" i="2"/>
  <c r="G235" i="2"/>
  <c r="G865" i="2"/>
  <c r="G803" i="2"/>
  <c r="G329" i="2"/>
  <c r="G133" i="2"/>
  <c r="G229" i="2"/>
  <c r="G1016" i="2"/>
  <c r="G604" i="2"/>
  <c r="G249" i="2"/>
  <c r="G78" i="2"/>
  <c r="G902" i="2"/>
  <c r="G738" i="2"/>
  <c r="G540" i="2"/>
  <c r="G218" i="2"/>
  <c r="G692" i="2"/>
  <c r="G298" i="2"/>
  <c r="G740" i="2"/>
  <c r="G493" i="2"/>
  <c r="G237" i="2"/>
  <c r="G703" i="2"/>
  <c r="G821" i="2"/>
  <c r="G566" i="2"/>
  <c r="G908" i="2"/>
  <c r="G42" i="2"/>
  <c r="G557" i="2"/>
  <c r="G681" i="2"/>
  <c r="G829" i="2"/>
  <c r="G673" i="2"/>
  <c r="G204" i="2"/>
  <c r="G325" i="2"/>
  <c r="G339" i="2"/>
  <c r="G198" i="2"/>
  <c r="G215" i="2"/>
  <c r="G497" i="2"/>
  <c r="G220" i="2"/>
  <c r="G356" i="2"/>
  <c r="G243" i="2"/>
  <c r="G358" i="2"/>
  <c r="G97" i="2"/>
  <c r="G817" i="2"/>
  <c r="G756" i="2"/>
  <c r="G96" i="2"/>
  <c r="G234" i="2"/>
  <c r="G284" i="2"/>
  <c r="G283" i="2"/>
  <c r="G285" i="2"/>
  <c r="G281" i="2"/>
  <c r="G282" i="2"/>
  <c r="G211" i="2"/>
  <c r="G343" i="2"/>
  <c r="G65" i="2"/>
  <c r="G241" i="2"/>
  <c r="G145" i="2"/>
  <c r="G380" i="2"/>
  <c r="G165" i="2"/>
  <c r="G254" i="2"/>
  <c r="G248" i="2"/>
  <c r="G303" i="2"/>
  <c r="G352" i="2"/>
  <c r="G156" i="2"/>
  <c r="G39" i="2"/>
  <c r="G158" i="2"/>
  <c r="G37" i="2"/>
  <c r="G53" i="2"/>
  <c r="G155" i="2"/>
  <c r="G548" i="2"/>
  <c r="G327" i="2"/>
  <c r="G77" i="2"/>
  <c r="G774" i="2"/>
  <c r="G646" i="2"/>
  <c r="G501" i="2"/>
  <c r="G761" i="2"/>
  <c r="G574" i="2"/>
  <c r="G438" i="2"/>
  <c r="G805" i="2"/>
  <c r="G383" i="2"/>
  <c r="G663" i="2"/>
  <c r="G603" i="2"/>
  <c r="G365" i="2"/>
  <c r="G492" i="2"/>
  <c r="G115" i="2"/>
  <c r="G546" i="2"/>
  <c r="G139" i="2"/>
  <c r="G544" i="2"/>
  <c r="G140" i="2"/>
  <c r="G545" i="2"/>
  <c r="G138" i="2"/>
  <c r="G974" i="2"/>
  <c r="G953" i="2"/>
  <c r="G796" i="2"/>
  <c r="G529" i="2"/>
  <c r="G228" i="2"/>
  <c r="G387" i="2"/>
  <c r="G61" i="2"/>
  <c r="G1007" i="2"/>
  <c r="G989" i="2"/>
  <c r="G962" i="2"/>
  <c r="G422" i="2"/>
  <c r="G76" i="2"/>
  <c r="G485" i="2"/>
  <c r="G279" i="2"/>
  <c r="G700" i="2"/>
  <c r="G682" i="2"/>
  <c r="G889" i="2"/>
  <c r="G839" i="2"/>
  <c r="G763" i="2"/>
  <c r="G547" i="2"/>
  <c r="G477" i="2"/>
  <c r="G413" i="2"/>
  <c r="G781" i="2"/>
  <c r="G318" i="2"/>
  <c r="G804" i="2"/>
  <c r="G800" i="2"/>
  <c r="G231" i="2"/>
  <c r="G625" i="2"/>
  <c r="G739" i="2"/>
  <c r="G81" i="2"/>
  <c r="G495" i="2"/>
  <c r="G62" i="2"/>
  <c r="G924" i="2"/>
  <c r="G251" i="2"/>
  <c r="G182" i="2"/>
  <c r="G538" i="2"/>
  <c r="G415" i="2"/>
  <c r="G232" i="2"/>
  <c r="G728" i="2"/>
  <c r="G727" i="2"/>
  <c r="G224" i="2"/>
  <c r="G631" i="2"/>
  <c r="G223" i="2"/>
  <c r="G22" i="2"/>
  <c r="G561" i="2"/>
  <c r="G661" i="2"/>
  <c r="G755" i="2"/>
  <c r="G737" i="2"/>
  <c r="G619" i="2"/>
  <c r="G185" i="2"/>
  <c r="G932" i="2"/>
  <c r="G947" i="2"/>
  <c r="G916" i="2"/>
  <c r="G979" i="2"/>
  <c r="G897" i="2"/>
  <c r="G453" i="2"/>
  <c r="G90" i="2"/>
  <c r="G537" i="2"/>
  <c r="G403" i="2"/>
  <c r="G513" i="2"/>
  <c r="G116" i="2"/>
  <c r="G410" i="2"/>
  <c r="G71" i="2"/>
  <c r="G767" i="2"/>
  <c r="G643" i="2"/>
  <c r="G507" i="2"/>
  <c r="G981" i="2"/>
  <c r="G911" i="2"/>
  <c r="G910" i="2"/>
  <c r="G656" i="2"/>
  <c r="G181" i="2"/>
  <c r="G786" i="2"/>
  <c r="G612" i="2"/>
  <c r="G373" i="2"/>
  <c r="G409" i="2"/>
  <c r="G217" i="2"/>
  <c r="G132" i="2"/>
  <c r="G600" i="2"/>
  <c r="G986" i="2"/>
  <c r="G1002" i="2"/>
  <c r="G919" i="2"/>
  <c r="G820" i="2"/>
  <c r="G573" i="2"/>
  <c r="G535" i="2"/>
  <c r="G524" i="2"/>
  <c r="G109" i="2"/>
  <c r="G1014" i="2"/>
  <c r="G988" i="2"/>
  <c r="G936" i="2"/>
  <c r="G686" i="2"/>
  <c r="G261" i="2"/>
  <c r="G597" i="2"/>
  <c r="G816" i="2"/>
  <c r="G675" i="2"/>
  <c r="G920" i="2"/>
  <c r="G809" i="2"/>
  <c r="G985" i="2"/>
  <c r="G636" i="2"/>
  <c r="G336" i="2"/>
  <c r="G624" i="2"/>
  <c r="G490" i="2"/>
  <c r="G188" i="2"/>
  <c r="G827" i="2"/>
  <c r="G685" i="2"/>
  <c r="G123" i="2"/>
  <c r="G968" i="2"/>
  <c r="G12" i="2"/>
  <c r="G898" i="2"/>
  <c r="G900" i="2"/>
  <c r="G526" i="2"/>
  <c r="G121" i="2"/>
  <c r="G733" i="2"/>
  <c r="G885" i="2"/>
  <c r="G650" i="2"/>
  <c r="G599" i="2"/>
  <c r="G463" i="2"/>
  <c r="G657" i="2"/>
  <c r="G602" i="2"/>
  <c r="G362" i="2"/>
  <c r="G598" i="2"/>
  <c r="G364" i="2"/>
  <c r="G500" i="2"/>
  <c r="G106" i="2"/>
  <c r="G853" i="2"/>
  <c r="G616" i="2"/>
  <c r="G180" i="2"/>
  <c r="G594" i="2"/>
  <c r="G146" i="2"/>
  <c r="G110" i="2"/>
  <c r="G112" i="2"/>
  <c r="G111" i="2"/>
  <c r="G82" i="2"/>
  <c r="G48" i="2"/>
  <c r="G83" i="2"/>
  <c r="G136" i="2"/>
  <c r="G240" i="2"/>
  <c r="G247" i="2"/>
  <c r="G137" i="2"/>
  <c r="G233" i="2"/>
  <c r="G195" i="2"/>
  <c r="G197" i="2"/>
  <c r="G193" i="2"/>
  <c r="G107" i="2"/>
  <c r="G244" i="2"/>
  <c r="G36" i="2"/>
  <c r="G178" i="2"/>
  <c r="G852" i="2"/>
  <c r="G621" i="2"/>
  <c r="G543" i="2"/>
  <c r="G587" i="2"/>
  <c r="G417" i="2"/>
  <c r="G129" i="2"/>
  <c r="G430" i="2"/>
  <c r="G186" i="2"/>
  <c r="G45" i="2"/>
  <c r="G23" i="2"/>
  <c r="G623" i="2"/>
  <c r="G378" i="2"/>
  <c r="G551" i="2"/>
  <c r="G322" i="2"/>
  <c r="G38" i="2"/>
  <c r="G888" i="2"/>
  <c r="G955" i="2"/>
  <c r="G277" i="2"/>
  <c r="G421" i="2"/>
  <c r="G114" i="2"/>
  <c r="G798" i="2"/>
  <c r="G667" i="2"/>
  <c r="G391" i="2"/>
  <c r="G669" i="2"/>
  <c r="G480" i="2"/>
  <c r="G794" i="2"/>
  <c r="G614" i="2"/>
  <c r="G134" i="2"/>
  <c r="G483" i="2"/>
  <c r="G130" i="2"/>
  <c r="G958" i="2"/>
  <c r="G879" i="2"/>
  <c r="G595" i="2"/>
  <c r="G556" i="2"/>
  <c r="G975" i="2"/>
  <c r="G954" i="2"/>
  <c r="G730" i="2"/>
  <c r="G420" i="2"/>
  <c r="G780" i="2"/>
  <c r="G419" i="2"/>
  <c r="G719" i="2"/>
  <c r="G484" i="2"/>
  <c r="G928" i="2"/>
  <c r="G785" i="2"/>
  <c r="G787" i="2"/>
  <c r="G610" i="2"/>
  <c r="G461" i="2"/>
  <c r="G103" i="2"/>
  <c r="G735" i="2"/>
  <c r="G428" i="2"/>
  <c r="G741" i="2"/>
  <c r="G613" i="2"/>
  <c r="G560" i="2"/>
  <c r="G59" i="2"/>
  <c r="G141" i="2"/>
  <c r="G712" i="2"/>
  <c r="G830" i="2"/>
  <c r="G575" i="2"/>
  <c r="G342" i="2"/>
  <c r="G395" i="2"/>
  <c r="G851" i="2"/>
  <c r="G627" i="2"/>
  <c r="G629" i="2"/>
  <c r="G672" i="2"/>
  <c r="G743" i="2"/>
  <c r="G807" i="2"/>
  <c r="G179" i="2"/>
  <c r="G321" i="2"/>
  <c r="G478" i="2"/>
  <c r="G664" i="2"/>
  <c r="G959" i="2"/>
  <c r="G957" i="2"/>
  <c r="G655" i="2"/>
  <c r="G44" i="2"/>
  <c r="G176" i="2"/>
  <c r="G177" i="2"/>
  <c r="G210" i="2"/>
  <c r="G73" i="2"/>
  <c r="G294" i="2"/>
  <c r="G676" i="2"/>
  <c r="G84" i="2"/>
  <c r="G433" i="2"/>
  <c r="G335" i="2"/>
  <c r="G435" i="2"/>
  <c r="G801" i="2"/>
  <c r="G668" i="2"/>
  <c r="G439" i="2"/>
  <c r="G465" i="2"/>
  <c r="G259" i="2"/>
  <c r="G576" i="2"/>
  <c r="G819" i="2"/>
  <c r="G678" i="2"/>
  <c r="G558" i="2"/>
  <c r="G539" i="2"/>
  <c r="G408" i="2"/>
  <c r="G580" i="2"/>
  <c r="G782" i="2"/>
  <c r="G766" i="2"/>
  <c r="G742" i="2"/>
  <c r="G862" i="2"/>
  <c r="G789" i="2"/>
  <c r="G549" i="2"/>
  <c r="G792" i="2"/>
  <c r="G227" i="2"/>
  <c r="G323" i="2"/>
  <c r="G43" i="2"/>
  <c r="G606" i="2"/>
  <c r="G80" i="2"/>
  <c r="G328" i="2"/>
  <c r="G99" i="2"/>
  <c r="G845" i="2"/>
  <c r="G907" i="2"/>
  <c r="G777" i="2"/>
  <c r="G876" i="2"/>
  <c r="G773" i="2"/>
  <c r="G875" i="2"/>
  <c r="G960" i="2"/>
  <c r="G799" i="2"/>
  <c r="G878" i="2"/>
  <c r="G750" i="2"/>
  <c r="G1001" i="2"/>
  <c r="G918" i="2"/>
  <c r="G382" i="2"/>
  <c r="G60" i="2"/>
  <c r="G714" i="2"/>
  <c r="G593" i="2"/>
  <c r="G903" i="2"/>
  <c r="G552" i="2"/>
  <c r="G423" i="2"/>
  <c r="G163" i="2"/>
  <c r="G568" i="2"/>
  <c r="G367" i="2"/>
  <c r="G369" i="2"/>
  <c r="G823" i="2"/>
  <c r="G1000" i="2"/>
  <c r="G864" i="2"/>
  <c r="G1017" i="2"/>
  <c r="G611" i="2"/>
  <c r="G206" i="2"/>
  <c r="G591" i="2"/>
  <c r="G55" i="2"/>
  <c r="G515" i="2"/>
  <c r="G857" i="2"/>
  <c r="G192" i="2"/>
  <c r="G191" i="2"/>
  <c r="G230" i="2"/>
  <c r="G856" i="2"/>
  <c r="G811" i="2"/>
  <c r="G775" i="2"/>
  <c r="G518" i="2"/>
  <c r="G287" i="2"/>
  <c r="G30" i="2"/>
  <c r="G196" i="2"/>
  <c r="G393" i="2"/>
  <c r="G291" i="2"/>
  <c r="G854" i="2"/>
  <c r="G855" i="2"/>
  <c r="G184" i="2"/>
  <c r="G183" i="2"/>
  <c r="G131" i="2"/>
  <c r="G374" i="2"/>
  <c r="G4" i="2"/>
  <c r="G324" i="2"/>
  <c r="G553" i="2"/>
  <c r="G105" i="2"/>
  <c r="G790" i="2"/>
  <c r="G372" i="2"/>
  <c r="G381" i="2"/>
  <c r="G379" i="2"/>
  <c r="G34" i="2"/>
  <c r="G496" i="2"/>
  <c r="G40" i="2"/>
  <c r="G418" i="2"/>
  <c r="G47" i="2"/>
  <c r="G1011" i="2"/>
  <c r="G113" i="2"/>
  <c r="G14" i="2"/>
  <c r="G893" i="2"/>
  <c r="G891" i="2"/>
  <c r="G536" i="2"/>
  <c r="G363" i="2"/>
  <c r="G306" i="2"/>
  <c r="G479" i="2"/>
  <c r="G225" i="2"/>
  <c r="G58" i="2"/>
  <c r="G459" i="2"/>
  <c r="G256" i="2"/>
  <c r="G51" i="2"/>
  <c r="G969" i="2"/>
  <c r="G987" i="2"/>
  <c r="G622" i="2"/>
  <c r="G384" i="2"/>
  <c r="G489" i="2"/>
  <c r="G783" i="2"/>
  <c r="G934" i="2"/>
  <c r="G260" i="2"/>
  <c r="G713" i="2"/>
  <c r="G258" i="2"/>
  <c r="G1013" i="2"/>
  <c r="G578" i="2"/>
  <c r="G736" i="2"/>
  <c r="G278" i="2"/>
  <c r="G788" i="2"/>
  <c r="G414" i="2"/>
  <c r="G961" i="2"/>
  <c r="G49" i="2"/>
  <c r="G942" i="2"/>
  <c r="G699" i="2"/>
  <c r="G922" i="2"/>
  <c r="G992" i="2"/>
  <c r="G444" i="2"/>
  <c r="G913" i="2"/>
  <c r="G744" i="2"/>
  <c r="G429" i="2"/>
  <c r="G301" i="2"/>
  <c r="G494" i="2"/>
  <c r="G19" i="2"/>
  <c r="G831" i="2"/>
  <c r="G389" i="2"/>
  <c r="G390" i="2"/>
  <c r="G771" i="2"/>
  <c r="G510" i="2"/>
  <c r="G901" i="2"/>
  <c r="G797" i="2"/>
  <c r="G684" i="2"/>
  <c r="G434" i="2"/>
  <c r="G850" i="2"/>
  <c r="G729" i="2"/>
  <c r="G952" i="2"/>
  <c r="G707" i="2"/>
  <c r="G452" i="2"/>
  <c r="G564" i="2"/>
  <c r="G219" i="2"/>
  <c r="G708" i="2"/>
  <c r="G906" i="2"/>
  <c r="G516" i="2"/>
  <c r="G437" i="2"/>
  <c r="G933" i="2"/>
  <c r="G894" i="2"/>
  <c r="G542" i="2"/>
  <c r="G397" i="2"/>
  <c r="G999" i="2"/>
  <c r="G991" i="2"/>
  <c r="G498" i="2"/>
  <c r="G476" i="2"/>
  <c r="G689" i="2"/>
  <c r="G32" i="2"/>
  <c r="G202" i="2"/>
  <c r="G293" i="2"/>
  <c r="G187" i="2"/>
  <c r="G840" i="2"/>
  <c r="G921" i="2"/>
  <c r="G394" i="2"/>
  <c r="G638" i="2"/>
  <c r="G398" i="2"/>
  <c r="G641" i="2"/>
  <c r="G286" i="2"/>
  <c r="G330" i="2"/>
  <c r="G135" i="2"/>
  <c r="G15" i="2"/>
  <c r="G18" i="2"/>
  <c r="G10" i="2"/>
  <c r="G17" i="2"/>
  <c r="G35" i="2"/>
  <c r="G27" i="2"/>
  <c r="G28" i="2"/>
  <c r="G758" i="2"/>
  <c r="E577" i="2"/>
  <c r="E345" i="2"/>
  <c r="E338" i="2"/>
  <c r="E522" i="2"/>
  <c r="E355" i="2"/>
  <c r="E152" i="2"/>
  <c r="E148" i="2"/>
  <c r="E144" i="2"/>
  <c r="E793" i="2"/>
  <c r="E617" i="2"/>
  <c r="E376" i="2"/>
  <c r="E375" i="2"/>
  <c r="E784" i="2"/>
  <c r="E950" i="2"/>
  <c r="E448" i="2"/>
  <c r="E726" i="2"/>
  <c r="E890" i="2"/>
  <c r="E405" i="2"/>
  <c r="E13" i="2"/>
  <c r="E630" i="2"/>
  <c r="E432" i="2"/>
  <c r="E142" i="2"/>
  <c r="E46" i="2"/>
  <c r="E425" i="2"/>
  <c r="E424" i="2"/>
  <c r="E189" i="2"/>
  <c r="E385" i="2"/>
  <c r="E473" i="2"/>
  <c r="E169" i="2"/>
  <c r="E658" i="2"/>
  <c r="E360" i="2"/>
  <c r="E270" i="2"/>
  <c r="E56" i="2"/>
  <c r="E94" i="2"/>
  <c r="E93" i="2"/>
  <c r="E846" i="2"/>
  <c r="E848" i="2"/>
  <c r="E534" i="2"/>
  <c r="E541" i="2"/>
  <c r="E808" i="2"/>
  <c r="E628" i="2"/>
  <c r="E386" i="2"/>
  <c r="E717" i="2"/>
  <c r="E528" i="2"/>
  <c r="E299" i="2"/>
  <c r="E874" i="2"/>
  <c r="E565" i="2"/>
  <c r="E532" i="2"/>
  <c r="E531" i="2"/>
  <c r="E164" i="2"/>
  <c r="E104" i="2"/>
  <c r="E990" i="2"/>
  <c r="E749" i="2"/>
  <c r="E662" i="2"/>
  <c r="E265" i="2"/>
  <c r="E923" i="2"/>
  <c r="E812" i="2"/>
  <c r="E674" i="2"/>
  <c r="E965" i="2"/>
  <c r="E927" i="2"/>
  <c r="E779" i="2"/>
  <c r="E257" i="2"/>
  <c r="E222" i="2"/>
  <c r="E276" i="2"/>
  <c r="E57" i="2"/>
  <c r="E101" i="2"/>
  <c r="E275" i="2"/>
  <c r="E271" i="2"/>
  <c r="E841" i="2"/>
  <c r="E72" i="2"/>
  <c r="E70" i="2"/>
  <c r="E648" i="2"/>
  <c r="E290" i="2"/>
  <c r="E472" i="2"/>
  <c r="E216" i="2"/>
  <c r="E581" i="2"/>
  <c r="E203" i="2"/>
  <c r="E274" i="2"/>
  <c r="E269" i="2"/>
  <c r="E454" i="2"/>
  <c r="E252" i="2"/>
  <c r="E117" i="2"/>
  <c r="E50" i="2"/>
  <c r="E6" i="2"/>
  <c r="E884" i="2"/>
  <c r="E768" i="2"/>
  <c r="E647" i="2"/>
  <c r="E818" i="2"/>
  <c r="E639" i="2"/>
  <c r="E440" i="2"/>
  <c r="E469" i="2"/>
  <c r="E168" i="2"/>
  <c r="E996" i="2"/>
  <c r="E995" i="2"/>
  <c r="E881" i="2"/>
  <c r="E880" i="2"/>
  <c r="E765" i="2"/>
  <c r="E764" i="2"/>
  <c r="E264" i="2"/>
  <c r="E263" i="2"/>
  <c r="E124" i="2"/>
  <c r="E125" i="2"/>
  <c r="E1004" i="2"/>
  <c r="E915" i="2"/>
  <c r="E909" i="2"/>
  <c r="E748" i="2"/>
  <c r="E436" i="2"/>
  <c r="E592" i="2"/>
  <c r="E649" i="2"/>
  <c r="E411" i="2"/>
  <c r="E98" i="2"/>
  <c r="E776" i="2"/>
  <c r="E457" i="2"/>
  <c r="E966" i="2"/>
  <c r="E967" i="2"/>
  <c r="E687" i="2"/>
  <c r="E688" i="2"/>
  <c r="E836" i="2"/>
  <c r="E450" i="2"/>
  <c r="E347" i="2"/>
  <c r="E200" i="2"/>
  <c r="E89" i="2"/>
  <c r="E24" i="2"/>
  <c r="E474" i="2"/>
  <c r="E802" i="2"/>
  <c r="E487" i="2"/>
  <c r="E725" i="2"/>
  <c r="E404" i="2"/>
  <c r="E171" i="2"/>
  <c r="E8" i="2"/>
  <c r="E828" i="2"/>
  <c r="E632" i="2"/>
  <c r="E746" i="2"/>
  <c r="E882" i="2"/>
  <c r="E769" i="2"/>
  <c r="E770" i="2"/>
  <c r="E280" i="2"/>
  <c r="E388" i="2"/>
  <c r="E929" i="2"/>
  <c r="E873" i="2"/>
  <c r="E570" i="2"/>
  <c r="E571" i="2"/>
  <c r="E970" i="2"/>
  <c r="E835" i="2"/>
  <c r="E723" i="2"/>
  <c r="E563" i="2"/>
  <c r="E273" i="2"/>
  <c r="E170" i="2"/>
  <c r="E583" i="2"/>
  <c r="E292" i="2"/>
  <c r="E550" i="2"/>
  <c r="E482" i="2"/>
  <c r="E305" i="2"/>
  <c r="E68" i="2"/>
  <c r="E255" i="2"/>
  <c r="E162" i="2"/>
  <c r="E127" i="2"/>
  <c r="E199" i="2"/>
  <c r="E122" i="2"/>
  <c r="E226" i="2"/>
  <c r="E308" i="2"/>
  <c r="E126" i="2"/>
  <c r="E102" i="2"/>
  <c r="E370" i="2"/>
  <c r="E334" i="2"/>
  <c r="E333" i="2"/>
  <c r="E572" i="2"/>
  <c r="E734" i="2"/>
  <c r="E654" i="2"/>
  <c r="E401" i="2"/>
  <c r="E499" i="2"/>
  <c r="E29" i="2"/>
  <c r="E505" i="2"/>
  <c r="E813" i="2"/>
  <c r="E866" i="2"/>
  <c r="E635" i="2"/>
  <c r="E651" i="2"/>
  <c r="E359" i="2"/>
  <c r="E33" i="2"/>
  <c r="E9" i="2"/>
  <c r="E925" i="2"/>
  <c r="E289" i="2"/>
  <c r="E149" i="2"/>
  <c r="E245" i="2"/>
  <c r="E710" i="2"/>
  <c r="E455" i="2"/>
  <c r="E344" i="2"/>
  <c r="E26" i="2"/>
  <c r="E25" i="2"/>
  <c r="E16" i="2"/>
  <c r="E154" i="2"/>
  <c r="E772" i="2"/>
  <c r="E586" i="2"/>
  <c r="E351" i="2"/>
  <c r="E523" i="2"/>
  <c r="E354" i="2"/>
  <c r="E153" i="2"/>
  <c r="E795" i="2"/>
  <c r="E618" i="2"/>
  <c r="E377" i="2"/>
  <c r="E994" i="2"/>
  <c r="E272" i="2"/>
  <c r="E720" i="2"/>
  <c r="E449" i="2"/>
  <c r="E660" i="2"/>
  <c r="E310" i="2"/>
  <c r="E941" i="2"/>
  <c r="E824" i="2"/>
  <c r="E31" i="2"/>
  <c r="E488" i="2"/>
  <c r="E486" i="2"/>
  <c r="E605" i="2"/>
  <c r="E1003" i="2"/>
  <c r="E1005" i="2"/>
  <c r="E993" i="2"/>
  <c r="E815" i="2"/>
  <c r="E458" i="2"/>
  <c r="E207" i="2"/>
  <c r="E871" i="2"/>
  <c r="E751" i="2"/>
  <c r="E634" i="2"/>
  <c r="E745" i="2"/>
  <c r="E679" i="2"/>
  <c r="E847" i="2"/>
  <c r="E702" i="2"/>
  <c r="E946" i="2"/>
  <c r="E446" i="2"/>
  <c r="E722" i="2"/>
  <c r="E366" i="2"/>
  <c r="E100" i="2"/>
  <c r="E316" i="2"/>
  <c r="E949" i="2"/>
  <c r="E912" i="2"/>
  <c r="E212" i="2"/>
  <c r="E1008" i="2"/>
  <c r="E868" i="2"/>
  <c r="E88" i="2"/>
  <c r="E521" i="2"/>
  <c r="E236" i="2"/>
  <c r="E914" i="2"/>
  <c r="E302" i="2"/>
  <c r="E731" i="2"/>
  <c r="E896" i="2"/>
  <c r="E295" i="2"/>
  <c r="E1006" i="2"/>
  <c r="E825" i="2"/>
  <c r="E757" i="2"/>
  <c r="E317" i="2"/>
  <c r="E931" i="2"/>
  <c r="E930" i="2"/>
  <c r="E939" i="2"/>
  <c r="E762" i="2"/>
  <c r="E309" i="2"/>
  <c r="E525" i="2"/>
  <c r="E400" i="2"/>
  <c r="E1018" i="2"/>
  <c r="E315" i="2"/>
  <c r="E406" i="2"/>
  <c r="E75" i="2"/>
  <c r="E833" i="2"/>
  <c r="E642" i="2"/>
  <c r="E984" i="2"/>
  <c r="E917" i="2"/>
  <c r="E724" i="2"/>
  <c r="E696" i="2"/>
  <c r="E870" i="2"/>
  <c r="E926" i="2"/>
  <c r="E519" i="2"/>
  <c r="E747" i="2"/>
  <c r="E402" i="2"/>
  <c r="E451" i="2"/>
  <c r="E470" i="2"/>
  <c r="E514" i="2"/>
  <c r="E201" i="2"/>
  <c r="E64" i="2"/>
  <c r="E288" i="2"/>
  <c r="E842" i="2"/>
  <c r="E694" i="2"/>
  <c r="E562" i="2"/>
  <c r="E300" i="2"/>
  <c r="E412" i="2"/>
  <c r="E886" i="2"/>
  <c r="E471" i="2"/>
  <c r="E511" i="2"/>
  <c r="E214" i="2"/>
  <c r="E326" i="2"/>
  <c r="E175" i="2"/>
  <c r="E644" i="2"/>
  <c r="E67" i="2"/>
  <c r="E161" i="2"/>
  <c r="E296" i="2"/>
  <c r="E806" i="2"/>
  <c r="E671" i="2"/>
  <c r="E554" i="2"/>
  <c r="E427" i="2"/>
  <c r="E95" i="2"/>
  <c r="E250" i="2"/>
  <c r="E157" i="2"/>
  <c r="E460" i="2"/>
  <c r="E208" i="2"/>
  <c r="E54" i="2"/>
  <c r="E11" i="2"/>
  <c r="E754" i="2"/>
  <c r="E640" i="2"/>
  <c r="E340" i="2"/>
  <c r="E147" i="2"/>
  <c r="E834" i="2"/>
  <c r="E698" i="2"/>
  <c r="E569" i="2"/>
  <c r="E441" i="2"/>
  <c r="E887" i="2"/>
  <c r="E464" i="2"/>
  <c r="E609" i="2"/>
  <c r="E608" i="2"/>
  <c r="E174" i="2"/>
  <c r="E173" i="2"/>
  <c r="E997" i="2"/>
  <c r="E1010" i="2"/>
  <c r="E503" i="2"/>
  <c r="E1009" i="2"/>
  <c r="E530" i="2"/>
  <c r="E943" i="2"/>
  <c r="E701" i="2"/>
  <c r="E447" i="2"/>
  <c r="E948" i="2"/>
  <c r="E589" i="2"/>
  <c r="E348" i="2"/>
  <c r="E319" i="2"/>
  <c r="E41" i="2"/>
  <c r="E311" i="2"/>
  <c r="E509" i="2"/>
  <c r="E837" i="2"/>
  <c r="E691" i="2"/>
  <c r="E337" i="2"/>
  <c r="E143" i="2"/>
  <c r="E533" i="2"/>
  <c r="E346" i="2"/>
  <c r="E883" i="2"/>
  <c r="E462" i="2"/>
  <c r="E944" i="2"/>
  <c r="E267" i="2"/>
  <c r="E160" i="2"/>
  <c r="E844" i="2"/>
  <c r="E3" i="2"/>
  <c r="E843" i="2"/>
  <c r="E956" i="2"/>
  <c r="E732" i="2"/>
  <c r="E481" i="2"/>
  <c r="E973" i="2"/>
  <c r="E715" i="2"/>
  <c r="E998" i="2"/>
  <c r="E937" i="2"/>
  <c r="E721" i="2"/>
  <c r="E268" i="2"/>
  <c r="E690" i="2"/>
  <c r="E983" i="2"/>
  <c r="E705" i="2"/>
  <c r="E704" i="2"/>
  <c r="E940" i="2"/>
  <c r="E832" i="2"/>
  <c r="E695" i="2"/>
  <c r="E693" i="2"/>
  <c r="E601" i="2"/>
  <c r="E361" i="2"/>
  <c r="E167" i="2"/>
  <c r="E520" i="2"/>
  <c r="E119" i="2"/>
  <c r="E20" i="2"/>
  <c r="E209" i="2"/>
  <c r="E213" i="2"/>
  <c r="E312" i="2"/>
  <c r="E304" i="2"/>
  <c r="E504" i="2"/>
  <c r="E838" i="2"/>
  <c r="E645" i="2"/>
  <c r="E517" i="2"/>
  <c r="E205" i="2"/>
  <c r="E118" i="2"/>
  <c r="E582" i="2"/>
  <c r="E567" i="2"/>
  <c r="E869" i="2"/>
  <c r="E810" i="2"/>
  <c r="E980" i="2"/>
  <c r="E982" i="2"/>
  <c r="E584" i="2"/>
  <c r="E350" i="2"/>
  <c r="E590" i="2"/>
  <c r="E1012" i="2"/>
  <c r="E468" i="2"/>
  <c r="E166" i="2"/>
  <c r="E867" i="2"/>
  <c r="E633" i="2"/>
  <c r="E718" i="2"/>
  <c r="E357" i="2"/>
  <c r="E341" i="2"/>
  <c r="E266" i="2"/>
  <c r="E502" i="2"/>
  <c r="E445" i="2"/>
  <c r="E467" i="2"/>
  <c r="E596" i="2"/>
  <c r="E579" i="2"/>
  <c r="E877" i="2"/>
  <c r="E637" i="2"/>
  <c r="E659" i="2"/>
  <c r="E399" i="2"/>
  <c r="E976" i="2"/>
  <c r="E791" i="2"/>
  <c r="E407" i="2"/>
  <c r="E753" i="2"/>
  <c r="E371" i="2"/>
  <c r="E331" i="2"/>
  <c r="E456" i="2"/>
  <c r="E826" i="2"/>
  <c r="E760" i="2"/>
  <c r="E512" i="2"/>
  <c r="E392" i="2"/>
  <c r="E971" i="2"/>
  <c r="E963" i="2"/>
  <c r="E670" i="2"/>
  <c r="E508" i="2"/>
  <c r="E396" i="2"/>
  <c r="E66" i="2"/>
  <c r="E978" i="2"/>
  <c r="E711" i="2"/>
  <c r="E353" i="2"/>
  <c r="E150" i="2"/>
  <c r="E964" i="2"/>
  <c r="E752" i="2"/>
  <c r="E506" i="2"/>
  <c r="E899" i="2"/>
  <c r="E666" i="2"/>
  <c r="E665" i="2"/>
  <c r="E653" i="2"/>
  <c r="E190" i="2"/>
  <c r="E716" i="2"/>
  <c r="E697" i="2"/>
  <c r="E151" i="2"/>
  <c r="E52" i="2"/>
  <c r="E945" i="2"/>
  <c r="E706" i="2"/>
  <c r="E442" i="2"/>
  <c r="E92" i="2"/>
  <c r="E709" i="2"/>
  <c r="E677" i="2"/>
  <c r="E683" i="2"/>
  <c r="E91" i="2"/>
  <c r="E86" i="2"/>
  <c r="E87" i="2"/>
  <c r="E85" i="2"/>
  <c r="E242" i="2"/>
  <c r="E238" i="2"/>
  <c r="E253" i="2"/>
  <c r="E239" i="2"/>
  <c r="E194" i="2"/>
  <c r="E63" i="2"/>
  <c r="E159" i="2"/>
  <c r="E7" i="2"/>
  <c r="E5" i="2"/>
  <c r="E262" i="2"/>
  <c r="E2" i="2"/>
  <c r="E904" i="2"/>
  <c r="E861" i="2"/>
  <c r="E626" i="2"/>
  <c r="E555" i="2"/>
  <c r="E332" i="2"/>
  <c r="E108" i="2"/>
  <c r="E822" i="2"/>
  <c r="E680" i="2"/>
  <c r="E559" i="2"/>
  <c r="E607" i="2"/>
  <c r="E368" i="2"/>
  <c r="E172" i="2"/>
  <c r="E905" i="2"/>
  <c r="E431" i="2"/>
  <c r="E972" i="2"/>
  <c r="E527" i="2"/>
  <c r="E778" i="2"/>
  <c r="E588" i="2"/>
  <c r="E443" i="2"/>
  <c r="E652" i="2"/>
  <c r="E246" i="2"/>
  <c r="E620" i="2"/>
  <c r="E615" i="2"/>
  <c r="E938" i="2"/>
  <c r="E935" i="2"/>
  <c r="E863" i="2"/>
  <c r="E858" i="2"/>
  <c r="E860" i="2"/>
  <c r="E859" i="2"/>
  <c r="E491" i="2"/>
  <c r="E475" i="2"/>
  <c r="E814" i="2"/>
  <c r="E221" i="2"/>
  <c r="E307" i="2"/>
  <c r="E69" i="2"/>
  <c r="E872" i="2"/>
  <c r="E297" i="2"/>
  <c r="E892" i="2"/>
  <c r="E849" i="2"/>
  <c r="E74" i="2"/>
  <c r="E466" i="2"/>
  <c r="E349" i="2"/>
  <c r="E313" i="2"/>
  <c r="E128" i="2"/>
  <c r="E21" i="2"/>
  <c r="E120" i="2"/>
  <c r="E426" i="2"/>
  <c r="E314" i="2"/>
  <c r="E79" i="2"/>
  <c r="E759" i="2"/>
  <c r="E416" i="2"/>
  <c r="E320" i="2"/>
  <c r="E977" i="2"/>
  <c r="E895" i="2"/>
  <c r="E1015" i="2"/>
  <c r="E585" i="2"/>
  <c r="E951" i="2"/>
  <c r="E235" i="2"/>
  <c r="E865" i="2"/>
  <c r="E803" i="2"/>
  <c r="E329" i="2"/>
  <c r="E133" i="2"/>
  <c r="E229" i="2"/>
  <c r="E1016" i="2"/>
  <c r="E604" i="2"/>
  <c r="E249" i="2"/>
  <c r="E78" i="2"/>
  <c r="E902" i="2"/>
  <c r="E738" i="2"/>
  <c r="E540" i="2"/>
  <c r="E218" i="2"/>
  <c r="E692" i="2"/>
  <c r="E298" i="2"/>
  <c r="E740" i="2"/>
  <c r="E493" i="2"/>
  <c r="E237" i="2"/>
  <c r="E703" i="2"/>
  <c r="E821" i="2"/>
  <c r="E566" i="2"/>
  <c r="E908" i="2"/>
  <c r="E42" i="2"/>
  <c r="E557" i="2"/>
  <c r="E681" i="2"/>
  <c r="E829" i="2"/>
  <c r="E673" i="2"/>
  <c r="E204" i="2"/>
  <c r="E325" i="2"/>
  <c r="E339" i="2"/>
  <c r="E198" i="2"/>
  <c r="E215" i="2"/>
  <c r="E497" i="2"/>
  <c r="E220" i="2"/>
  <c r="E356" i="2"/>
  <c r="E243" i="2"/>
  <c r="E358" i="2"/>
  <c r="E97" i="2"/>
  <c r="E817" i="2"/>
  <c r="E756" i="2"/>
  <c r="E96" i="2"/>
  <c r="E234" i="2"/>
  <c r="E284" i="2"/>
  <c r="E283" i="2"/>
  <c r="E285" i="2"/>
  <c r="E281" i="2"/>
  <c r="E282" i="2"/>
  <c r="E211" i="2"/>
  <c r="E343" i="2"/>
  <c r="E65" i="2"/>
  <c r="E241" i="2"/>
  <c r="E145" i="2"/>
  <c r="E380" i="2"/>
  <c r="E165" i="2"/>
  <c r="E254" i="2"/>
  <c r="E248" i="2"/>
  <c r="E303" i="2"/>
  <c r="E352" i="2"/>
  <c r="E156" i="2"/>
  <c r="E39" i="2"/>
  <c r="E158" i="2"/>
  <c r="E37" i="2"/>
  <c r="E53" i="2"/>
  <c r="E155" i="2"/>
  <c r="E548" i="2"/>
  <c r="E327" i="2"/>
  <c r="E77" i="2"/>
  <c r="E774" i="2"/>
  <c r="E646" i="2"/>
  <c r="E501" i="2"/>
  <c r="E761" i="2"/>
  <c r="E574" i="2"/>
  <c r="E438" i="2"/>
  <c r="E805" i="2"/>
  <c r="E383" i="2"/>
  <c r="E663" i="2"/>
  <c r="E603" i="2"/>
  <c r="E365" i="2"/>
  <c r="E492" i="2"/>
  <c r="E115" i="2"/>
  <c r="E546" i="2"/>
  <c r="E139" i="2"/>
  <c r="E544" i="2"/>
  <c r="E140" i="2"/>
  <c r="E545" i="2"/>
  <c r="E138" i="2"/>
  <c r="E974" i="2"/>
  <c r="E953" i="2"/>
  <c r="E796" i="2"/>
  <c r="E529" i="2"/>
  <c r="E228" i="2"/>
  <c r="E387" i="2"/>
  <c r="E61" i="2"/>
  <c r="E1007" i="2"/>
  <c r="E989" i="2"/>
  <c r="E962" i="2"/>
  <c r="E422" i="2"/>
  <c r="E76" i="2"/>
  <c r="E485" i="2"/>
  <c r="E279" i="2"/>
  <c r="E700" i="2"/>
  <c r="E682" i="2"/>
  <c r="E889" i="2"/>
  <c r="E839" i="2"/>
  <c r="E763" i="2"/>
  <c r="E547" i="2"/>
  <c r="E477" i="2"/>
  <c r="E413" i="2"/>
  <c r="E781" i="2"/>
  <c r="E318" i="2"/>
  <c r="E804" i="2"/>
  <c r="E800" i="2"/>
  <c r="E231" i="2"/>
  <c r="E625" i="2"/>
  <c r="E739" i="2"/>
  <c r="E81" i="2"/>
  <c r="E495" i="2"/>
  <c r="E62" i="2"/>
  <c r="E924" i="2"/>
  <c r="E251" i="2"/>
  <c r="E182" i="2"/>
  <c r="E538" i="2"/>
  <c r="E415" i="2"/>
  <c r="E232" i="2"/>
  <c r="E728" i="2"/>
  <c r="E727" i="2"/>
  <c r="E224" i="2"/>
  <c r="E631" i="2"/>
  <c r="E223" i="2"/>
  <c r="E22" i="2"/>
  <c r="E561" i="2"/>
  <c r="E661" i="2"/>
  <c r="E755" i="2"/>
  <c r="E737" i="2"/>
  <c r="E619" i="2"/>
  <c r="E185" i="2"/>
  <c r="E932" i="2"/>
  <c r="E947" i="2"/>
  <c r="E916" i="2"/>
  <c r="E979" i="2"/>
  <c r="E897" i="2"/>
  <c r="E453" i="2"/>
  <c r="E90" i="2"/>
  <c r="E537" i="2"/>
  <c r="E403" i="2"/>
  <c r="E513" i="2"/>
  <c r="E116" i="2"/>
  <c r="E410" i="2"/>
  <c r="E71" i="2"/>
  <c r="E767" i="2"/>
  <c r="E643" i="2"/>
  <c r="E507" i="2"/>
  <c r="E981" i="2"/>
  <c r="E911" i="2"/>
  <c r="E910" i="2"/>
  <c r="E656" i="2"/>
  <c r="E181" i="2"/>
  <c r="E786" i="2"/>
  <c r="E612" i="2"/>
  <c r="E373" i="2"/>
  <c r="E409" i="2"/>
  <c r="E217" i="2"/>
  <c r="E132" i="2"/>
  <c r="E600" i="2"/>
  <c r="E986" i="2"/>
  <c r="E1002" i="2"/>
  <c r="E919" i="2"/>
  <c r="E820" i="2"/>
  <c r="E573" i="2"/>
  <c r="E535" i="2"/>
  <c r="E524" i="2"/>
  <c r="E109" i="2"/>
  <c r="E1014" i="2"/>
  <c r="E988" i="2"/>
  <c r="E936" i="2"/>
  <c r="E686" i="2"/>
  <c r="E261" i="2"/>
  <c r="E597" i="2"/>
  <c r="E816" i="2"/>
  <c r="E675" i="2"/>
  <c r="E920" i="2"/>
  <c r="E809" i="2"/>
  <c r="E985" i="2"/>
  <c r="E636" i="2"/>
  <c r="E336" i="2"/>
  <c r="E624" i="2"/>
  <c r="E490" i="2"/>
  <c r="E188" i="2"/>
  <c r="E827" i="2"/>
  <c r="E685" i="2"/>
  <c r="E123" i="2"/>
  <c r="E968" i="2"/>
  <c r="E12" i="2"/>
  <c r="E898" i="2"/>
  <c r="E900" i="2"/>
  <c r="E526" i="2"/>
  <c r="E121" i="2"/>
  <c r="E733" i="2"/>
  <c r="E885" i="2"/>
  <c r="E650" i="2"/>
  <c r="E599" i="2"/>
  <c r="E463" i="2"/>
  <c r="E657" i="2"/>
  <c r="E602" i="2"/>
  <c r="E362" i="2"/>
  <c r="E598" i="2"/>
  <c r="E364" i="2"/>
  <c r="E500" i="2"/>
  <c r="E106" i="2"/>
  <c r="E853" i="2"/>
  <c r="E616" i="2"/>
  <c r="E180" i="2"/>
  <c r="E594" i="2"/>
  <c r="E146" i="2"/>
  <c r="E110" i="2"/>
  <c r="E112" i="2"/>
  <c r="E111" i="2"/>
  <c r="E82" i="2"/>
  <c r="E48" i="2"/>
  <c r="E83" i="2"/>
  <c r="E136" i="2"/>
  <c r="E240" i="2"/>
  <c r="E247" i="2"/>
  <c r="E137" i="2"/>
  <c r="E233" i="2"/>
  <c r="E195" i="2"/>
  <c r="E197" i="2"/>
  <c r="E193" i="2"/>
  <c r="E107" i="2"/>
  <c r="E244" i="2"/>
  <c r="E36" i="2"/>
  <c r="E178" i="2"/>
  <c r="E852" i="2"/>
  <c r="E621" i="2"/>
  <c r="E543" i="2"/>
  <c r="E587" i="2"/>
  <c r="E417" i="2"/>
  <c r="E129" i="2"/>
  <c r="E430" i="2"/>
  <c r="E186" i="2"/>
  <c r="E45" i="2"/>
  <c r="E23" i="2"/>
  <c r="E623" i="2"/>
  <c r="E378" i="2"/>
  <c r="E551" i="2"/>
  <c r="E322" i="2"/>
  <c r="E38" i="2"/>
  <c r="E888" i="2"/>
  <c r="E955" i="2"/>
  <c r="E277" i="2"/>
  <c r="E421" i="2"/>
  <c r="E114" i="2"/>
  <c r="E798" i="2"/>
  <c r="E667" i="2"/>
  <c r="E391" i="2"/>
  <c r="E669" i="2"/>
  <c r="E480" i="2"/>
  <c r="E794" i="2"/>
  <c r="E614" i="2"/>
  <c r="E134" i="2"/>
  <c r="E483" i="2"/>
  <c r="E130" i="2"/>
  <c r="E958" i="2"/>
  <c r="E879" i="2"/>
  <c r="E595" i="2"/>
  <c r="E556" i="2"/>
  <c r="E975" i="2"/>
  <c r="E954" i="2"/>
  <c r="E730" i="2"/>
  <c r="E420" i="2"/>
  <c r="E780" i="2"/>
  <c r="E419" i="2"/>
  <c r="E719" i="2"/>
  <c r="E484" i="2"/>
  <c r="E928" i="2"/>
  <c r="E785" i="2"/>
  <c r="E787" i="2"/>
  <c r="E610" i="2"/>
  <c r="E461" i="2"/>
  <c r="E103" i="2"/>
  <c r="E735" i="2"/>
  <c r="E428" i="2"/>
  <c r="E741" i="2"/>
  <c r="E613" i="2"/>
  <c r="E560" i="2"/>
  <c r="E59" i="2"/>
  <c r="E141" i="2"/>
  <c r="E712" i="2"/>
  <c r="E830" i="2"/>
  <c r="E575" i="2"/>
  <c r="E342" i="2"/>
  <c r="E395" i="2"/>
  <c r="E851" i="2"/>
  <c r="E627" i="2"/>
  <c r="E629" i="2"/>
  <c r="E672" i="2"/>
  <c r="E743" i="2"/>
  <c r="E807" i="2"/>
  <c r="E179" i="2"/>
  <c r="E321" i="2"/>
  <c r="E478" i="2"/>
  <c r="E664" i="2"/>
  <c r="E959" i="2"/>
  <c r="E957" i="2"/>
  <c r="E655" i="2"/>
  <c r="E44" i="2"/>
  <c r="E176" i="2"/>
  <c r="E177" i="2"/>
  <c r="E210" i="2"/>
  <c r="E73" i="2"/>
  <c r="E294" i="2"/>
  <c r="E676" i="2"/>
  <c r="E84" i="2"/>
  <c r="E433" i="2"/>
  <c r="E335" i="2"/>
  <c r="E435" i="2"/>
  <c r="E801" i="2"/>
  <c r="E668" i="2"/>
  <c r="E439" i="2"/>
  <c r="E465" i="2"/>
  <c r="E259" i="2"/>
  <c r="E576" i="2"/>
  <c r="E819" i="2"/>
  <c r="E678" i="2"/>
  <c r="E558" i="2"/>
  <c r="E539" i="2"/>
  <c r="E408" i="2"/>
  <c r="E580" i="2"/>
  <c r="E782" i="2"/>
  <c r="E766" i="2"/>
  <c r="E742" i="2"/>
  <c r="E862" i="2"/>
  <c r="E789" i="2"/>
  <c r="E549" i="2"/>
  <c r="E792" i="2"/>
  <c r="E227" i="2"/>
  <c r="E323" i="2"/>
  <c r="E43" i="2"/>
  <c r="E606" i="2"/>
  <c r="E80" i="2"/>
  <c r="E328" i="2"/>
  <c r="E99" i="2"/>
  <c r="E845" i="2"/>
  <c r="E907" i="2"/>
  <c r="E777" i="2"/>
  <c r="E876" i="2"/>
  <c r="E773" i="2"/>
  <c r="E875" i="2"/>
  <c r="E960" i="2"/>
  <c r="E799" i="2"/>
  <c r="E878" i="2"/>
  <c r="E750" i="2"/>
  <c r="E1001" i="2"/>
  <c r="E918" i="2"/>
  <c r="E382" i="2"/>
  <c r="E60" i="2"/>
  <c r="E714" i="2"/>
  <c r="E593" i="2"/>
  <c r="E903" i="2"/>
  <c r="E552" i="2"/>
  <c r="E423" i="2"/>
  <c r="E163" i="2"/>
  <c r="E568" i="2"/>
  <c r="E367" i="2"/>
  <c r="E369" i="2"/>
  <c r="E823" i="2"/>
  <c r="E1000" i="2"/>
  <c r="E864" i="2"/>
  <c r="E1017" i="2"/>
  <c r="E611" i="2"/>
  <c r="E206" i="2"/>
  <c r="E591" i="2"/>
  <c r="E55" i="2"/>
  <c r="E515" i="2"/>
  <c r="E857" i="2"/>
  <c r="E192" i="2"/>
  <c r="E191" i="2"/>
  <c r="E230" i="2"/>
  <c r="E856" i="2"/>
  <c r="E811" i="2"/>
  <c r="E775" i="2"/>
  <c r="E518" i="2"/>
  <c r="E287" i="2"/>
  <c r="E30" i="2"/>
  <c r="E196" i="2"/>
  <c r="E393" i="2"/>
  <c r="E291" i="2"/>
  <c r="E854" i="2"/>
  <c r="E855" i="2"/>
  <c r="E184" i="2"/>
  <c r="E183" i="2"/>
  <c r="E131" i="2"/>
  <c r="E374" i="2"/>
  <c r="E4" i="2"/>
  <c r="E324" i="2"/>
  <c r="E553" i="2"/>
  <c r="E105" i="2"/>
  <c r="E790" i="2"/>
  <c r="E372" i="2"/>
  <c r="E381" i="2"/>
  <c r="E379" i="2"/>
  <c r="E34" i="2"/>
  <c r="E496" i="2"/>
  <c r="E40" i="2"/>
  <c r="E418" i="2"/>
  <c r="E47" i="2"/>
  <c r="E1011" i="2"/>
  <c r="E113" i="2"/>
  <c r="E14" i="2"/>
  <c r="E893" i="2"/>
  <c r="E891" i="2"/>
  <c r="E536" i="2"/>
  <c r="E363" i="2"/>
  <c r="E306" i="2"/>
  <c r="E479" i="2"/>
  <c r="E225" i="2"/>
  <c r="E58" i="2"/>
  <c r="E459" i="2"/>
  <c r="E256" i="2"/>
  <c r="E51" i="2"/>
  <c r="E969" i="2"/>
  <c r="E987" i="2"/>
  <c r="E622" i="2"/>
  <c r="E384" i="2"/>
  <c r="E489" i="2"/>
  <c r="E783" i="2"/>
  <c r="E934" i="2"/>
  <c r="E260" i="2"/>
  <c r="E713" i="2"/>
  <c r="E258" i="2"/>
  <c r="E1013" i="2"/>
  <c r="E578" i="2"/>
  <c r="E736" i="2"/>
  <c r="E278" i="2"/>
  <c r="E788" i="2"/>
  <c r="E414" i="2"/>
  <c r="E961" i="2"/>
  <c r="E49" i="2"/>
  <c r="E942" i="2"/>
  <c r="E699" i="2"/>
  <c r="E922" i="2"/>
  <c r="E992" i="2"/>
  <c r="E444" i="2"/>
  <c r="E913" i="2"/>
  <c r="E744" i="2"/>
  <c r="E429" i="2"/>
  <c r="E301" i="2"/>
  <c r="E494" i="2"/>
  <c r="E19" i="2"/>
  <c r="E831" i="2"/>
  <c r="E389" i="2"/>
  <c r="E390" i="2"/>
  <c r="E771" i="2"/>
  <c r="E510" i="2"/>
  <c r="E901" i="2"/>
  <c r="E797" i="2"/>
  <c r="E684" i="2"/>
  <c r="E434" i="2"/>
  <c r="E850" i="2"/>
  <c r="E729" i="2"/>
  <c r="E952" i="2"/>
  <c r="E707" i="2"/>
  <c r="E452" i="2"/>
  <c r="E564" i="2"/>
  <c r="E219" i="2"/>
  <c r="E708" i="2"/>
  <c r="E906" i="2"/>
  <c r="E516" i="2"/>
  <c r="E437" i="2"/>
  <c r="E933" i="2"/>
  <c r="E894" i="2"/>
  <c r="E542" i="2"/>
  <c r="E397" i="2"/>
  <c r="E999" i="2"/>
  <c r="E991" i="2"/>
  <c r="E498" i="2"/>
  <c r="E476" i="2"/>
  <c r="E689" i="2"/>
  <c r="E32" i="2"/>
  <c r="E202" i="2"/>
  <c r="E293" i="2"/>
  <c r="E187" i="2"/>
  <c r="E840" i="2"/>
  <c r="E921" i="2"/>
  <c r="E394" i="2"/>
  <c r="E638" i="2"/>
  <c r="E398" i="2"/>
  <c r="E641" i="2"/>
  <c r="E286" i="2"/>
  <c r="E330" i="2"/>
  <c r="E135" i="2"/>
  <c r="E15" i="2"/>
  <c r="E18" i="2"/>
  <c r="E10" i="2"/>
  <c r="E17" i="2"/>
  <c r="E35" i="2"/>
  <c r="E27" i="2"/>
  <c r="E28" i="2"/>
  <c r="E758" i="2"/>
  <c r="S39" i="1" l="1"/>
  <c r="S38" i="1"/>
  <c r="I19" i="1"/>
  <c r="I20" i="1"/>
  <c r="I21" i="1"/>
  <c r="I22" i="1"/>
  <c r="I23" i="1"/>
  <c r="I24" i="1"/>
  <c r="I25" i="1"/>
  <c r="P43" i="1" s="1"/>
  <c r="I26" i="1"/>
  <c r="I27" i="1"/>
  <c r="I28" i="1"/>
  <c r="I29" i="1"/>
  <c r="I30" i="1"/>
  <c r="I31" i="1"/>
  <c r="I32" i="1"/>
  <c r="I18" i="1"/>
  <c r="S32" i="1"/>
  <c r="S33" i="1"/>
  <c r="P45" i="1" s="1"/>
  <c r="S34" i="1"/>
  <c r="S36" i="1"/>
  <c r="P42" i="1"/>
  <c r="P41" i="1"/>
  <c r="P34" i="1" s="1"/>
  <c r="P40" i="1"/>
  <c r="P33" i="1" s="1"/>
  <c r="P39" i="1"/>
  <c r="P32" i="1" s="1"/>
  <c r="P38" i="1"/>
  <c r="P31" i="1" s="1"/>
  <c r="P37" i="1"/>
  <c r="P30" i="1" s="1"/>
  <c r="H19" i="1"/>
  <c r="H20" i="1"/>
  <c r="H21" i="1"/>
  <c r="H22" i="1"/>
  <c r="H23" i="1"/>
  <c r="H24" i="1"/>
  <c r="H25" i="1"/>
  <c r="M37" i="1" s="1"/>
  <c r="H26" i="1"/>
  <c r="H27" i="1"/>
  <c r="H28" i="1"/>
  <c r="H29" i="1"/>
  <c r="H30" i="1"/>
  <c r="H31" i="1"/>
  <c r="H32" i="1"/>
  <c r="H18" i="1"/>
  <c r="M36" i="1"/>
  <c r="P36" i="1"/>
  <c r="P26" i="1"/>
  <c r="S37" i="1"/>
  <c r="S35" i="1"/>
  <c r="P46" i="1" s="1"/>
  <c r="P20" i="1"/>
  <c r="P35" i="1"/>
  <c r="P21" i="1" l="1"/>
  <c r="P23" i="1" s="1"/>
  <c r="L56" i="1"/>
  <c r="L58" i="1"/>
  <c r="L60" i="1"/>
  <c r="L61" i="1"/>
  <c r="J18" i="1" s="1"/>
  <c r="L70" i="1"/>
  <c r="L57" i="1"/>
  <c r="L62" i="1"/>
  <c r="L63" i="1"/>
  <c r="L66" i="1"/>
  <c r="L59" i="1"/>
  <c r="L68" i="1"/>
  <c r="L64" i="1"/>
  <c r="L65" i="1"/>
  <c r="L67" i="1"/>
  <c r="L69" i="1"/>
  <c r="L71" i="1"/>
  <c r="L54" i="1"/>
  <c r="L55" i="1"/>
  <c r="M38" i="1" l="1"/>
  <c r="P24" i="1" s="1"/>
  <c r="P25" i="1" s="1"/>
  <c r="P44" i="1" s="1"/>
  <c r="P47" i="1" s="1"/>
  <c r="J21" i="1"/>
  <c r="J27" i="1"/>
  <c r="J22" i="1"/>
  <c r="J24" i="1"/>
  <c r="J29" i="1"/>
  <c r="J20" i="1"/>
  <c r="J26" i="1"/>
  <c r="J28" i="1"/>
  <c r="J30" i="1"/>
  <c r="J23" i="1"/>
  <c r="J31" i="1"/>
  <c r="J32" i="1"/>
  <c r="J19" i="1"/>
  <c r="J25" i="1"/>
</calcChain>
</file>

<file path=xl/sharedStrings.xml><?xml version="1.0" encoding="utf-8"?>
<sst xmlns="http://schemas.openxmlformats.org/spreadsheetml/2006/main" count="2541" uniqueCount="1960">
  <si>
    <t>hp ev</t>
  </si>
  <si>
    <t>atk ev</t>
  </si>
  <si>
    <t>def ev</t>
  </si>
  <si>
    <t>spa ev</t>
  </si>
  <si>
    <t>spd ev</t>
  </si>
  <si>
    <t>speed ev</t>
  </si>
  <si>
    <t>hp iv</t>
  </si>
  <si>
    <t>atk iv</t>
  </si>
  <si>
    <t>def iv</t>
  </si>
  <si>
    <t>spa iv</t>
  </si>
  <si>
    <t>spd iv</t>
  </si>
  <si>
    <t>speed iv</t>
  </si>
  <si>
    <t>Constants</t>
  </si>
  <si>
    <t>calculation</t>
  </si>
  <si>
    <t>hp</t>
  </si>
  <si>
    <t>part1</t>
  </si>
  <si>
    <t>atk</t>
  </si>
  <si>
    <t>part3</t>
  </si>
  <si>
    <t>def</t>
  </si>
  <si>
    <t>spa</t>
  </si>
  <si>
    <t>part2</t>
  </si>
  <si>
    <t>spd</t>
  </si>
  <si>
    <t>modifier</t>
  </si>
  <si>
    <t>speed</t>
  </si>
  <si>
    <t>output</t>
  </si>
  <si>
    <t>level</t>
  </si>
  <si>
    <t>moveDmg</t>
  </si>
  <si>
    <t>Opp Def</t>
  </si>
  <si>
    <t>Max Evs</t>
  </si>
  <si>
    <t>Evs</t>
  </si>
  <si>
    <t>Air Slash</t>
  </si>
  <si>
    <t>Dragon Claw</t>
  </si>
  <si>
    <t>Heat Wave</t>
  </si>
  <si>
    <t>Scratch</t>
  </si>
  <si>
    <t>Growl</t>
  </si>
  <si>
    <t>Ember</t>
  </si>
  <si>
    <t>Smokescren</t>
  </si>
  <si>
    <t>Dragon Breath</t>
  </si>
  <si>
    <t>Fire Fang</t>
  </si>
  <si>
    <t>Slash</t>
  </si>
  <si>
    <t>Flamethrower</t>
  </si>
  <si>
    <t>Scary Face</t>
  </si>
  <si>
    <t>Fire Spin</t>
  </si>
  <si>
    <t>Inferno</t>
  </si>
  <si>
    <t>Flare Blitz</t>
  </si>
  <si>
    <t>Type</t>
  </si>
  <si>
    <t>Power</t>
  </si>
  <si>
    <t>Acc</t>
  </si>
  <si>
    <t>Flying</t>
  </si>
  <si>
    <t>Dragon</t>
  </si>
  <si>
    <t>Fire</t>
  </si>
  <si>
    <t>Normal</t>
  </si>
  <si>
    <t>Cat</t>
  </si>
  <si>
    <t>Move Name</t>
  </si>
  <si>
    <t>Effort Values</t>
  </si>
  <si>
    <t>Individual Values</t>
  </si>
  <si>
    <t>Physical</t>
  </si>
  <si>
    <t>Special</t>
  </si>
  <si>
    <t>Status</t>
  </si>
  <si>
    <t>Nature</t>
  </si>
  <si>
    <t>Hardy</t>
  </si>
  <si>
    <t>Lonely</t>
  </si>
  <si>
    <t>Brave</t>
  </si>
  <si>
    <t>Adamant</t>
  </si>
  <si>
    <t>Naughty</t>
  </si>
  <si>
    <t>Bold</t>
  </si>
  <si>
    <t>Docile</t>
  </si>
  <si>
    <t>Relaxed</t>
  </si>
  <si>
    <t>Impish</t>
  </si>
  <si>
    <t>Lax</t>
  </si>
  <si>
    <t>Timid</t>
  </si>
  <si>
    <t>Hasty</t>
  </si>
  <si>
    <t>Serious</t>
  </si>
  <si>
    <t>Jolly</t>
  </si>
  <si>
    <t>Naïve</t>
  </si>
  <si>
    <t>Modest</t>
  </si>
  <si>
    <t>Mild</t>
  </si>
  <si>
    <t>Quiet</t>
  </si>
  <si>
    <t>Bashful</t>
  </si>
  <si>
    <t>Rash</t>
  </si>
  <si>
    <t>Calm</t>
  </si>
  <si>
    <t>Gentle</t>
  </si>
  <si>
    <t>Sassy</t>
  </si>
  <si>
    <t>Careful</t>
  </si>
  <si>
    <t>Quirky</t>
  </si>
  <si>
    <t>Positive</t>
  </si>
  <si>
    <t>Negative</t>
  </si>
  <si>
    <t>-</t>
  </si>
  <si>
    <t>Atk</t>
  </si>
  <si>
    <t>Def</t>
  </si>
  <si>
    <t>Speed</t>
  </si>
  <si>
    <t>Spa</t>
  </si>
  <si>
    <t>Spd</t>
  </si>
  <si>
    <t>Opponent Constants</t>
  </si>
  <si>
    <t>Output</t>
  </si>
  <si>
    <t>typeA</t>
  </si>
  <si>
    <t>TypeB</t>
  </si>
  <si>
    <t>TypeA</t>
  </si>
  <si>
    <t>Ghost</t>
  </si>
  <si>
    <t>Poison</t>
  </si>
  <si>
    <t>Opp Spd</t>
  </si>
  <si>
    <t>TTKO</t>
  </si>
  <si>
    <t>Moves</t>
  </si>
  <si>
    <t>Modifiers</t>
  </si>
  <si>
    <t>Targets</t>
  </si>
  <si>
    <t>Weather</t>
  </si>
  <si>
    <t>Badge</t>
  </si>
  <si>
    <t>Critical</t>
  </si>
  <si>
    <t>Random</t>
  </si>
  <si>
    <t>STAB</t>
  </si>
  <si>
    <t>Pys/Spc Bool</t>
  </si>
  <si>
    <t>Type Bool</t>
  </si>
  <si>
    <t>Other</t>
  </si>
  <si>
    <t>Held Item</t>
  </si>
  <si>
    <t>Choice Band</t>
  </si>
  <si>
    <t>Choice Scarf</t>
  </si>
  <si>
    <t>Choice Specs</t>
  </si>
  <si>
    <t>Binding Band</t>
  </si>
  <si>
    <t>Damp Rock</t>
  </si>
  <si>
    <t>Grip Claw</t>
  </si>
  <si>
    <t>Heat Rock</t>
  </si>
  <si>
    <t>Icy Rock</t>
  </si>
  <si>
    <t>Light Clay</t>
  </si>
  <si>
    <t>Smooth Rock</t>
  </si>
  <si>
    <t>Terrain Extender</t>
  </si>
  <si>
    <t>Mental Herb</t>
  </si>
  <si>
    <t>Power Herb</t>
  </si>
  <si>
    <t>White Herb</t>
  </si>
  <si>
    <t>Big Root</t>
  </si>
  <si>
    <t>Leftovers</t>
  </si>
  <si>
    <t>Shell Bell</t>
  </si>
  <si>
    <t>Absorb Bulb</t>
  </si>
  <si>
    <t>Assault Vest</t>
  </si>
  <si>
    <t>Berserk Gene</t>
  </si>
  <si>
    <t>Cell Battery</t>
  </si>
  <si>
    <t>Electric Seed</t>
  </si>
  <si>
    <t>Expert Belt</t>
  </si>
  <si>
    <t>Grassy Seed</t>
  </si>
  <si>
    <t>Life Orb</t>
  </si>
  <si>
    <t>Luminous Moss</t>
  </si>
  <si>
    <t>Metronome</t>
  </si>
  <si>
    <t>Misty Seed</t>
  </si>
  <si>
    <t>Muscle Band</t>
  </si>
  <si>
    <t>Psychic Seed</t>
  </si>
  <si>
    <t>Scope Lens</t>
  </si>
  <si>
    <t>Snoball</t>
  </si>
  <si>
    <t>Weakness Policy</t>
  </si>
  <si>
    <t>Wide Lens</t>
  </si>
  <si>
    <t>Wise Glasses</t>
  </si>
  <si>
    <t>Zoom Lens</t>
  </si>
  <si>
    <t>Lagging Tail</t>
  </si>
  <si>
    <t>Quick Claw</t>
  </si>
  <si>
    <t>Focus Band</t>
  </si>
  <si>
    <t>Focus Sash</t>
  </si>
  <si>
    <t>Flame Orb</t>
  </si>
  <si>
    <t>Toxic Orb</t>
  </si>
  <si>
    <t>Sticky Barb</t>
  </si>
  <si>
    <t>Iron Ball</t>
  </si>
  <si>
    <t>Black Sludge</t>
  </si>
  <si>
    <t>Ring Target</t>
  </si>
  <si>
    <t>atk Nature</t>
  </si>
  <si>
    <t>def Nature</t>
  </si>
  <si>
    <t>spd Nature</t>
  </si>
  <si>
    <t>Speed Nature</t>
  </si>
  <si>
    <t>spa Nature</t>
  </si>
  <si>
    <t>Nautures Selected</t>
  </si>
  <si>
    <t>Grass</t>
  </si>
  <si>
    <t>Ground</t>
  </si>
  <si>
    <t>Types</t>
  </si>
  <si>
    <t>Bug</t>
  </si>
  <si>
    <t>Dark</t>
  </si>
  <si>
    <t>Electric</t>
  </si>
  <si>
    <t>Fairy</t>
  </si>
  <si>
    <t>Fighting</t>
  </si>
  <si>
    <t>Ice</t>
  </si>
  <si>
    <t>Psychic</t>
  </si>
  <si>
    <t>Rock</t>
  </si>
  <si>
    <t>Steel</t>
  </si>
  <si>
    <t>Water</t>
  </si>
  <si>
    <t>ID</t>
  </si>
  <si>
    <t>Bonus</t>
  </si>
  <si>
    <t>MoveType</t>
  </si>
  <si>
    <t>#</t>
  </si>
  <si>
    <t>Pokémon</t>
  </si>
  <si>
    <t>HP</t>
  </si>
  <si>
    <t>Attack</t>
  </si>
  <si>
    <t>Defense</t>
  </si>
  <si>
    <t>Sp. Attack</t>
  </si>
  <si>
    <t>Sp. Defense</t>
  </si>
  <si>
    <t>Total</t>
  </si>
  <si>
    <t>Average</t>
  </si>
  <si>
    <t>Bulbasaur</t>
  </si>
  <si>
    <t>Ivysaur</t>
  </si>
  <si>
    <t>Venusaur</t>
  </si>
  <si>
    <t>003M</t>
  </si>
  <si>
    <t>Venusaur (Mega Venusaur)</t>
  </si>
  <si>
    <t>Charmander</t>
  </si>
  <si>
    <t>Charmeleon</t>
  </si>
  <si>
    <t>Charizard</t>
  </si>
  <si>
    <t>006MX</t>
  </si>
  <si>
    <t>Charizard (Mega Charizard X)</t>
  </si>
  <si>
    <t>006MY</t>
  </si>
  <si>
    <t>Charizard (Mega Charizard Y)</t>
  </si>
  <si>
    <t>Squirtle</t>
  </si>
  <si>
    <t>Wartortle</t>
  </si>
  <si>
    <t>Blastoise</t>
  </si>
  <si>
    <t>009M</t>
  </si>
  <si>
    <t>Blastoise (Mega Blastoise)</t>
  </si>
  <si>
    <t>Caterpie</t>
  </si>
  <si>
    <t>Metapod</t>
  </si>
  <si>
    <t>Butterfree</t>
  </si>
  <si>
    <t>Weedle</t>
  </si>
  <si>
    <t>Kakuna</t>
  </si>
  <si>
    <t>Beedrill</t>
  </si>
  <si>
    <t>015M</t>
  </si>
  <si>
    <t>Beedrill (Mega Beedrill)</t>
  </si>
  <si>
    <t>Pidgey</t>
  </si>
  <si>
    <t>Pidgeotto</t>
  </si>
  <si>
    <t>Pidgeot</t>
  </si>
  <si>
    <t>018M</t>
  </si>
  <si>
    <t>Pidgeot (Mega Pidgeot)</t>
  </si>
  <si>
    <t>Rattata</t>
  </si>
  <si>
    <t>019A</t>
  </si>
  <si>
    <t>Rattata (Alolan Rattata)</t>
  </si>
  <si>
    <t>Raticate</t>
  </si>
  <si>
    <t>020A</t>
  </si>
  <si>
    <t>Raticate (Alolan Raticate)</t>
  </si>
  <si>
    <t>Spearow</t>
  </si>
  <si>
    <t>Fearow</t>
  </si>
  <si>
    <t>Ekans</t>
  </si>
  <si>
    <t>Arbok</t>
  </si>
  <si>
    <t>Pikachu</t>
  </si>
  <si>
    <t>025Pa</t>
  </si>
  <si>
    <t>Pikachu (Partner Pikachu)</t>
  </si>
  <si>
    <t>Raichu</t>
  </si>
  <si>
    <t>026A</t>
  </si>
  <si>
    <t>Raichu (Alolan Raichu)</t>
  </si>
  <si>
    <t>Sandshrew</t>
  </si>
  <si>
    <t>027A</t>
  </si>
  <si>
    <t>Sandshrew (Alolan Sandshrew)</t>
  </si>
  <si>
    <t>Sandslash</t>
  </si>
  <si>
    <t>028A</t>
  </si>
  <si>
    <t>Sandslash (Alolan Sandslash)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</si>
  <si>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</si>
  <si>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</si>
  <si>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</si>
  <si>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</si>
  <si>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</si>
  <si>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</si>
  <si>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</si>
  <si>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</si>
  <si>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</si>
  <si>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037A</t>
  </si>
  <si>
    <t>Vulpix (Alolan Vulpix)</t>
  </si>
  <si>
    <t>Ninetales</t>
  </si>
  <si>
    <t>038A</t>
  </si>
  <si>
    <t>Ninetales (Alolan Ninetales)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</si>
  <si>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</si>
  <si>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</si>
  <si>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</si>
  <si>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</si>
  <si>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</si>
  <si>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</si>
  <si>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</si>
  <si>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</si>
  <si>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</si>
  <si>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</si>
  <si>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</si>
  <si>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</si>
  <si>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050A</t>
  </si>
  <si>
    <t>Diglett (Alolan Diglett)</t>
  </si>
  <si>
    <t>Dugtrio</t>
  </si>
  <si>
    <t>051A</t>
  </si>
  <si>
    <t>Dugtrio (Alolan Dugtrio)</t>
  </si>
  <si>
    <t>Meowth</t>
  </si>
  <si>
    <t>052A</t>
  </si>
  <si>
    <t>Meowth (Alolan Meowth)</t>
  </si>
  <si>
    <t>052G</t>
  </si>
  <si>
    <t>Meowth (Galarian form)</t>
  </si>
  <si>
    <t>Persian</t>
  </si>
  <si>
    <t>053A</t>
  </si>
  <si>
    <t>Persian (Alolan Persian)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</si>
  <si>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</si>
  <si>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</si>
  <si>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</si>
  <si>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</si>
  <si>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</si>
  <si>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</si>
  <si>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</si>
  <si>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</si>
  <si>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</si>
  <si>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</si>
  <si>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</si>
  <si>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</si>
  <si>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065M</t>
  </si>
  <si>
    <t>Alakazam (Mega Alakazam)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</si>
  <si>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</si>
  <si>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</si>
  <si>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</si>
  <si>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</si>
  <si>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</si>
  <si>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</si>
  <si>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</si>
  <si>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</si>
  <si>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</si>
  <si>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074A</t>
  </si>
  <si>
    <t>Geodude (Alolan Geodude)</t>
  </si>
  <si>
    <t>Graveler</t>
  </si>
  <si>
    <t>075A</t>
  </si>
  <si>
    <t>Graveler (Alolan Graveler)</t>
  </si>
  <si>
    <t>Golem</t>
  </si>
  <si>
    <t>076A</t>
  </si>
  <si>
    <t>Golem (Alolan Golem)</t>
  </si>
  <si>
    <t>Ponyta</t>
  </si>
  <si>
    <t>077G</t>
  </si>
  <si>
    <t>Ponyta (Galarian form)</t>
  </si>
  <si>
    <t>Rapidash</t>
  </si>
  <si>
    <t>078G</t>
  </si>
  <si>
    <t>Rapidash (Galarian form)</t>
  </si>
  <si>
    <t>Slowpoke</t>
  </si>
  <si>
    <t>Slowbro</t>
  </si>
  <si>
    <t>080M</t>
  </si>
  <si>
    <t>Slowbro (Mega Slowbro)</t>
  </si>
  <si>
    <t>Magnemite</t>
  </si>
  <si>
    <t>Magneton</t>
  </si>
  <si>
    <t>Farfetch'd</t>
  </si>
  <si>
    <t>083G</t>
  </si>
  <si>
    <t>Farfetch'd (Galarian form)</t>
  </si>
  <si>
    <t>Doduo</t>
  </si>
  <si>
    <t>Dodrio</t>
  </si>
  <si>
    <t>Seel</t>
  </si>
  <si>
    <t>Dewgong</t>
  </si>
  <si>
    <t>Grimer</t>
  </si>
  <si>
    <t>088A</t>
  </si>
  <si>
    <t>Grimer (Alolan Grimer)</t>
  </si>
  <si>
    <t>Muk</t>
  </si>
  <si>
    <t>089A</t>
  </si>
  <si>
    <t>Muk (Alolan Muk)</t>
  </si>
  <si>
    <t>Shellder</t>
  </si>
  <si>
    <t>Cloyster</t>
  </si>
  <si>
    <t>Gastly</t>
  </si>
  <si>
    <t>Haunter</t>
  </si>
  <si>
    <t>Gengar</t>
  </si>
  <si>
    <t>094M</t>
  </si>
  <si>
    <t>Gengar (Mega Gengar)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</si>
  <si>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</si>
  <si>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</si>
  <si>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</si>
  <si>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</si>
  <si>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</si>
  <si>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</si>
  <si>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</si>
  <si>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</si>
  <si>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</si>
  <si>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103A</t>
  </si>
  <si>
    <t>Exeggutor (Alolan Exeggutor)</t>
  </si>
  <si>
    <t>Cubone</t>
  </si>
  <si>
    <t>Marowak</t>
  </si>
  <si>
    <t>105A</t>
  </si>
  <si>
    <t>Marowak (Alolan Marowak)</t>
  </si>
  <si>
    <t>Hitmonlee</t>
  </si>
  <si>
    <t>Hitmonchan</t>
  </si>
  <si>
    <t>Lickitung</t>
  </si>
  <si>
    <t>Koffing</t>
  </si>
  <si>
    <t>Weezing</t>
  </si>
  <si>
    <t>110G</t>
  </si>
  <si>
    <t>Weezing (Galarian form)</t>
  </si>
  <si>
    <t>Rhyhorn</t>
  </si>
  <si>
    <t>Rhydon</t>
  </si>
  <si>
    <t>Chansey</t>
  </si>
  <si>
    <t>Tangela</t>
  </si>
  <si>
    <t>Kangaskhan</t>
  </si>
  <si>
    <t>115M</t>
  </si>
  <si>
    <t>Kangaskhan (Mega Kangaskhan)</t>
  </si>
  <si>
    <t>Horsea</t>
  </si>
  <si>
    <t>Seadra</t>
  </si>
  <si>
    <t>Goldeen</t>
  </si>
  <si>
    <t>Seaking</t>
  </si>
  <si>
    <t>Staryu</t>
  </si>
  <si>
    <t>Starmie</t>
  </si>
  <si>
    <t>Mr. Mime</t>
  </si>
  <si>
    <t>122G</t>
  </si>
  <si>
    <t>Mr. Mime (Galarian form)</t>
  </si>
  <si>
    <t>Scyther</t>
  </si>
  <si>
    <t>Jynx</t>
  </si>
  <si>
    <t>Electabuzz</t>
  </si>
  <si>
    <t>Magmar</t>
  </si>
  <si>
    <t>Pinsir</t>
  </si>
  <si>
    <t>127M</t>
  </si>
  <si>
    <t>Pinsir (Mega Pinsir)</t>
  </si>
  <si>
    <t>Tauros</t>
  </si>
  <si>
    <t>Magikarp</t>
  </si>
  <si>
    <t>Gyarados</t>
  </si>
  <si>
    <t>130M</t>
  </si>
  <si>
    <t>Gyarados (Mega Gyarados)</t>
  </si>
  <si>
    <t>Lapras</t>
  </si>
  <si>
    <t>Ditto</t>
  </si>
  <si>
    <t>Eevee</t>
  </si>
  <si>
    <t>133Pa</t>
  </si>
  <si>
    <t>Eevee (Partner Eevee)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</si>
  <si>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</si>
  <si>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</si>
  <si>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</si>
  <si>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</si>
  <si>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</si>
  <si>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</si>
  <si>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</si>
  <si>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</si>
  <si>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</si>
  <si>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142M</t>
  </si>
  <si>
    <t>Aerodactyl (Mega Aerodactyl)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</si>
  <si>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</si>
  <si>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</si>
  <si>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</si>
  <si>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</si>
  <si>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</si>
  <si>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</si>
  <si>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</si>
  <si>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</si>
  <si>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150MX</t>
  </si>
  <si>
    <t>Mewtwo (Mega Mewtwo X)</t>
  </si>
  <si>
    <t>150MY</t>
  </si>
  <si>
    <t>Mewtwo (Mega Mewtwo Y)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</si>
  <si>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</si>
  <si>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</si>
  <si>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</si>
  <si>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</si>
  <si>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</si>
  <si>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</si>
  <si>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</si>
  <si>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</si>
  <si>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</si>
  <si>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</si>
  <si>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</si>
  <si>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</si>
  <si>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</si>
  <si>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</si>
  <si>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</si>
  <si>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</si>
  <si>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</si>
  <si>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</si>
  <si>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</si>
  <si>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</si>
  <si>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</si>
  <si>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</si>
  <si>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</si>
  <si>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</si>
  <si>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</si>
  <si>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</si>
  <si>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</si>
  <si>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</si>
  <si>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</si>
  <si>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</si>
  <si>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</si>
  <si>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181M</t>
  </si>
  <si>
    <t>Ampharos (Mega Ampharos)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</si>
  <si>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</si>
  <si>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</si>
  <si>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</si>
  <si>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</si>
  <si>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</si>
  <si>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</si>
  <si>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</si>
  <si>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</si>
  <si>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</si>
  <si>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</si>
  <si>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</si>
  <si>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</si>
  <si>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</si>
  <si>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</si>
  <si>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</si>
  <si>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</si>
  <si>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</si>
  <si>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</si>
  <si>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</si>
  <si>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</si>
  <si>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</si>
  <si>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</si>
  <si>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</si>
  <si>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</si>
  <si>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</si>
  <si>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</si>
  <si>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</si>
  <si>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208M</t>
  </si>
  <si>
    <t>Steelix (Mega Steelix)</t>
  </si>
  <si>
    <t>Snubbull</t>
  </si>
  <si>
    <t>Granbull</t>
  </si>
  <si>
    <t>Qwilfish</t>
  </si>
  <si>
    <t>Scizor</t>
  </si>
  <si>
    <t>212M</t>
  </si>
  <si>
    <t>Scizor (Mega Scizor)</t>
  </si>
  <si>
    <t>Shuckle</t>
  </si>
  <si>
    <t>Heracross</t>
  </si>
  <si>
    <t>214M</t>
  </si>
  <si>
    <t>Heracross (Mega Heracross)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</si>
  <si>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</si>
  <si>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</si>
  <si>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</si>
  <si>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</si>
  <si>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</si>
  <si>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</si>
  <si>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</si>
  <si>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</si>
  <si>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222G</t>
  </si>
  <si>
    <t>Corsola (Galarian form)</t>
  </si>
  <si>
    <t>Remoraid</t>
  </si>
  <si>
    <t>Octillery</t>
  </si>
  <si>
    <t>Delibird</t>
  </si>
  <si>
    <t>Mantine</t>
  </si>
  <si>
    <t>Skarmory</t>
  </si>
  <si>
    <t>Houndour</t>
  </si>
  <si>
    <t>Houndoom</t>
  </si>
  <si>
    <t>229M</t>
  </si>
  <si>
    <t>Houndoom (Mega Houndoom)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</si>
  <si>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</si>
  <si>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</si>
  <si>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</si>
  <si>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</si>
  <si>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</si>
  <si>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</si>
  <si>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</si>
  <si>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</si>
  <si>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</si>
  <si>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</si>
  <si>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</si>
  <si>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</si>
  <si>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</si>
  <si>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</si>
  <si>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</si>
  <si>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</si>
  <si>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</si>
  <si>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</si>
  <si>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</si>
  <si>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248M</t>
  </si>
  <si>
    <t>Tyranitar (Mega Tyranitar)</t>
  </si>
  <si>
    <t>Lugia</t>
  </si>
  <si>
    <t>Ho-Oh</t>
  </si>
  <si>
    <t>Celebi</t>
  </si>
  <si>
    <t>Treecko</t>
  </si>
  <si>
    <t>Grovyle</t>
  </si>
  <si>
    <t>Sceptile</t>
  </si>
  <si>
    <t>254M</t>
  </si>
  <si>
    <t>Sceptile (Mega Sceptile)</t>
  </si>
  <si>
    <t>Torchic</t>
  </si>
  <si>
    <t>Combusken</t>
  </si>
  <si>
    <t>Blaziken</t>
  </si>
  <si>
    <t>257M</t>
  </si>
  <si>
    <t>Blaziken (Mega Blaziken)</t>
  </si>
  <si>
    <t>Mudkip</t>
  </si>
  <si>
    <t>Marshtomp</t>
  </si>
  <si>
    <t>Swampert</t>
  </si>
  <si>
    <t>260M</t>
  </si>
  <si>
    <t>Swampert (Mega Swampert)</t>
  </si>
  <si>
    <t>Poochyena</t>
  </si>
  <si>
    <t>Mightyena</t>
  </si>
  <si>
    <t>Zigzagoon</t>
  </si>
  <si>
    <t>263G</t>
  </si>
  <si>
    <t>Zigzagoon (Galarian form)</t>
  </si>
  <si>
    <t>Linoone</t>
  </si>
  <si>
    <t>264G</t>
  </si>
  <si>
    <t>Linoone (Galarian form)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</si>
  <si>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</si>
  <si>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</si>
  <si>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</si>
  <si>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</si>
  <si>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</si>
  <si>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</si>
  <si>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</si>
  <si>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</si>
  <si>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</si>
  <si>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</si>
  <si>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</si>
  <si>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</si>
  <si>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</si>
  <si>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</si>
  <si>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</si>
  <si>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</si>
  <si>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</si>
  <si>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</si>
  <si>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282M</t>
  </si>
  <si>
    <t>Gardevoir (Mega Gardevoir)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</si>
  <si>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</si>
  <si>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</si>
  <si>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</si>
  <si>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</si>
  <si>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</si>
  <si>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</si>
  <si>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</si>
  <si>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</si>
  <si>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</si>
  <si>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</si>
  <si>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</si>
  <si>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</si>
  <si>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</si>
  <si>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</si>
  <si>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</si>
  <si>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</si>
  <si>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</si>
  <si>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</si>
  <si>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</si>
  <si>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</si>
  <si>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302M</t>
  </si>
  <si>
    <t>Sableye (Mega Sableye)</t>
  </si>
  <si>
    <t>Mawile</t>
  </si>
  <si>
    <t>303M</t>
  </si>
  <si>
    <t>Mawile (Mega Mawile)</t>
  </si>
  <si>
    <t>Aron</t>
  </si>
  <si>
    <t>Lairon</t>
  </si>
  <si>
    <t>Aggron</t>
  </si>
  <si>
    <t>306M</t>
  </si>
  <si>
    <t>Aggron (Mega Aggron)</t>
  </si>
  <si>
    <t>Meditite</t>
  </si>
  <si>
    <t>Medicham</t>
  </si>
  <si>
    <t>308M</t>
  </si>
  <si>
    <t>Medicham (Mega Medicham)</t>
  </si>
  <si>
    <t>Electrike</t>
  </si>
  <si>
    <t>Manectric</t>
  </si>
  <si>
    <t>310M</t>
  </si>
  <si>
    <t>Manectric (Mega Manectric)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</si>
  <si>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</si>
  <si>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</si>
  <si>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</si>
  <si>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</si>
  <si>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</si>
  <si>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</si>
  <si>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</si>
  <si>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</si>
  <si>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</si>
  <si>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319M</t>
  </si>
  <si>
    <t>Sharpedo (Mega Sharpedo)</t>
  </si>
  <si>
    <t>Wailmer</t>
  </si>
  <si>
    <t>Wailord</t>
  </si>
  <si>
    <t>Numel</t>
  </si>
  <si>
    <t>Camerupt</t>
  </si>
  <si>
    <t>323M</t>
  </si>
  <si>
    <t>Camerupt (Mega Camerupt)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</si>
  <si>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</si>
  <si>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</si>
  <si>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</si>
  <si>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</si>
  <si>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</si>
  <si>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</si>
  <si>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</si>
  <si>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</si>
  <si>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</si>
  <si>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</si>
  <si>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</si>
  <si>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334M</t>
  </si>
  <si>
    <t>Altaria (Mega Altaria)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</si>
  <si>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</si>
  <si>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</si>
  <si>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</si>
  <si>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</si>
  <si>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</si>
  <si>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</si>
  <si>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</si>
  <si>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</si>
  <si>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</si>
  <si>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</si>
  <si>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</si>
  <si>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</si>
  <si>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</si>
  <si>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</si>
  <si>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</si>
  <si>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</si>
  <si>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</si>
  <si>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</si>
  <si>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</si>
  <si>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</si>
  <si>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354M</t>
  </si>
  <si>
    <t>Banette (Mega Banette)</t>
  </si>
  <si>
    <t>Duskull</t>
  </si>
  <si>
    <t>Dusclops</t>
  </si>
  <si>
    <t>Tropius</t>
  </si>
  <si>
    <t>Chimecho</t>
  </si>
  <si>
    <t>Absol</t>
  </si>
  <si>
    <t>359M</t>
  </si>
  <si>
    <t>Absol (Mega Absol)</t>
  </si>
  <si>
    <t>Wynaut</t>
  </si>
  <si>
    <t>Snorunt</t>
  </si>
  <si>
    <t>Glalie</t>
  </si>
  <si>
    <t>362M</t>
  </si>
  <si>
    <t>Glalie (Mega Glalie)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</si>
  <si>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</si>
  <si>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</si>
  <si>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</si>
  <si>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</si>
  <si>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</si>
  <si>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</si>
  <si>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</si>
  <si>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</si>
  <si>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</si>
  <si>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</si>
  <si>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</si>
  <si>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373M</t>
  </si>
  <si>
    <t>Salamence (Mega Salamence)</t>
  </si>
  <si>
    <t>Beldum</t>
  </si>
  <si>
    <t>Metang</t>
  </si>
  <si>
    <t>Metagross</t>
  </si>
  <si>
    <t>376M</t>
  </si>
  <si>
    <t>Metagross (Mega Metagross)</t>
  </si>
  <si>
    <t>Regirock</t>
  </si>
  <si>
    <t>Regice</t>
  </si>
  <si>
    <t>Registeel</t>
  </si>
  <si>
    <t>Latias</t>
  </si>
  <si>
    <t>380M</t>
  </si>
  <si>
    <t>Latias (Mega Latias)</t>
  </si>
  <si>
    <t>Latios</t>
  </si>
  <si>
    <t>381M</t>
  </si>
  <si>
    <t>Latios (Mega Latios)</t>
  </si>
  <si>
    <t>Kyogre</t>
  </si>
  <si>
    <t>382P</t>
  </si>
  <si>
    <t>Kyogre (Primal Kyogre)</t>
  </si>
  <si>
    <t>Groudon</t>
  </si>
  <si>
    <t>383P</t>
  </si>
  <si>
    <t>Groudon (Primal Groudon)</t>
  </si>
  <si>
    <t>Rayquaza</t>
  </si>
  <si>
    <t>384M</t>
  </si>
  <si>
    <t>Rayquaza (Mega Rayquaza)</t>
  </si>
  <si>
    <t>Jirachi</t>
  </si>
  <si>
    <t>Deoxys (Normal Forme)</t>
  </si>
  <si>
    <t>386A</t>
  </si>
  <si>
    <t>Deoxys (Attack Forme)</t>
  </si>
  <si>
    <t>386D</t>
  </si>
  <si>
    <t>Deoxys (Defense Forme)</t>
  </si>
  <si>
    <t>386S</t>
  </si>
  <si>
    <t>Deoxys (Speed Forme)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</si>
  <si>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</si>
  <si>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</si>
  <si>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</si>
  <si>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</si>
  <si>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</si>
  <si>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</si>
  <si>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</si>
  <si>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</si>
  <si>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</si>
  <si>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</si>
  <si>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</si>
  <si>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</si>
  <si>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</si>
  <si>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</si>
  <si>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</si>
  <si>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</si>
  <si>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</si>
  <si>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</si>
  <si>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</si>
  <si>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</si>
  <si>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</si>
  <si>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</si>
  <si>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</si>
  <si>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</si>
  <si>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</si>
  <si>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</si>
  <si>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 (Plant Cloak)</t>
  </si>
  <si>
    <t>413G</t>
  </si>
  <si>
    <t>Wormadam (Sandy Cloak)</t>
  </si>
  <si>
    <t>413S</t>
  </si>
  <si>
    <t>Wormadam (Trash Cloak)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</si>
  <si>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</si>
  <si>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</si>
  <si>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</si>
  <si>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</si>
  <si>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</si>
  <si>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</si>
  <si>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</si>
  <si>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</si>
  <si>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</si>
  <si>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</si>
  <si>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</si>
  <si>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</si>
  <si>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</si>
  <si>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</si>
  <si>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</si>
  <si>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428M</t>
  </si>
  <si>
    <t>Lopunny (Mega Lopunny)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</si>
  <si>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</si>
  <si>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</si>
  <si>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</si>
  <si>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</si>
  <si>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</si>
  <si>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</si>
  <si>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</si>
  <si>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</si>
  <si>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</si>
  <si>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</si>
  <si>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</si>
  <si>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</si>
  <si>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</si>
  <si>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</si>
  <si>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</si>
  <si>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</si>
  <si>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</si>
  <si>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445M</t>
  </si>
  <si>
    <t>Garchomp (Mega Garchomp)</t>
  </si>
  <si>
    <t>Munchlax</t>
  </si>
  <si>
    <t>Riolu</t>
  </si>
  <si>
    <t>Lucario</t>
  </si>
  <si>
    <t>448M</t>
  </si>
  <si>
    <t>Lucario (Mega Lucario)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</si>
  <si>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</si>
  <si>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</si>
  <si>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</si>
  <si>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</si>
  <si>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</si>
  <si>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</si>
  <si>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</si>
  <si>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</si>
  <si>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</si>
  <si>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</si>
  <si>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</si>
  <si>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</si>
  <si>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460M</t>
  </si>
  <si>
    <t>Abomasnow (Mega Abomasnow)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</si>
  <si>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</si>
  <si>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</si>
  <si>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</si>
  <si>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</si>
  <si>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</si>
  <si>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</si>
  <si>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</si>
  <si>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</si>
  <si>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</si>
  <si>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</si>
  <si>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</si>
  <si>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</si>
  <si>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</si>
  <si>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</si>
  <si>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</si>
  <si>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475M</t>
  </si>
  <si>
    <t>Gallade (Mega Gallade)</t>
  </si>
  <si>
    <t>Probopass</t>
  </si>
  <si>
    <t>Dusknoir</t>
  </si>
  <si>
    <t>Froslass</t>
  </si>
  <si>
    <t>Rotom</t>
  </si>
  <si>
    <t>479O</t>
  </si>
  <si>
    <t>Rotom (Heat Rotom)</t>
  </si>
  <si>
    <t>479W</t>
  </si>
  <si>
    <t>Rotom (Wash Rotom)</t>
  </si>
  <si>
    <t>479R</t>
  </si>
  <si>
    <t>Rotom (Frost Rotom)</t>
  </si>
  <si>
    <t>479F</t>
  </si>
  <si>
    <t>Rotom (Fan Rotom)</t>
  </si>
  <si>
    <t>479L</t>
  </si>
  <si>
    <t>Rotom (Mow Rotom)</t>
  </si>
  <si>
    <t>Uxie</t>
  </si>
  <si>
    <t>Mesprit</t>
  </si>
  <si>
    <t>Azelf</t>
  </si>
  <si>
    <t>Dialga</t>
  </si>
  <si>
    <t>Palkia</t>
  </si>
  <si>
    <t>Heatran</t>
  </si>
  <si>
    <t>Regigigas</t>
  </si>
  <si>
    <t>Giratina (Altered Forme)</t>
  </si>
  <si>
    <t>487O</t>
  </si>
  <si>
    <t>Giratina (Origin Forme)</t>
  </si>
  <si>
    <t>Cresselia</t>
  </si>
  <si>
    <t>Phione</t>
  </si>
  <si>
    <t>Manaphy</t>
  </si>
  <si>
    <t>Darkrai</t>
  </si>
  <si>
    <t>Shaymin (Land Forme)</t>
  </si>
  <si>
    <t>492S</t>
  </si>
  <si>
    <t>Shaymin (Sky Forme)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</si>
  <si>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</si>
  <si>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</si>
  <si>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</si>
  <si>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</si>
  <si>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</si>
  <si>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</si>
  <si>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</si>
  <si>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</si>
  <si>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</si>
  <si>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</si>
  <si>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</si>
  <si>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</si>
  <si>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</si>
  <si>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</si>
  <si>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</si>
  <si>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</si>
  <si>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</si>
  <si>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</si>
  <si>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</si>
  <si>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</si>
  <si>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</si>
  <si>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</si>
  <si>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</si>
  <si>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</si>
  <si>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</si>
  <si>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</si>
  <si>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</si>
  <si>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</si>
  <si>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</si>
  <si>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</si>
  <si>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</si>
  <si>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</si>
  <si>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</si>
  <si>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</si>
  <si>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</si>
  <si>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</si>
  <si>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</si>
  <si>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</si>
  <si>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</si>
  <si>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531M</t>
  </si>
  <si>
    <t>Audino (Mega Audino)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</si>
  <si>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</si>
  <si>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</si>
  <si>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</si>
  <si>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</si>
  <si>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</si>
  <si>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</si>
  <si>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</si>
  <si>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</si>
  <si>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</si>
  <si>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</si>
  <si>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</si>
  <si>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</si>
  <si>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</si>
  <si>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</si>
  <si>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</si>
  <si>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</si>
  <si>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</si>
  <si>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</si>
  <si>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</si>
  <si>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</si>
  <si>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</si>
  <si>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</si>
  <si>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</si>
  <si>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554G</t>
  </si>
  <si>
    <t>Darumaka (Galarian form)</t>
  </si>
  <si>
    <t>Darmanitan (Standard Mode)</t>
  </si>
  <si>
    <t>555Z</t>
  </si>
  <si>
    <t>Darmanitan (Zen Mode)</t>
  </si>
  <si>
    <t>555G</t>
  </si>
  <si>
    <t>Darmanitan (Galarian form)</t>
  </si>
  <si>
    <t>555GZ</t>
  </si>
  <si>
    <t>Darmanitan (Galarian form, Zen Mode)</t>
  </si>
  <si>
    <t>Maractus</t>
  </si>
  <si>
    <t>Dwebble</t>
  </si>
  <si>
    <t>Crustle</t>
  </si>
  <si>
    <t>Scraggy</t>
  </si>
  <si>
    <t>Scrafty</t>
  </si>
  <si>
    <t>Sigilyph</t>
  </si>
  <si>
    <t>Yamask</t>
  </si>
  <si>
    <t>562G</t>
  </si>
  <si>
    <t>Yamask (Galarian form)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</si>
  <si>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</si>
  <si>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</si>
  <si>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</si>
  <si>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</si>
  <si>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</si>
  <si>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</si>
  <si>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</si>
  <si>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</si>
  <si>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</si>
  <si>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</si>
  <si>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</si>
  <si>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</si>
  <si>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</si>
  <si>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</si>
  <si>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</si>
  <si>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</si>
  <si>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</si>
  <si>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</si>
  <si>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</si>
  <si>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</si>
  <si>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</si>
  <si>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</si>
  <si>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</si>
  <si>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</si>
  <si>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</si>
  <si>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</si>
  <si>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</si>
  <si>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</si>
  <si>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</si>
  <si>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</si>
  <si>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</si>
  <si>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</si>
  <si>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</si>
  <si>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</si>
  <si>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</si>
  <si>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</si>
  <si>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</si>
  <si>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</si>
  <si>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</si>
  <si>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</si>
  <si>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</si>
  <si>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</si>
  <si>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</si>
  <si>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</si>
  <si>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</si>
  <si>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</si>
  <si>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</si>
  <si>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</si>
  <si>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</si>
  <si>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</si>
  <si>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</si>
  <si>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</si>
  <si>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</si>
  <si>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</si>
  <si>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</si>
  <si>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</si>
  <si>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618G</t>
  </si>
  <si>
    <t>Stunfisk (Galarian form)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</si>
  <si>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</si>
  <si>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</si>
  <si>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</si>
  <si>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</si>
  <si>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</si>
  <si>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</si>
  <si>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</si>
  <si>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</si>
  <si>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</si>
  <si>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</si>
  <si>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</si>
  <si>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</si>
  <si>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</si>
  <si>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</si>
  <si>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</si>
  <si>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</si>
  <si>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</si>
  <si>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</si>
  <si>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</si>
  <si>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</si>
  <si>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</si>
  <si>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</si>
  <si>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 (Incarnate Forme)</t>
  </si>
  <si>
    <t>641T</t>
  </si>
  <si>
    <t>Tornadus (Therian Forme)</t>
  </si>
  <si>
    <t>Thundurus (Incarnate Forme)</t>
  </si>
  <si>
    <t>642T</t>
  </si>
  <si>
    <t>Thundurus (Therian Forme)</t>
  </si>
  <si>
    <t>Reshiram</t>
  </si>
  <si>
    <t>Zekrom</t>
  </si>
  <si>
    <t>Landorus (Incarnate Forme)</t>
  </si>
  <si>
    <t>645T</t>
  </si>
  <si>
    <t>Landorus (Therian Forme)</t>
  </si>
  <si>
    <t>Kyurem (Normal Kyurem)</t>
  </si>
  <si>
    <t>646B</t>
  </si>
  <si>
    <t>Kyurem (Black Kyurem)</t>
  </si>
  <si>
    <t>646W</t>
  </si>
  <si>
    <t>Kyurem (White Kyurem)</t>
  </si>
  <si>
    <t>Keldeo</t>
  </si>
  <si>
    <t>Meloetta (Aria Forme)</t>
  </si>
  <si>
    <t>648P</t>
  </si>
  <si>
    <t>Meloetta (Pirouette Forme)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</si>
  <si>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</si>
  <si>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</si>
  <si>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</si>
  <si>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</si>
  <si>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</si>
  <si>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</si>
  <si>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</si>
  <si>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</si>
  <si>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</si>
  <si>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</si>
  <si>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658A</t>
  </si>
  <si>
    <t>Greninja (Ash-Greninja)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</si>
  <si>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</si>
  <si>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</si>
  <si>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</si>
  <si>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</si>
  <si>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</si>
  <si>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</si>
  <si>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</si>
  <si>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</si>
  <si>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</si>
  <si>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</si>
  <si>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</si>
  <si>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</si>
  <si>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</si>
  <si>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</si>
  <si>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</si>
  <si>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</si>
  <si>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</si>
  <si>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</si>
  <si>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</si>
  <si>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</si>
  <si>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</si>
  <si>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</si>
  <si>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Aegislash (Shield Forme)</t>
  </si>
  <si>
    <t>681B</t>
  </si>
  <si>
    <t>Aegislash (Blade Forme)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</si>
  <si>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</si>
  <si>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</si>
  <si>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</si>
  <si>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</si>
  <si>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</si>
  <si>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</si>
  <si>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</si>
  <si>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</si>
  <si>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</si>
  <si>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</si>
  <si>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</si>
  <si>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</si>
  <si>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</si>
  <si>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</si>
  <si>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</si>
  <si>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</si>
  <si>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</si>
  <si>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</si>
  <si>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</si>
  <si>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</si>
  <si>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</si>
  <si>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</si>
  <si>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</si>
  <si>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</si>
  <si>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</si>
  <si>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</si>
  <si>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</si>
  <si>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</si>
  <si>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 (Small Size)</t>
  </si>
  <si>
    <t>Pumpkaboo (Average Size)</t>
  </si>
  <si>
    <t>Pumpkaboo (Large Size)</t>
  </si>
  <si>
    <t>Pumpkaboo (Super Size)</t>
  </si>
  <si>
    <t>Gourgeist (Small Size)</t>
  </si>
  <si>
    <t>Gourgeist (Average Size)</t>
  </si>
  <si>
    <t>Gourgeist (Large Size)</t>
  </si>
  <si>
    <t>Gourgeist (Super Size)</t>
  </si>
  <si>
    <t>Bergmite</t>
  </si>
  <si>
    <t>Avalugg</t>
  </si>
  <si>
    <t>Noibat</t>
  </si>
  <si>
    <t>Noivern</t>
  </si>
  <si>
    <t>Xerneas</t>
  </si>
  <si>
    <t>Yveltal</t>
  </si>
  <si>
    <t>Zygarde (50% Forme)</t>
  </si>
  <si>
    <t>718T</t>
  </si>
  <si>
    <t>Zygarde (10% Forme)</t>
  </si>
  <si>
    <t>718C</t>
  </si>
  <si>
    <t>Zygarde (Complete Forme)</t>
  </si>
  <si>
    <t>Diancie</t>
  </si>
  <si>
    <t>719M</t>
  </si>
  <si>
    <t>Diancie (Mega Diancie)</t>
  </si>
  <si>
    <t>Hoopa (Hoopa Confined)</t>
  </si>
  <si>
    <t>720U</t>
  </si>
  <si>
    <t>Hoopa (Hoopa Unbound)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</si>
  <si>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</si>
  <si>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</si>
  <si>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</si>
  <si>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</si>
  <si>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</si>
  <si>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</si>
  <si>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</si>
  <si>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</si>
  <si>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</si>
  <si>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</si>
  <si>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</si>
  <si>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</si>
  <si>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</si>
  <si>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</si>
  <si>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</si>
  <si>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</si>
  <si>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</si>
  <si>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</si>
  <si>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</si>
  <si>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</si>
  <si>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</si>
  <si>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</si>
  <si>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</si>
  <si>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</si>
  <si>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Lycanroc (Midday Form)</t>
  </si>
  <si>
    <t>745Mn</t>
  </si>
  <si>
    <t>Lycanroc (Midnight Form)</t>
  </si>
  <si>
    <t>745D</t>
  </si>
  <si>
    <t>Lycanroc (Dusk Form)</t>
  </si>
  <si>
    <t>Wishiwashi (Solo Form)</t>
  </si>
  <si>
    <t>746Sc</t>
  </si>
  <si>
    <t>Wishiwashi (School Form)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</si>
  <si>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</si>
  <si>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</si>
  <si>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</si>
  <si>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</si>
  <si>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</si>
  <si>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</si>
  <si>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</si>
  <si>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</si>
  <si>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</si>
  <si>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</si>
  <si>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</si>
  <si>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</si>
  <si>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</si>
  <si>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</si>
  <si>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</si>
  <si>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</si>
  <si>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</si>
  <si>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</si>
  <si>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</si>
  <si>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</si>
  <si>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</si>
  <si>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</si>
  <si>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</si>
  <si>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</si>
  <si>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</si>
  <si>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</si>
  <si>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</si>
  <si>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 (Meteor Form)</t>
  </si>
  <si>
    <t>774R</t>
  </si>
  <si>
    <t>Minior (Core Form)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</si>
  <si>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</si>
  <si>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</si>
  <si>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</si>
  <si>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</si>
  <si>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</si>
  <si>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</si>
  <si>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</si>
  <si>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</si>
  <si>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</si>
  <si>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</si>
  <si>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</si>
  <si>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</si>
  <si>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</si>
  <si>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</si>
  <si>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</si>
  <si>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</si>
  <si>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</si>
  <si>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</si>
  <si>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</si>
  <si>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</si>
  <si>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</si>
  <si>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</si>
  <si>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</si>
  <si>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</si>
  <si>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</si>
  <si>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</si>
  <si>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800DM</t>
  </si>
  <si>
    <t>Necrozma (Dusk Mane)</t>
  </si>
  <si>
    <t>800DW</t>
  </si>
  <si>
    <t>Necrozma (Dawn Wings)</t>
  </si>
  <si>
    <t>800U</t>
  </si>
  <si>
    <t>Necrozma (Ultra Necrozma)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</si>
  <si>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</si>
  <si>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</si>
  <si>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</si>
  <si>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</si>
  <si>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</si>
  <si>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</si>
  <si>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</si>
  <si>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</si>
  <si>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</si>
  <si>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</si>
  <si>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</si>
  <si>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</si>
  <si>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</si>
  <si>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</si>
  <si>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</si>
  <si>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</si>
  <si>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</si>
  <si>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</si>
  <si>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</si>
  <si>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</si>
  <si>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</si>
  <si>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</si>
  <si>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</si>
  <si>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</si>
  <si>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</si>
  <si>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</si>
  <si>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</si>
  <si>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</si>
  <si>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</si>
  <si>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</si>
  <si>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</si>
  <si>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</si>
  <si>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</si>
  <si>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</si>
  <si>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</si>
  <si>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</si>
  <si>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</si>
  <si>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</si>
  <si>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</si>
  <si>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</si>
  <si>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</si>
  <si>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</si>
  <si>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</si>
  <si>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</si>
  <si>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</si>
  <si>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</si>
  <si>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</si>
  <si>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</si>
  <si>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 (Amped Form)</t>
  </si>
  <si>
    <t>849L</t>
  </si>
  <si>
    <t>Toxtricity (Low Key Form)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</si>
  <si>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</si>
  <si>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</si>
  <si>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</si>
  <si>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</si>
  <si>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</si>
  <si>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</si>
  <si>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</si>
  <si>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</si>
  <si>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</si>
  <si>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</si>
  <si>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</si>
  <si>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</si>
  <si>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</si>
  <si>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</si>
  <si>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</si>
  <si>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</si>
  <si>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</si>
  <si>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</si>
  <si>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</si>
  <si>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</si>
  <si>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</si>
  <si>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</si>
  <si>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</si>
  <si>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</si>
  <si>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</si>
  <si>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 (Ice Face)</t>
  </si>
  <si>
    <t>875N</t>
  </si>
  <si>
    <t>Eiscue (Noice Face)</t>
  </si>
  <si>
    <t>Indeedee (Male)</t>
  </si>
  <si>
    <t>876F</t>
  </si>
  <si>
    <t>Indeedee (Female)</t>
  </si>
  <si>
    <t>Morpeko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</si>
  <si>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</si>
  <si>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</si>
  <si>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</si>
  <si>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</si>
  <si>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</si>
  <si>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</si>
  <si>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</si>
  <si>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</si>
  <si>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</si>
  <si>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</si>
  <si>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 (Hero of Many Battles)</t>
  </si>
  <si>
    <t>888C</t>
  </si>
  <si>
    <t>Zacian (Crowned Sword)</t>
  </si>
  <si>
    <t>Zamazenta (Hero of Many Battles)</t>
  </si>
  <si>
    <t>889C</t>
  </si>
  <si>
    <t>Zamazenta (Crowned Shield)</t>
  </si>
  <si>
    <t>Eternatus</t>
  </si>
  <si>
    <t>890E</t>
  </si>
  <si>
    <t>Eternatus (Eternamax)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</si>
  <si>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</si>
  <si>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</si>
  <si>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</si>
  <si>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</si>
  <si>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</si>
  <si>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</si>
  <si>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</si>
  <si>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</si>
  <si>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</si>
  <si>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</si>
  <si>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</si>
  <si>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</si>
  <si>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</si>
  <si>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Tier</t>
  </si>
  <si>
    <t>HP Tier</t>
  </si>
  <si>
    <t>Atk Tier</t>
  </si>
  <si>
    <t>Def Tier</t>
  </si>
  <si>
    <t>Spa Tier</t>
  </si>
  <si>
    <t>Spd Tier</t>
  </si>
  <si>
    <t>Speed Tier</t>
  </si>
  <si>
    <t>Variance</t>
  </si>
  <si>
    <t>Representation</t>
  </si>
  <si>
    <t>Microsoft Excel 15.0 Linearity Report</t>
  </si>
  <si>
    <t>Worksheet: [Pokemon research.xlsx]Optimizer</t>
  </si>
  <si>
    <t>Report Created: 11/28/2019 7:47:47 AM</t>
  </si>
  <si>
    <t>Objective Cell (Max)</t>
  </si>
  <si>
    <t>Cell</t>
  </si>
  <si>
    <t>Name</t>
  </si>
  <si>
    <t>Original Value</t>
  </si>
  <si>
    <t>Final Value</t>
  </si>
  <si>
    <t>Linear Function</t>
  </si>
  <si>
    <t>Variable Cells</t>
  </si>
  <si>
    <t>Occurs Linearly</t>
  </si>
  <si>
    <t>Constraints</t>
  </si>
  <si>
    <t>Cell Value</t>
  </si>
  <si>
    <t>Formula</t>
  </si>
  <si>
    <t>$P$44</t>
  </si>
  <si>
    <t>No</t>
  </si>
  <si>
    <t>$A$2</t>
  </si>
  <si>
    <t>Yes</t>
  </si>
  <si>
    <t>$A$3</t>
  </si>
  <si>
    <t>$A$4</t>
  </si>
  <si>
    <t>$A$5</t>
  </si>
  <si>
    <t>$A$6</t>
  </si>
  <si>
    <t>$A$7</t>
  </si>
  <si>
    <t>$A$10</t>
  </si>
  <si>
    <t>$A$11</t>
  </si>
  <si>
    <t>$A$12</t>
  </si>
  <si>
    <t>$A$13</t>
  </si>
  <si>
    <t>$A$14</t>
  </si>
  <si>
    <t>$A$15</t>
  </si>
  <si>
    <t>$A$18</t>
  </si>
  <si>
    <t>$A$19</t>
  </si>
  <si>
    <t>$A$20</t>
  </si>
  <si>
    <t>$A$21</t>
  </si>
  <si>
    <t>$A$22</t>
  </si>
  <si>
    <t>$A$23</t>
  </si>
  <si>
    <t>$A$24</t>
  </si>
  <si>
    <t>$A$25</t>
  </si>
  <si>
    <t>$A$26</t>
  </si>
  <si>
    <t>$A$27</t>
  </si>
  <si>
    <t>$A$28</t>
  </si>
  <si>
    <t>$A$29</t>
  </si>
  <si>
    <t>$A$30</t>
  </si>
  <si>
    <t>$A$31</t>
  </si>
  <si>
    <t>$A$32</t>
  </si>
  <si>
    <t>$A$35</t>
  </si>
  <si>
    <t>$A$36</t>
  </si>
  <si>
    <t>$A$37</t>
  </si>
  <si>
    <t>$A$38</t>
  </si>
  <si>
    <t>$A$39</t>
  </si>
  <si>
    <t>$A$40</t>
  </si>
  <si>
    <t>$A$41</t>
  </si>
  <si>
    <t>$A$42</t>
  </si>
  <si>
    <t>$A$43</t>
  </si>
  <si>
    <t>$A$44</t>
  </si>
  <si>
    <t>$A$45</t>
  </si>
  <si>
    <t>$A$46</t>
  </si>
  <si>
    <t>$A$47</t>
  </si>
  <si>
    <t>$A$48</t>
  </si>
  <si>
    <t>$A$49</t>
  </si>
  <si>
    <t>$A$50</t>
  </si>
  <si>
    <t>$A$51</t>
  </si>
  <si>
    <t>$A$52</t>
  </si>
  <si>
    <t>$A$53</t>
  </si>
  <si>
    <t>$A$54</t>
  </si>
  <si>
    <t>$A$55</t>
  </si>
  <si>
    <t>$A$56</t>
  </si>
  <si>
    <t>$A$57</t>
  </si>
  <si>
    <t>$A$58</t>
  </si>
  <si>
    <t>$A$59</t>
  </si>
  <si>
    <t>$P$34</t>
  </si>
  <si>
    <t>$P$34&gt;=$S$36</t>
  </si>
  <si>
    <t>$P$35</t>
  </si>
  <si>
    <t>$P$35&lt;=$M$29</t>
  </si>
  <si>
    <t>$P$36</t>
  </si>
  <si>
    <t>$P$36&lt;=1</t>
  </si>
  <si>
    <t>$P$42</t>
  </si>
  <si>
    <t>$P$42=1</t>
  </si>
  <si>
    <t>$P$44&lt;=233.5</t>
  </si>
  <si>
    <t>x</t>
  </si>
  <si>
    <t>a</t>
  </si>
  <si>
    <t>b</t>
  </si>
  <si>
    <t>move dmg</t>
  </si>
  <si>
    <t>c</t>
  </si>
  <si>
    <t>iv</t>
  </si>
  <si>
    <t>d</t>
  </si>
  <si>
    <t>base atk</t>
  </si>
  <si>
    <t>e</t>
  </si>
  <si>
    <t>ev</t>
  </si>
  <si>
    <t>g</t>
  </si>
  <si>
    <t>nature</t>
  </si>
  <si>
    <t>h</t>
  </si>
  <si>
    <t>opp def</t>
  </si>
  <si>
    <t>part4</t>
  </si>
  <si>
    <t>constraint</t>
  </si>
  <si>
    <t>Effect</t>
  </si>
  <si>
    <t>Generation</t>
  </si>
  <si>
    <t>Ball Fetch</t>
  </si>
  <si>
    <t>If the Pokémon is not holding an item, it will fetch the Poké Ball from the first failed throw of the battle.</t>
  </si>
  <si>
    <t>VIII</t>
  </si>
  <si>
    <t>Cotton Down</t>
  </si>
  <si>
    <t>When the Pokémon is hit by an attack, it scatters cotton fluff around and lowers the Speed stat of all Pokémon except itself.</t>
  </si>
  <si>
    <t>Dauntless Shield</t>
  </si>
  <si>
    <t>Boosts the Pokémon's Defense stat when the Pokémon enters a battle.</t>
  </si>
  <si>
    <t>Gorilla Tactics</t>
  </si>
  <si>
    <t>Boosts the Pokémon's Attack stat but only allows the use of the first selected move.</t>
  </si>
  <si>
    <t>Gulp Missile</t>
  </si>
  <si>
    <t>When the Pokémon uses Surf or Dive, it will come back with prey. When it takes damage, it will spit out the prey to attack.</t>
  </si>
  <si>
    <t>Hunger Switch</t>
  </si>
  <si>
    <t>The Pokémon changes its form, alternating between its Full Belly Mode and Hangry Mode after the end of each turn.</t>
  </si>
  <si>
    <t>Ice Face</t>
  </si>
  <si>
    <t>The Pokémon's ice head can take a physical attack as a substitute, but the attack also changes the Pokémon's appearance. The ice will be restored when it hails.</t>
  </si>
  <si>
    <t>Ice Scales</t>
  </si>
  <si>
    <t>The Pokémon is protected by ice scales, which halve the damage taken from special moves.</t>
  </si>
  <si>
    <t>Intrepid Sword</t>
  </si>
  <si>
    <t>Boosts the Pokémon's Attack stat when the Pokémon enters a battle.</t>
  </si>
  <si>
    <t>Libero</t>
  </si>
  <si>
    <t>Changes the Pokémon's type to the type of the move it's about to use.</t>
  </si>
  <si>
    <t>Mimicry</t>
  </si>
  <si>
    <t>Changes the Pokémon's type depending on the terrain.</t>
  </si>
  <si>
    <t>Mirror Armor</t>
  </si>
  <si>
    <t>Bounces back only the stat-lowering effects that the Pokémon receives.</t>
  </si>
  <si>
    <t>Neutralizing Gas</t>
  </si>
  <si>
    <t>If the Pokémon with Neutralizing Gas is in the battle, the effects of all Pokémon's Abilities will be nullified or will not be triggered.</t>
  </si>
  <si>
    <t>Pastel Veil</t>
  </si>
  <si>
    <t>Protects the Pokémon and its ally Pokémon from being poisoned.</t>
  </si>
  <si>
    <t>Perish Body</t>
  </si>
  <si>
    <t>When hit by a move that makes direct contact, the Pokémon and the attacker will faint after three turns unless they switch out of battle.</t>
  </si>
  <si>
    <t>Power Spot</t>
  </si>
  <si>
    <t>Just being next to the Pokémon powers up moves.</t>
  </si>
  <si>
    <t>Propeller Tail</t>
  </si>
  <si>
    <t>Ignores the effects of opposing Pokémon's Abilities and moves that draw in moves.</t>
  </si>
  <si>
    <t>Punk Rock</t>
  </si>
  <si>
    <t>Boosts the power of sound-based moves. The Pokémon also takes half the damage from these kinds of moves.</t>
  </si>
  <si>
    <t>Ripen</t>
  </si>
  <si>
    <t>Ripens Berries and doubles their effect.</t>
  </si>
  <si>
    <t>Sand Spit</t>
  </si>
  <si>
    <t>The Pokémon creates a sandstorm when it's hit by an attack.</t>
  </si>
  <si>
    <t>Screen Cleaner</t>
  </si>
  <si>
    <t>When the Pokémon enters a battle, the effects of Light Screen, Reflect, and Aurora Veil are nullified for both opposing and ally Pokémon.</t>
  </si>
  <si>
    <t>Stalwart</t>
  </si>
  <si>
    <t>Steam Engine</t>
  </si>
  <si>
    <t>Boosts the Pokémon's Speed stat drastically if hit by a Fire- or Water-type move.</t>
  </si>
  <si>
    <t>Steely Spirit</t>
  </si>
  <si>
    <t>Powers up ally Pokémon's Steel-type moves.</t>
  </si>
  <si>
    <t>Wandering Spirit</t>
  </si>
  <si>
    <t>The Pokémon exchanges Abilities with a Pokémon that hits it with a move that makes direct contact.</t>
  </si>
  <si>
    <t>Battery</t>
  </si>
  <si>
    <t>Powers up ally Pokémon's special moves.</t>
  </si>
  <si>
    <t>VII</t>
  </si>
  <si>
    <t>Battle Bond</t>
  </si>
  <si>
    <t>Defeating an opposing Pokémon strengthens the Pokémon's bond with its Trainer, and it becomes Ash-Greninja. Water Shuriken gets more powerful.</t>
  </si>
  <si>
    <t>Beast Boost</t>
  </si>
  <si>
    <t>The Pokémon boosts its most proficient stat each time it knocks out a Pokémon.</t>
  </si>
  <si>
    <t>Berserk</t>
  </si>
  <si>
    <t>Boosts the Pokémon's Sp. Atk stat when it takes a hit that causes its HP to become half or less.</t>
  </si>
  <si>
    <t>Comatose</t>
  </si>
  <si>
    <t>It's always drowsing and will never wake up. It can attack without waking up.</t>
  </si>
  <si>
    <t>Corrosion</t>
  </si>
  <si>
    <t>The Pokémon can poison the target even if it's a Steel or Poison type.</t>
  </si>
  <si>
    <t>Dancer</t>
  </si>
  <si>
    <t>When another Pokémon uses a dance move, it can use a dance move following it regardless of its Speed.</t>
  </si>
  <si>
    <t>Dazzling</t>
  </si>
  <si>
    <t>Surprises the opposing Pokémon, making it unable to attack using priority moves.</t>
  </si>
  <si>
    <t>Disguise</t>
  </si>
  <si>
    <t>Once per battle, the shroud that covers the Pokémon can protect it from an attack.</t>
  </si>
  <si>
    <t>Electric Surge</t>
  </si>
  <si>
    <t>Turns the ground into Electric Terrain when the Pokémon enters a battle.</t>
  </si>
  <si>
    <t>Emergency Exit</t>
  </si>
  <si>
    <t>The Pokémon, sensing danger, switches out when its HP becomes half or less.</t>
  </si>
  <si>
    <t>Fluffy</t>
  </si>
  <si>
    <t>Halves the damage taken from moves that make direct contact, but doubles that of Fire-type moves.</t>
  </si>
  <si>
    <t>Full Metal Body</t>
  </si>
  <si>
    <t>Prevents other Pokémon's moves or Abilities from lowering the Pokémon's stats.</t>
  </si>
  <si>
    <t>Galvanize</t>
  </si>
  <si>
    <t>Normal-type moves become Electric-type moves. The power of those moves is boosted a little.</t>
  </si>
  <si>
    <t>Grassy Surge</t>
  </si>
  <si>
    <t>Turns the ground into Grassy Terrain when the Pokémon enters a battle.</t>
  </si>
  <si>
    <t>Innards Out</t>
  </si>
  <si>
    <t>Damages the attacker landing the finishing hit by the amount equal to its last HP.</t>
  </si>
  <si>
    <t>Liquid Voice</t>
  </si>
  <si>
    <t>All sound-based moves become Water-type moves.</t>
  </si>
  <si>
    <t>Long Reach</t>
  </si>
  <si>
    <t>The Pokémon uses its moves without making contact with the target.</t>
  </si>
  <si>
    <t>Merciless</t>
  </si>
  <si>
    <t>The Pokémon's attacks become critical hits if the target is poisoned.</t>
  </si>
  <si>
    <t>Misty Surge</t>
  </si>
  <si>
    <t>Turns the ground into Misty Terrain when the Pokémon enters a battle.</t>
  </si>
  <si>
    <t>Neuroforce</t>
  </si>
  <si>
    <t>Powers up moves that are super effective.</t>
  </si>
  <si>
    <t>Power Construct</t>
  </si>
  <si>
    <t>Other Cells gather to aid when its HP becomes half or less. Then the Pokémon changes its form to Complete Forme.</t>
  </si>
  <si>
    <t>Power of Alchemy</t>
  </si>
  <si>
    <t>The Pokémon copies the Ability of a defeated ally.</t>
  </si>
  <si>
    <t>Prism Armor</t>
  </si>
  <si>
    <t>Reduces the power of supereffective attacks taken.</t>
  </si>
  <si>
    <t>Psychic Surge</t>
  </si>
  <si>
    <t>Turns the ground into Psychic Terrain when the Pokémon enters a battle.</t>
  </si>
  <si>
    <t>Queenly Majesty</t>
  </si>
  <si>
    <t>Its majesty pressures the opposing Pokémon, making it unable to attack using priority moves.</t>
  </si>
  <si>
    <t>Receiver</t>
  </si>
  <si>
    <t>RKS System</t>
  </si>
  <si>
    <t>Changes the Pokémon's type to match the memory disc it holds.</t>
  </si>
  <si>
    <t>Schooling</t>
  </si>
  <si>
    <t>When it has a lot of HP, the Pokémon forms a powerful school. It stops schooling when its HP is low.</t>
  </si>
  <si>
    <t>Shadow Shield</t>
  </si>
  <si>
    <t>Reduces the amount of damage the Pokémon takes while its HP is full.</t>
  </si>
  <si>
    <t>Shields Down</t>
  </si>
  <si>
    <t>When its HP becomes half or less, the Pokémon's shell breaks and it becomes aggressive.</t>
  </si>
  <si>
    <t>Slush Rush</t>
  </si>
  <si>
    <t>Boosts the Pokémon's Speed stat in a hailstorm.</t>
  </si>
  <si>
    <t>Soul-Heart</t>
  </si>
  <si>
    <t>Boosts its Sp. Atk stat every time a Pokémon faints.</t>
  </si>
  <si>
    <t>Stakeout</t>
  </si>
  <si>
    <t>Doubles the damage dealt to the target's replacement if the target switches out.</t>
  </si>
  <si>
    <t>Stamina</t>
  </si>
  <si>
    <t>Boosts the Defense stat when hit by an attack.</t>
  </si>
  <si>
    <t>Steelworker</t>
  </si>
  <si>
    <t>Powers up Steel-type moves.</t>
  </si>
  <si>
    <t>Surge Surfer</t>
  </si>
  <si>
    <t>Doubles the Pokémon's Speed stat on Electric Terrain.</t>
  </si>
  <si>
    <t>Tangling Hair</t>
  </si>
  <si>
    <t>Contact with the Pokémon lowers the attacker's Speed stat.</t>
  </si>
  <si>
    <t>Triage</t>
  </si>
  <si>
    <t>Gives priority to a healing move.</t>
  </si>
  <si>
    <t>Water Bubble</t>
  </si>
  <si>
    <t>Lowers the power of Fire-type moves done to the Pokémon and prevents the Pokémon from getting a burn.</t>
  </si>
  <si>
    <t>Water Compaction</t>
  </si>
  <si>
    <t>Boosts the Pokémon's Defense stat sharply when hit by a Water-type move.</t>
  </si>
  <si>
    <t>Wimp Out</t>
  </si>
  <si>
    <t>The Pokémon cowardly switches out when its HP becomes half or less.</t>
  </si>
  <si>
    <t>Aerilate</t>
  </si>
  <si>
    <t>Normal-type moves become Flying-type moves. The power of those moves is boosted a little.</t>
  </si>
  <si>
    <t>VI</t>
  </si>
  <si>
    <t>Aroma Veil</t>
  </si>
  <si>
    <t>Protects itself and its allies from attacks that limit their move choices.</t>
  </si>
  <si>
    <t>Aura Break</t>
  </si>
  <si>
    <t>The effects of "Aura" Abilities are reversed to lower the power of affected moves.</t>
  </si>
  <si>
    <t>Bulletproof</t>
  </si>
  <si>
    <t>Protects the Pokémon from some ball and bomb moves.</t>
  </si>
  <si>
    <t>Cheek Pouch</t>
  </si>
  <si>
    <t>Restores HP as well when the Pokémon eats a Berry.</t>
  </si>
  <si>
    <t>Competitive</t>
  </si>
  <si>
    <t>Boosts the Sp. Atk stat sharply when a stat is lowered.</t>
  </si>
  <si>
    <t>Dark Aura</t>
  </si>
  <si>
    <t>Powers up each Pokémon's Dark-type moves.</t>
  </si>
  <si>
    <t>Delta Stream</t>
  </si>
  <si>
    <t>The Pokémon changes the weather to eliminate all of the Flying type's weaknesses.</t>
  </si>
  <si>
    <t>Desolate Land</t>
  </si>
  <si>
    <t>The Pokémon changes the weather to nullify Water-type attacks.</t>
  </si>
  <si>
    <t>Fairy Aura</t>
  </si>
  <si>
    <t>Powers up each Pokémon's Fairy-type moves.</t>
  </si>
  <si>
    <t>Flower Veil</t>
  </si>
  <si>
    <t>Ally Grass-type Pokémon are protected from status conditions and the lowering of their stats.</t>
  </si>
  <si>
    <t>Fur Coat</t>
  </si>
  <si>
    <t>Halves the damage from physical moves.</t>
  </si>
  <si>
    <t>Gale Wings</t>
  </si>
  <si>
    <t>Gives priority to Flying-type moves when the Pokémon's HP is full.</t>
  </si>
  <si>
    <t>Gooey</t>
  </si>
  <si>
    <t>Grass Pelt</t>
  </si>
  <si>
    <t>Boosts the Pokémon's Defense stat on Grassy Terrain.</t>
  </si>
  <si>
    <t>Magician</t>
  </si>
  <si>
    <t>The Pokémon steals the held item of a Pokémon it hits with a move.</t>
  </si>
  <si>
    <t>Mega Launcher</t>
  </si>
  <si>
    <t>Powers up aura and pulse moves.</t>
  </si>
  <si>
    <t>Parental Bond</t>
  </si>
  <si>
    <t>Parent and child each attacks.</t>
  </si>
  <si>
    <t>Pixilate</t>
  </si>
  <si>
    <t>Normal-type moves become Fairy-type moves. The power of those moves is boosted a little.</t>
  </si>
  <si>
    <t>Primordial Sea</t>
  </si>
  <si>
    <t>The Pokémon changes the weather to nullify Fire-type attacks.</t>
  </si>
  <si>
    <t>Protean</t>
  </si>
  <si>
    <t>Refrigerate</t>
  </si>
  <si>
    <t>Normal-type moves become Ice-type moves. The power of those moves is boosted a little.</t>
  </si>
  <si>
    <t>Stance Change</t>
  </si>
  <si>
    <t>The Pokémon changes its form to Blade Forme when it uses an attack move and changes to Shield Forme when it uses King's Shield.</t>
  </si>
  <si>
    <t>Strong Jaw</t>
  </si>
  <si>
    <t>The Pokémon's strong jaw boosts the power of its biting moves.</t>
  </si>
  <si>
    <t>Sweet Veil</t>
  </si>
  <si>
    <t>Prevents itself and ally Pokémon from falling asleep.</t>
  </si>
  <si>
    <t>Symbiosis</t>
  </si>
  <si>
    <t>The Pokémon passes its item to an ally that has used up an item.</t>
  </si>
  <si>
    <t>Tough Claws</t>
  </si>
  <si>
    <t>Powers up moves that make direct contact.</t>
  </si>
  <si>
    <t>Analytic</t>
  </si>
  <si>
    <t>Boosts move power when the Pokémon moves last.</t>
  </si>
  <si>
    <t>V</t>
  </si>
  <si>
    <t>Big Pecks</t>
  </si>
  <si>
    <t>Protects the Pokémon from Defense-lowering effects.</t>
  </si>
  <si>
    <t>Contrary</t>
  </si>
  <si>
    <t>Makes stat changes have an opposite effect.</t>
  </si>
  <si>
    <t>Cursed Body</t>
  </si>
  <si>
    <t>May disable a move used on the Pokémon.</t>
  </si>
  <si>
    <t>Defeatist</t>
  </si>
  <si>
    <t>Halves the Pokémon's Attack and Sp. Atk stats when its HP becomes half or less.</t>
  </si>
  <si>
    <t>Defiant</t>
  </si>
  <si>
    <t>Boosts the Pokémon's Attack stat sharply when its stats are lowered.</t>
  </si>
  <si>
    <t>Flare Boost</t>
  </si>
  <si>
    <t>Powers up special attacks when the Pokémon is burned.</t>
  </si>
  <si>
    <t>Friend Guard</t>
  </si>
  <si>
    <t>Reduces damage done to allies.</t>
  </si>
  <si>
    <t>Harvest</t>
  </si>
  <si>
    <t>May create another Berry after one is used.</t>
  </si>
  <si>
    <t>Healer</t>
  </si>
  <si>
    <t>Sometimes heals an ally's status condition.</t>
  </si>
  <si>
    <t>Heavy Metal</t>
  </si>
  <si>
    <t>Doubles the Pokémon's weight.</t>
  </si>
  <si>
    <t>Illusion</t>
  </si>
  <si>
    <t>Comes out disguised as the Pokémon in the party's last spot.</t>
  </si>
  <si>
    <t>Imposter</t>
  </si>
  <si>
    <t>The Pokémon transforms itself into the Pokémon it's facing.</t>
  </si>
  <si>
    <t>Infiltrator</t>
  </si>
  <si>
    <t>Passes through the opposing Pokémon's barrier, substitute, and the like and strikes.</t>
  </si>
  <si>
    <t>Iron Barbs</t>
  </si>
  <si>
    <t>Inflicts damage on the attacker upon contact with iron barbs.</t>
  </si>
  <si>
    <t>Justified</t>
  </si>
  <si>
    <t>Being hit by a Dark-type move boosts the Attack stat of the Pokémon, for justice.</t>
  </si>
  <si>
    <t>Light Metal</t>
  </si>
  <si>
    <t>Halves the Pokémon's weight.</t>
  </si>
  <si>
    <t>Magic Bounce</t>
  </si>
  <si>
    <t>Reflects status moves instead of getting hit by them.</t>
  </si>
  <si>
    <t>Moody</t>
  </si>
  <si>
    <t>Raises one stat sharply and lowers another every turn.</t>
  </si>
  <si>
    <t>Moxie</t>
  </si>
  <si>
    <t>The Pokémon shows moxie, and that boosts the Attack stat after knocking out any Pokémon.</t>
  </si>
  <si>
    <t>Multiscale</t>
  </si>
  <si>
    <t>Mummy</t>
  </si>
  <si>
    <t>Contact with the Pokémon changes the attacker's Ability to Mummy.</t>
  </si>
  <si>
    <t>Overcoat</t>
  </si>
  <si>
    <t>Protects the Pokémon from things like sand, hail, and powder.</t>
  </si>
  <si>
    <t>Pickpocket</t>
  </si>
  <si>
    <t>Steals an item from an attacker that made direct contact.</t>
  </si>
  <si>
    <t>Poison Touch</t>
  </si>
  <si>
    <t>May poison a target when the Pokémon makes contact.</t>
  </si>
  <si>
    <t>Prankster</t>
  </si>
  <si>
    <t>Gives priority to a status move.</t>
  </si>
  <si>
    <t>Rattled</t>
  </si>
  <si>
    <t>Dark-, Ghost-, and Bug-type moves scare the Pokémon and boost its Speed stat.</t>
  </si>
  <si>
    <t>Regenerator</t>
  </si>
  <si>
    <t>Restores a little HP when withdrawn from battle.</t>
  </si>
  <si>
    <t>Sand Force</t>
  </si>
  <si>
    <t>Boosts the power of Rock-, Ground-, and Steel-type moves in a sandstorm.</t>
  </si>
  <si>
    <t>Sand Rush</t>
  </si>
  <si>
    <t>Boosts the Pokémon's Speed stat in a sandstorm.</t>
  </si>
  <si>
    <t>Sap Sipper</t>
  </si>
  <si>
    <t>Boosts the Attack stat if hit by a Grass-type move instead of taking damage.</t>
  </si>
  <si>
    <t>Sheer Force</t>
  </si>
  <si>
    <t>Removes additional effects to increase the power of moves when attacking.</t>
  </si>
  <si>
    <t>Telepathy</t>
  </si>
  <si>
    <t>Anticipates an ally's attack and dodges it.</t>
  </si>
  <si>
    <t>Teravolt</t>
  </si>
  <si>
    <t>Moves can be used on the target regardless of its Abilities.</t>
  </si>
  <si>
    <t>Toxic Boost</t>
  </si>
  <si>
    <t>Powers up physical attacks when the Pokémon is poisoned.</t>
  </si>
  <si>
    <t>Turboblaze</t>
  </si>
  <si>
    <t>Unnerve</t>
  </si>
  <si>
    <t>Unnerves opposing Pokémon and makes them unable to eat Berries.</t>
  </si>
  <si>
    <t>Victory Star</t>
  </si>
  <si>
    <t>Boosts the accuracy of its allies and itself.</t>
  </si>
  <si>
    <t>Weak Armor</t>
  </si>
  <si>
    <t>Physical attacks to the Pokémon lower its Defense stat but sharply raise its Speed stat.</t>
  </si>
  <si>
    <t>Wonder Skin</t>
  </si>
  <si>
    <t>Makes status moves more likely to miss.</t>
  </si>
  <si>
    <t>Zen Mode</t>
  </si>
  <si>
    <t>Changes the Pokémon's shape when HP is half or less.</t>
  </si>
  <si>
    <t>Adaptability</t>
  </si>
  <si>
    <t>Powers up moves of the same type as the Pokémon.</t>
  </si>
  <si>
    <t>IV</t>
  </si>
  <si>
    <t>Aftermath</t>
  </si>
  <si>
    <t>Damages the attacker if it contacts the Pokémon with a finishing hit.</t>
  </si>
  <si>
    <t>Anger Point</t>
  </si>
  <si>
    <t>The Pokémon is angered when it takes a critical hit, and that maxes its Attack stat.</t>
  </si>
  <si>
    <t>Anticipation</t>
  </si>
  <si>
    <t>The Pokémon can sense an opposing Pokémon's dangerous moves.</t>
  </si>
  <si>
    <t>Bad Dreams</t>
  </si>
  <si>
    <t>Reduces the HP of sleeping opposing Pokémon.</t>
  </si>
  <si>
    <t>Download</t>
  </si>
  <si>
    <t>Compares an opposing Pokémon's Defense and Sp. Def stats before raising its own Attack or Sp. Atk stat—whichever will be more effective.</t>
  </si>
  <si>
    <t>Dry Skin</t>
  </si>
  <si>
    <t>Restores HP in rain or when hit by Water-type moves. Reduces HP in harsh sunlight, and increases the damage received from Fire-type moves.</t>
  </si>
  <si>
    <t>Filter</t>
  </si>
  <si>
    <t>Flower Gift</t>
  </si>
  <si>
    <t>Boosts the Attack and Sp. Def stats of itself and allies in harsh sunlight.</t>
  </si>
  <si>
    <t>Forewarn</t>
  </si>
  <si>
    <t>When it enters a battle, the Pokémon can tell one of the moves an opposing Pokémon has.</t>
  </si>
  <si>
    <t>Frisk</t>
  </si>
  <si>
    <t>When it enters a battle, the Pokémon can check an opposing Pokémon's held item.</t>
  </si>
  <si>
    <t>Gluttony</t>
  </si>
  <si>
    <t>Makes the Pokémon eat a held Berry when its HP drops to half or less, which is sooner than usual.</t>
  </si>
  <si>
    <t>Heatproof</t>
  </si>
  <si>
    <t>The heatproof body of the Pokémon halves the damage from Fire-type moves that hit it.</t>
  </si>
  <si>
    <t>Honey Gather</t>
  </si>
  <si>
    <t>The Pokémon may gather Honey after a battle.</t>
  </si>
  <si>
    <t>Hydration</t>
  </si>
  <si>
    <t>Heals status conditions if it's raining.</t>
  </si>
  <si>
    <t>Ice Body</t>
  </si>
  <si>
    <t>The Pokémon gradually regains HP in a hailstorm.</t>
  </si>
  <si>
    <t>Iron Fist</t>
  </si>
  <si>
    <t>Powers up punching moves.</t>
  </si>
  <si>
    <t>Klutz</t>
  </si>
  <si>
    <t>The Pokémon can't use any held items.</t>
  </si>
  <si>
    <t>Leaf Guard</t>
  </si>
  <si>
    <t>Prevents status conditions in harsh sunlight.</t>
  </si>
  <si>
    <t>Magic Guard</t>
  </si>
  <si>
    <t>The Pokémon only takes damage from attacks.</t>
  </si>
  <si>
    <t>Mold Breaker</t>
  </si>
  <si>
    <t>Motor Drive</t>
  </si>
  <si>
    <t>Boosts its Speed stat if hit by an Electric-type move instead of taking damage.</t>
  </si>
  <si>
    <t>Multitype</t>
  </si>
  <si>
    <t>Changes the Pokémon's type to match the Plate or Z-Crystal it holds.</t>
  </si>
  <si>
    <t>No Guard</t>
  </si>
  <si>
    <t>The Pokémon employs no-guard tactics to ensure incoming and outgoing attacks always land.</t>
  </si>
  <si>
    <t>Normalize</t>
  </si>
  <si>
    <t>All the Pokémon's moves become Normal type. The power of those moves is boosted a little.</t>
  </si>
  <si>
    <t>Poison Heal</t>
  </si>
  <si>
    <t>Restores HP if the Pokémon is poisoned instead of losing HP.</t>
  </si>
  <si>
    <t>Quick Feet</t>
  </si>
  <si>
    <t>Boosts the Speed stat if the Pokémon has a status condition.</t>
  </si>
  <si>
    <t>Reckless</t>
  </si>
  <si>
    <t>Powers up moves that have recoil damage.</t>
  </si>
  <si>
    <t>Rivalry</t>
  </si>
  <si>
    <t>Becomes competitive and deals more damage to Pokémon of the same gender, but deals less to Pokémon of the opposite gender.</t>
  </si>
  <si>
    <t>Scrappy</t>
  </si>
  <si>
    <t>The Pokémon can hit Ghost-type Pokémon with Normal- and Fighting-type moves.</t>
  </si>
  <si>
    <t>Simple</t>
  </si>
  <si>
    <t>The stat changes the Pokémon receives are doubled.</t>
  </si>
  <si>
    <t>Skill Link</t>
  </si>
  <si>
    <t>Maximizes the number of times multistrike moves hit.</t>
  </si>
  <si>
    <t>Slow Start</t>
  </si>
  <si>
    <t>For five turns, the Pokémon's Attack and Speed stats are halved.</t>
  </si>
  <si>
    <t>Sniper</t>
  </si>
  <si>
    <t>Powers up moves if they become critical hits when attacking.</t>
  </si>
  <si>
    <t>Snow Cloak</t>
  </si>
  <si>
    <t>Boosts evasiveness in a hailstorm.</t>
  </si>
  <si>
    <t>Snow Warning</t>
  </si>
  <si>
    <t>The Pokémon summons a hailstorm when it enters a battle.</t>
  </si>
  <si>
    <t>Solar Power</t>
  </si>
  <si>
    <t>Boosts the Sp. Atk stat in harsh sunlight, but HP decreases every turn.</t>
  </si>
  <si>
    <t>Solid Rock</t>
  </si>
  <si>
    <t>Stall</t>
  </si>
  <si>
    <t>The Pokémon moves after all other Pokémon do.</t>
  </si>
  <si>
    <t>Steadfast</t>
  </si>
  <si>
    <t>The Pokémon's determination boosts the Speed stat each time the Pokémon flinches.</t>
  </si>
  <si>
    <t>Storm Drain</t>
  </si>
  <si>
    <t>Draws in all Water-type moves. Instead of being hit by Water-type moves, it boosts its Sp. Atk.</t>
  </si>
  <si>
    <t>Super Luck</t>
  </si>
  <si>
    <t>The Pokémon is so lucky that the critical-hit ratios of its moves are boosted.</t>
  </si>
  <si>
    <t>Tangled Feet</t>
  </si>
  <si>
    <t>Raises evasiveness if the Pokémon is confused.</t>
  </si>
  <si>
    <t>Technician</t>
  </si>
  <si>
    <t>Powers up the Pokémon's weaker moves.</t>
  </si>
  <si>
    <t>Tinted Lens</t>
  </si>
  <si>
    <t>The Pokémon can use "not very effective" moves to deal regular damage.</t>
  </si>
  <si>
    <t>Unaware</t>
  </si>
  <si>
    <t>When attacking, the Pokémon ignores the target Pokémon's stat changes.</t>
  </si>
  <si>
    <t>Unburden</t>
  </si>
  <si>
    <t>Boosts the Speed stat if the Pokémon's held item is used or lost.</t>
  </si>
  <si>
    <t>Air Lock</t>
  </si>
  <si>
    <t>Eliminates the effects of weather.</t>
  </si>
  <si>
    <t>III</t>
  </si>
  <si>
    <t>Arena Trap</t>
  </si>
  <si>
    <t>Prevents opposing Pokémon from fleeing.</t>
  </si>
  <si>
    <t>Battle Armor</t>
  </si>
  <si>
    <t>Hard armor protects the Pokémon from critical hits.</t>
  </si>
  <si>
    <t>Blaze</t>
  </si>
  <si>
    <t>Powers up Fire-type moves when the Pokémon's HP is low.</t>
  </si>
  <si>
    <t>—</t>
  </si>
  <si>
    <t>Cacophony</t>
  </si>
  <si>
    <t>Avoids sound-based moves.</t>
  </si>
  <si>
    <t>Chlorophyll</t>
  </si>
  <si>
    <t>Boosts the Pokémon's Speed stat in harsh sunlight.</t>
  </si>
  <si>
    <t>Clear Body</t>
  </si>
  <si>
    <t>Cloud Nine</t>
  </si>
  <si>
    <t>Color Change</t>
  </si>
  <si>
    <t>The Pokémon's type becomes the type of the move used on it.</t>
  </si>
  <si>
    <t>Compound Eyes</t>
  </si>
  <si>
    <t>The Pokémon's compound eyes boost its accuracy.</t>
  </si>
  <si>
    <t>Cute Charm</t>
  </si>
  <si>
    <t>Contact with the Pokémon may cause infatuation.</t>
  </si>
  <si>
    <t>Damp</t>
  </si>
  <si>
    <t>Prevents the use of explosive moves, such as Self-Destruct, by dampening its surroundings.</t>
  </si>
  <si>
    <t>Drizzle</t>
  </si>
  <si>
    <t>The Pokémon makes it rain when it enters a battle.</t>
  </si>
  <si>
    <t>Drought</t>
  </si>
  <si>
    <t>Turns the sunlight harsh when the Pokémon enters a battle.</t>
  </si>
  <si>
    <t>Early Bird</t>
  </si>
  <si>
    <t>The Pokémon awakens from sleep twice as fast as other Pokémon.</t>
  </si>
  <si>
    <t>Effect Spore</t>
  </si>
  <si>
    <t>Contact with the Pokémon may inflict poison, sleep, or paralysis on its attacker.</t>
  </si>
  <si>
    <t>Flame Body</t>
  </si>
  <si>
    <t>Contact with the Pokémon may burn the attacker.</t>
  </si>
  <si>
    <t>Flash Fire</t>
  </si>
  <si>
    <t>Powers up the Pokémon's Fire-type moves if it's hit by one.</t>
  </si>
  <si>
    <t>Forecast</t>
  </si>
  <si>
    <t>The Pokémon transforms with the weather to change its type to Water, Fire, or Ice.</t>
  </si>
  <si>
    <t>Guts</t>
  </si>
  <si>
    <t>It's so gutsy that having a status condition boosts the Pokémon's Attack stat.</t>
  </si>
  <si>
    <t>Huge Power</t>
  </si>
  <si>
    <t>Doubles the Pokémon's Attack stat.</t>
  </si>
  <si>
    <t>Hustle</t>
  </si>
  <si>
    <t>Boosts the Attack stat, but lowers accuracy.</t>
  </si>
  <si>
    <t>Hyper Cutter</t>
  </si>
  <si>
    <t>The Pokémon's proud of its powerful pincers. They prevent other Pokémon from lowering its Attack stat.</t>
  </si>
  <si>
    <t>Illuminate</t>
  </si>
  <si>
    <t>Raises the likelihood of meeting wild Pokémon by illuminating the surroundings.</t>
  </si>
  <si>
    <t>Immunity</t>
  </si>
  <si>
    <t>The immune system of the Pokémon prevents it from getting poisoned.</t>
  </si>
  <si>
    <t>Inner Focus</t>
  </si>
  <si>
    <t>The Pokémon's intensely focused, and that protects the Pokémon from flinching.</t>
  </si>
  <si>
    <t>Insomnia</t>
  </si>
  <si>
    <t>The Pokémon is suffering from insomnia and cannot fall asleep.</t>
  </si>
  <si>
    <t>Intimidate</t>
  </si>
  <si>
    <t>The Pokémon intimidates opposing Pokémon upon entering battle, lowering their Attack stat.</t>
  </si>
  <si>
    <t>Keen Eye</t>
  </si>
  <si>
    <t>Keen eyes prevent other Pokémon from lowering this Pokémon's accuracy.</t>
  </si>
  <si>
    <t>Levitate</t>
  </si>
  <si>
    <t>By floating in the air, the Pokémon receives full immunity to all Ground-type moves.</t>
  </si>
  <si>
    <t>Lightning Rod</t>
  </si>
  <si>
    <t>The Pokémon draws in all Electric-type moves. Instead of being hit by Electric-type moves, it boosts its Sp. Atk.</t>
  </si>
  <si>
    <t>Limber</t>
  </si>
  <si>
    <t>Its limber body protects the Pokémon from paralysis.</t>
  </si>
  <si>
    <t>Liquid Ooze</t>
  </si>
  <si>
    <t>The oozed liquid has a strong stench, which damages attackers using any draining move.</t>
  </si>
  <si>
    <t>Magma Armor</t>
  </si>
  <si>
    <t>The Pokémon is covered with hot magma, which prevents the Pokémon from becoming frozen.</t>
  </si>
  <si>
    <t>Magnet Pull</t>
  </si>
  <si>
    <t>Prevents Steel-type Pokémon from escaping using its magnetic force.</t>
  </si>
  <si>
    <t>Marvel Scale</t>
  </si>
  <si>
    <t>The Pokémon's marvelous scales boost the Defense stat if it has a status condition.</t>
  </si>
  <si>
    <t>Minus</t>
  </si>
  <si>
    <t>Boosts the Sp. Atk stat of the Pokémon if an ally with the Plus or Minus Ability is also in battle.</t>
  </si>
  <si>
    <t>Natural Cure</t>
  </si>
  <si>
    <t>All status conditions heal when the Pokémon switches out.</t>
  </si>
  <si>
    <t>Oblivious</t>
  </si>
  <si>
    <t>The Pokémon is oblivious, and that keeps it from being infatuated or falling for taunts.</t>
  </si>
  <si>
    <t>Overgrow</t>
  </si>
  <si>
    <t>Powers up Grass-type moves when the Pokémon's HP is low.</t>
  </si>
  <si>
    <t>Own Tempo</t>
  </si>
  <si>
    <t>This Pokémon has its own tempo, and that prevents it from becoming confused.</t>
  </si>
  <si>
    <t>Pickup</t>
  </si>
  <si>
    <t>The Pokémon may pick up the item an opposing Pokémon used during a battle. It may pick up items outside of battle, too.</t>
  </si>
  <si>
    <t>Plus</t>
  </si>
  <si>
    <t>Poison Point</t>
  </si>
  <si>
    <t>Contact with the Pokémon may poison the attacker.</t>
  </si>
  <si>
    <t>Pressure</t>
  </si>
  <si>
    <t>By putting pressure on the opposing Pokémon, it raises their PP usage.</t>
  </si>
  <si>
    <t>Pure Power</t>
  </si>
  <si>
    <t>Using its pure power, the Pokémon doubles its Attack stat.</t>
  </si>
  <si>
    <t>Rain Dish</t>
  </si>
  <si>
    <t>The Pokémon gradually regains HP in rain.</t>
  </si>
  <si>
    <t>Rock Head</t>
  </si>
  <si>
    <t>Protects the Pokémon from recoil damage.</t>
  </si>
  <si>
    <t>Rough Skin</t>
  </si>
  <si>
    <t>This Pokémon inflicts damage with its rough skin to the attacker on contact.</t>
  </si>
  <si>
    <t>Run Away</t>
  </si>
  <si>
    <t>Enables a sure getaway from wild Pokémon.</t>
  </si>
  <si>
    <t>Sand Stream</t>
  </si>
  <si>
    <t>The Pokémon summons a sandstorm when it enters a battle.</t>
  </si>
  <si>
    <t>Sand Veil</t>
  </si>
  <si>
    <t>Boosts the Pokémon's evasiveness in a sandstorm.</t>
  </si>
  <si>
    <t>Serene Grace</t>
  </si>
  <si>
    <t>Boosts the likelihood of additional effects occurring when attacking.</t>
  </si>
  <si>
    <t>Shadow Tag</t>
  </si>
  <si>
    <t>This Pokémon steps on the opposing Pokémon's shadow to prevent it from escaping.</t>
  </si>
  <si>
    <t>Shed Skin</t>
  </si>
  <si>
    <t>The Pokémon may heal its own status conditions by shedding its skin.</t>
  </si>
  <si>
    <t>Shell Armor</t>
  </si>
  <si>
    <t>A hard shell protects the Pokémon from critical hits.</t>
  </si>
  <si>
    <t>Shield Dust</t>
  </si>
  <si>
    <t>This Pokémon's dust blocks the additional effects of attacks taken.</t>
  </si>
  <si>
    <t>Soundproof</t>
  </si>
  <si>
    <t>Soundproofing gives the Pokémon full immunity to all sound-based moves.</t>
  </si>
  <si>
    <t>Speed Boost</t>
  </si>
  <si>
    <t>Its Speed stat is boosted every turn.</t>
  </si>
  <si>
    <t>Static</t>
  </si>
  <si>
    <t>The Pokémon is charged with static electricity, so contact with it may cause paralysis.</t>
  </si>
  <si>
    <t>Stench</t>
  </si>
  <si>
    <t>By releasing stench when attacking, this Pokémon may cause the target to flinch.</t>
  </si>
  <si>
    <t>Sticky Hold</t>
  </si>
  <si>
    <t>Items held by the Pokémon are stuck fast and cannot be removed by other Pokémon.</t>
  </si>
  <si>
    <t>Sturdy</t>
  </si>
  <si>
    <t>It cannot be knocked out with one hit. One-hit KO moves cannot knock it out, either.</t>
  </si>
  <si>
    <t>Suction Cups</t>
  </si>
  <si>
    <t>This Pokémon uses suction cups to stay in one spot to negate all moves and items that force switching out.</t>
  </si>
  <si>
    <t>Swarm</t>
  </si>
  <si>
    <t>Powers up Bug-type moves when the Pokémon's HP is low.</t>
  </si>
  <si>
    <t>Swift Swim</t>
  </si>
  <si>
    <t>Boosts the Pokémon's Speed stat in rain.</t>
  </si>
  <si>
    <t>Synchronize</t>
  </si>
  <si>
    <t>The attacker will receive the same status condition if it inflicts a burn, poison, or paralysis to the Pokémon.</t>
  </si>
  <si>
    <t>Thick Fat</t>
  </si>
  <si>
    <t>The Pokémon is protected by a layer of thick fat, which halves the damage taken from Fire- and Ice-type moves.</t>
  </si>
  <si>
    <t>Torrent</t>
  </si>
  <si>
    <t>Powers up Water-type moves when the Pokémon's HP is low.</t>
  </si>
  <si>
    <t>Trace</t>
  </si>
  <si>
    <t>When it enters a battle, the Pokémon copies an opposing Pokémon's Ability.</t>
  </si>
  <si>
    <t>Truant</t>
  </si>
  <si>
    <t>The Pokémon can't use a move if it had used a move on the previous turn.</t>
  </si>
  <si>
    <t>Vital Spirit</t>
  </si>
  <si>
    <t>The Pokémon is full of vitality, and that prevents it from falling asleep.</t>
  </si>
  <si>
    <t>Volt Absorb</t>
  </si>
  <si>
    <t>Restores HP if hit by an Electric-type move instead of taking damage.</t>
  </si>
  <si>
    <t>Water Absorb</t>
  </si>
  <si>
    <t>Restores HP if hit by a Water-type move instead of taking damage.</t>
  </si>
  <si>
    <t>Water Veil</t>
  </si>
  <si>
    <t>The Pokémon is covered with a water veil, which prevents the Pokémon from getting a burn.</t>
  </si>
  <si>
    <t>White Smoke</t>
  </si>
  <si>
    <t>The Pokémon is protected by its white smoke, which prevents other Pokémon from lowering its stats.</t>
  </si>
  <si>
    <t>Wonder Guard</t>
  </si>
  <si>
    <t>Its mysterious power only lets supereffective moves hit the Pokémon.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</si>
</sst>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8" formatCode="0.00000"/>
    <numFmt numFmtId="169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2" fontId="1" fillId="0" borderId="0" xfId="0" applyNumberFormat="1" applyFont="1"/>
    <xf numFmtId="168" fontId="0" fillId="0" borderId="0" xfId="0" applyNumberFormat="1"/>
    <xf numFmtId="169" fontId="0" fillId="0" borderId="0" xfId="0" applyNumberForma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1" fillId="0" borderId="4" xfId="0" applyFont="1" applyFill="1" applyBorder="1" applyAlignment="1"/>
    <xf numFmtId="0" fontId="0" fillId="0" borderId="5" xfId="0" applyNumberFormat="1" applyFill="1" applyBorder="1" applyAlignment="1"/>
    <xf numFmtId="0" fontId="1" fillId="0" borderId="5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showGridLines="0" topLeftCell="A1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7.5703125" bestFit="1" customWidth="1"/>
    <col min="4" max="4" width="13.7109375" bestFit="1" customWidth="1"/>
    <col min="5" max="5" width="14" bestFit="1" customWidth="1"/>
    <col min="6" max="6" width="14.7109375" customWidth="1"/>
  </cols>
  <sheetData>
    <row r="1" spans="1:6" x14ac:dyDescent="0.25">
      <c r="A1" s="1" t="s">
        <v>1351</v>
      </c>
    </row>
    <row r="2" spans="1:6" x14ac:dyDescent="0.25">
      <c r="A2" s="1" t="s">
        <v>1352</v>
      </c>
    </row>
    <row r="3" spans="1:6" x14ac:dyDescent="0.25">
      <c r="A3" s="1" t="s">
        <v>1353</v>
      </c>
    </row>
    <row r="6" spans="1:6" ht="15.75" thickBot="1" x14ac:dyDescent="0.3">
      <c r="A6" t="s">
        <v>1354</v>
      </c>
    </row>
    <row r="7" spans="1:6" ht="15.75" thickBot="1" x14ac:dyDescent="0.3">
      <c r="B7" s="12" t="s">
        <v>1355</v>
      </c>
      <c r="C7" s="12" t="s">
        <v>1356</v>
      </c>
      <c r="D7" s="12" t="s">
        <v>1357</v>
      </c>
      <c r="E7" s="12" t="s">
        <v>1358</v>
      </c>
      <c r="F7" s="12" t="s">
        <v>1359</v>
      </c>
    </row>
    <row r="8" spans="1:6" ht="15.75" thickBot="1" x14ac:dyDescent="0.3">
      <c r="B8" s="11" t="s">
        <v>1365</v>
      </c>
      <c r="C8" s="11" t="s">
        <v>26</v>
      </c>
      <c r="D8" s="14">
        <v>201.59504132231405</v>
      </c>
      <c r="E8" s="14">
        <v>201.59504132231405</v>
      </c>
      <c r="F8" s="15" t="s">
        <v>1366</v>
      </c>
    </row>
    <row r="11" spans="1:6" ht="15.75" thickBot="1" x14ac:dyDescent="0.3">
      <c r="A11" t="s">
        <v>1360</v>
      </c>
    </row>
    <row r="12" spans="1:6" ht="15.75" thickBot="1" x14ac:dyDescent="0.3">
      <c r="B12" s="12" t="s">
        <v>1355</v>
      </c>
      <c r="C12" s="12" t="s">
        <v>1356</v>
      </c>
      <c r="D12" s="12" t="s">
        <v>1357</v>
      </c>
      <c r="E12" s="12" t="s">
        <v>1358</v>
      </c>
      <c r="F12" s="12" t="s">
        <v>1361</v>
      </c>
    </row>
    <row r="13" spans="1:6" x14ac:dyDescent="0.25">
      <c r="B13" s="13" t="s">
        <v>1367</v>
      </c>
      <c r="C13" s="13"/>
      <c r="D13" s="16">
        <v>0</v>
      </c>
      <c r="E13" s="16">
        <v>0</v>
      </c>
      <c r="F13" s="13" t="s">
        <v>1368</v>
      </c>
    </row>
    <row r="14" spans="1:6" x14ac:dyDescent="0.25">
      <c r="B14" s="13" t="s">
        <v>1369</v>
      </c>
      <c r="C14" s="13"/>
      <c r="D14" s="16">
        <v>252</v>
      </c>
      <c r="E14" s="16">
        <v>252</v>
      </c>
      <c r="F14" s="13" t="s">
        <v>1368</v>
      </c>
    </row>
    <row r="15" spans="1:6" x14ac:dyDescent="0.25">
      <c r="B15" s="13" t="s">
        <v>1370</v>
      </c>
      <c r="C15" s="13"/>
      <c r="D15" s="16">
        <v>0</v>
      </c>
      <c r="E15" s="16">
        <v>0</v>
      </c>
      <c r="F15" s="13" t="s">
        <v>1368</v>
      </c>
    </row>
    <row r="16" spans="1:6" x14ac:dyDescent="0.25">
      <c r="B16" s="13" t="s">
        <v>1371</v>
      </c>
      <c r="C16" s="13"/>
      <c r="D16" s="16">
        <v>0</v>
      </c>
      <c r="E16" s="16">
        <v>0</v>
      </c>
      <c r="F16" s="13" t="s">
        <v>1368</v>
      </c>
    </row>
    <row r="17" spans="2:6" x14ac:dyDescent="0.25">
      <c r="B17" s="13" t="s">
        <v>1372</v>
      </c>
      <c r="C17" s="13"/>
      <c r="D17" s="16">
        <v>0</v>
      </c>
      <c r="E17" s="16">
        <v>0</v>
      </c>
      <c r="F17" s="13" t="s">
        <v>1368</v>
      </c>
    </row>
    <row r="18" spans="2:6" x14ac:dyDescent="0.25">
      <c r="B18" s="13" t="s">
        <v>1373</v>
      </c>
      <c r="C18" s="13"/>
      <c r="D18" s="16">
        <v>252</v>
      </c>
      <c r="E18" s="16">
        <v>252</v>
      </c>
      <c r="F18" s="13" t="s">
        <v>1368</v>
      </c>
    </row>
    <row r="19" spans="2:6" x14ac:dyDescent="0.25">
      <c r="B19" s="13" t="s">
        <v>1374</v>
      </c>
      <c r="C19" s="13"/>
      <c r="D19" s="16">
        <v>0</v>
      </c>
      <c r="E19" s="16">
        <v>0</v>
      </c>
      <c r="F19" s="13" t="s">
        <v>1368</v>
      </c>
    </row>
    <row r="20" spans="2:6" x14ac:dyDescent="0.25">
      <c r="B20" s="13" t="s">
        <v>1375</v>
      </c>
      <c r="C20" s="13"/>
      <c r="D20" s="16">
        <v>31</v>
      </c>
      <c r="E20" s="16">
        <v>31</v>
      </c>
      <c r="F20" s="13" t="s">
        <v>1368</v>
      </c>
    </row>
    <row r="21" spans="2:6" x14ac:dyDescent="0.25">
      <c r="B21" s="13" t="s">
        <v>1376</v>
      </c>
      <c r="C21" s="13"/>
      <c r="D21" s="16">
        <v>0</v>
      </c>
      <c r="E21" s="16">
        <v>0</v>
      </c>
      <c r="F21" s="13" t="s">
        <v>1368</v>
      </c>
    </row>
    <row r="22" spans="2:6" x14ac:dyDescent="0.25">
      <c r="B22" s="13" t="s">
        <v>1377</v>
      </c>
      <c r="C22" s="13"/>
      <c r="D22" s="16">
        <v>0</v>
      </c>
      <c r="E22" s="16">
        <v>0</v>
      </c>
      <c r="F22" s="13" t="s">
        <v>1368</v>
      </c>
    </row>
    <row r="23" spans="2:6" x14ac:dyDescent="0.25">
      <c r="B23" s="13" t="s">
        <v>1378</v>
      </c>
      <c r="C23" s="13"/>
      <c r="D23" s="16">
        <v>0</v>
      </c>
      <c r="E23" s="16">
        <v>0</v>
      </c>
      <c r="F23" s="13" t="s">
        <v>1368</v>
      </c>
    </row>
    <row r="24" spans="2:6" x14ac:dyDescent="0.25">
      <c r="B24" s="13" t="s">
        <v>1379</v>
      </c>
      <c r="C24" s="13"/>
      <c r="D24" s="16">
        <v>31</v>
      </c>
      <c r="E24" s="16">
        <v>31</v>
      </c>
      <c r="F24" s="13" t="s">
        <v>1368</v>
      </c>
    </row>
    <row r="25" spans="2:6" x14ac:dyDescent="0.25">
      <c r="B25" s="13" t="s">
        <v>1380</v>
      </c>
      <c r="C25" s="13"/>
      <c r="D25" s="16">
        <v>1</v>
      </c>
      <c r="E25" s="16">
        <v>1</v>
      </c>
      <c r="F25" s="17" t="s">
        <v>1366</v>
      </c>
    </row>
    <row r="26" spans="2:6" x14ac:dyDescent="0.25">
      <c r="B26" s="13" t="s">
        <v>1381</v>
      </c>
      <c r="C26" s="13"/>
      <c r="D26" s="16">
        <v>0</v>
      </c>
      <c r="E26" s="16">
        <v>0</v>
      </c>
      <c r="F26" s="17" t="s">
        <v>1366</v>
      </c>
    </row>
    <row r="27" spans="2:6" x14ac:dyDescent="0.25">
      <c r="B27" s="13" t="s">
        <v>1382</v>
      </c>
      <c r="C27" s="13"/>
      <c r="D27" s="16">
        <v>0</v>
      </c>
      <c r="E27" s="16">
        <v>0</v>
      </c>
      <c r="F27" s="17" t="s">
        <v>1366</v>
      </c>
    </row>
    <row r="28" spans="2:6" x14ac:dyDescent="0.25">
      <c r="B28" s="13" t="s">
        <v>1383</v>
      </c>
      <c r="C28" s="13"/>
      <c r="D28" s="16">
        <v>0</v>
      </c>
      <c r="E28" s="16">
        <v>0</v>
      </c>
      <c r="F28" s="17" t="s">
        <v>1366</v>
      </c>
    </row>
    <row r="29" spans="2:6" x14ac:dyDescent="0.25">
      <c r="B29" s="13" t="s">
        <v>1384</v>
      </c>
      <c r="C29" s="13"/>
      <c r="D29" s="16">
        <v>0</v>
      </c>
      <c r="E29" s="16">
        <v>0</v>
      </c>
      <c r="F29" s="17" t="s">
        <v>1366</v>
      </c>
    </row>
    <row r="30" spans="2:6" x14ac:dyDescent="0.25">
      <c r="B30" s="13" t="s">
        <v>1385</v>
      </c>
      <c r="C30" s="13"/>
      <c r="D30" s="16">
        <v>0</v>
      </c>
      <c r="E30" s="16">
        <v>0</v>
      </c>
      <c r="F30" s="17" t="s">
        <v>1366</v>
      </c>
    </row>
    <row r="31" spans="2:6" x14ac:dyDescent="0.25">
      <c r="B31" s="13" t="s">
        <v>1386</v>
      </c>
      <c r="C31" s="13"/>
      <c r="D31" s="16">
        <v>0</v>
      </c>
      <c r="E31" s="16">
        <v>0</v>
      </c>
      <c r="F31" s="17" t="s">
        <v>1366</v>
      </c>
    </row>
    <row r="32" spans="2:6" x14ac:dyDescent="0.25">
      <c r="B32" s="13" t="s">
        <v>1387</v>
      </c>
      <c r="C32" s="13"/>
      <c r="D32" s="16">
        <v>0</v>
      </c>
      <c r="E32" s="16">
        <v>0</v>
      </c>
      <c r="F32" s="17" t="s">
        <v>1366</v>
      </c>
    </row>
    <row r="33" spans="2:6" x14ac:dyDescent="0.25">
      <c r="B33" s="13" t="s">
        <v>1388</v>
      </c>
      <c r="C33" s="13"/>
      <c r="D33" s="16">
        <v>0</v>
      </c>
      <c r="E33" s="16">
        <v>0</v>
      </c>
      <c r="F33" s="17" t="s">
        <v>1366</v>
      </c>
    </row>
    <row r="34" spans="2:6" x14ac:dyDescent="0.25">
      <c r="B34" s="13" t="s">
        <v>1389</v>
      </c>
      <c r="C34" s="13"/>
      <c r="D34" s="16">
        <v>0</v>
      </c>
      <c r="E34" s="16">
        <v>0</v>
      </c>
      <c r="F34" s="17" t="s">
        <v>1366</v>
      </c>
    </row>
    <row r="35" spans="2:6" x14ac:dyDescent="0.25">
      <c r="B35" s="13" t="s">
        <v>1390</v>
      </c>
      <c r="C35" s="13"/>
      <c r="D35" s="16">
        <v>0</v>
      </c>
      <c r="E35" s="16">
        <v>0</v>
      </c>
      <c r="F35" s="17" t="s">
        <v>1366</v>
      </c>
    </row>
    <row r="36" spans="2:6" x14ac:dyDescent="0.25">
      <c r="B36" s="13" t="s">
        <v>1391</v>
      </c>
      <c r="C36" s="13"/>
      <c r="D36" s="16">
        <v>0</v>
      </c>
      <c r="E36" s="16">
        <v>0</v>
      </c>
      <c r="F36" s="17" t="s">
        <v>1366</v>
      </c>
    </row>
    <row r="37" spans="2:6" x14ac:dyDescent="0.25">
      <c r="B37" s="13" t="s">
        <v>1392</v>
      </c>
      <c r="C37" s="13"/>
      <c r="D37" s="16">
        <v>0</v>
      </c>
      <c r="E37" s="16">
        <v>0</v>
      </c>
      <c r="F37" s="17" t="s">
        <v>1366</v>
      </c>
    </row>
    <row r="38" spans="2:6" x14ac:dyDescent="0.25">
      <c r="B38" s="13" t="s">
        <v>1393</v>
      </c>
      <c r="C38" s="13"/>
      <c r="D38" s="16">
        <v>0</v>
      </c>
      <c r="E38" s="16">
        <v>0</v>
      </c>
      <c r="F38" s="17" t="s">
        <v>1366</v>
      </c>
    </row>
    <row r="39" spans="2:6" x14ac:dyDescent="0.25">
      <c r="B39" s="13" t="s">
        <v>1394</v>
      </c>
      <c r="C39" s="13"/>
      <c r="D39" s="16">
        <v>0</v>
      </c>
      <c r="E39" s="16">
        <v>0</v>
      </c>
      <c r="F39" s="17" t="s">
        <v>1366</v>
      </c>
    </row>
    <row r="40" spans="2:6" x14ac:dyDescent="0.25">
      <c r="B40" s="13" t="s">
        <v>1395</v>
      </c>
      <c r="C40" s="13"/>
      <c r="D40" s="16">
        <v>1</v>
      </c>
      <c r="E40" s="16">
        <v>1</v>
      </c>
      <c r="F40" s="13" t="s">
        <v>1368</v>
      </c>
    </row>
    <row r="41" spans="2:6" x14ac:dyDescent="0.25">
      <c r="B41" s="13" t="s">
        <v>1396</v>
      </c>
      <c r="C41" s="13"/>
      <c r="D41" s="16">
        <v>0</v>
      </c>
      <c r="E41" s="16">
        <v>0</v>
      </c>
      <c r="F41" s="17" t="s">
        <v>1366</v>
      </c>
    </row>
    <row r="42" spans="2:6" x14ac:dyDescent="0.25">
      <c r="B42" s="13" t="s">
        <v>1397</v>
      </c>
      <c r="C42" s="13"/>
      <c r="D42" s="16">
        <v>0</v>
      </c>
      <c r="E42" s="16">
        <v>0</v>
      </c>
      <c r="F42" s="17" t="s">
        <v>1366</v>
      </c>
    </row>
    <row r="43" spans="2:6" x14ac:dyDescent="0.25">
      <c r="B43" s="13" t="s">
        <v>1398</v>
      </c>
      <c r="C43" s="13"/>
      <c r="D43" s="16">
        <v>0</v>
      </c>
      <c r="E43" s="16">
        <v>0</v>
      </c>
      <c r="F43" s="13" t="s">
        <v>1368</v>
      </c>
    </row>
    <row r="44" spans="2:6" x14ac:dyDescent="0.25">
      <c r="B44" s="13" t="s">
        <v>1399</v>
      </c>
      <c r="C44" s="13"/>
      <c r="D44" s="16">
        <v>0</v>
      </c>
      <c r="E44" s="16">
        <v>0</v>
      </c>
      <c r="F44" s="13" t="s">
        <v>1368</v>
      </c>
    </row>
    <row r="45" spans="2:6" x14ac:dyDescent="0.25">
      <c r="B45" s="13" t="s">
        <v>1400</v>
      </c>
      <c r="C45" s="13"/>
      <c r="D45" s="16">
        <v>0</v>
      </c>
      <c r="E45" s="16">
        <v>0</v>
      </c>
      <c r="F45" s="13" t="s">
        <v>1368</v>
      </c>
    </row>
    <row r="46" spans="2:6" x14ac:dyDescent="0.25">
      <c r="B46" s="13" t="s">
        <v>1401</v>
      </c>
      <c r="C46" s="13"/>
      <c r="D46" s="16">
        <v>0</v>
      </c>
      <c r="E46" s="16">
        <v>0</v>
      </c>
      <c r="F46" s="13" t="s">
        <v>1368</v>
      </c>
    </row>
    <row r="47" spans="2:6" x14ac:dyDescent="0.25">
      <c r="B47" s="13" t="s">
        <v>1402</v>
      </c>
      <c r="C47" s="13"/>
      <c r="D47" s="16">
        <v>0</v>
      </c>
      <c r="E47" s="16">
        <v>0</v>
      </c>
      <c r="F47" s="13" t="s">
        <v>1368</v>
      </c>
    </row>
    <row r="48" spans="2:6" x14ac:dyDescent="0.25">
      <c r="B48" s="13" t="s">
        <v>1403</v>
      </c>
      <c r="C48" s="13"/>
      <c r="D48" s="16">
        <v>0</v>
      </c>
      <c r="E48" s="16">
        <v>0</v>
      </c>
      <c r="F48" s="13" t="s">
        <v>1368</v>
      </c>
    </row>
    <row r="49" spans="2:6" x14ac:dyDescent="0.25">
      <c r="B49" s="13" t="s">
        <v>1404</v>
      </c>
      <c r="C49" s="13"/>
      <c r="D49" s="16">
        <v>0</v>
      </c>
      <c r="E49" s="16">
        <v>0</v>
      </c>
      <c r="F49" s="13" t="s">
        <v>1368</v>
      </c>
    </row>
    <row r="50" spans="2:6" x14ac:dyDescent="0.25">
      <c r="B50" s="13" t="s">
        <v>1405</v>
      </c>
      <c r="C50" s="13"/>
      <c r="D50" s="16">
        <v>0</v>
      </c>
      <c r="E50" s="16">
        <v>0</v>
      </c>
      <c r="F50" s="17" t="s">
        <v>1366</v>
      </c>
    </row>
    <row r="51" spans="2:6" x14ac:dyDescent="0.25">
      <c r="B51" s="13" t="s">
        <v>1406</v>
      </c>
      <c r="C51" s="13"/>
      <c r="D51" s="16">
        <v>0</v>
      </c>
      <c r="E51" s="16">
        <v>0</v>
      </c>
      <c r="F51" s="13" t="s">
        <v>1368</v>
      </c>
    </row>
    <row r="52" spans="2:6" x14ac:dyDescent="0.25">
      <c r="B52" s="13" t="s">
        <v>1407</v>
      </c>
      <c r="C52" s="13"/>
      <c r="D52" s="16">
        <v>0</v>
      </c>
      <c r="E52" s="16">
        <v>0</v>
      </c>
      <c r="F52" s="13" t="s">
        <v>1368</v>
      </c>
    </row>
    <row r="53" spans="2:6" x14ac:dyDescent="0.25">
      <c r="B53" s="13" t="s">
        <v>1408</v>
      </c>
      <c r="C53" s="13"/>
      <c r="D53" s="16">
        <v>0</v>
      </c>
      <c r="E53" s="16">
        <v>0</v>
      </c>
      <c r="F53" s="13" t="s">
        <v>1368</v>
      </c>
    </row>
    <row r="54" spans="2:6" x14ac:dyDescent="0.25">
      <c r="B54" s="13" t="s">
        <v>1409</v>
      </c>
      <c r="C54" s="13"/>
      <c r="D54" s="16">
        <v>0</v>
      </c>
      <c r="E54" s="16">
        <v>0</v>
      </c>
      <c r="F54" s="13" t="s">
        <v>1368</v>
      </c>
    </row>
    <row r="55" spans="2:6" x14ac:dyDescent="0.25">
      <c r="B55" s="13" t="s">
        <v>1410</v>
      </c>
      <c r="C55" s="13"/>
      <c r="D55" s="16">
        <v>0</v>
      </c>
      <c r="E55" s="16">
        <v>0</v>
      </c>
      <c r="F55" s="13" t="s">
        <v>1368</v>
      </c>
    </row>
    <row r="56" spans="2:6" x14ac:dyDescent="0.25">
      <c r="B56" s="13" t="s">
        <v>1411</v>
      </c>
      <c r="C56" s="13"/>
      <c r="D56" s="16">
        <v>0</v>
      </c>
      <c r="E56" s="16">
        <v>0</v>
      </c>
      <c r="F56" s="13" t="s">
        <v>1368</v>
      </c>
    </row>
    <row r="57" spans="2:6" x14ac:dyDescent="0.25">
      <c r="B57" s="13" t="s">
        <v>1412</v>
      </c>
      <c r="C57" s="13"/>
      <c r="D57" s="16">
        <v>0</v>
      </c>
      <c r="E57" s="16">
        <v>0</v>
      </c>
      <c r="F57" s="13" t="s">
        <v>1368</v>
      </c>
    </row>
    <row r="58" spans="2:6" x14ac:dyDescent="0.25">
      <c r="B58" s="13" t="s">
        <v>1413</v>
      </c>
      <c r="C58" s="13"/>
      <c r="D58" s="16">
        <v>0</v>
      </c>
      <c r="E58" s="16">
        <v>0</v>
      </c>
      <c r="F58" s="13" t="s">
        <v>1368</v>
      </c>
    </row>
    <row r="59" spans="2:6" x14ac:dyDescent="0.25">
      <c r="B59" s="13" t="s">
        <v>1414</v>
      </c>
      <c r="C59" s="13"/>
      <c r="D59" s="16">
        <v>0</v>
      </c>
      <c r="E59" s="16">
        <v>0</v>
      </c>
      <c r="F59" s="13" t="s">
        <v>1368</v>
      </c>
    </row>
    <row r="60" spans="2:6" x14ac:dyDescent="0.25">
      <c r="B60" s="13" t="s">
        <v>1415</v>
      </c>
      <c r="C60" s="13"/>
      <c r="D60" s="16">
        <v>0</v>
      </c>
      <c r="E60" s="16">
        <v>0</v>
      </c>
      <c r="F60" s="13" t="s">
        <v>1368</v>
      </c>
    </row>
    <row r="61" spans="2:6" x14ac:dyDescent="0.25">
      <c r="B61" s="13" t="s">
        <v>1416</v>
      </c>
      <c r="C61" s="13"/>
      <c r="D61" s="16">
        <v>0</v>
      </c>
      <c r="E61" s="16">
        <v>0</v>
      </c>
      <c r="F61" s="13" t="s">
        <v>1368</v>
      </c>
    </row>
    <row r="62" spans="2:6" x14ac:dyDescent="0.25">
      <c r="B62" s="13" t="s">
        <v>1417</v>
      </c>
      <c r="C62" s="13"/>
      <c r="D62" s="16">
        <v>0</v>
      </c>
      <c r="E62" s="16">
        <v>0</v>
      </c>
      <c r="F62" s="13" t="s">
        <v>1368</v>
      </c>
    </row>
    <row r="63" spans="2:6" x14ac:dyDescent="0.25">
      <c r="B63" s="13" t="s">
        <v>1418</v>
      </c>
      <c r="C63" s="13"/>
      <c r="D63" s="16">
        <v>0</v>
      </c>
      <c r="E63" s="16">
        <v>0</v>
      </c>
      <c r="F63" s="13" t="s">
        <v>1368</v>
      </c>
    </row>
    <row r="64" spans="2:6" ht="15.75" thickBot="1" x14ac:dyDescent="0.3">
      <c r="B64" s="11" t="s">
        <v>1419</v>
      </c>
      <c r="C64" s="11"/>
      <c r="D64" s="14">
        <v>0</v>
      </c>
      <c r="E64" s="14">
        <v>0</v>
      </c>
      <c r="F64" s="11" t="s">
        <v>1368</v>
      </c>
    </row>
    <row r="67" spans="1:6" ht="15.75" thickBot="1" x14ac:dyDescent="0.3">
      <c r="A67" t="s">
        <v>1362</v>
      </c>
    </row>
    <row r="68" spans="1:6" ht="15.75" thickBot="1" x14ac:dyDescent="0.3">
      <c r="B68" s="12" t="s">
        <v>1355</v>
      </c>
      <c r="C68" s="12" t="s">
        <v>1356</v>
      </c>
      <c r="D68" s="12" t="s">
        <v>1363</v>
      </c>
      <c r="E68" s="12" t="s">
        <v>1364</v>
      </c>
      <c r="F68" s="12" t="s">
        <v>1359</v>
      </c>
    </row>
    <row r="69" spans="1:6" x14ac:dyDescent="0.25">
      <c r="B69" s="13" t="s">
        <v>1420</v>
      </c>
      <c r="C69" s="13" t="s">
        <v>23</v>
      </c>
      <c r="D69" s="16">
        <v>299</v>
      </c>
      <c r="E69" s="13" t="s">
        <v>1421</v>
      </c>
      <c r="F69" s="17" t="s">
        <v>1366</v>
      </c>
    </row>
    <row r="70" spans="1:6" x14ac:dyDescent="0.25">
      <c r="B70" s="13" t="s">
        <v>1422</v>
      </c>
      <c r="C70" s="13" t="s">
        <v>29</v>
      </c>
      <c r="D70" s="16">
        <v>504</v>
      </c>
      <c r="E70" s="13" t="s">
        <v>1423</v>
      </c>
      <c r="F70" s="13" t="s">
        <v>1368</v>
      </c>
    </row>
    <row r="71" spans="1:6" x14ac:dyDescent="0.25">
      <c r="B71" s="13" t="s">
        <v>1424</v>
      </c>
      <c r="C71" s="13" t="s">
        <v>102</v>
      </c>
      <c r="D71" s="16">
        <v>1</v>
      </c>
      <c r="E71" s="13" t="s">
        <v>1425</v>
      </c>
      <c r="F71" s="13" t="s">
        <v>1368</v>
      </c>
    </row>
    <row r="72" spans="1:6" x14ac:dyDescent="0.25">
      <c r="B72" s="13" t="s">
        <v>1426</v>
      </c>
      <c r="C72" s="13" t="s">
        <v>165</v>
      </c>
      <c r="D72" s="16">
        <v>1</v>
      </c>
      <c r="E72" s="13" t="s">
        <v>1427</v>
      </c>
      <c r="F72" s="13" t="s">
        <v>1368</v>
      </c>
    </row>
    <row r="73" spans="1:6" ht="15.75" thickBot="1" x14ac:dyDescent="0.3">
      <c r="B73" s="11" t="s">
        <v>1365</v>
      </c>
      <c r="C73" s="11" t="s">
        <v>26</v>
      </c>
      <c r="D73" s="14">
        <v>201.59504132231405</v>
      </c>
      <c r="E73" s="11" t="s">
        <v>1428</v>
      </c>
      <c r="F73" s="15" t="s">
        <v>1366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7"/>
  <sheetViews>
    <sheetView zoomScale="70" zoomScaleNormal="70" workbookViewId="0">
      <selection activeCell="H62" sqref="H62"/>
    </sheetView>
  </sheetViews>
  <sheetFormatPr defaultRowHeight="15" x14ac:dyDescent="0.25"/>
  <cols>
    <col min="2" max="2" width="16.42578125" bestFit="1" customWidth="1"/>
    <col min="3" max="3" width="10" bestFit="1" customWidth="1"/>
    <col min="8" max="8" width="13" bestFit="1" customWidth="1"/>
    <col min="9" max="9" width="10" bestFit="1" customWidth="1"/>
    <col min="11" max="12" width="10.5703125" bestFit="1" customWidth="1"/>
    <col min="13" max="13" width="13.7109375" bestFit="1" customWidth="1"/>
    <col min="14" max="14" width="19.140625" bestFit="1" customWidth="1"/>
    <col min="16" max="16" width="14.85546875" bestFit="1" customWidth="1"/>
    <col min="17" max="17" width="12.42578125" bestFit="1" customWidth="1"/>
    <col min="25" max="25" width="100.5703125" bestFit="1" customWidth="1"/>
  </cols>
  <sheetData>
    <row r="1" spans="1:22" x14ac:dyDescent="0.25">
      <c r="B1" s="1" t="s">
        <v>54</v>
      </c>
      <c r="V1" s="1" t="s">
        <v>54</v>
      </c>
    </row>
    <row r="2" spans="1:22" x14ac:dyDescent="0.25">
      <c r="A2">
        <v>22</v>
      </c>
      <c r="B2" t="s">
        <v>0</v>
      </c>
      <c r="V2" t="s">
        <v>0</v>
      </c>
    </row>
    <row r="3" spans="1:22" x14ac:dyDescent="0.25">
      <c r="A3">
        <v>117</v>
      </c>
      <c r="B3" t="s">
        <v>1</v>
      </c>
      <c r="N3" s="9">
        <f>22/252</f>
        <v>8.7301587301587297E-2</v>
      </c>
      <c r="U3">
        <v>252</v>
      </c>
      <c r="V3" t="s">
        <v>1</v>
      </c>
    </row>
    <row r="4" spans="1:22" x14ac:dyDescent="0.25">
      <c r="A4">
        <v>236</v>
      </c>
      <c r="B4" t="s">
        <v>2</v>
      </c>
      <c r="J4">
        <v>87.779220779220793</v>
      </c>
      <c r="K4">
        <v>68.142857142857139</v>
      </c>
      <c r="L4">
        <f>J4-K4</f>
        <v>19.636363636363654</v>
      </c>
      <c r="V4" t="s">
        <v>2</v>
      </c>
    </row>
    <row r="5" spans="1:22" x14ac:dyDescent="0.25">
      <c r="A5">
        <v>159</v>
      </c>
      <c r="B5" t="s">
        <v>3</v>
      </c>
      <c r="L5">
        <f>L4/J4</f>
        <v>0.22370173102529978</v>
      </c>
      <c r="N5" s="10">
        <f>L4/252</f>
        <v>7.792207792207799E-2</v>
      </c>
      <c r="V5" t="s">
        <v>3</v>
      </c>
    </row>
    <row r="6" spans="1:22" x14ac:dyDescent="0.25">
      <c r="A6">
        <v>68</v>
      </c>
      <c r="B6" t="s">
        <v>4</v>
      </c>
      <c r="L6">
        <f>L5/252</f>
        <v>8.8770528184642773E-4</v>
      </c>
      <c r="U6">
        <v>4</v>
      </c>
      <c r="V6" t="s">
        <v>4</v>
      </c>
    </row>
    <row r="7" spans="1:22" x14ac:dyDescent="0.25">
      <c r="A7">
        <v>88</v>
      </c>
      <c r="B7" t="s">
        <v>5</v>
      </c>
      <c r="J7">
        <v>31.259740259740262</v>
      </c>
      <c r="K7">
        <v>24.714285714285712</v>
      </c>
      <c r="L7">
        <f>J7-K7</f>
        <v>6.5454545454545503</v>
      </c>
      <c r="N7">
        <f>100*N5</f>
        <v>7.7922077922077992</v>
      </c>
      <c r="P7">
        <v>2.1015348288075559</v>
      </c>
      <c r="U7">
        <v>252</v>
      </c>
      <c r="V7" t="s">
        <v>5</v>
      </c>
    </row>
    <row r="8" spans="1:22" x14ac:dyDescent="0.25">
      <c r="L8">
        <f>L7/J7</f>
        <v>0.20938928126298312</v>
      </c>
      <c r="N8">
        <f>K4+N7</f>
        <v>75.935064935064943</v>
      </c>
      <c r="P8">
        <v>1.6056670602125147</v>
      </c>
    </row>
    <row r="9" spans="1:22" x14ac:dyDescent="0.25">
      <c r="B9" s="1" t="s">
        <v>55</v>
      </c>
      <c r="L9">
        <f>L8/252</f>
        <v>8.3090984628167908E-4</v>
      </c>
      <c r="P9">
        <f>P7-P8</f>
        <v>0.49586776859504123</v>
      </c>
      <c r="V9" s="1" t="s">
        <v>55</v>
      </c>
    </row>
    <row r="10" spans="1:22" x14ac:dyDescent="0.25">
      <c r="A10">
        <v>2</v>
      </c>
      <c r="B10" t="s">
        <v>6</v>
      </c>
      <c r="U10">
        <v>31</v>
      </c>
      <c r="V10" t="s">
        <v>6</v>
      </c>
    </row>
    <row r="11" spans="1:22" x14ac:dyDescent="0.25">
      <c r="A11">
        <v>28</v>
      </c>
      <c r="B11" t="s">
        <v>7</v>
      </c>
      <c r="U11">
        <v>31</v>
      </c>
      <c r="V11" t="s">
        <v>7</v>
      </c>
    </row>
    <row r="12" spans="1:22" x14ac:dyDescent="0.25">
      <c r="A12">
        <v>9</v>
      </c>
      <c r="B12" t="s">
        <v>8</v>
      </c>
      <c r="I12">
        <f>0.20939*31.26</f>
        <v>6.5455313999999998</v>
      </c>
      <c r="J12">
        <f>I12/252</f>
        <v>2.5974330952380952E-2</v>
      </c>
      <c r="M12">
        <f>252/4</f>
        <v>63</v>
      </c>
      <c r="N12">
        <f>(63/50) * 100</f>
        <v>126</v>
      </c>
      <c r="U12">
        <v>31</v>
      </c>
      <c r="V12" t="s">
        <v>8</v>
      </c>
    </row>
    <row r="13" spans="1:22" x14ac:dyDescent="0.25">
      <c r="A13">
        <v>27</v>
      </c>
      <c r="B13" t="s">
        <v>9</v>
      </c>
      <c r="I13">
        <f>0.2237*87.779</f>
        <v>19.636162299999999</v>
      </c>
      <c r="J13">
        <f>I13/252</f>
        <v>7.792127896825396E-2</v>
      </c>
      <c r="P13">
        <f>N16/252</f>
        <v>9.8386462022825687E-4</v>
      </c>
      <c r="U13">
        <v>31</v>
      </c>
      <c r="V13" t="s">
        <v>9</v>
      </c>
    </row>
    <row r="14" spans="1:22" x14ac:dyDescent="0.25">
      <c r="A14">
        <v>12</v>
      </c>
      <c r="B14" t="s">
        <v>10</v>
      </c>
      <c r="N14">
        <v>1.0704447068083431</v>
      </c>
      <c r="U14">
        <v>31</v>
      </c>
      <c r="V14" t="s">
        <v>10</v>
      </c>
    </row>
    <row r="15" spans="1:22" x14ac:dyDescent="0.25">
      <c r="A15">
        <v>15</v>
      </c>
      <c r="B15" t="s">
        <v>11</v>
      </c>
      <c r="N15">
        <v>0.82251082251082241</v>
      </c>
      <c r="U15">
        <v>31</v>
      </c>
      <c r="V15" t="s">
        <v>11</v>
      </c>
    </row>
    <row r="16" spans="1:22" x14ac:dyDescent="0.25">
      <c r="N16">
        <f>N14-N15</f>
        <v>0.24793388429752072</v>
      </c>
    </row>
    <row r="17" spans="1:25" x14ac:dyDescent="0.25">
      <c r="B17" s="1" t="s">
        <v>53</v>
      </c>
      <c r="C17" s="1" t="s">
        <v>45</v>
      </c>
      <c r="D17" s="1" t="s">
        <v>46</v>
      </c>
      <c r="E17" s="1" t="s">
        <v>47</v>
      </c>
      <c r="F17" s="1" t="s">
        <v>52</v>
      </c>
      <c r="G17" s="1" t="s">
        <v>110</v>
      </c>
      <c r="H17" s="1" t="s">
        <v>111</v>
      </c>
      <c r="I17" s="1" t="s">
        <v>179</v>
      </c>
      <c r="J17" s="1" t="s">
        <v>180</v>
      </c>
    </row>
    <row r="18" spans="1:25" x14ac:dyDescent="0.25">
      <c r="A18">
        <v>4.6426315347862573E+28</v>
      </c>
      <c r="B18" t="s">
        <v>30</v>
      </c>
      <c r="C18" t="s">
        <v>48</v>
      </c>
      <c r="D18">
        <v>75</v>
      </c>
      <c r="E18">
        <v>95</v>
      </c>
      <c r="F18" t="s">
        <v>56</v>
      </c>
      <c r="G18">
        <v>1</v>
      </c>
      <c r="H18">
        <f t="shared" ref="H18:H32" si="0">IF(OR(C18=$M$27,C18=$M$28), 1.5,1)</f>
        <v>1.5</v>
      </c>
      <c r="I18">
        <f>VLOOKUP(C18,$J$54:$K$71,2,FALSE)</f>
        <v>7</v>
      </c>
      <c r="J18">
        <f>VLOOKUP(I18,$K$54:$L$71,2,FALSE)</f>
        <v>0</v>
      </c>
    </row>
    <row r="19" spans="1:25" x14ac:dyDescent="0.25">
      <c r="A19">
        <v>9.7648563048638671E+29</v>
      </c>
      <c r="B19" t="s">
        <v>31</v>
      </c>
      <c r="C19" t="s">
        <v>49</v>
      </c>
      <c r="D19">
        <v>80</v>
      </c>
      <c r="E19">
        <v>95</v>
      </c>
      <c r="F19" t="s">
        <v>56</v>
      </c>
      <c r="G19">
        <v>1</v>
      </c>
      <c r="H19">
        <f t="shared" si="0"/>
        <v>1</v>
      </c>
      <c r="I19">
        <f t="shared" ref="I19:I32" si="1">VLOOKUP(C19,$J$54:$K$71,2,FALSE)</f>
        <v>2</v>
      </c>
      <c r="J19">
        <f t="shared" ref="J19:J32" si="2">VLOOKUP(I19,$K$54:$L$71,2,FALSE)</f>
        <v>0</v>
      </c>
      <c r="L19" s="1" t="s">
        <v>12</v>
      </c>
      <c r="O19" s="1" t="s">
        <v>13</v>
      </c>
      <c r="R19" s="1" t="s">
        <v>93</v>
      </c>
    </row>
    <row r="20" spans="1:25" x14ac:dyDescent="0.25">
      <c r="A20">
        <v>5.5541394769931861E+29</v>
      </c>
      <c r="B20" t="s">
        <v>32</v>
      </c>
      <c r="C20" t="s">
        <v>50</v>
      </c>
      <c r="D20">
        <v>95</v>
      </c>
      <c r="E20">
        <v>100</v>
      </c>
      <c r="F20" t="s">
        <v>57</v>
      </c>
      <c r="G20">
        <v>0</v>
      </c>
      <c r="H20">
        <f t="shared" si="0"/>
        <v>1.5</v>
      </c>
      <c r="I20">
        <f t="shared" si="1"/>
        <v>6</v>
      </c>
      <c r="J20">
        <f t="shared" si="2"/>
        <v>0</v>
      </c>
      <c r="L20" t="s">
        <v>14</v>
      </c>
      <c r="M20">
        <v>78</v>
      </c>
      <c r="O20" t="s">
        <v>15</v>
      </c>
      <c r="P20">
        <f>((2*M26)/5)+2</f>
        <v>22</v>
      </c>
      <c r="R20" t="s">
        <v>14</v>
      </c>
      <c r="S20">
        <v>108</v>
      </c>
    </row>
    <row r="21" spans="1:25" x14ac:dyDescent="0.25">
      <c r="A21">
        <v>5.392770052604736E+29</v>
      </c>
      <c r="B21" t="s">
        <v>33</v>
      </c>
      <c r="C21" t="s">
        <v>51</v>
      </c>
      <c r="D21">
        <v>40</v>
      </c>
      <c r="E21">
        <v>90</v>
      </c>
      <c r="F21" t="s">
        <v>56</v>
      </c>
      <c r="G21">
        <v>0</v>
      </c>
      <c r="H21">
        <f t="shared" si="0"/>
        <v>1</v>
      </c>
      <c r="I21">
        <f t="shared" si="1"/>
        <v>12</v>
      </c>
      <c r="J21">
        <f t="shared" si="2"/>
        <v>0</v>
      </c>
      <c r="L21" t="s">
        <v>16</v>
      </c>
      <c r="M21">
        <v>84</v>
      </c>
      <c r="O21" t="s">
        <v>17</v>
      </c>
      <c r="P21">
        <f>IF(P26=0,(P32/P46),(P30/P45))</f>
        <v>0.92581660763478935</v>
      </c>
      <c r="R21" t="s">
        <v>16</v>
      </c>
      <c r="S21">
        <v>130</v>
      </c>
      <c r="Y21" s="5">
        <f>1/7.14285714285714E-42</f>
        <v>1.4000000000000006E+41</v>
      </c>
    </row>
    <row r="22" spans="1:25" x14ac:dyDescent="0.25">
      <c r="A22">
        <v>7.5896235357921684E+29</v>
      </c>
      <c r="B22" t="s">
        <v>34</v>
      </c>
      <c r="C22" t="s">
        <v>51</v>
      </c>
      <c r="D22">
        <v>0</v>
      </c>
      <c r="E22">
        <v>100</v>
      </c>
      <c r="F22" t="s">
        <v>58</v>
      </c>
      <c r="G22">
        <v>0</v>
      </c>
      <c r="H22">
        <f t="shared" si="0"/>
        <v>1</v>
      </c>
      <c r="I22">
        <f t="shared" si="1"/>
        <v>12</v>
      </c>
      <c r="J22">
        <f t="shared" si="2"/>
        <v>0</v>
      </c>
      <c r="L22" t="s">
        <v>18</v>
      </c>
      <c r="M22">
        <v>78</v>
      </c>
      <c r="R22" t="s">
        <v>18</v>
      </c>
      <c r="S22">
        <v>95</v>
      </c>
      <c r="Y22" t="e">
        <f>root</f>
        <v>#NAME?</v>
      </c>
    </row>
    <row r="23" spans="1:25" x14ac:dyDescent="0.25">
      <c r="A23">
        <v>8.4601099735405807E+29</v>
      </c>
      <c r="B23" t="s">
        <v>35</v>
      </c>
      <c r="C23" t="s">
        <v>50</v>
      </c>
      <c r="D23">
        <v>40</v>
      </c>
      <c r="E23">
        <v>100</v>
      </c>
      <c r="F23" t="s">
        <v>57</v>
      </c>
      <c r="G23">
        <v>0</v>
      </c>
      <c r="H23">
        <f t="shared" si="0"/>
        <v>1.5</v>
      </c>
      <c r="I23">
        <f t="shared" si="1"/>
        <v>6</v>
      </c>
      <c r="J23">
        <f t="shared" si="2"/>
        <v>0</v>
      </c>
      <c r="L23" t="s">
        <v>19</v>
      </c>
      <c r="M23">
        <v>109</v>
      </c>
      <c r="O23" t="s">
        <v>20</v>
      </c>
      <c r="P23">
        <f>((P20*(SUMPRODUCT(A18:A32,D18:D32)*P21)/50)+2)</f>
        <v>2.4746205535560621E+32</v>
      </c>
      <c r="R23" t="s">
        <v>19</v>
      </c>
      <c r="S23">
        <v>80</v>
      </c>
    </row>
    <row r="24" spans="1:25" x14ac:dyDescent="0.25">
      <c r="A24">
        <v>9.5098422325727729E+29</v>
      </c>
      <c r="B24" t="s">
        <v>36</v>
      </c>
      <c r="C24" t="s">
        <v>51</v>
      </c>
      <c r="D24">
        <v>0</v>
      </c>
      <c r="E24">
        <v>100</v>
      </c>
      <c r="F24" t="s">
        <v>57</v>
      </c>
      <c r="G24">
        <v>0</v>
      </c>
      <c r="H24">
        <f t="shared" si="0"/>
        <v>1</v>
      </c>
      <c r="I24">
        <f t="shared" si="1"/>
        <v>12</v>
      </c>
      <c r="J24">
        <f t="shared" si="2"/>
        <v>0</v>
      </c>
      <c r="L24" t="s">
        <v>21</v>
      </c>
      <c r="M24">
        <v>85</v>
      </c>
      <c r="O24" t="s">
        <v>22</v>
      </c>
      <c r="P24">
        <f ca="1">M32*M33*M34*M35*M36*M37*M38*M39</f>
        <v>1.3190438088351135E+31</v>
      </c>
      <c r="R24" t="s">
        <v>21</v>
      </c>
      <c r="S24">
        <v>85</v>
      </c>
    </row>
    <row r="25" spans="1:25" x14ac:dyDescent="0.25">
      <c r="A25">
        <v>6.5553373082332956E+29</v>
      </c>
      <c r="B25" t="s">
        <v>37</v>
      </c>
      <c r="C25" t="s">
        <v>49</v>
      </c>
      <c r="D25">
        <v>60</v>
      </c>
      <c r="E25">
        <v>100</v>
      </c>
      <c r="F25" t="s">
        <v>57</v>
      </c>
      <c r="G25">
        <v>0</v>
      </c>
      <c r="H25">
        <f t="shared" si="0"/>
        <v>1</v>
      </c>
      <c r="I25">
        <f t="shared" si="1"/>
        <v>2</v>
      </c>
      <c r="J25">
        <f t="shared" si="2"/>
        <v>0</v>
      </c>
      <c r="L25" t="s">
        <v>23</v>
      </c>
      <c r="M25">
        <v>100</v>
      </c>
      <c r="O25" t="s">
        <v>24</v>
      </c>
      <c r="P25">
        <f ca="1">P24*P23</f>
        <v>3.264132920384245E+63</v>
      </c>
      <c r="R25" t="s">
        <v>23</v>
      </c>
      <c r="S25">
        <v>102</v>
      </c>
    </row>
    <row r="26" spans="1:25" x14ac:dyDescent="0.25">
      <c r="A26">
        <v>9.8804000298867008E+29</v>
      </c>
      <c r="B26" t="s">
        <v>38</v>
      </c>
      <c r="C26" t="s">
        <v>50</v>
      </c>
      <c r="D26">
        <v>65</v>
      </c>
      <c r="E26">
        <v>95</v>
      </c>
      <c r="F26" t="s">
        <v>56</v>
      </c>
      <c r="G26">
        <v>1</v>
      </c>
      <c r="H26">
        <f t="shared" si="0"/>
        <v>1.5</v>
      </c>
      <c r="I26">
        <f t="shared" si="1"/>
        <v>6</v>
      </c>
      <c r="J26">
        <f t="shared" si="2"/>
        <v>0</v>
      </c>
      <c r="L26" t="s">
        <v>25</v>
      </c>
      <c r="M26">
        <v>50</v>
      </c>
      <c r="O26" t="s">
        <v>45</v>
      </c>
      <c r="P26">
        <f>SUMPRODUCT(A18:A32,G18:G32)</f>
        <v>3.8191984253093587E+30</v>
      </c>
      <c r="R26" t="s">
        <v>25</v>
      </c>
      <c r="S26">
        <v>50</v>
      </c>
    </row>
    <row r="27" spans="1:25" x14ac:dyDescent="0.25">
      <c r="A27">
        <v>9.993311692957446E+29</v>
      </c>
      <c r="B27" t="s">
        <v>39</v>
      </c>
      <c r="C27" t="s">
        <v>51</v>
      </c>
      <c r="D27">
        <v>70</v>
      </c>
      <c r="E27">
        <v>100</v>
      </c>
      <c r="F27" t="s">
        <v>56</v>
      </c>
      <c r="G27">
        <v>1</v>
      </c>
      <c r="H27">
        <f t="shared" si="0"/>
        <v>1</v>
      </c>
      <c r="I27">
        <f t="shared" si="1"/>
        <v>12</v>
      </c>
      <c r="J27">
        <f t="shared" si="2"/>
        <v>0</v>
      </c>
      <c r="L27" t="s">
        <v>95</v>
      </c>
      <c r="M27" t="s">
        <v>50</v>
      </c>
      <c r="R27" t="s">
        <v>97</v>
      </c>
      <c r="S27" t="s">
        <v>49</v>
      </c>
    </row>
    <row r="28" spans="1:25" x14ac:dyDescent="0.25">
      <c r="A28">
        <v>6.765972849338303E+29</v>
      </c>
      <c r="B28" t="s">
        <v>40</v>
      </c>
      <c r="C28" t="s">
        <v>50</v>
      </c>
      <c r="D28">
        <v>90</v>
      </c>
      <c r="E28">
        <v>100</v>
      </c>
      <c r="F28" t="s">
        <v>57</v>
      </c>
      <c r="G28">
        <v>0</v>
      </c>
      <c r="H28">
        <f t="shared" si="0"/>
        <v>1.5</v>
      </c>
      <c r="I28">
        <f t="shared" si="1"/>
        <v>6</v>
      </c>
      <c r="J28">
        <f t="shared" si="2"/>
        <v>0</v>
      </c>
      <c r="L28" t="s">
        <v>96</v>
      </c>
      <c r="M28" t="s">
        <v>48</v>
      </c>
      <c r="O28" s="1" t="s">
        <v>24</v>
      </c>
      <c r="R28" t="s">
        <v>96</v>
      </c>
      <c r="S28" t="s">
        <v>167</v>
      </c>
    </row>
    <row r="29" spans="1:25" x14ac:dyDescent="0.25">
      <c r="A29">
        <v>9.036777480056872E+29</v>
      </c>
      <c r="B29" t="s">
        <v>41</v>
      </c>
      <c r="C29" t="s">
        <v>51</v>
      </c>
      <c r="D29">
        <v>0</v>
      </c>
      <c r="E29">
        <v>100</v>
      </c>
      <c r="F29" t="s">
        <v>58</v>
      </c>
      <c r="G29">
        <v>0</v>
      </c>
      <c r="H29">
        <f t="shared" si="0"/>
        <v>1</v>
      </c>
      <c r="I29">
        <f t="shared" si="1"/>
        <v>12</v>
      </c>
      <c r="J29">
        <f t="shared" si="2"/>
        <v>0</v>
      </c>
      <c r="L29" t="s">
        <v>28</v>
      </c>
      <c r="M29">
        <v>510</v>
      </c>
      <c r="O29" t="s">
        <v>14</v>
      </c>
      <c r="P29">
        <f>(($A$10+2*$M$20+($A$2/4))*($M$26/100))+10+$M$26</f>
        <v>141.75</v>
      </c>
    </row>
    <row r="30" spans="1:25" x14ac:dyDescent="0.25">
      <c r="A30">
        <v>2.3653609596031535E+29</v>
      </c>
      <c r="B30" t="s">
        <v>42</v>
      </c>
      <c r="C30" t="s">
        <v>50</v>
      </c>
      <c r="D30">
        <v>35</v>
      </c>
      <c r="E30">
        <v>85</v>
      </c>
      <c r="F30" t="s">
        <v>57</v>
      </c>
      <c r="G30">
        <v>0</v>
      </c>
      <c r="H30">
        <f t="shared" si="0"/>
        <v>1.5</v>
      </c>
      <c r="I30">
        <f t="shared" si="1"/>
        <v>6</v>
      </c>
      <c r="J30">
        <f t="shared" si="2"/>
        <v>0</v>
      </c>
      <c r="O30" t="s">
        <v>16</v>
      </c>
      <c r="P30">
        <f>((($A$11 + 2 *$M$21  + ($A$3/4) ) * $M$26/100 ) + 5) * P37</f>
        <v>117.625</v>
      </c>
      <c r="R30" s="1" t="s">
        <v>94</v>
      </c>
    </row>
    <row r="31" spans="1:25" x14ac:dyDescent="0.25">
      <c r="A31">
        <v>7.7951753362059479E+29</v>
      </c>
      <c r="B31" t="s">
        <v>43</v>
      </c>
      <c r="C31" t="s">
        <v>50</v>
      </c>
      <c r="D31">
        <v>100</v>
      </c>
      <c r="E31">
        <v>50</v>
      </c>
      <c r="F31" t="s">
        <v>57</v>
      </c>
      <c r="G31">
        <v>0</v>
      </c>
      <c r="H31">
        <f t="shared" si="0"/>
        <v>1.5</v>
      </c>
      <c r="I31">
        <f t="shared" si="1"/>
        <v>6</v>
      </c>
      <c r="J31">
        <f t="shared" si="2"/>
        <v>0</v>
      </c>
      <c r="L31" t="s">
        <v>103</v>
      </c>
      <c r="O31" t="s">
        <v>18</v>
      </c>
      <c r="P31">
        <f>((($A$12 + 2 *$M$22  + ($A$4/4) ) * $M$26/100 ) + 5) * P38</f>
        <v>117</v>
      </c>
      <c r="R31" t="s">
        <v>14</v>
      </c>
      <c r="S31">
        <f>(($U$10+2*$S$20+($U$2/4))*($S$26/100))+10+$M$26</f>
        <v>183.5</v>
      </c>
    </row>
    <row r="32" spans="1:25" x14ac:dyDescent="0.25">
      <c r="A32">
        <v>8.0891530719069547E+29</v>
      </c>
      <c r="B32" t="s">
        <v>44</v>
      </c>
      <c r="C32" t="s">
        <v>50</v>
      </c>
      <c r="D32">
        <v>120</v>
      </c>
      <c r="E32">
        <v>100</v>
      </c>
      <c r="F32" t="s">
        <v>56</v>
      </c>
      <c r="G32">
        <v>1</v>
      </c>
      <c r="H32">
        <f t="shared" si="0"/>
        <v>1.5</v>
      </c>
      <c r="I32">
        <f t="shared" si="1"/>
        <v>6</v>
      </c>
      <c r="J32">
        <f t="shared" si="2"/>
        <v>0</v>
      </c>
      <c r="L32" t="s">
        <v>104</v>
      </c>
      <c r="M32">
        <v>1</v>
      </c>
      <c r="O32" t="s">
        <v>19</v>
      </c>
      <c r="P32">
        <f>((($A$13 + 2 *$M$23  + ($A$5/4) ) * $M$26/100 ) + 5) * P39</f>
        <v>147.375</v>
      </c>
      <c r="R32" t="s">
        <v>16</v>
      </c>
      <c r="S32">
        <f>((($U$11 + 2 *$S$21  + ($U$3/4) ) * $S$26/100 ) + 5) * 0.9</f>
        <v>163.80000000000001</v>
      </c>
      <c r="Y32" s="5">
        <v>1.05694389937288E+75</v>
      </c>
    </row>
    <row r="33" spans="1:25" x14ac:dyDescent="0.25">
      <c r="L33" t="s">
        <v>105</v>
      </c>
      <c r="M33">
        <v>1</v>
      </c>
      <c r="O33" t="s">
        <v>21</v>
      </c>
      <c r="P33">
        <f>((($A$14 + 2 *$M$24  + ($A$6/4) ) * $M$26/100 ) + 5) * P40</f>
        <v>104.5</v>
      </c>
      <c r="R33" t="s">
        <v>18</v>
      </c>
      <c r="S33">
        <f>((($U$12 + 2 *$S$22  + ($U$4/4) ) * $S$26/100 ) + 5) * 1.1</f>
        <v>127.05000000000001</v>
      </c>
    </row>
    <row r="34" spans="1:25" x14ac:dyDescent="0.25">
      <c r="B34" s="1" t="s">
        <v>59</v>
      </c>
      <c r="C34" s="1" t="s">
        <v>85</v>
      </c>
      <c r="D34" s="1" t="s">
        <v>86</v>
      </c>
      <c r="E34" s="1" t="s">
        <v>85</v>
      </c>
      <c r="F34" s="1" t="s">
        <v>86</v>
      </c>
      <c r="L34" t="s">
        <v>106</v>
      </c>
      <c r="M34">
        <v>1</v>
      </c>
      <c r="O34" t="s">
        <v>23</v>
      </c>
      <c r="P34">
        <f>((($A$15 + 2 *$M$25  + ($A$7/4) ) * $M$26/100 ) + 5) * P41</f>
        <v>123.5</v>
      </c>
      <c r="R34" t="s">
        <v>19</v>
      </c>
      <c r="S34">
        <f>((($U$13 + 2 *$M$23  + ($U$5/4) ) * $M$26/100 ) + 5) * 1</f>
        <v>129.5</v>
      </c>
      <c r="Y34" s="5">
        <f>9.46124009602905E-76*Y32</f>
        <v>0.99999999999999856</v>
      </c>
    </row>
    <row r="35" spans="1:25" x14ac:dyDescent="0.25">
      <c r="A35">
        <v>3.5915374865716032E+29</v>
      </c>
      <c r="B35" t="s">
        <v>60</v>
      </c>
      <c r="C35" t="s">
        <v>87</v>
      </c>
      <c r="D35" t="s">
        <v>87</v>
      </c>
      <c r="E35">
        <v>1</v>
      </c>
      <c r="F35">
        <v>1</v>
      </c>
      <c r="L35" t="s">
        <v>107</v>
      </c>
      <c r="M35">
        <v>1</v>
      </c>
      <c r="O35" t="s">
        <v>29</v>
      </c>
      <c r="P35">
        <f>SUM(A2:A7)</f>
        <v>690</v>
      </c>
      <c r="R35" t="s">
        <v>21</v>
      </c>
      <c r="S35">
        <f>((($U$14 + 2 *$M$24  + ($U$6/4) ) * $M$26/100 ) + 5) * 1</f>
        <v>106</v>
      </c>
    </row>
    <row r="36" spans="1:25" x14ac:dyDescent="0.25">
      <c r="A36">
        <v>8.6618530883741818E+29</v>
      </c>
      <c r="B36" t="s">
        <v>61</v>
      </c>
      <c r="C36" t="s">
        <v>88</v>
      </c>
      <c r="D36" t="s">
        <v>89</v>
      </c>
      <c r="E36">
        <v>1.1000000000000001</v>
      </c>
      <c r="F36">
        <v>0.9</v>
      </c>
      <c r="L36" t="s">
        <v>108</v>
      </c>
      <c r="M36">
        <f ca="1">RANDBETWEEN(0.85,1)</f>
        <v>1</v>
      </c>
      <c r="O36" t="s">
        <v>102</v>
      </c>
      <c r="P36">
        <f>SUM(A18:A32)</f>
        <v>1.0721709345803462E+31</v>
      </c>
      <c r="R36" t="s">
        <v>23</v>
      </c>
      <c r="S36">
        <f>((($U$15 + 2 *$M$25  + ($U$7/4) ) * $M$26/100 ) + 5) * 1</f>
        <v>152</v>
      </c>
    </row>
    <row r="37" spans="1:25" x14ac:dyDescent="0.25">
      <c r="A37">
        <v>4.3956795401851082E+29</v>
      </c>
      <c r="B37" t="s">
        <v>62</v>
      </c>
      <c r="C37" t="s">
        <v>88</v>
      </c>
      <c r="D37" t="s">
        <v>90</v>
      </c>
      <c r="E37">
        <v>1.1000000000000001</v>
      </c>
      <c r="F37">
        <v>0.9</v>
      </c>
      <c r="L37" t="s">
        <v>109</v>
      </c>
      <c r="M37">
        <f>SUMPRODUCT(A18:A32,H18:H32)</f>
        <v>1.3190438088351135E+31</v>
      </c>
      <c r="O37" t="s">
        <v>160</v>
      </c>
      <c r="P37">
        <f>IF(OR(A36=1,A37=1,A38=1,A39=1),1.1,IF(OR(A40=1,A45=1,A50=1,A55=1), 0.9, 1))</f>
        <v>1</v>
      </c>
      <c r="R37" t="s">
        <v>29</v>
      </c>
      <c r="S37">
        <f>SUM(U2:U7)</f>
        <v>508</v>
      </c>
    </row>
    <row r="38" spans="1:25" x14ac:dyDescent="0.25">
      <c r="A38">
        <v>8.5615521662689516E+29</v>
      </c>
      <c r="B38" t="s">
        <v>63</v>
      </c>
      <c r="C38" t="s">
        <v>88</v>
      </c>
      <c r="D38" t="s">
        <v>91</v>
      </c>
      <c r="E38">
        <v>1.1000000000000001</v>
      </c>
      <c r="F38">
        <v>0.9</v>
      </c>
      <c r="L38" t="s">
        <v>45</v>
      </c>
      <c r="M38">
        <f>1+SUM(L54:L56)</f>
        <v>1</v>
      </c>
      <c r="O38" t="s">
        <v>161</v>
      </c>
      <c r="P38">
        <f>IF(OR(A42=1,A43=1,A44=1,A40=1),1.1,IF(OR(A36=1,A46=1,A51=1,A56=1), 0.9, 1))</f>
        <v>1</v>
      </c>
      <c r="R38" t="s">
        <v>97</v>
      </c>
      <c r="S38">
        <f>VLOOKUP(S27,$J$54:$K$71,2,FALSE)</f>
        <v>2</v>
      </c>
    </row>
    <row r="39" spans="1:25" x14ac:dyDescent="0.25">
      <c r="A39">
        <v>8.9320064331088253E+29</v>
      </c>
      <c r="B39" t="s">
        <v>64</v>
      </c>
      <c r="C39" t="s">
        <v>88</v>
      </c>
      <c r="D39" t="s">
        <v>92</v>
      </c>
      <c r="E39">
        <v>1.1000000000000001</v>
      </c>
      <c r="F39">
        <v>0.9</v>
      </c>
      <c r="L39" t="s">
        <v>112</v>
      </c>
      <c r="M39">
        <v>1</v>
      </c>
      <c r="O39" t="s">
        <v>164</v>
      </c>
      <c r="P39">
        <f>IF(OR(A50=1,A51=1,A52=1,A54=1),1.1,IF(OR(A38=1,A43=1,A48=1,A58=1), 0.9, 1))</f>
        <v>1</v>
      </c>
      <c r="R39" t="s">
        <v>96</v>
      </c>
      <c r="S39">
        <f>VLOOKUP(S28,$J$54:$K$71,2,FALSE)</f>
        <v>10</v>
      </c>
    </row>
    <row r="40" spans="1:25" x14ac:dyDescent="0.25">
      <c r="A40">
        <v>7.8948150146262781E+29</v>
      </c>
      <c r="B40" t="s">
        <v>65</v>
      </c>
      <c r="C40" t="s">
        <v>89</v>
      </c>
      <c r="D40" t="s">
        <v>88</v>
      </c>
      <c r="E40">
        <v>1.1000000000000001</v>
      </c>
      <c r="F40">
        <v>0.9</v>
      </c>
      <c r="O40" t="s">
        <v>162</v>
      </c>
      <c r="P40">
        <f>IF(OR(A55=1,A56=1,A57=1,A58=1),1.1,IF(OR(A39=1,A44=1,A49=1,A54=1), 0.9, 1))</f>
        <v>1</v>
      </c>
    </row>
    <row r="41" spans="1:25" x14ac:dyDescent="0.25">
      <c r="A41">
        <v>9.8048277105227241E+29</v>
      </c>
      <c r="B41" t="s">
        <v>66</v>
      </c>
      <c r="C41" t="s">
        <v>87</v>
      </c>
      <c r="D41" t="s">
        <v>87</v>
      </c>
      <c r="E41">
        <v>1</v>
      </c>
      <c r="F41">
        <v>1</v>
      </c>
      <c r="O41" t="s">
        <v>163</v>
      </c>
      <c r="P41">
        <f>IF(OR(A45=1,A46=1,A48=1,A49=1),1.1,IF(OR(A37=1,A42=1,A52=1,A57=1), 0.9, 1))</f>
        <v>1</v>
      </c>
    </row>
    <row r="42" spans="1:25" x14ac:dyDescent="0.25">
      <c r="A42">
        <v>5.7056788288548956E+29</v>
      </c>
      <c r="B42" t="s">
        <v>67</v>
      </c>
      <c r="C42" t="s">
        <v>89</v>
      </c>
      <c r="D42" t="s">
        <v>90</v>
      </c>
      <c r="E42">
        <v>1.1000000000000001</v>
      </c>
      <c r="F42">
        <v>0.9</v>
      </c>
      <c r="O42" t="s">
        <v>165</v>
      </c>
      <c r="P42">
        <f>SUM(A35:A59)</f>
        <v>1.55459758329885E+31</v>
      </c>
    </row>
    <row r="43" spans="1:25" x14ac:dyDescent="0.25">
      <c r="A43">
        <v>3.0689772372455231E+29</v>
      </c>
      <c r="B43" t="s">
        <v>68</v>
      </c>
      <c r="C43" t="s">
        <v>89</v>
      </c>
      <c r="D43" t="s">
        <v>91</v>
      </c>
      <c r="E43">
        <v>1.1000000000000001</v>
      </c>
      <c r="F43">
        <v>0.9</v>
      </c>
      <c r="O43" s="1" t="s">
        <v>181</v>
      </c>
      <c r="P43">
        <f>SUMPRODUCT(A18:A32,I18:I32)</f>
        <v>8.2761999941320163E+31</v>
      </c>
    </row>
    <row r="44" spans="1:25" x14ac:dyDescent="0.25">
      <c r="A44">
        <v>6.1656406177979153E+29</v>
      </c>
      <c r="B44" t="s">
        <v>69</v>
      </c>
      <c r="C44" t="s">
        <v>89</v>
      </c>
      <c r="D44" t="s">
        <v>92</v>
      </c>
      <c r="E44">
        <v>1.1000000000000001</v>
      </c>
      <c r="F44">
        <v>0.9</v>
      </c>
      <c r="J44">
        <f>136/252</f>
        <v>0.53968253968253965</v>
      </c>
      <c r="O44" s="1" t="s">
        <v>26</v>
      </c>
      <c r="P44" s="5">
        <f ca="1">P25</f>
        <v>3.264132920384245E+63</v>
      </c>
    </row>
    <row r="45" spans="1:25" x14ac:dyDescent="0.25">
      <c r="A45">
        <v>4.0934338299992648E+29</v>
      </c>
      <c r="B45" t="s">
        <v>70</v>
      </c>
      <c r="C45" t="s">
        <v>90</v>
      </c>
      <c r="D45" t="s">
        <v>88</v>
      </c>
      <c r="E45">
        <v>1.1000000000000001</v>
      </c>
      <c r="F45">
        <v>0.9</v>
      </c>
      <c r="O45" s="1" t="s">
        <v>27</v>
      </c>
      <c r="P45">
        <f>S33</f>
        <v>127.05000000000001</v>
      </c>
    </row>
    <row r="46" spans="1:25" x14ac:dyDescent="0.25">
      <c r="A46">
        <v>7.739236982417869E+29</v>
      </c>
      <c r="B46" t="s">
        <v>71</v>
      </c>
      <c r="C46" t="s">
        <v>90</v>
      </c>
      <c r="D46" t="s">
        <v>89</v>
      </c>
      <c r="E46">
        <v>1.1000000000000001</v>
      </c>
      <c r="F46">
        <v>0.9</v>
      </c>
      <c r="O46" s="1" t="s">
        <v>100</v>
      </c>
      <c r="P46">
        <f>S35</f>
        <v>106</v>
      </c>
    </row>
    <row r="47" spans="1:25" x14ac:dyDescent="0.25">
      <c r="A47">
        <v>7.0654968065514674E+29</v>
      </c>
      <c r="B47" t="s">
        <v>72</v>
      </c>
      <c r="C47" t="s">
        <v>87</v>
      </c>
      <c r="D47" t="s">
        <v>87</v>
      </c>
      <c r="E47">
        <v>1</v>
      </c>
      <c r="F47">
        <v>1</v>
      </c>
      <c r="O47" s="1" t="s">
        <v>101</v>
      </c>
      <c r="P47">
        <f ca="1">IFERROR(S31/P44,S31)</f>
        <v>5.6217073408395042E-62</v>
      </c>
    </row>
    <row r="48" spans="1:25" x14ac:dyDescent="0.25">
      <c r="A48">
        <v>1.1776460619539237E+29</v>
      </c>
      <c r="B48" t="s">
        <v>73</v>
      </c>
      <c r="C48" t="s">
        <v>90</v>
      </c>
      <c r="D48" t="s">
        <v>91</v>
      </c>
      <c r="E48">
        <v>1.1000000000000001</v>
      </c>
      <c r="F48">
        <v>0.9</v>
      </c>
    </row>
    <row r="49" spans="1:17" x14ac:dyDescent="0.25">
      <c r="A49">
        <v>7.5486205367132184E+29</v>
      </c>
      <c r="B49" t="s">
        <v>74</v>
      </c>
      <c r="C49" t="s">
        <v>90</v>
      </c>
      <c r="D49" t="s">
        <v>92</v>
      </c>
      <c r="E49">
        <v>1.1000000000000001</v>
      </c>
      <c r="F49">
        <v>0.9</v>
      </c>
    </row>
    <row r="50" spans="1:17" x14ac:dyDescent="0.25">
      <c r="A50">
        <v>9.5666186509498481E+29</v>
      </c>
      <c r="B50" t="s">
        <v>75</v>
      </c>
      <c r="C50" t="s">
        <v>91</v>
      </c>
      <c r="D50" t="s">
        <v>88</v>
      </c>
      <c r="E50">
        <v>1.1000000000000001</v>
      </c>
      <c r="F50">
        <v>0.9</v>
      </c>
    </row>
    <row r="51" spans="1:17" x14ac:dyDescent="0.25">
      <c r="A51">
        <v>8.1860318911196814E+29</v>
      </c>
      <c r="B51" t="s">
        <v>76</v>
      </c>
      <c r="C51" t="s">
        <v>91</v>
      </c>
      <c r="D51" t="s">
        <v>89</v>
      </c>
      <c r="E51">
        <v>1.1000000000000001</v>
      </c>
      <c r="F51">
        <v>0.9</v>
      </c>
    </row>
    <row r="52" spans="1:17" x14ac:dyDescent="0.25">
      <c r="A52">
        <v>5.9218633295604332E+29</v>
      </c>
      <c r="B52" t="s">
        <v>77</v>
      </c>
      <c r="C52" t="s">
        <v>91</v>
      </c>
      <c r="D52" t="s">
        <v>90</v>
      </c>
      <c r="E52">
        <v>1.1000000000000001</v>
      </c>
      <c r="F52">
        <v>0.9</v>
      </c>
    </row>
    <row r="53" spans="1:17" x14ac:dyDescent="0.25">
      <c r="A53">
        <v>6.4242832858228521E+29</v>
      </c>
      <c r="B53" t="s">
        <v>78</v>
      </c>
      <c r="C53" t="s">
        <v>87</v>
      </c>
      <c r="D53" t="s">
        <v>87</v>
      </c>
      <c r="E53">
        <v>1</v>
      </c>
      <c r="F53">
        <v>1</v>
      </c>
      <c r="J53" s="1" t="s">
        <v>168</v>
      </c>
      <c r="K53" s="1" t="s">
        <v>179</v>
      </c>
      <c r="L53" s="1" t="s">
        <v>180</v>
      </c>
    </row>
    <row r="54" spans="1:17" x14ac:dyDescent="0.25">
      <c r="A54">
        <v>2.6379940484827359E+29</v>
      </c>
      <c r="B54" t="s">
        <v>79</v>
      </c>
      <c r="C54" t="s">
        <v>91</v>
      </c>
      <c r="D54" t="s">
        <v>92</v>
      </c>
      <c r="E54">
        <v>1.1000000000000001</v>
      </c>
      <c r="F54">
        <v>0.9</v>
      </c>
      <c r="J54" t="s">
        <v>169</v>
      </c>
      <c r="K54">
        <v>0</v>
      </c>
      <c r="L54">
        <f>IF(OR(AND($P$43=K60, $S$38=K54),AND($P$43=K61,$S$38=K54),AND($P$43=K69,$S$38=K54), AND($P$43=K60, $S$39=K54),AND($P$43=K61,$S$39=K54),AND($P$43=K69,$S$39=K54)),2,0)</f>
        <v>0</v>
      </c>
      <c r="P54" t="s">
        <v>1430</v>
      </c>
      <c r="Q54" t="s">
        <v>25</v>
      </c>
    </row>
    <row r="55" spans="1:17" x14ac:dyDescent="0.25">
      <c r="A55">
        <v>9.8833023057707121E+29</v>
      </c>
      <c r="B55" t="s">
        <v>80</v>
      </c>
      <c r="C55" t="s">
        <v>92</v>
      </c>
      <c r="D55" t="s">
        <v>88</v>
      </c>
      <c r="E55">
        <v>1.1000000000000001</v>
      </c>
      <c r="F55">
        <v>0.9</v>
      </c>
      <c r="J55" t="s">
        <v>170</v>
      </c>
      <c r="K55">
        <v>1</v>
      </c>
      <c r="L55">
        <f>IF(OR(AND($P$43=K54,S38=K55),AND($P$43=K58,S38=K55),AND($P$43=K59,S38=K55), AND($P$43=K54,S39=K55),AND($P$43=K58,S39=K55),AND($P$43=K59,S39=K55)),2,0)</f>
        <v>0</v>
      </c>
      <c r="P55" t="s">
        <v>1431</v>
      </c>
      <c r="Q55" t="s">
        <v>1432</v>
      </c>
    </row>
    <row r="56" spans="1:17" x14ac:dyDescent="0.25">
      <c r="A56">
        <v>2.9372537801681339E+29</v>
      </c>
      <c r="B56" t="s">
        <v>81</v>
      </c>
      <c r="C56" t="s">
        <v>92</v>
      </c>
      <c r="D56" t="s">
        <v>89</v>
      </c>
      <c r="E56">
        <v>1.1000000000000001</v>
      </c>
      <c r="F56">
        <v>0.9</v>
      </c>
      <c r="J56" t="s">
        <v>49</v>
      </c>
      <c r="K56">
        <v>2</v>
      </c>
      <c r="L56">
        <f>IF(OR(AND($P$43=K56,S38=K56),AND($P$43=K58,S38=K56),AND($P$43=K65,S38=K56),AND($P$43=K56,S39=K56),AND($P$43=K58,S39=K56),AND($P$43=K65,S39=K56)),2,0)</f>
        <v>0</v>
      </c>
      <c r="P56" t="s">
        <v>1433</v>
      </c>
      <c r="Q56" t="s">
        <v>1434</v>
      </c>
    </row>
    <row r="57" spans="1:17" x14ac:dyDescent="0.25">
      <c r="A57">
        <v>2.9291848246609721E+29</v>
      </c>
      <c r="B57" t="s">
        <v>82</v>
      </c>
      <c r="C57" t="s">
        <v>92</v>
      </c>
      <c r="D57" t="s">
        <v>90</v>
      </c>
      <c r="E57">
        <v>1.1000000000000001</v>
      </c>
      <c r="F57">
        <v>0.9</v>
      </c>
      <c r="J57" t="s">
        <v>171</v>
      </c>
      <c r="K57">
        <v>3</v>
      </c>
      <c r="L57">
        <f>IF(OR($P$43=K64),2,0)</f>
        <v>0</v>
      </c>
      <c r="P57" t="s">
        <v>1435</v>
      </c>
      <c r="Q57" t="s">
        <v>1436</v>
      </c>
    </row>
    <row r="58" spans="1:17" x14ac:dyDescent="0.25">
      <c r="A58">
        <v>3.8092439499726719E+29</v>
      </c>
      <c r="B58" t="s">
        <v>83</v>
      </c>
      <c r="C58" t="s">
        <v>92</v>
      </c>
      <c r="D58" t="s">
        <v>91</v>
      </c>
      <c r="E58">
        <v>1.1000000000000001</v>
      </c>
      <c r="F58">
        <v>0.9</v>
      </c>
      <c r="J58" t="s">
        <v>172</v>
      </c>
      <c r="K58">
        <v>4</v>
      </c>
      <c r="L58">
        <f>IF(OR($P$43=K67,$P$43=K70),2,0)</f>
        <v>0</v>
      </c>
      <c r="P58" t="s">
        <v>1437</v>
      </c>
      <c r="Q58" t="s">
        <v>1438</v>
      </c>
    </row>
    <row r="59" spans="1:17" x14ac:dyDescent="0.25">
      <c r="A59">
        <v>8.7569799221851771E+29</v>
      </c>
      <c r="B59" t="s">
        <v>84</v>
      </c>
      <c r="C59" t="s">
        <v>87</v>
      </c>
      <c r="D59" t="s">
        <v>87</v>
      </c>
      <c r="E59">
        <v>1</v>
      </c>
      <c r="F59">
        <v>1</v>
      </c>
      <c r="J59" t="s">
        <v>173</v>
      </c>
      <c r="K59">
        <v>5</v>
      </c>
      <c r="L59">
        <f>IF(OR($P$43=K58,$P$43=K61,$P$43=K68),2,0)</f>
        <v>0</v>
      </c>
      <c r="P59" t="s">
        <v>1439</v>
      </c>
      <c r="Q59" t="s">
        <v>1440</v>
      </c>
    </row>
    <row r="60" spans="1:17" x14ac:dyDescent="0.25">
      <c r="J60" t="s">
        <v>50</v>
      </c>
      <c r="K60">
        <v>6</v>
      </c>
      <c r="L60">
        <f>IF(OR($P$43=K64,$P$43=K69,$P$43=K71),2,0)</f>
        <v>0</v>
      </c>
      <c r="P60" t="s">
        <v>1441</v>
      </c>
      <c r="Q60" t="s">
        <v>1442</v>
      </c>
    </row>
    <row r="61" spans="1:17" x14ac:dyDescent="0.25">
      <c r="B61" s="1" t="s">
        <v>113</v>
      </c>
      <c r="J61" t="s">
        <v>48</v>
      </c>
      <c r="K61">
        <v>7</v>
      </c>
      <c r="L61">
        <f>IF(OR($P$43=K57,$P$43=K65,$P$43=K69),2,0)</f>
        <v>0</v>
      </c>
    </row>
    <row r="62" spans="1:17" x14ac:dyDescent="0.25">
      <c r="B62" t="s">
        <v>114</v>
      </c>
      <c r="J62" t="s">
        <v>98</v>
      </c>
      <c r="K62">
        <v>8</v>
      </c>
      <c r="L62">
        <f>IF(OR($P$43=K62,$P$43=K55),2,0)</f>
        <v>0</v>
      </c>
    </row>
    <row r="63" spans="1:17" x14ac:dyDescent="0.25">
      <c r="B63" t="s">
        <v>115</v>
      </c>
      <c r="J63" t="s">
        <v>166</v>
      </c>
      <c r="K63">
        <v>9</v>
      </c>
      <c r="L63">
        <f>IF(OR($P$43=K54,$P$43=K65,$P$43=K60, $P$43=K61, $P$43=K67),2,0)</f>
        <v>0</v>
      </c>
      <c r="P63" t="s">
        <v>15</v>
      </c>
      <c r="Q63">
        <f>M26+5</f>
        <v>55</v>
      </c>
    </row>
    <row r="64" spans="1:17" x14ac:dyDescent="0.25">
      <c r="B64" t="s">
        <v>116</v>
      </c>
      <c r="J64" t="s">
        <v>167</v>
      </c>
      <c r="K64">
        <v>10</v>
      </c>
      <c r="L64">
        <f>IF(OR($P$43=K64,$P$43=K71,$P$43=K63),2,0)</f>
        <v>0</v>
      </c>
      <c r="P64" t="s">
        <v>20</v>
      </c>
      <c r="Q64">
        <f>SUMPRODUCT(A18:A32,D18:D32)</f>
        <v>6.074785843479813E+32</v>
      </c>
    </row>
    <row r="65" spans="2:17" x14ac:dyDescent="0.25">
      <c r="B65" t="s">
        <v>117</v>
      </c>
      <c r="J65" t="s">
        <v>174</v>
      </c>
      <c r="K65">
        <v>11</v>
      </c>
      <c r="L65">
        <f>IF(OR($P$43=K69,$P$43=K59,$P$43=K60,$P$43=K70),2,0)</f>
        <v>0</v>
      </c>
      <c r="P65" t="s">
        <v>17</v>
      </c>
      <c r="Q65">
        <f>(400*A11+800*M21+A3*M26+2000)*1</f>
        <v>86250</v>
      </c>
    </row>
    <row r="66" spans="2:17" x14ac:dyDescent="0.25">
      <c r="B66" t="s">
        <v>118</v>
      </c>
      <c r="J66" t="s">
        <v>51</v>
      </c>
      <c r="K66">
        <v>12</v>
      </c>
      <c r="L66">
        <f>IF(OR($P$43=K72,$P$43=K73,$P$43=K81),2,0)</f>
        <v>0</v>
      </c>
      <c r="P66" t="s">
        <v>1443</v>
      </c>
      <c r="Q66">
        <f>50000*S33</f>
        <v>6352500.0000000009</v>
      </c>
    </row>
    <row r="67" spans="2:17" x14ac:dyDescent="0.25">
      <c r="B67" t="s">
        <v>119</v>
      </c>
      <c r="J67" t="s">
        <v>99</v>
      </c>
      <c r="K67">
        <v>13</v>
      </c>
      <c r="L67">
        <f>IF(OR($P$43=K68,$P$43=K64),2,0)</f>
        <v>0</v>
      </c>
      <c r="P67" t="s">
        <v>24</v>
      </c>
      <c r="Q67">
        <f>(Q63*Q64*Q65)/Q66</f>
        <v>4.5363660519492101E+32</v>
      </c>
    </row>
    <row r="68" spans="2:17" x14ac:dyDescent="0.25">
      <c r="B68" t="s">
        <v>120</v>
      </c>
      <c r="J68" t="s">
        <v>175</v>
      </c>
      <c r="K68">
        <v>14</v>
      </c>
      <c r="L68">
        <f>IF(OR($P$43=K54,$P$43=K62,$P$43=K55),2,0)</f>
        <v>0</v>
      </c>
    </row>
    <row r="69" spans="2:17" x14ac:dyDescent="0.25">
      <c r="B69" t="s">
        <v>121</v>
      </c>
      <c r="J69" t="s">
        <v>176</v>
      </c>
      <c r="K69">
        <v>15</v>
      </c>
      <c r="L69">
        <f>IF(OR($P$43=K59,$P$43=K63,$P$43=K64,$P$43=K70,$P$43=K71),2,0)</f>
        <v>0</v>
      </c>
    </row>
    <row r="70" spans="2:17" x14ac:dyDescent="0.25">
      <c r="B70" t="s">
        <v>122</v>
      </c>
      <c r="J70" t="s">
        <v>177</v>
      </c>
      <c r="K70">
        <v>16</v>
      </c>
      <c r="L70">
        <f>IF(OR($P$43=K76,$P$43=K77,$P$43=K85),2,0)</f>
        <v>0</v>
      </c>
    </row>
    <row r="71" spans="2:17" x14ac:dyDescent="0.25">
      <c r="B71" t="s">
        <v>123</v>
      </c>
      <c r="J71" t="s">
        <v>178</v>
      </c>
      <c r="K71">
        <v>17</v>
      </c>
      <c r="L71">
        <f>IF(OR($P$43=K57,$P$43=K63),2,0)</f>
        <v>0</v>
      </c>
    </row>
    <row r="72" spans="2:17" x14ac:dyDescent="0.25">
      <c r="B72" t="s">
        <v>124</v>
      </c>
    </row>
    <row r="73" spans="2:17" x14ac:dyDescent="0.25">
      <c r="B73" t="s">
        <v>125</v>
      </c>
    </row>
    <row r="74" spans="2:17" x14ac:dyDescent="0.25">
      <c r="B74" t="s">
        <v>126</v>
      </c>
    </row>
    <row r="75" spans="2:17" x14ac:dyDescent="0.25">
      <c r="B75" t="s">
        <v>127</v>
      </c>
    </row>
    <row r="76" spans="2:17" x14ac:dyDescent="0.25">
      <c r="B76" t="s">
        <v>128</v>
      </c>
    </row>
    <row r="77" spans="2:17" x14ac:dyDescent="0.25">
      <c r="B77" t="s">
        <v>129</v>
      </c>
    </row>
    <row r="78" spans="2:17" x14ac:dyDescent="0.25">
      <c r="B78" t="s">
        <v>130</v>
      </c>
    </row>
    <row r="79" spans="2:17" x14ac:dyDescent="0.25">
      <c r="B79" t="s">
        <v>131</v>
      </c>
    </row>
    <row r="80" spans="2:17" x14ac:dyDescent="0.25">
      <c r="B80" t="s">
        <v>132</v>
      </c>
    </row>
    <row r="81" spans="2:2" x14ac:dyDescent="0.25">
      <c r="B81" t="s">
        <v>133</v>
      </c>
    </row>
    <row r="82" spans="2:2" x14ac:dyDescent="0.25">
      <c r="B82" t="s">
        <v>134</v>
      </c>
    </row>
    <row r="83" spans="2:2" x14ac:dyDescent="0.25">
      <c r="B83" t="s">
        <v>135</v>
      </c>
    </row>
    <row r="84" spans="2:2" x14ac:dyDescent="0.25">
      <c r="B84" t="s">
        <v>136</v>
      </c>
    </row>
    <row r="85" spans="2:2" x14ac:dyDescent="0.25">
      <c r="B85" t="s">
        <v>137</v>
      </c>
    </row>
    <row r="86" spans="2:2" x14ac:dyDescent="0.25">
      <c r="B86" t="s">
        <v>138</v>
      </c>
    </row>
    <row r="87" spans="2:2" x14ac:dyDescent="0.25">
      <c r="B87" t="s">
        <v>139</v>
      </c>
    </row>
    <row r="88" spans="2:2" x14ac:dyDescent="0.25">
      <c r="B88" t="s">
        <v>140</v>
      </c>
    </row>
    <row r="89" spans="2:2" x14ac:dyDescent="0.25">
      <c r="B89" t="s">
        <v>141</v>
      </c>
    </row>
    <row r="90" spans="2:2" x14ac:dyDescent="0.25">
      <c r="B90" t="s">
        <v>142</v>
      </c>
    </row>
    <row r="91" spans="2:2" x14ac:dyDescent="0.25">
      <c r="B91" t="s">
        <v>143</v>
      </c>
    </row>
    <row r="92" spans="2:2" x14ac:dyDescent="0.25">
      <c r="B92" t="s">
        <v>144</v>
      </c>
    </row>
    <row r="93" spans="2:2" x14ac:dyDescent="0.25">
      <c r="B93" t="s">
        <v>145</v>
      </c>
    </row>
    <row r="94" spans="2:2" x14ac:dyDescent="0.25">
      <c r="B94" t="s">
        <v>146</v>
      </c>
    </row>
    <row r="95" spans="2:2" x14ac:dyDescent="0.25">
      <c r="B95" t="s">
        <v>147</v>
      </c>
    </row>
    <row r="96" spans="2:2" x14ac:dyDescent="0.25">
      <c r="B96" t="s">
        <v>148</v>
      </c>
    </row>
    <row r="97" spans="2:2" x14ac:dyDescent="0.25">
      <c r="B97" t="s">
        <v>149</v>
      </c>
    </row>
    <row r="98" spans="2:2" x14ac:dyDescent="0.25">
      <c r="B98" t="s">
        <v>150</v>
      </c>
    </row>
    <row r="99" spans="2:2" x14ac:dyDescent="0.25">
      <c r="B99" t="s">
        <v>151</v>
      </c>
    </row>
    <row r="100" spans="2:2" x14ac:dyDescent="0.25">
      <c r="B100" t="s">
        <v>152</v>
      </c>
    </row>
    <row r="101" spans="2:2" x14ac:dyDescent="0.25">
      <c r="B101" t="s">
        <v>153</v>
      </c>
    </row>
    <row r="102" spans="2:2" x14ac:dyDescent="0.25">
      <c r="B102" t="s">
        <v>154</v>
      </c>
    </row>
    <row r="103" spans="2:2" x14ac:dyDescent="0.25">
      <c r="B103" t="s">
        <v>155</v>
      </c>
    </row>
    <row r="104" spans="2:2" x14ac:dyDescent="0.25">
      <c r="B104" t="s">
        <v>156</v>
      </c>
    </row>
    <row r="105" spans="2:2" x14ac:dyDescent="0.25">
      <c r="B105" t="s">
        <v>157</v>
      </c>
    </row>
    <row r="106" spans="2:2" x14ac:dyDescent="0.25">
      <c r="B106" t="s">
        <v>158</v>
      </c>
    </row>
    <row r="107" spans="2:2" x14ac:dyDescent="0.25">
      <c r="B107" t="s">
        <v>159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0"/>
  <sheetViews>
    <sheetView workbookViewId="0">
      <selection sqref="A1:D260"/>
    </sheetView>
  </sheetViews>
  <sheetFormatPr defaultRowHeight="15" x14ac:dyDescent="0.25"/>
  <sheetData>
    <row r="1" spans="1:4" x14ac:dyDescent="0.25">
      <c r="A1" t="s">
        <v>182</v>
      </c>
      <c r="B1" t="s">
        <v>1356</v>
      </c>
      <c r="C1" t="s">
        <v>1445</v>
      </c>
      <c r="D1" t="s">
        <v>1446</v>
      </c>
    </row>
    <row r="2" spans="1:4" x14ac:dyDescent="0.25">
      <c r="A2">
        <v>237</v>
      </c>
      <c r="B2" t="s">
        <v>1447</v>
      </c>
      <c r="C2" t="s">
        <v>1448</v>
      </c>
      <c r="D2" t="s">
        <v>1449</v>
      </c>
    </row>
    <row r="3" spans="1:4" x14ac:dyDescent="0.25">
      <c r="A3">
        <v>238</v>
      </c>
      <c r="B3" t="s">
        <v>1450</v>
      </c>
      <c r="C3" t="s">
        <v>1451</v>
      </c>
      <c r="D3" t="s">
        <v>1449</v>
      </c>
    </row>
    <row r="4" spans="1:4" x14ac:dyDescent="0.25">
      <c r="A4">
        <v>235</v>
      </c>
      <c r="B4" t="s">
        <v>1452</v>
      </c>
      <c r="C4" t="s">
        <v>1453</v>
      </c>
      <c r="D4" t="s">
        <v>1449</v>
      </c>
    </row>
    <row r="5" spans="1:4" x14ac:dyDescent="0.25">
      <c r="A5">
        <v>255</v>
      </c>
      <c r="B5" t="s">
        <v>1454</v>
      </c>
      <c r="C5" t="s">
        <v>1455</v>
      </c>
      <c r="D5" t="s">
        <v>1449</v>
      </c>
    </row>
    <row r="6" spans="1:4" x14ac:dyDescent="0.25">
      <c r="A6">
        <v>241</v>
      </c>
      <c r="B6" t="s">
        <v>1456</v>
      </c>
      <c r="C6" t="s">
        <v>1457</v>
      </c>
      <c r="D6" t="s">
        <v>1449</v>
      </c>
    </row>
    <row r="7" spans="1:4" x14ac:dyDescent="0.25">
      <c r="A7">
        <v>258</v>
      </c>
      <c r="B7" t="s">
        <v>1458</v>
      </c>
      <c r="C7" t="s">
        <v>1459</v>
      </c>
      <c r="D7" t="s">
        <v>1449</v>
      </c>
    </row>
    <row r="8" spans="1:4" x14ac:dyDescent="0.25">
      <c r="A8">
        <v>248</v>
      </c>
      <c r="B8" t="s">
        <v>1460</v>
      </c>
      <c r="C8" t="s">
        <v>1461</v>
      </c>
      <c r="D8" t="s">
        <v>1449</v>
      </c>
    </row>
    <row r="9" spans="1:4" x14ac:dyDescent="0.25">
      <c r="A9">
        <v>246</v>
      </c>
      <c r="B9" t="s">
        <v>1462</v>
      </c>
      <c r="C9" t="s">
        <v>1463</v>
      </c>
      <c r="D9" t="s">
        <v>1449</v>
      </c>
    </row>
    <row r="10" spans="1:4" x14ac:dyDescent="0.25">
      <c r="A10">
        <v>234</v>
      </c>
      <c r="B10" t="s">
        <v>1464</v>
      </c>
      <c r="C10" t="s">
        <v>1465</v>
      </c>
      <c r="D10" t="s">
        <v>1449</v>
      </c>
    </row>
    <row r="11" spans="1:4" x14ac:dyDescent="0.25">
      <c r="A11">
        <v>236</v>
      </c>
      <c r="B11" t="s">
        <v>1466</v>
      </c>
      <c r="C11" t="s">
        <v>1467</v>
      </c>
      <c r="D11" t="s">
        <v>1449</v>
      </c>
    </row>
    <row r="12" spans="1:4" x14ac:dyDescent="0.25">
      <c r="A12">
        <v>250</v>
      </c>
      <c r="B12" t="s">
        <v>1468</v>
      </c>
      <c r="C12" t="s">
        <v>1469</v>
      </c>
      <c r="D12" t="s">
        <v>1449</v>
      </c>
    </row>
    <row r="13" spans="1:4" x14ac:dyDescent="0.25">
      <c r="A13">
        <v>240</v>
      </c>
      <c r="B13" t="s">
        <v>1470</v>
      </c>
      <c r="C13" t="s">
        <v>1471</v>
      </c>
      <c r="D13" t="s">
        <v>1449</v>
      </c>
    </row>
    <row r="14" spans="1:4" x14ac:dyDescent="0.25">
      <c r="A14">
        <v>256</v>
      </c>
      <c r="B14" t="s">
        <v>1472</v>
      </c>
      <c r="C14" t="s">
        <v>1473</v>
      </c>
      <c r="D14" t="s">
        <v>1449</v>
      </c>
    </row>
    <row r="15" spans="1:4" x14ac:dyDescent="0.25">
      <c r="A15">
        <v>257</v>
      </c>
      <c r="B15" t="s">
        <v>1474</v>
      </c>
      <c r="C15" t="s">
        <v>1475</v>
      </c>
      <c r="D15" t="s">
        <v>1449</v>
      </c>
    </row>
    <row r="16" spans="1:4" x14ac:dyDescent="0.25">
      <c r="A16">
        <v>253</v>
      </c>
      <c r="B16" t="s">
        <v>1476</v>
      </c>
      <c r="C16" t="s">
        <v>1477</v>
      </c>
      <c r="D16" t="s">
        <v>1449</v>
      </c>
    </row>
    <row r="17" spans="1:4" x14ac:dyDescent="0.25">
      <c r="A17">
        <v>249</v>
      </c>
      <c r="B17" t="s">
        <v>1478</v>
      </c>
      <c r="C17" t="s">
        <v>1479</v>
      </c>
      <c r="D17" t="s">
        <v>1449</v>
      </c>
    </row>
    <row r="18" spans="1:4" x14ac:dyDescent="0.25">
      <c r="A18">
        <v>239</v>
      </c>
      <c r="B18" t="s">
        <v>1480</v>
      </c>
      <c r="C18" t="s">
        <v>1481</v>
      </c>
      <c r="D18" t="s">
        <v>1449</v>
      </c>
    </row>
    <row r="19" spans="1:4" x14ac:dyDescent="0.25">
      <c r="A19">
        <v>244</v>
      </c>
      <c r="B19" t="s">
        <v>1482</v>
      </c>
      <c r="C19" t="s">
        <v>1483</v>
      </c>
      <c r="D19" t="s">
        <v>1449</v>
      </c>
    </row>
    <row r="20" spans="1:4" x14ac:dyDescent="0.25">
      <c r="A20">
        <v>247</v>
      </c>
      <c r="B20" t="s">
        <v>1484</v>
      </c>
      <c r="C20" t="s">
        <v>1485</v>
      </c>
      <c r="D20" t="s">
        <v>1449</v>
      </c>
    </row>
    <row r="21" spans="1:4" x14ac:dyDescent="0.25">
      <c r="A21">
        <v>245</v>
      </c>
      <c r="B21" t="s">
        <v>1486</v>
      </c>
      <c r="C21" t="s">
        <v>1487</v>
      </c>
      <c r="D21" t="s">
        <v>1449</v>
      </c>
    </row>
    <row r="22" spans="1:4" x14ac:dyDescent="0.25">
      <c r="A22">
        <v>251</v>
      </c>
      <c r="B22" t="s">
        <v>1488</v>
      </c>
      <c r="C22" t="s">
        <v>1489</v>
      </c>
      <c r="D22" t="s">
        <v>1449</v>
      </c>
    </row>
    <row r="23" spans="1:4" x14ac:dyDescent="0.25">
      <c r="A23">
        <v>242</v>
      </c>
      <c r="B23" t="s">
        <v>1490</v>
      </c>
      <c r="C23" t="s">
        <v>1481</v>
      </c>
      <c r="D23" t="s">
        <v>1449</v>
      </c>
    </row>
    <row r="24" spans="1:4" x14ac:dyDescent="0.25">
      <c r="A24">
        <v>243</v>
      </c>
      <c r="B24" t="s">
        <v>1491</v>
      </c>
      <c r="C24" t="s">
        <v>1492</v>
      </c>
      <c r="D24" t="s">
        <v>1449</v>
      </c>
    </row>
    <row r="25" spans="1:4" x14ac:dyDescent="0.25">
      <c r="A25">
        <v>252</v>
      </c>
      <c r="B25" t="s">
        <v>1493</v>
      </c>
      <c r="C25" t="s">
        <v>1494</v>
      </c>
      <c r="D25" t="s">
        <v>1449</v>
      </c>
    </row>
    <row r="26" spans="1:4" x14ac:dyDescent="0.25">
      <c r="A26">
        <v>254</v>
      </c>
      <c r="B26" t="s">
        <v>1495</v>
      </c>
      <c r="C26" t="s">
        <v>1496</v>
      </c>
      <c r="D26" t="s">
        <v>1449</v>
      </c>
    </row>
    <row r="27" spans="1:4" x14ac:dyDescent="0.25">
      <c r="A27">
        <v>217</v>
      </c>
      <c r="B27" t="s">
        <v>1497</v>
      </c>
      <c r="C27" t="s">
        <v>1498</v>
      </c>
      <c r="D27" t="s">
        <v>1499</v>
      </c>
    </row>
    <row r="28" spans="1:4" x14ac:dyDescent="0.25">
      <c r="A28">
        <v>210</v>
      </c>
      <c r="B28" t="s">
        <v>1500</v>
      </c>
      <c r="C28" t="s">
        <v>1501</v>
      </c>
      <c r="D28" t="s">
        <v>1499</v>
      </c>
    </row>
    <row r="29" spans="1:4" x14ac:dyDescent="0.25">
      <c r="A29">
        <v>224</v>
      </c>
      <c r="B29" t="s">
        <v>1502</v>
      </c>
      <c r="C29" t="s">
        <v>1503</v>
      </c>
      <c r="D29" t="s">
        <v>1499</v>
      </c>
    </row>
    <row r="30" spans="1:4" x14ac:dyDescent="0.25">
      <c r="A30">
        <v>201</v>
      </c>
      <c r="B30" t="s">
        <v>1504</v>
      </c>
      <c r="C30" t="s">
        <v>1505</v>
      </c>
      <c r="D30" t="s">
        <v>1499</v>
      </c>
    </row>
    <row r="31" spans="1:4" x14ac:dyDescent="0.25">
      <c r="A31">
        <v>213</v>
      </c>
      <c r="B31" t="s">
        <v>1506</v>
      </c>
      <c r="C31" t="s">
        <v>1507</v>
      </c>
      <c r="D31" t="s">
        <v>1499</v>
      </c>
    </row>
    <row r="32" spans="1:4" x14ac:dyDescent="0.25">
      <c r="A32">
        <v>212</v>
      </c>
      <c r="B32" t="s">
        <v>1508</v>
      </c>
      <c r="C32" t="s">
        <v>1509</v>
      </c>
      <c r="D32" t="s">
        <v>1499</v>
      </c>
    </row>
    <row r="33" spans="1:4" x14ac:dyDescent="0.25">
      <c r="A33">
        <v>216</v>
      </c>
      <c r="B33" t="s">
        <v>1510</v>
      </c>
      <c r="C33" t="s">
        <v>1511</v>
      </c>
      <c r="D33" t="s">
        <v>1499</v>
      </c>
    </row>
    <row r="34" spans="1:4" x14ac:dyDescent="0.25">
      <c r="A34">
        <v>219</v>
      </c>
      <c r="B34" t="s">
        <v>1512</v>
      </c>
      <c r="C34" t="s">
        <v>1513</v>
      </c>
      <c r="D34" t="s">
        <v>1499</v>
      </c>
    </row>
    <row r="35" spans="1:4" x14ac:dyDescent="0.25">
      <c r="A35">
        <v>209</v>
      </c>
      <c r="B35" t="s">
        <v>1514</v>
      </c>
      <c r="C35" t="s">
        <v>1515</v>
      </c>
      <c r="D35" t="s">
        <v>1499</v>
      </c>
    </row>
    <row r="36" spans="1:4" x14ac:dyDescent="0.25">
      <c r="A36">
        <v>226</v>
      </c>
      <c r="B36" t="s">
        <v>1516</v>
      </c>
      <c r="C36" t="s">
        <v>1517</v>
      </c>
      <c r="D36" t="s">
        <v>1499</v>
      </c>
    </row>
    <row r="37" spans="1:4" x14ac:dyDescent="0.25">
      <c r="A37">
        <v>194</v>
      </c>
      <c r="B37" t="s">
        <v>1518</v>
      </c>
      <c r="C37" t="s">
        <v>1519</v>
      </c>
      <c r="D37" t="s">
        <v>1499</v>
      </c>
    </row>
    <row r="38" spans="1:4" x14ac:dyDescent="0.25">
      <c r="A38">
        <v>218</v>
      </c>
      <c r="B38" t="s">
        <v>1520</v>
      </c>
      <c r="C38" t="s">
        <v>1521</v>
      </c>
      <c r="D38" t="s">
        <v>1499</v>
      </c>
    </row>
    <row r="39" spans="1:4" x14ac:dyDescent="0.25">
      <c r="A39">
        <v>230</v>
      </c>
      <c r="B39" t="s">
        <v>1522</v>
      </c>
      <c r="C39" t="s">
        <v>1523</v>
      </c>
      <c r="D39" t="s">
        <v>1499</v>
      </c>
    </row>
    <row r="40" spans="1:4" x14ac:dyDescent="0.25">
      <c r="A40">
        <v>206</v>
      </c>
      <c r="B40" t="s">
        <v>1524</v>
      </c>
      <c r="C40" t="s">
        <v>1525</v>
      </c>
      <c r="D40" t="s">
        <v>1499</v>
      </c>
    </row>
    <row r="41" spans="1:4" x14ac:dyDescent="0.25">
      <c r="A41">
        <v>229</v>
      </c>
      <c r="B41" t="s">
        <v>1526</v>
      </c>
      <c r="C41" t="s">
        <v>1527</v>
      </c>
      <c r="D41" t="s">
        <v>1499</v>
      </c>
    </row>
    <row r="42" spans="1:4" x14ac:dyDescent="0.25">
      <c r="A42">
        <v>215</v>
      </c>
      <c r="B42" t="s">
        <v>1528</v>
      </c>
      <c r="C42" t="s">
        <v>1529</v>
      </c>
      <c r="D42" t="s">
        <v>1499</v>
      </c>
    </row>
    <row r="43" spans="1:4" x14ac:dyDescent="0.25">
      <c r="A43">
        <v>204</v>
      </c>
      <c r="B43" t="s">
        <v>1530</v>
      </c>
      <c r="C43" t="s">
        <v>1531</v>
      </c>
      <c r="D43" t="s">
        <v>1499</v>
      </c>
    </row>
    <row r="44" spans="1:4" x14ac:dyDescent="0.25">
      <c r="A44">
        <v>203</v>
      </c>
      <c r="B44" t="s">
        <v>1532</v>
      </c>
      <c r="C44" t="s">
        <v>1533</v>
      </c>
      <c r="D44" t="s">
        <v>1499</v>
      </c>
    </row>
    <row r="45" spans="1:4" x14ac:dyDescent="0.25">
      <c r="A45">
        <v>196</v>
      </c>
      <c r="B45" t="s">
        <v>1534</v>
      </c>
      <c r="C45" t="s">
        <v>1535</v>
      </c>
      <c r="D45" t="s">
        <v>1499</v>
      </c>
    </row>
    <row r="46" spans="1:4" x14ac:dyDescent="0.25">
      <c r="A46">
        <v>228</v>
      </c>
      <c r="B46" t="s">
        <v>1536</v>
      </c>
      <c r="C46" t="s">
        <v>1537</v>
      </c>
      <c r="D46" t="s">
        <v>1499</v>
      </c>
    </row>
    <row r="47" spans="1:4" x14ac:dyDescent="0.25">
      <c r="A47">
        <v>233</v>
      </c>
      <c r="B47" t="s">
        <v>1538</v>
      </c>
      <c r="C47" t="s">
        <v>1539</v>
      </c>
      <c r="D47" t="s">
        <v>1499</v>
      </c>
    </row>
    <row r="48" spans="1:4" x14ac:dyDescent="0.25">
      <c r="A48">
        <v>211</v>
      </c>
      <c r="B48" t="s">
        <v>1540</v>
      </c>
      <c r="C48" t="s">
        <v>1541</v>
      </c>
      <c r="D48" t="s">
        <v>1499</v>
      </c>
    </row>
    <row r="49" spans="1:4" x14ac:dyDescent="0.25">
      <c r="A49">
        <v>223</v>
      </c>
      <c r="B49" t="s">
        <v>1542</v>
      </c>
      <c r="C49" t="s">
        <v>1543</v>
      </c>
      <c r="D49" t="s">
        <v>1499</v>
      </c>
    </row>
    <row r="50" spans="1:4" x14ac:dyDescent="0.25">
      <c r="A50">
        <v>232</v>
      </c>
      <c r="B50" t="s">
        <v>1544</v>
      </c>
      <c r="C50" t="s">
        <v>1545</v>
      </c>
      <c r="D50" t="s">
        <v>1499</v>
      </c>
    </row>
    <row r="51" spans="1:4" x14ac:dyDescent="0.25">
      <c r="A51">
        <v>227</v>
      </c>
      <c r="B51" t="s">
        <v>1546</v>
      </c>
      <c r="C51" t="s">
        <v>1547</v>
      </c>
      <c r="D51" t="s">
        <v>1499</v>
      </c>
    </row>
    <row r="52" spans="1:4" x14ac:dyDescent="0.25">
      <c r="A52">
        <v>214</v>
      </c>
      <c r="B52" t="s">
        <v>1548</v>
      </c>
      <c r="C52" t="s">
        <v>1549</v>
      </c>
      <c r="D52" t="s">
        <v>1499</v>
      </c>
    </row>
    <row r="53" spans="1:4" x14ac:dyDescent="0.25">
      <c r="A53">
        <v>222</v>
      </c>
      <c r="B53" t="s">
        <v>1550</v>
      </c>
      <c r="C53" t="s">
        <v>1543</v>
      </c>
      <c r="D53" t="s">
        <v>1499</v>
      </c>
    </row>
    <row r="54" spans="1:4" x14ac:dyDescent="0.25">
      <c r="A54">
        <v>225</v>
      </c>
      <c r="B54" t="s">
        <v>1551</v>
      </c>
      <c r="C54" t="s">
        <v>1552</v>
      </c>
      <c r="D54" t="s">
        <v>1499</v>
      </c>
    </row>
    <row r="55" spans="1:4" x14ac:dyDescent="0.25">
      <c r="A55">
        <v>208</v>
      </c>
      <c r="B55" t="s">
        <v>1553</v>
      </c>
      <c r="C55" t="s">
        <v>1554</v>
      </c>
      <c r="D55" t="s">
        <v>1499</v>
      </c>
    </row>
    <row r="56" spans="1:4" x14ac:dyDescent="0.25">
      <c r="A56">
        <v>231</v>
      </c>
      <c r="B56" t="s">
        <v>1555</v>
      </c>
      <c r="C56" t="s">
        <v>1556</v>
      </c>
      <c r="D56" t="s">
        <v>1499</v>
      </c>
    </row>
    <row r="57" spans="1:4" x14ac:dyDescent="0.25">
      <c r="A57">
        <v>197</v>
      </c>
      <c r="B57" t="s">
        <v>1557</v>
      </c>
      <c r="C57" t="s">
        <v>1558</v>
      </c>
      <c r="D57" t="s">
        <v>1499</v>
      </c>
    </row>
    <row r="58" spans="1:4" x14ac:dyDescent="0.25">
      <c r="A58">
        <v>202</v>
      </c>
      <c r="B58" t="s">
        <v>1559</v>
      </c>
      <c r="C58" t="s">
        <v>1560</v>
      </c>
      <c r="D58" t="s">
        <v>1499</v>
      </c>
    </row>
    <row r="59" spans="1:4" x14ac:dyDescent="0.25">
      <c r="A59">
        <v>220</v>
      </c>
      <c r="B59" t="s">
        <v>1561</v>
      </c>
      <c r="C59" t="s">
        <v>1562</v>
      </c>
      <c r="D59" t="s">
        <v>1499</v>
      </c>
    </row>
    <row r="60" spans="1:4" x14ac:dyDescent="0.25">
      <c r="A60">
        <v>198</v>
      </c>
      <c r="B60" t="s">
        <v>1563</v>
      </c>
      <c r="C60" t="s">
        <v>1564</v>
      </c>
      <c r="D60" t="s">
        <v>1499</v>
      </c>
    </row>
    <row r="61" spans="1:4" x14ac:dyDescent="0.25">
      <c r="A61">
        <v>192</v>
      </c>
      <c r="B61" t="s">
        <v>1565</v>
      </c>
      <c r="C61" t="s">
        <v>1566</v>
      </c>
      <c r="D61" t="s">
        <v>1499</v>
      </c>
    </row>
    <row r="62" spans="1:4" x14ac:dyDescent="0.25">
      <c r="A62">
        <v>200</v>
      </c>
      <c r="B62" t="s">
        <v>1567</v>
      </c>
      <c r="C62" t="s">
        <v>1568</v>
      </c>
      <c r="D62" t="s">
        <v>1499</v>
      </c>
    </row>
    <row r="63" spans="1:4" x14ac:dyDescent="0.25">
      <c r="A63">
        <v>207</v>
      </c>
      <c r="B63" t="s">
        <v>1569</v>
      </c>
      <c r="C63" t="s">
        <v>1570</v>
      </c>
      <c r="D63" t="s">
        <v>1499</v>
      </c>
    </row>
    <row r="64" spans="1:4" x14ac:dyDescent="0.25">
      <c r="A64">
        <v>221</v>
      </c>
      <c r="B64" t="s">
        <v>1571</v>
      </c>
      <c r="C64" t="s">
        <v>1572</v>
      </c>
      <c r="D64" t="s">
        <v>1499</v>
      </c>
    </row>
    <row r="65" spans="1:4" x14ac:dyDescent="0.25">
      <c r="A65">
        <v>205</v>
      </c>
      <c r="B65" t="s">
        <v>1573</v>
      </c>
      <c r="C65" t="s">
        <v>1574</v>
      </c>
      <c r="D65" t="s">
        <v>1499</v>
      </c>
    </row>
    <row r="66" spans="1:4" x14ac:dyDescent="0.25">
      <c r="A66">
        <v>199</v>
      </c>
      <c r="B66" t="s">
        <v>1575</v>
      </c>
      <c r="C66" t="s">
        <v>1576</v>
      </c>
      <c r="D66" t="s">
        <v>1499</v>
      </c>
    </row>
    <row r="67" spans="1:4" x14ac:dyDescent="0.25">
      <c r="A67">
        <v>195</v>
      </c>
      <c r="B67" t="s">
        <v>1577</v>
      </c>
      <c r="C67" t="s">
        <v>1578</v>
      </c>
      <c r="D67" t="s">
        <v>1499</v>
      </c>
    </row>
    <row r="68" spans="1:4" x14ac:dyDescent="0.25">
      <c r="A68">
        <v>193</v>
      </c>
      <c r="B68" t="s">
        <v>1579</v>
      </c>
      <c r="C68" t="s">
        <v>1580</v>
      </c>
      <c r="D68" t="s">
        <v>1499</v>
      </c>
    </row>
    <row r="69" spans="1:4" x14ac:dyDescent="0.25">
      <c r="A69">
        <v>184</v>
      </c>
      <c r="B69" t="s">
        <v>1581</v>
      </c>
      <c r="C69" t="s">
        <v>1582</v>
      </c>
      <c r="D69" t="s">
        <v>1583</v>
      </c>
    </row>
    <row r="70" spans="1:4" x14ac:dyDescent="0.25">
      <c r="A70">
        <v>165</v>
      </c>
      <c r="B70" t="s">
        <v>1584</v>
      </c>
      <c r="C70" t="s">
        <v>1585</v>
      </c>
      <c r="D70" t="s">
        <v>1583</v>
      </c>
    </row>
    <row r="71" spans="1:4" x14ac:dyDescent="0.25">
      <c r="A71">
        <v>188</v>
      </c>
      <c r="B71" t="s">
        <v>1586</v>
      </c>
      <c r="C71" t="s">
        <v>1587</v>
      </c>
      <c r="D71" t="s">
        <v>1583</v>
      </c>
    </row>
    <row r="72" spans="1:4" x14ac:dyDescent="0.25">
      <c r="A72">
        <v>171</v>
      </c>
      <c r="B72" t="s">
        <v>1588</v>
      </c>
      <c r="C72" t="s">
        <v>1589</v>
      </c>
      <c r="D72" t="s">
        <v>1583</v>
      </c>
    </row>
    <row r="73" spans="1:4" x14ac:dyDescent="0.25">
      <c r="A73">
        <v>167</v>
      </c>
      <c r="B73" t="s">
        <v>1590</v>
      </c>
      <c r="C73" t="s">
        <v>1591</v>
      </c>
      <c r="D73" t="s">
        <v>1583</v>
      </c>
    </row>
    <row r="74" spans="1:4" x14ac:dyDescent="0.25">
      <c r="A74">
        <v>172</v>
      </c>
      <c r="B74" t="s">
        <v>1592</v>
      </c>
      <c r="C74" t="s">
        <v>1593</v>
      </c>
      <c r="D74" t="s">
        <v>1583</v>
      </c>
    </row>
    <row r="75" spans="1:4" x14ac:dyDescent="0.25">
      <c r="A75">
        <v>186</v>
      </c>
      <c r="B75" t="s">
        <v>1594</v>
      </c>
      <c r="C75" t="s">
        <v>1595</v>
      </c>
      <c r="D75" t="s">
        <v>1583</v>
      </c>
    </row>
    <row r="76" spans="1:4" x14ac:dyDescent="0.25">
      <c r="A76">
        <v>191</v>
      </c>
      <c r="B76" t="s">
        <v>1596</v>
      </c>
      <c r="C76" t="s">
        <v>1597</v>
      </c>
      <c r="D76" t="s">
        <v>1583</v>
      </c>
    </row>
    <row r="77" spans="1:4" x14ac:dyDescent="0.25">
      <c r="A77">
        <v>190</v>
      </c>
      <c r="B77" t="s">
        <v>1598</v>
      </c>
      <c r="C77" t="s">
        <v>1599</v>
      </c>
      <c r="D77" t="s">
        <v>1583</v>
      </c>
    </row>
    <row r="78" spans="1:4" x14ac:dyDescent="0.25">
      <c r="A78">
        <v>187</v>
      </c>
      <c r="B78" t="s">
        <v>1600</v>
      </c>
      <c r="C78" t="s">
        <v>1601</v>
      </c>
      <c r="D78" t="s">
        <v>1583</v>
      </c>
    </row>
    <row r="79" spans="1:4" x14ac:dyDescent="0.25">
      <c r="A79">
        <v>166</v>
      </c>
      <c r="B79" t="s">
        <v>1602</v>
      </c>
      <c r="C79" t="s">
        <v>1603</v>
      </c>
      <c r="D79" t="s">
        <v>1583</v>
      </c>
    </row>
    <row r="80" spans="1:4" x14ac:dyDescent="0.25">
      <c r="A80">
        <v>169</v>
      </c>
      <c r="B80" t="s">
        <v>1604</v>
      </c>
      <c r="C80" t="s">
        <v>1605</v>
      </c>
      <c r="D80" t="s">
        <v>1583</v>
      </c>
    </row>
    <row r="81" spans="1:4" x14ac:dyDescent="0.25">
      <c r="A81">
        <v>177</v>
      </c>
      <c r="B81" t="s">
        <v>1606</v>
      </c>
      <c r="C81" t="s">
        <v>1607</v>
      </c>
      <c r="D81" t="s">
        <v>1583</v>
      </c>
    </row>
    <row r="82" spans="1:4" x14ac:dyDescent="0.25">
      <c r="A82">
        <v>183</v>
      </c>
      <c r="B82" t="s">
        <v>1608</v>
      </c>
      <c r="C82" t="s">
        <v>1572</v>
      </c>
      <c r="D82" t="s">
        <v>1583</v>
      </c>
    </row>
    <row r="83" spans="1:4" x14ac:dyDescent="0.25">
      <c r="A83">
        <v>179</v>
      </c>
      <c r="B83" t="s">
        <v>1609</v>
      </c>
      <c r="C83" t="s">
        <v>1610</v>
      </c>
      <c r="D83" t="s">
        <v>1583</v>
      </c>
    </row>
    <row r="84" spans="1:4" x14ac:dyDescent="0.25">
      <c r="A84">
        <v>170</v>
      </c>
      <c r="B84" t="s">
        <v>1611</v>
      </c>
      <c r="C84" t="s">
        <v>1612</v>
      </c>
      <c r="D84" t="s">
        <v>1583</v>
      </c>
    </row>
    <row r="85" spans="1:4" x14ac:dyDescent="0.25">
      <c r="A85">
        <v>178</v>
      </c>
      <c r="B85" t="s">
        <v>1613</v>
      </c>
      <c r="C85" t="s">
        <v>1614</v>
      </c>
      <c r="D85" t="s">
        <v>1583</v>
      </c>
    </row>
    <row r="86" spans="1:4" x14ac:dyDescent="0.25">
      <c r="A86">
        <v>185</v>
      </c>
      <c r="B86" t="s">
        <v>1615</v>
      </c>
      <c r="C86" t="s">
        <v>1616</v>
      </c>
      <c r="D86" t="s">
        <v>1583</v>
      </c>
    </row>
    <row r="87" spans="1:4" x14ac:dyDescent="0.25">
      <c r="A87">
        <v>182</v>
      </c>
      <c r="B87" t="s">
        <v>1617</v>
      </c>
      <c r="C87" t="s">
        <v>1618</v>
      </c>
      <c r="D87" t="s">
        <v>1583</v>
      </c>
    </row>
    <row r="88" spans="1:4" x14ac:dyDescent="0.25">
      <c r="A88">
        <v>189</v>
      </c>
      <c r="B88" t="s">
        <v>1619</v>
      </c>
      <c r="C88" t="s">
        <v>1620</v>
      </c>
      <c r="D88" t="s">
        <v>1583</v>
      </c>
    </row>
    <row r="89" spans="1:4" x14ac:dyDescent="0.25">
      <c r="A89">
        <v>168</v>
      </c>
      <c r="B89" t="s">
        <v>1621</v>
      </c>
      <c r="C89" t="s">
        <v>1467</v>
      </c>
      <c r="D89" t="s">
        <v>1583</v>
      </c>
    </row>
    <row r="90" spans="1:4" x14ac:dyDescent="0.25">
      <c r="A90">
        <v>174</v>
      </c>
      <c r="B90" t="s">
        <v>1622</v>
      </c>
      <c r="C90" t="s">
        <v>1623</v>
      </c>
      <c r="D90" t="s">
        <v>1583</v>
      </c>
    </row>
    <row r="91" spans="1:4" x14ac:dyDescent="0.25">
      <c r="A91">
        <v>176</v>
      </c>
      <c r="B91" t="s">
        <v>1624</v>
      </c>
      <c r="C91" t="s">
        <v>1625</v>
      </c>
      <c r="D91" t="s">
        <v>1583</v>
      </c>
    </row>
    <row r="92" spans="1:4" x14ac:dyDescent="0.25">
      <c r="A92">
        <v>173</v>
      </c>
      <c r="B92" t="s">
        <v>1626</v>
      </c>
      <c r="C92" t="s">
        <v>1627</v>
      </c>
      <c r="D92" t="s">
        <v>1583</v>
      </c>
    </row>
    <row r="93" spans="1:4" x14ac:dyDescent="0.25">
      <c r="A93">
        <v>175</v>
      </c>
      <c r="B93" t="s">
        <v>1628</v>
      </c>
      <c r="C93" t="s">
        <v>1629</v>
      </c>
      <c r="D93" t="s">
        <v>1583</v>
      </c>
    </row>
    <row r="94" spans="1:4" x14ac:dyDescent="0.25">
      <c r="A94">
        <v>180</v>
      </c>
      <c r="B94" t="s">
        <v>1630</v>
      </c>
      <c r="C94" t="s">
        <v>1631</v>
      </c>
      <c r="D94" t="s">
        <v>1583</v>
      </c>
    </row>
    <row r="95" spans="1:4" x14ac:dyDescent="0.25">
      <c r="A95">
        <v>181</v>
      </c>
      <c r="B95" t="s">
        <v>1632</v>
      </c>
      <c r="C95" t="s">
        <v>1633</v>
      </c>
      <c r="D95" t="s">
        <v>1583</v>
      </c>
    </row>
    <row r="96" spans="1:4" x14ac:dyDescent="0.25">
      <c r="A96">
        <v>148</v>
      </c>
      <c r="B96" t="s">
        <v>1634</v>
      </c>
      <c r="C96" t="s">
        <v>1635</v>
      </c>
      <c r="D96" t="s">
        <v>1636</v>
      </c>
    </row>
    <row r="97" spans="1:4" x14ac:dyDescent="0.25">
      <c r="A97">
        <v>145</v>
      </c>
      <c r="B97" t="s">
        <v>1637</v>
      </c>
      <c r="C97" t="s">
        <v>1638</v>
      </c>
      <c r="D97" t="s">
        <v>1636</v>
      </c>
    </row>
    <row r="98" spans="1:4" x14ac:dyDescent="0.25">
      <c r="A98">
        <v>126</v>
      </c>
      <c r="B98" t="s">
        <v>1639</v>
      </c>
      <c r="C98" t="s">
        <v>1640</v>
      </c>
      <c r="D98" t="s">
        <v>1636</v>
      </c>
    </row>
    <row r="99" spans="1:4" x14ac:dyDescent="0.25">
      <c r="A99">
        <v>130</v>
      </c>
      <c r="B99" t="s">
        <v>1641</v>
      </c>
      <c r="C99" t="s">
        <v>1642</v>
      </c>
      <c r="D99" t="s">
        <v>1636</v>
      </c>
    </row>
    <row r="100" spans="1:4" x14ac:dyDescent="0.25">
      <c r="A100">
        <v>129</v>
      </c>
      <c r="B100" t="s">
        <v>1643</v>
      </c>
      <c r="C100" t="s">
        <v>1644</v>
      </c>
      <c r="D100" t="s">
        <v>1636</v>
      </c>
    </row>
    <row r="101" spans="1:4" x14ac:dyDescent="0.25">
      <c r="A101">
        <v>128</v>
      </c>
      <c r="B101" t="s">
        <v>1645</v>
      </c>
      <c r="C101" t="s">
        <v>1646</v>
      </c>
      <c r="D101" t="s">
        <v>1636</v>
      </c>
    </row>
    <row r="102" spans="1:4" x14ac:dyDescent="0.25">
      <c r="A102">
        <v>138</v>
      </c>
      <c r="B102" t="s">
        <v>1647</v>
      </c>
      <c r="C102" t="s">
        <v>1648</v>
      </c>
      <c r="D102" t="s">
        <v>1636</v>
      </c>
    </row>
    <row r="103" spans="1:4" x14ac:dyDescent="0.25">
      <c r="A103">
        <v>132</v>
      </c>
      <c r="B103" t="s">
        <v>1649</v>
      </c>
      <c r="C103" t="s">
        <v>1650</v>
      </c>
      <c r="D103" t="s">
        <v>1636</v>
      </c>
    </row>
    <row r="104" spans="1:4" x14ac:dyDescent="0.25">
      <c r="A104">
        <v>139</v>
      </c>
      <c r="B104" t="s">
        <v>1651</v>
      </c>
      <c r="C104" t="s">
        <v>1652</v>
      </c>
      <c r="D104" t="s">
        <v>1636</v>
      </c>
    </row>
    <row r="105" spans="1:4" x14ac:dyDescent="0.25">
      <c r="A105">
        <v>131</v>
      </c>
      <c r="B105" t="s">
        <v>1653</v>
      </c>
      <c r="C105" t="s">
        <v>1654</v>
      </c>
      <c r="D105" t="s">
        <v>1636</v>
      </c>
    </row>
    <row r="106" spans="1:4" x14ac:dyDescent="0.25">
      <c r="A106">
        <v>134</v>
      </c>
      <c r="B106" t="s">
        <v>1655</v>
      </c>
      <c r="C106" t="s">
        <v>1656</v>
      </c>
      <c r="D106" t="s">
        <v>1636</v>
      </c>
    </row>
    <row r="107" spans="1:4" x14ac:dyDescent="0.25">
      <c r="A107">
        <v>149</v>
      </c>
      <c r="B107" t="s">
        <v>1657</v>
      </c>
      <c r="C107" t="s">
        <v>1658</v>
      </c>
      <c r="D107" t="s">
        <v>1636</v>
      </c>
    </row>
    <row r="108" spans="1:4" x14ac:dyDescent="0.25">
      <c r="A108">
        <v>150</v>
      </c>
      <c r="B108" t="s">
        <v>1659</v>
      </c>
      <c r="C108" t="s">
        <v>1660</v>
      </c>
      <c r="D108" t="s">
        <v>1636</v>
      </c>
    </row>
    <row r="109" spans="1:4" x14ac:dyDescent="0.25">
      <c r="A109">
        <v>151</v>
      </c>
      <c r="B109" t="s">
        <v>1661</v>
      </c>
      <c r="C109" t="s">
        <v>1662</v>
      </c>
      <c r="D109" t="s">
        <v>1636</v>
      </c>
    </row>
    <row r="110" spans="1:4" x14ac:dyDescent="0.25">
      <c r="A110">
        <v>160</v>
      </c>
      <c r="B110" t="s">
        <v>1663</v>
      </c>
      <c r="C110" t="s">
        <v>1664</v>
      </c>
      <c r="D110" t="s">
        <v>1636</v>
      </c>
    </row>
    <row r="111" spans="1:4" x14ac:dyDescent="0.25">
      <c r="A111">
        <v>154</v>
      </c>
      <c r="B111" t="s">
        <v>1665</v>
      </c>
      <c r="C111" t="s">
        <v>1666</v>
      </c>
      <c r="D111" t="s">
        <v>1636</v>
      </c>
    </row>
    <row r="112" spans="1:4" x14ac:dyDescent="0.25">
      <c r="A112">
        <v>135</v>
      </c>
      <c r="B112" t="s">
        <v>1667</v>
      </c>
      <c r="C112" t="s">
        <v>1668</v>
      </c>
      <c r="D112" t="s">
        <v>1636</v>
      </c>
    </row>
    <row r="113" spans="1:4" x14ac:dyDescent="0.25">
      <c r="A113">
        <v>156</v>
      </c>
      <c r="B113" t="s">
        <v>1669</v>
      </c>
      <c r="C113" t="s">
        <v>1670</v>
      </c>
      <c r="D113" t="s">
        <v>1636</v>
      </c>
    </row>
    <row r="114" spans="1:4" x14ac:dyDescent="0.25">
      <c r="A114">
        <v>141</v>
      </c>
      <c r="B114" t="s">
        <v>1671</v>
      </c>
      <c r="C114" t="s">
        <v>1672</v>
      </c>
      <c r="D114" t="s">
        <v>1636</v>
      </c>
    </row>
    <row r="115" spans="1:4" x14ac:dyDescent="0.25">
      <c r="A115">
        <v>153</v>
      </c>
      <c r="B115" t="s">
        <v>1673</v>
      </c>
      <c r="C115" t="s">
        <v>1674</v>
      </c>
      <c r="D115" t="s">
        <v>1636</v>
      </c>
    </row>
    <row r="116" spans="1:4" x14ac:dyDescent="0.25">
      <c r="A116">
        <v>136</v>
      </c>
      <c r="B116" t="s">
        <v>1675</v>
      </c>
      <c r="C116" t="s">
        <v>1556</v>
      </c>
      <c r="D116" t="s">
        <v>1636</v>
      </c>
    </row>
    <row r="117" spans="1:4" x14ac:dyDescent="0.25">
      <c r="A117">
        <v>152</v>
      </c>
      <c r="B117" t="s">
        <v>1676</v>
      </c>
      <c r="C117" t="s">
        <v>1677</v>
      </c>
      <c r="D117" t="s">
        <v>1636</v>
      </c>
    </row>
    <row r="118" spans="1:4" x14ac:dyDescent="0.25">
      <c r="A118">
        <v>142</v>
      </c>
      <c r="B118" t="s">
        <v>1678</v>
      </c>
      <c r="C118" t="s">
        <v>1679</v>
      </c>
      <c r="D118" t="s">
        <v>1636</v>
      </c>
    </row>
    <row r="119" spans="1:4" x14ac:dyDescent="0.25">
      <c r="A119">
        <v>124</v>
      </c>
      <c r="B119" t="s">
        <v>1680</v>
      </c>
      <c r="C119" t="s">
        <v>1681</v>
      </c>
      <c r="D119" t="s">
        <v>1636</v>
      </c>
    </row>
    <row r="120" spans="1:4" x14ac:dyDescent="0.25">
      <c r="A120">
        <v>143</v>
      </c>
      <c r="B120" t="s">
        <v>1682</v>
      </c>
      <c r="C120" t="s">
        <v>1683</v>
      </c>
      <c r="D120" t="s">
        <v>1636</v>
      </c>
    </row>
    <row r="121" spans="1:4" x14ac:dyDescent="0.25">
      <c r="A121">
        <v>158</v>
      </c>
      <c r="B121" t="s">
        <v>1684</v>
      </c>
      <c r="C121" t="s">
        <v>1685</v>
      </c>
      <c r="D121" t="s">
        <v>1636</v>
      </c>
    </row>
    <row r="122" spans="1:4" x14ac:dyDescent="0.25">
      <c r="A122">
        <v>155</v>
      </c>
      <c r="B122" t="s">
        <v>1686</v>
      </c>
      <c r="C122" t="s">
        <v>1687</v>
      </c>
      <c r="D122" t="s">
        <v>1636</v>
      </c>
    </row>
    <row r="123" spans="1:4" x14ac:dyDescent="0.25">
      <c r="A123">
        <v>144</v>
      </c>
      <c r="B123" t="s">
        <v>1688</v>
      </c>
      <c r="C123" t="s">
        <v>1689</v>
      </c>
      <c r="D123" t="s">
        <v>1636</v>
      </c>
    </row>
    <row r="124" spans="1:4" x14ac:dyDescent="0.25">
      <c r="A124">
        <v>159</v>
      </c>
      <c r="B124" t="s">
        <v>1690</v>
      </c>
      <c r="C124" t="s">
        <v>1691</v>
      </c>
      <c r="D124" t="s">
        <v>1636</v>
      </c>
    </row>
    <row r="125" spans="1:4" x14ac:dyDescent="0.25">
      <c r="A125">
        <v>146</v>
      </c>
      <c r="B125" t="s">
        <v>1692</v>
      </c>
      <c r="C125" t="s">
        <v>1693</v>
      </c>
      <c r="D125" t="s">
        <v>1636</v>
      </c>
    </row>
    <row r="126" spans="1:4" x14ac:dyDescent="0.25">
      <c r="A126">
        <v>157</v>
      </c>
      <c r="B126" t="s">
        <v>1694</v>
      </c>
      <c r="C126" t="s">
        <v>1695</v>
      </c>
      <c r="D126" t="s">
        <v>1636</v>
      </c>
    </row>
    <row r="127" spans="1:4" x14ac:dyDescent="0.25">
      <c r="A127">
        <v>125</v>
      </c>
      <c r="B127" t="s">
        <v>1696</v>
      </c>
      <c r="C127" t="s">
        <v>1697</v>
      </c>
      <c r="D127" t="s">
        <v>1636</v>
      </c>
    </row>
    <row r="128" spans="1:4" x14ac:dyDescent="0.25">
      <c r="A128">
        <v>140</v>
      </c>
      <c r="B128" t="s">
        <v>1698</v>
      </c>
      <c r="C128" t="s">
        <v>1699</v>
      </c>
      <c r="D128" t="s">
        <v>1636</v>
      </c>
    </row>
    <row r="129" spans="1:4" x14ac:dyDescent="0.25">
      <c r="A129">
        <v>164</v>
      </c>
      <c r="B129" t="s">
        <v>1700</v>
      </c>
      <c r="C129" t="s">
        <v>1701</v>
      </c>
      <c r="D129" t="s">
        <v>1636</v>
      </c>
    </row>
    <row r="130" spans="1:4" x14ac:dyDescent="0.25">
      <c r="A130">
        <v>137</v>
      </c>
      <c r="B130" t="s">
        <v>1702</v>
      </c>
      <c r="C130" t="s">
        <v>1703</v>
      </c>
      <c r="D130" t="s">
        <v>1636</v>
      </c>
    </row>
    <row r="131" spans="1:4" x14ac:dyDescent="0.25">
      <c r="A131">
        <v>163</v>
      </c>
      <c r="B131" t="s">
        <v>1704</v>
      </c>
      <c r="C131" t="s">
        <v>1701</v>
      </c>
      <c r="D131" t="s">
        <v>1636</v>
      </c>
    </row>
    <row r="132" spans="1:4" x14ac:dyDescent="0.25">
      <c r="A132">
        <v>127</v>
      </c>
      <c r="B132" t="s">
        <v>1705</v>
      </c>
      <c r="C132" t="s">
        <v>1706</v>
      </c>
      <c r="D132" t="s">
        <v>1636</v>
      </c>
    </row>
    <row r="133" spans="1:4" x14ac:dyDescent="0.25">
      <c r="A133">
        <v>162</v>
      </c>
      <c r="B133" t="s">
        <v>1707</v>
      </c>
      <c r="C133" t="s">
        <v>1708</v>
      </c>
      <c r="D133" t="s">
        <v>1636</v>
      </c>
    </row>
    <row r="134" spans="1:4" x14ac:dyDescent="0.25">
      <c r="A134">
        <v>133</v>
      </c>
      <c r="B134" t="s">
        <v>1709</v>
      </c>
      <c r="C134" t="s">
        <v>1710</v>
      </c>
      <c r="D134" t="s">
        <v>1636</v>
      </c>
    </row>
    <row r="135" spans="1:4" x14ac:dyDescent="0.25">
      <c r="A135">
        <v>147</v>
      </c>
      <c r="B135" t="s">
        <v>1711</v>
      </c>
      <c r="C135" t="s">
        <v>1712</v>
      </c>
      <c r="D135" t="s">
        <v>1636</v>
      </c>
    </row>
    <row r="136" spans="1:4" x14ac:dyDescent="0.25">
      <c r="A136">
        <v>161</v>
      </c>
      <c r="B136" t="s">
        <v>1713</v>
      </c>
      <c r="C136" t="s">
        <v>1714</v>
      </c>
      <c r="D136" t="s">
        <v>1636</v>
      </c>
    </row>
    <row r="137" spans="1:4" x14ac:dyDescent="0.25">
      <c r="A137">
        <v>91</v>
      </c>
      <c r="B137" t="s">
        <v>1715</v>
      </c>
      <c r="C137" t="s">
        <v>1716</v>
      </c>
      <c r="D137" t="s">
        <v>1717</v>
      </c>
    </row>
    <row r="138" spans="1:4" x14ac:dyDescent="0.25">
      <c r="A138">
        <v>106</v>
      </c>
      <c r="B138" t="s">
        <v>1718</v>
      </c>
      <c r="C138" t="s">
        <v>1719</v>
      </c>
      <c r="D138" t="s">
        <v>1717</v>
      </c>
    </row>
    <row r="139" spans="1:4" x14ac:dyDescent="0.25">
      <c r="A139">
        <v>83</v>
      </c>
      <c r="B139" t="s">
        <v>1720</v>
      </c>
      <c r="C139" t="s">
        <v>1721</v>
      </c>
      <c r="D139" t="s">
        <v>1717</v>
      </c>
    </row>
    <row r="140" spans="1:4" x14ac:dyDescent="0.25">
      <c r="A140">
        <v>107</v>
      </c>
      <c r="B140" t="s">
        <v>1722</v>
      </c>
      <c r="C140" t="s">
        <v>1723</v>
      </c>
      <c r="D140" t="s">
        <v>1717</v>
      </c>
    </row>
    <row r="141" spans="1:4" x14ac:dyDescent="0.25">
      <c r="A141">
        <v>123</v>
      </c>
      <c r="B141" t="s">
        <v>1724</v>
      </c>
      <c r="C141" t="s">
        <v>1725</v>
      </c>
      <c r="D141" t="s">
        <v>1717</v>
      </c>
    </row>
    <row r="142" spans="1:4" x14ac:dyDescent="0.25">
      <c r="A142">
        <v>88</v>
      </c>
      <c r="B142" t="s">
        <v>1726</v>
      </c>
      <c r="C142" t="s">
        <v>1727</v>
      </c>
      <c r="D142" t="s">
        <v>1717</v>
      </c>
    </row>
    <row r="143" spans="1:4" x14ac:dyDescent="0.25">
      <c r="A143">
        <v>87</v>
      </c>
      <c r="B143" t="s">
        <v>1728</v>
      </c>
      <c r="C143" t="s">
        <v>1729</v>
      </c>
      <c r="D143" t="s">
        <v>1717</v>
      </c>
    </row>
    <row r="144" spans="1:4" x14ac:dyDescent="0.25">
      <c r="A144">
        <v>111</v>
      </c>
      <c r="B144" t="s">
        <v>1730</v>
      </c>
      <c r="C144" t="s">
        <v>1545</v>
      </c>
      <c r="D144" t="s">
        <v>1717</v>
      </c>
    </row>
    <row r="145" spans="1:4" x14ac:dyDescent="0.25">
      <c r="A145">
        <v>122</v>
      </c>
      <c r="B145" t="s">
        <v>1731</v>
      </c>
      <c r="C145" t="s">
        <v>1732</v>
      </c>
      <c r="D145" t="s">
        <v>1717</v>
      </c>
    </row>
    <row r="146" spans="1:4" x14ac:dyDescent="0.25">
      <c r="A146">
        <v>108</v>
      </c>
      <c r="B146" t="s">
        <v>1733</v>
      </c>
      <c r="C146" t="s">
        <v>1734</v>
      </c>
      <c r="D146" t="s">
        <v>1717</v>
      </c>
    </row>
    <row r="147" spans="1:4" x14ac:dyDescent="0.25">
      <c r="A147">
        <v>119</v>
      </c>
      <c r="B147" t="s">
        <v>1735</v>
      </c>
      <c r="C147" t="s">
        <v>1736</v>
      </c>
      <c r="D147" t="s">
        <v>1717</v>
      </c>
    </row>
    <row r="148" spans="1:4" x14ac:dyDescent="0.25">
      <c r="A148">
        <v>82</v>
      </c>
      <c r="B148" t="s">
        <v>1737</v>
      </c>
      <c r="C148" t="s">
        <v>1738</v>
      </c>
      <c r="D148" t="s">
        <v>1717</v>
      </c>
    </row>
    <row r="149" spans="1:4" x14ac:dyDescent="0.25">
      <c r="A149">
        <v>85</v>
      </c>
      <c r="B149" t="s">
        <v>1739</v>
      </c>
      <c r="C149" t="s">
        <v>1740</v>
      </c>
      <c r="D149" t="s">
        <v>1717</v>
      </c>
    </row>
    <row r="150" spans="1:4" x14ac:dyDescent="0.25">
      <c r="A150">
        <v>118</v>
      </c>
      <c r="B150" t="s">
        <v>1741</v>
      </c>
      <c r="C150" t="s">
        <v>1742</v>
      </c>
      <c r="D150" t="s">
        <v>1717</v>
      </c>
    </row>
    <row r="151" spans="1:4" x14ac:dyDescent="0.25">
      <c r="A151">
        <v>93</v>
      </c>
      <c r="B151" t="s">
        <v>1743</v>
      </c>
      <c r="C151" t="s">
        <v>1744</v>
      </c>
      <c r="D151" t="s">
        <v>1717</v>
      </c>
    </row>
    <row r="152" spans="1:4" x14ac:dyDescent="0.25">
      <c r="A152">
        <v>115</v>
      </c>
      <c r="B152" t="s">
        <v>1745</v>
      </c>
      <c r="C152" t="s">
        <v>1746</v>
      </c>
      <c r="D152" t="s">
        <v>1717</v>
      </c>
    </row>
    <row r="153" spans="1:4" x14ac:dyDescent="0.25">
      <c r="A153">
        <v>89</v>
      </c>
      <c r="B153" t="s">
        <v>1747</v>
      </c>
      <c r="C153" t="s">
        <v>1748</v>
      </c>
      <c r="D153" t="s">
        <v>1717</v>
      </c>
    </row>
    <row r="154" spans="1:4" x14ac:dyDescent="0.25">
      <c r="A154">
        <v>103</v>
      </c>
      <c r="B154" t="s">
        <v>1749</v>
      </c>
      <c r="C154" t="s">
        <v>1750</v>
      </c>
      <c r="D154" t="s">
        <v>1717</v>
      </c>
    </row>
    <row r="155" spans="1:4" x14ac:dyDescent="0.25">
      <c r="A155">
        <v>102</v>
      </c>
      <c r="B155" t="s">
        <v>1751</v>
      </c>
      <c r="C155" t="s">
        <v>1752</v>
      </c>
      <c r="D155" t="s">
        <v>1717</v>
      </c>
    </row>
    <row r="156" spans="1:4" x14ac:dyDescent="0.25">
      <c r="A156">
        <v>98</v>
      </c>
      <c r="B156" t="s">
        <v>1753</v>
      </c>
      <c r="C156" t="s">
        <v>1754</v>
      </c>
      <c r="D156" t="s">
        <v>1717</v>
      </c>
    </row>
    <row r="157" spans="1:4" x14ac:dyDescent="0.25">
      <c r="A157">
        <v>104</v>
      </c>
      <c r="B157" t="s">
        <v>1755</v>
      </c>
      <c r="C157" t="s">
        <v>1701</v>
      </c>
      <c r="D157" t="s">
        <v>1717</v>
      </c>
    </row>
    <row r="158" spans="1:4" x14ac:dyDescent="0.25">
      <c r="A158">
        <v>78</v>
      </c>
      <c r="B158" t="s">
        <v>1756</v>
      </c>
      <c r="C158" t="s">
        <v>1757</v>
      </c>
      <c r="D158" t="s">
        <v>1717</v>
      </c>
    </row>
    <row r="159" spans="1:4" x14ac:dyDescent="0.25">
      <c r="A159">
        <v>121</v>
      </c>
      <c r="B159" t="s">
        <v>1758</v>
      </c>
      <c r="C159" t="s">
        <v>1759</v>
      </c>
      <c r="D159" t="s">
        <v>1717</v>
      </c>
    </row>
    <row r="160" spans="1:4" x14ac:dyDescent="0.25">
      <c r="A160">
        <v>99</v>
      </c>
      <c r="B160" t="s">
        <v>1760</v>
      </c>
      <c r="C160" t="s">
        <v>1761</v>
      </c>
      <c r="D160" t="s">
        <v>1717</v>
      </c>
    </row>
    <row r="161" spans="1:4" x14ac:dyDescent="0.25">
      <c r="A161">
        <v>96</v>
      </c>
      <c r="B161" t="s">
        <v>1762</v>
      </c>
      <c r="C161" t="s">
        <v>1763</v>
      </c>
      <c r="D161" t="s">
        <v>1717</v>
      </c>
    </row>
    <row r="162" spans="1:4" x14ac:dyDescent="0.25">
      <c r="A162">
        <v>90</v>
      </c>
      <c r="B162" t="s">
        <v>1764</v>
      </c>
      <c r="C162" t="s">
        <v>1765</v>
      </c>
      <c r="D162" t="s">
        <v>1717</v>
      </c>
    </row>
    <row r="163" spans="1:4" x14ac:dyDescent="0.25">
      <c r="A163">
        <v>95</v>
      </c>
      <c r="B163" t="s">
        <v>1766</v>
      </c>
      <c r="C163" t="s">
        <v>1767</v>
      </c>
      <c r="D163" t="s">
        <v>1717</v>
      </c>
    </row>
    <row r="164" spans="1:4" x14ac:dyDescent="0.25">
      <c r="A164">
        <v>120</v>
      </c>
      <c r="B164" t="s">
        <v>1768</v>
      </c>
      <c r="C164" t="s">
        <v>1769</v>
      </c>
      <c r="D164" t="s">
        <v>1717</v>
      </c>
    </row>
    <row r="165" spans="1:4" x14ac:dyDescent="0.25">
      <c r="A165">
        <v>79</v>
      </c>
      <c r="B165" t="s">
        <v>1770</v>
      </c>
      <c r="C165" t="s">
        <v>1771</v>
      </c>
      <c r="D165" t="s">
        <v>1717</v>
      </c>
    </row>
    <row r="166" spans="1:4" x14ac:dyDescent="0.25">
      <c r="A166">
        <v>113</v>
      </c>
      <c r="B166" t="s">
        <v>1772</v>
      </c>
      <c r="C166" t="s">
        <v>1773</v>
      </c>
      <c r="D166" t="s">
        <v>1717</v>
      </c>
    </row>
    <row r="167" spans="1:4" x14ac:dyDescent="0.25">
      <c r="A167">
        <v>86</v>
      </c>
      <c r="B167" t="s">
        <v>1774</v>
      </c>
      <c r="C167" t="s">
        <v>1775</v>
      </c>
      <c r="D167" t="s">
        <v>1717</v>
      </c>
    </row>
    <row r="168" spans="1:4" x14ac:dyDescent="0.25">
      <c r="A168">
        <v>92</v>
      </c>
      <c r="B168" t="s">
        <v>1776</v>
      </c>
      <c r="C168" t="s">
        <v>1777</v>
      </c>
      <c r="D168" t="s">
        <v>1717</v>
      </c>
    </row>
    <row r="169" spans="1:4" x14ac:dyDescent="0.25">
      <c r="A169">
        <v>112</v>
      </c>
      <c r="B169" t="s">
        <v>1778</v>
      </c>
      <c r="C169" t="s">
        <v>1779</v>
      </c>
      <c r="D169" t="s">
        <v>1717</v>
      </c>
    </row>
    <row r="170" spans="1:4" x14ac:dyDescent="0.25">
      <c r="A170">
        <v>97</v>
      </c>
      <c r="B170" t="s">
        <v>1780</v>
      </c>
      <c r="C170" t="s">
        <v>1781</v>
      </c>
      <c r="D170" t="s">
        <v>1717</v>
      </c>
    </row>
    <row r="171" spans="1:4" x14ac:dyDescent="0.25">
      <c r="A171">
        <v>81</v>
      </c>
      <c r="B171" t="s">
        <v>1782</v>
      </c>
      <c r="C171" t="s">
        <v>1783</v>
      </c>
      <c r="D171" t="s">
        <v>1717</v>
      </c>
    </row>
    <row r="172" spans="1:4" x14ac:dyDescent="0.25">
      <c r="A172">
        <v>117</v>
      </c>
      <c r="B172" t="s">
        <v>1784</v>
      </c>
      <c r="C172" t="s">
        <v>1785</v>
      </c>
      <c r="D172" t="s">
        <v>1717</v>
      </c>
    </row>
    <row r="173" spans="1:4" x14ac:dyDescent="0.25">
      <c r="A173">
        <v>94</v>
      </c>
      <c r="B173" t="s">
        <v>1786</v>
      </c>
      <c r="C173" t="s">
        <v>1787</v>
      </c>
      <c r="D173" t="s">
        <v>1717</v>
      </c>
    </row>
    <row r="174" spans="1:4" x14ac:dyDescent="0.25">
      <c r="A174">
        <v>116</v>
      </c>
      <c r="B174" t="s">
        <v>1788</v>
      </c>
      <c r="C174" t="s">
        <v>1545</v>
      </c>
      <c r="D174" t="s">
        <v>1717</v>
      </c>
    </row>
    <row r="175" spans="1:4" x14ac:dyDescent="0.25">
      <c r="A175">
        <v>100</v>
      </c>
      <c r="B175" t="s">
        <v>1789</v>
      </c>
      <c r="C175" t="s">
        <v>1790</v>
      </c>
      <c r="D175" t="s">
        <v>1717</v>
      </c>
    </row>
    <row r="176" spans="1:4" x14ac:dyDescent="0.25">
      <c r="A176">
        <v>80</v>
      </c>
      <c r="B176" t="s">
        <v>1791</v>
      </c>
      <c r="C176" t="s">
        <v>1792</v>
      </c>
      <c r="D176" t="s">
        <v>1717</v>
      </c>
    </row>
    <row r="177" spans="1:4" x14ac:dyDescent="0.25">
      <c r="A177">
        <v>114</v>
      </c>
      <c r="B177" t="s">
        <v>1793</v>
      </c>
      <c r="C177" t="s">
        <v>1794</v>
      </c>
      <c r="D177" t="s">
        <v>1717</v>
      </c>
    </row>
    <row r="178" spans="1:4" x14ac:dyDescent="0.25">
      <c r="A178">
        <v>105</v>
      </c>
      <c r="B178" t="s">
        <v>1795</v>
      </c>
      <c r="C178" t="s">
        <v>1796</v>
      </c>
      <c r="D178" t="s">
        <v>1717</v>
      </c>
    </row>
    <row r="179" spans="1:4" x14ac:dyDescent="0.25">
      <c r="A179">
        <v>77</v>
      </c>
      <c r="B179" t="s">
        <v>1797</v>
      </c>
      <c r="C179" t="s">
        <v>1798</v>
      </c>
      <c r="D179" t="s">
        <v>1717</v>
      </c>
    </row>
    <row r="180" spans="1:4" x14ac:dyDescent="0.25">
      <c r="A180">
        <v>101</v>
      </c>
      <c r="B180" t="s">
        <v>1799</v>
      </c>
      <c r="C180" t="s">
        <v>1800</v>
      </c>
      <c r="D180" t="s">
        <v>1717</v>
      </c>
    </row>
    <row r="181" spans="1:4" x14ac:dyDescent="0.25">
      <c r="A181">
        <v>110</v>
      </c>
      <c r="B181" t="s">
        <v>1801</v>
      </c>
      <c r="C181" t="s">
        <v>1802</v>
      </c>
      <c r="D181" t="s">
        <v>1717</v>
      </c>
    </row>
    <row r="182" spans="1:4" x14ac:dyDescent="0.25">
      <c r="A182">
        <v>109</v>
      </c>
      <c r="B182" t="s">
        <v>1803</v>
      </c>
      <c r="C182" t="s">
        <v>1804</v>
      </c>
      <c r="D182" t="s">
        <v>1717</v>
      </c>
    </row>
    <row r="183" spans="1:4" x14ac:dyDescent="0.25">
      <c r="A183">
        <v>84</v>
      </c>
      <c r="B183" t="s">
        <v>1805</v>
      </c>
      <c r="C183" t="s">
        <v>1806</v>
      </c>
      <c r="D183" t="s">
        <v>1717</v>
      </c>
    </row>
    <row r="184" spans="1:4" x14ac:dyDescent="0.25">
      <c r="A184">
        <v>76</v>
      </c>
      <c r="B184" t="s">
        <v>1807</v>
      </c>
      <c r="C184" t="s">
        <v>1808</v>
      </c>
      <c r="D184" t="s">
        <v>1809</v>
      </c>
    </row>
    <row r="185" spans="1:4" x14ac:dyDescent="0.25">
      <c r="A185">
        <v>71</v>
      </c>
      <c r="B185" t="s">
        <v>1810</v>
      </c>
      <c r="C185" t="s">
        <v>1811</v>
      </c>
      <c r="D185" t="s">
        <v>1809</v>
      </c>
    </row>
    <row r="186" spans="1:4" x14ac:dyDescent="0.25">
      <c r="A186">
        <v>4</v>
      </c>
      <c r="B186" t="s">
        <v>1812</v>
      </c>
      <c r="C186" t="s">
        <v>1813</v>
      </c>
      <c r="D186" t="s">
        <v>1809</v>
      </c>
    </row>
    <row r="187" spans="1:4" x14ac:dyDescent="0.25">
      <c r="A187">
        <v>66</v>
      </c>
      <c r="B187" t="s">
        <v>1814</v>
      </c>
      <c r="C187" t="s">
        <v>1815</v>
      </c>
      <c r="D187" t="s">
        <v>1809</v>
      </c>
    </row>
    <row r="188" spans="1:4" x14ac:dyDescent="0.25">
      <c r="A188" t="s">
        <v>1816</v>
      </c>
      <c r="B188" t="s">
        <v>1817</v>
      </c>
      <c r="C188" t="s">
        <v>1818</v>
      </c>
      <c r="D188" t="s">
        <v>1809</v>
      </c>
    </row>
    <row r="189" spans="1:4" x14ac:dyDescent="0.25">
      <c r="A189">
        <v>34</v>
      </c>
      <c r="B189" t="s">
        <v>1819</v>
      </c>
      <c r="C189" t="s">
        <v>1820</v>
      </c>
      <c r="D189" t="s">
        <v>1809</v>
      </c>
    </row>
    <row r="190" spans="1:4" x14ac:dyDescent="0.25">
      <c r="A190">
        <v>29</v>
      </c>
      <c r="B190" t="s">
        <v>1821</v>
      </c>
      <c r="C190" t="s">
        <v>1523</v>
      </c>
      <c r="D190" t="s">
        <v>1809</v>
      </c>
    </row>
    <row r="191" spans="1:4" x14ac:dyDescent="0.25">
      <c r="A191">
        <v>13</v>
      </c>
      <c r="B191" t="s">
        <v>1822</v>
      </c>
      <c r="C191" t="s">
        <v>1808</v>
      </c>
      <c r="D191" t="s">
        <v>1809</v>
      </c>
    </row>
    <row r="192" spans="1:4" x14ac:dyDescent="0.25">
      <c r="A192">
        <v>16</v>
      </c>
      <c r="B192" t="s">
        <v>1823</v>
      </c>
      <c r="C192" t="s">
        <v>1824</v>
      </c>
      <c r="D192" t="s">
        <v>1809</v>
      </c>
    </row>
    <row r="193" spans="1:4" x14ac:dyDescent="0.25">
      <c r="A193">
        <v>14</v>
      </c>
      <c r="B193" t="s">
        <v>1825</v>
      </c>
      <c r="C193" t="s">
        <v>1826</v>
      </c>
      <c r="D193" t="s">
        <v>1809</v>
      </c>
    </row>
    <row r="194" spans="1:4" x14ac:dyDescent="0.25">
      <c r="A194">
        <v>56</v>
      </c>
      <c r="B194" t="s">
        <v>1827</v>
      </c>
      <c r="C194" t="s">
        <v>1828</v>
      </c>
      <c r="D194" t="s">
        <v>1809</v>
      </c>
    </row>
    <row r="195" spans="1:4" x14ac:dyDescent="0.25">
      <c r="A195">
        <v>6</v>
      </c>
      <c r="B195" t="s">
        <v>1829</v>
      </c>
      <c r="C195" t="s">
        <v>1830</v>
      </c>
      <c r="D195" t="s">
        <v>1809</v>
      </c>
    </row>
    <row r="196" spans="1:4" x14ac:dyDescent="0.25">
      <c r="A196">
        <v>2</v>
      </c>
      <c r="B196" t="s">
        <v>1831</v>
      </c>
      <c r="C196" t="s">
        <v>1832</v>
      </c>
      <c r="D196" t="s">
        <v>1809</v>
      </c>
    </row>
    <row r="197" spans="1:4" x14ac:dyDescent="0.25">
      <c r="A197">
        <v>70</v>
      </c>
      <c r="B197" t="s">
        <v>1833</v>
      </c>
      <c r="C197" t="s">
        <v>1834</v>
      </c>
      <c r="D197" t="s">
        <v>1809</v>
      </c>
    </row>
    <row r="198" spans="1:4" x14ac:dyDescent="0.25">
      <c r="A198">
        <v>48</v>
      </c>
      <c r="B198" t="s">
        <v>1835</v>
      </c>
      <c r="C198" t="s">
        <v>1836</v>
      </c>
      <c r="D198" t="s">
        <v>1809</v>
      </c>
    </row>
    <row r="199" spans="1:4" x14ac:dyDescent="0.25">
      <c r="A199">
        <v>27</v>
      </c>
      <c r="B199" t="s">
        <v>1837</v>
      </c>
      <c r="C199" t="s">
        <v>1838</v>
      </c>
      <c r="D199" t="s">
        <v>1809</v>
      </c>
    </row>
    <row r="200" spans="1:4" x14ac:dyDescent="0.25">
      <c r="A200">
        <v>49</v>
      </c>
      <c r="B200" t="s">
        <v>1839</v>
      </c>
      <c r="C200" t="s">
        <v>1840</v>
      </c>
      <c r="D200" t="s">
        <v>1809</v>
      </c>
    </row>
    <row r="201" spans="1:4" x14ac:dyDescent="0.25">
      <c r="A201">
        <v>18</v>
      </c>
      <c r="B201" t="s">
        <v>1841</v>
      </c>
      <c r="C201" t="s">
        <v>1842</v>
      </c>
      <c r="D201" t="s">
        <v>1809</v>
      </c>
    </row>
    <row r="202" spans="1:4" x14ac:dyDescent="0.25">
      <c r="A202">
        <v>59</v>
      </c>
      <c r="B202" t="s">
        <v>1843</v>
      </c>
      <c r="C202" t="s">
        <v>1844</v>
      </c>
      <c r="D202" t="s">
        <v>1809</v>
      </c>
    </row>
    <row r="203" spans="1:4" x14ac:dyDescent="0.25">
      <c r="A203">
        <v>62</v>
      </c>
      <c r="B203" t="s">
        <v>1845</v>
      </c>
      <c r="C203" t="s">
        <v>1846</v>
      </c>
      <c r="D203" t="s">
        <v>1809</v>
      </c>
    </row>
    <row r="204" spans="1:4" x14ac:dyDescent="0.25">
      <c r="A204">
        <v>37</v>
      </c>
      <c r="B204" t="s">
        <v>1847</v>
      </c>
      <c r="C204" t="s">
        <v>1848</v>
      </c>
      <c r="D204" t="s">
        <v>1809</v>
      </c>
    </row>
    <row r="205" spans="1:4" x14ac:dyDescent="0.25">
      <c r="A205">
        <v>55</v>
      </c>
      <c r="B205" t="s">
        <v>1849</v>
      </c>
      <c r="C205" t="s">
        <v>1850</v>
      </c>
      <c r="D205" t="s">
        <v>1809</v>
      </c>
    </row>
    <row r="206" spans="1:4" x14ac:dyDescent="0.25">
      <c r="A206">
        <v>52</v>
      </c>
      <c r="B206" t="s">
        <v>1851</v>
      </c>
      <c r="C206" t="s">
        <v>1852</v>
      </c>
      <c r="D206" t="s">
        <v>1809</v>
      </c>
    </row>
    <row r="207" spans="1:4" x14ac:dyDescent="0.25">
      <c r="A207">
        <v>35</v>
      </c>
      <c r="B207" t="s">
        <v>1853</v>
      </c>
      <c r="C207" t="s">
        <v>1854</v>
      </c>
      <c r="D207" t="s">
        <v>1809</v>
      </c>
    </row>
    <row r="208" spans="1:4" x14ac:dyDescent="0.25">
      <c r="A208">
        <v>17</v>
      </c>
      <c r="B208" t="s">
        <v>1855</v>
      </c>
      <c r="C208" t="s">
        <v>1856</v>
      </c>
      <c r="D208" t="s">
        <v>1809</v>
      </c>
    </row>
    <row r="209" spans="1:4" x14ac:dyDescent="0.25">
      <c r="A209">
        <v>39</v>
      </c>
      <c r="B209" t="s">
        <v>1857</v>
      </c>
      <c r="C209" t="s">
        <v>1858</v>
      </c>
      <c r="D209" t="s">
        <v>1809</v>
      </c>
    </row>
    <row r="210" spans="1:4" x14ac:dyDescent="0.25">
      <c r="A210">
        <v>15</v>
      </c>
      <c r="B210" t="s">
        <v>1859</v>
      </c>
      <c r="C210" t="s">
        <v>1860</v>
      </c>
      <c r="D210" t="s">
        <v>1809</v>
      </c>
    </row>
    <row r="211" spans="1:4" x14ac:dyDescent="0.25">
      <c r="A211">
        <v>22</v>
      </c>
      <c r="B211" t="s">
        <v>1861</v>
      </c>
      <c r="C211" t="s">
        <v>1862</v>
      </c>
      <c r="D211" t="s">
        <v>1809</v>
      </c>
    </row>
    <row r="212" spans="1:4" x14ac:dyDescent="0.25">
      <c r="A212">
        <v>51</v>
      </c>
      <c r="B212" t="s">
        <v>1863</v>
      </c>
      <c r="C212" t="s">
        <v>1864</v>
      </c>
      <c r="D212" t="s">
        <v>1809</v>
      </c>
    </row>
    <row r="213" spans="1:4" x14ac:dyDescent="0.25">
      <c r="A213">
        <v>26</v>
      </c>
      <c r="B213" t="s">
        <v>1865</v>
      </c>
      <c r="C213" t="s">
        <v>1866</v>
      </c>
      <c r="D213" t="s">
        <v>1809</v>
      </c>
    </row>
    <row r="214" spans="1:4" x14ac:dyDescent="0.25">
      <c r="A214">
        <v>31</v>
      </c>
      <c r="B214" t="s">
        <v>1867</v>
      </c>
      <c r="C214" t="s">
        <v>1868</v>
      </c>
      <c r="D214" t="s">
        <v>1809</v>
      </c>
    </row>
    <row r="215" spans="1:4" x14ac:dyDescent="0.25">
      <c r="A215">
        <v>7</v>
      </c>
      <c r="B215" t="s">
        <v>1869</v>
      </c>
      <c r="C215" t="s">
        <v>1870</v>
      </c>
      <c r="D215" t="s">
        <v>1809</v>
      </c>
    </row>
    <row r="216" spans="1:4" x14ac:dyDescent="0.25">
      <c r="A216">
        <v>64</v>
      </c>
      <c r="B216" t="s">
        <v>1871</v>
      </c>
      <c r="C216" t="s">
        <v>1872</v>
      </c>
      <c r="D216" t="s">
        <v>1809</v>
      </c>
    </row>
    <row r="217" spans="1:4" x14ac:dyDescent="0.25">
      <c r="A217">
        <v>40</v>
      </c>
      <c r="B217" t="s">
        <v>1873</v>
      </c>
      <c r="C217" t="s">
        <v>1874</v>
      </c>
      <c r="D217" t="s">
        <v>1809</v>
      </c>
    </row>
    <row r="218" spans="1:4" x14ac:dyDescent="0.25">
      <c r="A218">
        <v>42</v>
      </c>
      <c r="B218" t="s">
        <v>1875</v>
      </c>
      <c r="C218" t="s">
        <v>1876</v>
      </c>
      <c r="D218" t="s">
        <v>1809</v>
      </c>
    </row>
    <row r="219" spans="1:4" x14ac:dyDescent="0.25">
      <c r="A219">
        <v>63</v>
      </c>
      <c r="B219" t="s">
        <v>1877</v>
      </c>
      <c r="C219" t="s">
        <v>1878</v>
      </c>
      <c r="D219" t="s">
        <v>1809</v>
      </c>
    </row>
    <row r="220" spans="1:4" x14ac:dyDescent="0.25">
      <c r="A220">
        <v>58</v>
      </c>
      <c r="B220" t="s">
        <v>1879</v>
      </c>
      <c r="C220" t="s">
        <v>1880</v>
      </c>
      <c r="D220" t="s">
        <v>1809</v>
      </c>
    </row>
    <row r="221" spans="1:4" x14ac:dyDescent="0.25">
      <c r="A221">
        <v>30</v>
      </c>
      <c r="B221" t="s">
        <v>1881</v>
      </c>
      <c r="C221" t="s">
        <v>1882</v>
      </c>
      <c r="D221" t="s">
        <v>1809</v>
      </c>
    </row>
    <row r="222" spans="1:4" x14ac:dyDescent="0.25">
      <c r="A222">
        <v>12</v>
      </c>
      <c r="B222" t="s">
        <v>1883</v>
      </c>
      <c r="C222" t="s">
        <v>1884</v>
      </c>
      <c r="D222" t="s">
        <v>1809</v>
      </c>
    </row>
    <row r="223" spans="1:4" x14ac:dyDescent="0.25">
      <c r="A223">
        <v>65</v>
      </c>
      <c r="B223" t="s">
        <v>1885</v>
      </c>
      <c r="C223" t="s">
        <v>1886</v>
      </c>
      <c r="D223" t="s">
        <v>1809</v>
      </c>
    </row>
    <row r="224" spans="1:4" x14ac:dyDescent="0.25">
      <c r="A224">
        <v>20</v>
      </c>
      <c r="B224" t="s">
        <v>1887</v>
      </c>
      <c r="C224" t="s">
        <v>1888</v>
      </c>
      <c r="D224" t="s">
        <v>1809</v>
      </c>
    </row>
    <row r="225" spans="1:4" x14ac:dyDescent="0.25">
      <c r="A225">
        <v>53</v>
      </c>
      <c r="B225" t="s">
        <v>1889</v>
      </c>
      <c r="C225" t="s">
        <v>1890</v>
      </c>
      <c r="D225" t="s">
        <v>1809</v>
      </c>
    </row>
    <row r="226" spans="1:4" x14ac:dyDescent="0.25">
      <c r="A226">
        <v>57</v>
      </c>
      <c r="B226" t="s">
        <v>1891</v>
      </c>
      <c r="C226" t="s">
        <v>1880</v>
      </c>
      <c r="D226" t="s">
        <v>1809</v>
      </c>
    </row>
    <row r="227" spans="1:4" x14ac:dyDescent="0.25">
      <c r="A227">
        <v>38</v>
      </c>
      <c r="B227" t="s">
        <v>1892</v>
      </c>
      <c r="C227" t="s">
        <v>1893</v>
      </c>
      <c r="D227" t="s">
        <v>1809</v>
      </c>
    </row>
    <row r="228" spans="1:4" x14ac:dyDescent="0.25">
      <c r="A228">
        <v>46</v>
      </c>
      <c r="B228" t="s">
        <v>1894</v>
      </c>
      <c r="C228" t="s">
        <v>1895</v>
      </c>
      <c r="D228" t="s">
        <v>1809</v>
      </c>
    </row>
    <row r="229" spans="1:4" x14ac:dyDescent="0.25">
      <c r="A229">
        <v>74</v>
      </c>
      <c r="B229" t="s">
        <v>1896</v>
      </c>
      <c r="C229" t="s">
        <v>1897</v>
      </c>
      <c r="D229" t="s">
        <v>1809</v>
      </c>
    </row>
    <row r="230" spans="1:4" x14ac:dyDescent="0.25">
      <c r="A230">
        <v>44</v>
      </c>
      <c r="B230" t="s">
        <v>1898</v>
      </c>
      <c r="C230" t="s">
        <v>1899</v>
      </c>
      <c r="D230" t="s">
        <v>1809</v>
      </c>
    </row>
    <row r="231" spans="1:4" x14ac:dyDescent="0.25">
      <c r="A231">
        <v>69</v>
      </c>
      <c r="B231" t="s">
        <v>1900</v>
      </c>
      <c r="C231" t="s">
        <v>1901</v>
      </c>
      <c r="D231" t="s">
        <v>1809</v>
      </c>
    </row>
    <row r="232" spans="1:4" x14ac:dyDescent="0.25">
      <c r="A232">
        <v>24</v>
      </c>
      <c r="B232" t="s">
        <v>1902</v>
      </c>
      <c r="C232" t="s">
        <v>1903</v>
      </c>
      <c r="D232" t="s">
        <v>1809</v>
      </c>
    </row>
    <row r="233" spans="1:4" x14ac:dyDescent="0.25">
      <c r="A233">
        <v>50</v>
      </c>
      <c r="B233" t="s">
        <v>1904</v>
      </c>
      <c r="C233" t="s">
        <v>1905</v>
      </c>
      <c r="D233" t="s">
        <v>1809</v>
      </c>
    </row>
    <row r="234" spans="1:4" x14ac:dyDescent="0.25">
      <c r="A234">
        <v>45</v>
      </c>
      <c r="B234" t="s">
        <v>1906</v>
      </c>
      <c r="C234" t="s">
        <v>1907</v>
      </c>
      <c r="D234" t="s">
        <v>1809</v>
      </c>
    </row>
    <row r="235" spans="1:4" x14ac:dyDescent="0.25">
      <c r="A235">
        <v>8</v>
      </c>
      <c r="B235" t="s">
        <v>1908</v>
      </c>
      <c r="C235" t="s">
        <v>1909</v>
      </c>
      <c r="D235" t="s">
        <v>1809</v>
      </c>
    </row>
    <row r="236" spans="1:4" x14ac:dyDescent="0.25">
      <c r="A236">
        <v>32</v>
      </c>
      <c r="B236" t="s">
        <v>1910</v>
      </c>
      <c r="C236" t="s">
        <v>1911</v>
      </c>
      <c r="D236" t="s">
        <v>1809</v>
      </c>
    </row>
    <row r="237" spans="1:4" x14ac:dyDescent="0.25">
      <c r="A237">
        <v>23</v>
      </c>
      <c r="B237" t="s">
        <v>1912</v>
      </c>
      <c r="C237" t="s">
        <v>1913</v>
      </c>
      <c r="D237" t="s">
        <v>1809</v>
      </c>
    </row>
    <row r="238" spans="1:4" x14ac:dyDescent="0.25">
      <c r="A238">
        <v>61</v>
      </c>
      <c r="B238" t="s">
        <v>1914</v>
      </c>
      <c r="C238" t="s">
        <v>1915</v>
      </c>
      <c r="D238" t="s">
        <v>1809</v>
      </c>
    </row>
    <row r="239" spans="1:4" x14ac:dyDescent="0.25">
      <c r="A239">
        <v>75</v>
      </c>
      <c r="B239" t="s">
        <v>1916</v>
      </c>
      <c r="C239" t="s">
        <v>1917</v>
      </c>
      <c r="D239" t="s">
        <v>1809</v>
      </c>
    </row>
    <row r="240" spans="1:4" x14ac:dyDescent="0.25">
      <c r="A240">
        <v>19</v>
      </c>
      <c r="B240" t="s">
        <v>1918</v>
      </c>
      <c r="C240" t="s">
        <v>1919</v>
      </c>
      <c r="D240" t="s">
        <v>1809</v>
      </c>
    </row>
    <row r="241" spans="1:4" x14ac:dyDescent="0.25">
      <c r="A241">
        <v>43</v>
      </c>
      <c r="B241" t="s">
        <v>1920</v>
      </c>
      <c r="C241" t="s">
        <v>1921</v>
      </c>
      <c r="D241" t="s">
        <v>1809</v>
      </c>
    </row>
    <row r="242" spans="1:4" x14ac:dyDescent="0.25">
      <c r="A242">
        <v>3</v>
      </c>
      <c r="B242" t="s">
        <v>1922</v>
      </c>
      <c r="C242" t="s">
        <v>1923</v>
      </c>
      <c r="D242" t="s">
        <v>1809</v>
      </c>
    </row>
    <row r="243" spans="1:4" x14ac:dyDescent="0.25">
      <c r="A243">
        <v>9</v>
      </c>
      <c r="B243" t="s">
        <v>1924</v>
      </c>
      <c r="C243" t="s">
        <v>1925</v>
      </c>
      <c r="D243" t="s">
        <v>1809</v>
      </c>
    </row>
    <row r="244" spans="1:4" x14ac:dyDescent="0.25">
      <c r="A244">
        <v>1</v>
      </c>
      <c r="B244" t="s">
        <v>1926</v>
      </c>
      <c r="C244" t="s">
        <v>1927</v>
      </c>
      <c r="D244" t="s">
        <v>1809</v>
      </c>
    </row>
    <row r="245" spans="1:4" x14ac:dyDescent="0.25">
      <c r="A245">
        <v>60</v>
      </c>
      <c r="B245" t="s">
        <v>1928</v>
      </c>
      <c r="C245" t="s">
        <v>1929</v>
      </c>
      <c r="D245" t="s">
        <v>1809</v>
      </c>
    </row>
    <row r="246" spans="1:4" x14ac:dyDescent="0.25">
      <c r="A246">
        <v>5</v>
      </c>
      <c r="B246" t="s">
        <v>1930</v>
      </c>
      <c r="C246" t="s">
        <v>1931</v>
      </c>
      <c r="D246" t="s">
        <v>1809</v>
      </c>
    </row>
    <row r="247" spans="1:4" x14ac:dyDescent="0.25">
      <c r="A247">
        <v>21</v>
      </c>
      <c r="B247" t="s">
        <v>1932</v>
      </c>
      <c r="C247" t="s">
        <v>1933</v>
      </c>
      <c r="D247" t="s">
        <v>1809</v>
      </c>
    </row>
    <row r="248" spans="1:4" x14ac:dyDescent="0.25">
      <c r="A248">
        <v>68</v>
      </c>
      <c r="B248" t="s">
        <v>1934</v>
      </c>
      <c r="C248" t="s">
        <v>1935</v>
      </c>
      <c r="D248" t="s">
        <v>1809</v>
      </c>
    </row>
    <row r="249" spans="1:4" x14ac:dyDescent="0.25">
      <c r="A249">
        <v>33</v>
      </c>
      <c r="B249" t="s">
        <v>1936</v>
      </c>
      <c r="C249" t="s">
        <v>1937</v>
      </c>
      <c r="D249" t="s">
        <v>1809</v>
      </c>
    </row>
    <row r="250" spans="1:4" x14ac:dyDescent="0.25">
      <c r="A250">
        <v>28</v>
      </c>
      <c r="B250" t="s">
        <v>1938</v>
      </c>
      <c r="C250" t="s">
        <v>1939</v>
      </c>
      <c r="D250" t="s">
        <v>1809</v>
      </c>
    </row>
    <row r="251" spans="1:4" x14ac:dyDescent="0.25">
      <c r="A251">
        <v>47</v>
      </c>
      <c r="B251" t="s">
        <v>1940</v>
      </c>
      <c r="C251" t="s">
        <v>1941</v>
      </c>
      <c r="D251" t="s">
        <v>1809</v>
      </c>
    </row>
    <row r="252" spans="1:4" x14ac:dyDescent="0.25">
      <c r="A252">
        <v>67</v>
      </c>
      <c r="B252" t="s">
        <v>1942</v>
      </c>
      <c r="C252" t="s">
        <v>1943</v>
      </c>
      <c r="D252" t="s">
        <v>1809</v>
      </c>
    </row>
    <row r="253" spans="1:4" x14ac:dyDescent="0.25">
      <c r="A253">
        <v>36</v>
      </c>
      <c r="B253" t="s">
        <v>1944</v>
      </c>
      <c r="C253" t="s">
        <v>1945</v>
      </c>
      <c r="D253" t="s">
        <v>1809</v>
      </c>
    </row>
    <row r="254" spans="1:4" x14ac:dyDescent="0.25">
      <c r="A254">
        <v>54</v>
      </c>
      <c r="B254" t="s">
        <v>1946</v>
      </c>
      <c r="C254" t="s">
        <v>1947</v>
      </c>
      <c r="D254" t="s">
        <v>1809</v>
      </c>
    </row>
    <row r="255" spans="1:4" x14ac:dyDescent="0.25">
      <c r="A255">
        <v>72</v>
      </c>
      <c r="B255" t="s">
        <v>1948</v>
      </c>
      <c r="C255" t="s">
        <v>1949</v>
      </c>
      <c r="D255" t="s">
        <v>1809</v>
      </c>
    </row>
    <row r="256" spans="1:4" x14ac:dyDescent="0.25">
      <c r="A256">
        <v>10</v>
      </c>
      <c r="B256" t="s">
        <v>1950</v>
      </c>
      <c r="C256" t="s">
        <v>1951</v>
      </c>
      <c r="D256" t="s">
        <v>1809</v>
      </c>
    </row>
    <row r="257" spans="1:4" x14ac:dyDescent="0.25">
      <c r="A257">
        <v>11</v>
      </c>
      <c r="B257" t="s">
        <v>1952</v>
      </c>
      <c r="C257" t="s">
        <v>1953</v>
      </c>
      <c r="D257" t="s">
        <v>1809</v>
      </c>
    </row>
    <row r="258" spans="1:4" x14ac:dyDescent="0.25">
      <c r="A258">
        <v>41</v>
      </c>
      <c r="B258" t="s">
        <v>1954</v>
      </c>
      <c r="C258" t="s">
        <v>1955</v>
      </c>
      <c r="D258" t="s">
        <v>1809</v>
      </c>
    </row>
    <row r="259" spans="1:4" x14ac:dyDescent="0.25">
      <c r="A259">
        <v>73</v>
      </c>
      <c r="B259" t="s">
        <v>1956</v>
      </c>
      <c r="C259" t="s">
        <v>1957</v>
      </c>
      <c r="D259" t="s">
        <v>1809</v>
      </c>
    </row>
    <row r="260" spans="1:4" x14ac:dyDescent="0.25">
      <c r="A260">
        <v>25</v>
      </c>
      <c r="B260" t="s">
        <v>1958</v>
      </c>
      <c r="C260" t="s">
        <v>1959</v>
      </c>
      <c r="D260" t="s">
        <v>1809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14"/>
  <sheetViews>
    <sheetView workbookViewId="0">
      <selection activeCell="G8" sqref="G8"/>
    </sheetView>
  </sheetViews>
  <sheetFormatPr defaultRowHeight="15" x14ac:dyDescent="0.25"/>
  <sheetData>
    <row r="7" spans="4:7" x14ac:dyDescent="0.25">
      <c r="D7" t="s">
        <v>1429</v>
      </c>
      <c r="G7" t="s">
        <v>24</v>
      </c>
    </row>
    <row r="8" spans="4:7" x14ac:dyDescent="0.25">
      <c r="D8">
        <v>1</v>
      </c>
      <c r="G8">
        <f>(D8^2)+1</f>
        <v>2</v>
      </c>
    </row>
    <row r="13" spans="4:7" x14ac:dyDescent="0.25">
      <c r="D13" t="s">
        <v>1444</v>
      </c>
    </row>
    <row r="14" spans="4:7" x14ac:dyDescent="0.25">
      <c r="D14">
        <f>D8-G8</f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8"/>
  <sheetViews>
    <sheetView tabSelected="1" zoomScale="70" zoomScaleNormal="70" workbookViewId="0">
      <pane ySplit="1" topLeftCell="A2" activePane="bottomLeft" state="frozen"/>
      <selection pane="bottomLeft" activeCell="U14" sqref="U14"/>
    </sheetView>
  </sheetViews>
  <sheetFormatPr defaultRowHeight="15" x14ac:dyDescent="0.25"/>
  <cols>
    <col min="3" max="3" width="35.85546875" bestFit="1" customWidth="1"/>
    <col min="4" max="4" width="0" style="6" hidden="1" customWidth="1"/>
    <col min="5" max="5" width="13.140625" bestFit="1" customWidth="1"/>
    <col min="6" max="6" width="12.42578125" hidden="1" customWidth="1"/>
    <col min="7" max="7" width="13.5703125" bestFit="1" customWidth="1"/>
    <col min="8" max="8" width="14.42578125" hidden="1" customWidth="1"/>
    <col min="9" max="9" width="13.85546875" style="5" bestFit="1" customWidth="1"/>
    <col min="10" max="10" width="16.85546875" hidden="1" customWidth="1"/>
    <col min="11" max="11" width="14.42578125" bestFit="1" customWidth="1"/>
    <col min="12" max="12" width="18.85546875" hidden="1" customWidth="1"/>
    <col min="13" max="13" width="14.42578125" bestFit="1" customWidth="1"/>
    <col min="14" max="14" width="12.42578125" hidden="1" customWidth="1"/>
    <col min="15" max="15" width="17.28515625" bestFit="1" customWidth="1"/>
    <col min="16" max="16" width="10.7109375" hidden="1" customWidth="1"/>
    <col min="17" max="17" width="9.28515625" bestFit="1" customWidth="1"/>
    <col min="18" max="18" width="14.42578125" bestFit="1" customWidth="1"/>
    <col min="19" max="19" width="15.28515625" style="5" bestFit="1" customWidth="1"/>
  </cols>
  <sheetData>
    <row r="1" spans="1:19" x14ac:dyDescent="0.25">
      <c r="A1" t="s">
        <v>182</v>
      </c>
      <c r="C1" s="1" t="s">
        <v>183</v>
      </c>
      <c r="D1" s="7" t="s">
        <v>184</v>
      </c>
      <c r="E1" s="1" t="s">
        <v>1343</v>
      </c>
      <c r="F1" s="1" t="s">
        <v>185</v>
      </c>
      <c r="G1" s="1" t="s">
        <v>1344</v>
      </c>
      <c r="H1" s="1" t="s">
        <v>186</v>
      </c>
      <c r="I1" s="8" t="s">
        <v>1345</v>
      </c>
      <c r="J1" s="1" t="s">
        <v>187</v>
      </c>
      <c r="K1" s="1" t="s">
        <v>1346</v>
      </c>
      <c r="L1" s="1" t="s">
        <v>188</v>
      </c>
      <c r="M1" s="1" t="s">
        <v>1347</v>
      </c>
      <c r="N1" s="1" t="s">
        <v>90</v>
      </c>
      <c r="O1" s="1" t="s">
        <v>1348</v>
      </c>
      <c r="P1" s="1" t="s">
        <v>189</v>
      </c>
      <c r="Q1" s="1" t="s">
        <v>1342</v>
      </c>
      <c r="R1" s="1" t="s">
        <v>190</v>
      </c>
      <c r="S1" s="8" t="s">
        <v>1349</v>
      </c>
    </row>
    <row r="2" spans="1:19" ht="15" customHeight="1" x14ac:dyDescent="0.25">
      <c r="A2">
        <v>386</v>
      </c>
      <c r="B2" t="s">
        <v>725</v>
      </c>
      <c r="C2" t="s">
        <v>726</v>
      </c>
      <c r="D2" s="6">
        <v>50</v>
      </c>
      <c r="E2" s="6">
        <f>(D2-'Descriptive Stats'!$B$3)/'Descriptive Stats'!$B$7</f>
        <v>-0.73838863996786008</v>
      </c>
      <c r="F2" s="6">
        <v>95</v>
      </c>
      <c r="G2" s="6">
        <f>(F2-'Descriptive Stats'!$D$3)/'Descriptive Stats'!$D$7</f>
        <v>0.45556224708743004</v>
      </c>
      <c r="H2" s="6">
        <v>90</v>
      </c>
      <c r="I2" s="5">
        <f>('Base Stats'!H462-'Descriptive Stats'!$F$3)/'Descriptive Stats'!$F$7</f>
        <v>0.17393545967558449</v>
      </c>
      <c r="J2" s="6">
        <v>95</v>
      </c>
      <c r="K2" s="6">
        <f>(J2-'Descriptive Stats'!$H$3)/'Descriptive Stats'!$J$7</f>
        <v>0.79400316226383461</v>
      </c>
      <c r="L2" s="6">
        <v>90</v>
      </c>
      <c r="M2" s="6">
        <f>(L2-'Descriptive Stats'!$J$3)/'Descriptive Stats'!$J$7</f>
        <v>0.63277361718388914</v>
      </c>
      <c r="N2" s="6">
        <v>180</v>
      </c>
      <c r="O2" s="6">
        <f>(N2-'Descriptive Stats'!$L$3)/'Descriptive Stats'!$L$7</f>
        <v>3.7399154500815697</v>
      </c>
      <c r="P2" s="6">
        <v>600</v>
      </c>
      <c r="Q2" s="6">
        <f>(P2-'Descriptive Stats'!$N$3)/'Descriptive Stats'!$N$7</f>
        <v>1.3314988322636017</v>
      </c>
      <c r="R2">
        <v>100</v>
      </c>
      <c r="S2" s="5">
        <v>2.007921948952796</v>
      </c>
    </row>
    <row r="3" spans="1:19" ht="15" customHeight="1" x14ac:dyDescent="0.25">
      <c r="A3">
        <v>291</v>
      </c>
      <c r="B3">
        <v>291</v>
      </c>
      <c r="C3" t="s">
        <v>589</v>
      </c>
      <c r="D3" s="6">
        <v>61</v>
      </c>
      <c r="E3" s="6">
        <f>(D3-'Descriptive Stats'!$B$3)/'Descriptive Stats'!$B$7</f>
        <v>-0.32335805586895777</v>
      </c>
      <c r="F3" s="6">
        <v>90</v>
      </c>
      <c r="G3" s="6">
        <f>(F3-'Descriptive Stats'!$D$3)/'Descriptive Stats'!$D$7</f>
        <v>0.3016806191852392</v>
      </c>
      <c r="H3" s="6">
        <v>45</v>
      </c>
      <c r="I3" s="5">
        <f>('Base Stats'!H346-'Descriptive Stats'!$F$3)/'Descriptive Stats'!$F$7</f>
        <v>-0.39894372794968547</v>
      </c>
      <c r="J3" s="6">
        <v>50</v>
      </c>
      <c r="K3" s="6">
        <f>(J3-'Descriptive Stats'!$H$3)/'Descriptive Stats'!$J$7</f>
        <v>-0.80311158461575372</v>
      </c>
      <c r="L3" s="6">
        <v>50</v>
      </c>
      <c r="M3" s="6">
        <f>(L3-'Descriptive Stats'!$J$3)/'Descriptive Stats'!$J$7</f>
        <v>-0.7868839355979671</v>
      </c>
      <c r="N3" s="6">
        <v>160</v>
      </c>
      <c r="O3" s="6">
        <f>(N3-'Descriptive Stats'!$L$3)/'Descriptive Stats'!$L$7</f>
        <v>3.0700680503593087</v>
      </c>
      <c r="P3" s="6">
        <v>456</v>
      </c>
      <c r="Q3" s="6">
        <f>(P3-'Descriptive Stats'!$N$3)/'Descriptive Stats'!$N$7</f>
        <v>0.15203921316352115</v>
      </c>
      <c r="R3">
        <v>76</v>
      </c>
      <c r="S3" s="5">
        <v>1.8811121984264203</v>
      </c>
    </row>
    <row r="4" spans="1:19" ht="15" customHeight="1" x14ac:dyDescent="0.25">
      <c r="A4">
        <v>795</v>
      </c>
      <c r="B4">
        <v>795</v>
      </c>
      <c r="C4" t="s">
        <v>1215</v>
      </c>
      <c r="D4" s="6">
        <v>71</v>
      </c>
      <c r="E4" s="6">
        <f>(D4-'Descriptive Stats'!$B$3)/'Descriptive Stats'!$B$7</f>
        <v>5.3942475130044326E-2</v>
      </c>
      <c r="F4" s="6">
        <v>137</v>
      </c>
      <c r="G4" s="6">
        <f>(F4-'Descriptive Stats'!$D$3)/'Descriptive Stats'!$D$7</f>
        <v>1.7481679214658334</v>
      </c>
      <c r="H4" s="6">
        <v>37</v>
      </c>
      <c r="I4" s="5">
        <f>('Base Stats'!H914-'Descriptive Stats'!$F$3)/'Descriptive Stats'!$F$7</f>
        <v>0.17393545967558449</v>
      </c>
      <c r="J4" s="6">
        <v>137</v>
      </c>
      <c r="K4" s="6">
        <f>(J4-'Descriptive Stats'!$H$3)/'Descriptive Stats'!$J$7</f>
        <v>2.2846435926847839</v>
      </c>
      <c r="L4" s="6">
        <v>37</v>
      </c>
      <c r="M4" s="6">
        <f>(L4-'Descriptive Stats'!$J$3)/'Descriptive Stats'!$J$7</f>
        <v>-1.2482726402520705</v>
      </c>
      <c r="N4" s="6">
        <v>151</v>
      </c>
      <c r="O4" s="6">
        <f>(N4-'Descriptive Stats'!$L$3)/'Descriptive Stats'!$L$7</f>
        <v>2.7686367204842912</v>
      </c>
      <c r="P4" s="6">
        <v>570</v>
      </c>
      <c r="Q4" s="6">
        <f>(P4-'Descriptive Stats'!$N$3)/'Descriptive Stats'!$N$7</f>
        <v>1.0857780782844182</v>
      </c>
      <c r="R4">
        <v>95</v>
      </c>
      <c r="S4" s="5">
        <v>2.2910550799765819</v>
      </c>
    </row>
    <row r="5" spans="1:19" ht="15" customHeight="1" x14ac:dyDescent="0.25">
      <c r="A5">
        <v>386</v>
      </c>
      <c r="B5" t="s">
        <v>721</v>
      </c>
      <c r="C5" t="s">
        <v>722</v>
      </c>
      <c r="D5" s="6">
        <v>50</v>
      </c>
      <c r="E5" s="6">
        <f>(D5-'Descriptive Stats'!$B$3)/'Descriptive Stats'!$B$7</f>
        <v>-0.73838863996786008</v>
      </c>
      <c r="F5" s="6">
        <v>180</v>
      </c>
      <c r="G5" s="6">
        <f>(F5-'Descriptive Stats'!$D$3)/'Descriptive Stats'!$D$7</f>
        <v>3.0715499214246749</v>
      </c>
      <c r="H5" s="6">
        <v>20</v>
      </c>
      <c r="I5" s="5">
        <f>('Base Stats'!H460-'Descriptive Stats'!$F$3)/'Descriptive Stats'!$F$7</f>
        <v>-1.2582625093875905</v>
      </c>
      <c r="J5" s="6">
        <v>180</v>
      </c>
      <c r="K5" s="6">
        <f>(J5-'Descriptive Stats'!$H$3)/'Descriptive Stats'!$J$7</f>
        <v>3.8107754619252794</v>
      </c>
      <c r="L5" s="6">
        <v>20</v>
      </c>
      <c r="M5" s="6">
        <f>(L5-'Descriptive Stats'!$J$3)/'Descriptive Stats'!$J$7</f>
        <v>-1.8516271001843594</v>
      </c>
      <c r="N5" s="6">
        <v>150</v>
      </c>
      <c r="O5" s="6">
        <f>(N5-'Descriptive Stats'!$L$3)/'Descriptive Stats'!$L$7</f>
        <v>2.7351443504981781</v>
      </c>
      <c r="P5" s="6">
        <v>600</v>
      </c>
      <c r="Q5" s="6">
        <f>(P5-'Descriptive Stats'!$N$3)/'Descriptive Stats'!$N$7</f>
        <v>1.3314988322636017</v>
      </c>
      <c r="R5">
        <v>100</v>
      </c>
      <c r="S5" s="5">
        <v>4.5002801045484633</v>
      </c>
    </row>
    <row r="6" spans="1:19" ht="15" customHeight="1" x14ac:dyDescent="0.25">
      <c r="A6">
        <v>65</v>
      </c>
      <c r="B6" t="s">
        <v>294</v>
      </c>
      <c r="C6" t="s">
        <v>295</v>
      </c>
      <c r="D6" s="6">
        <v>55</v>
      </c>
      <c r="E6" s="6">
        <f>(D6-'Descriptive Stats'!$B$3)/'Descriptive Stats'!$B$7</f>
        <v>-0.54973837446835905</v>
      </c>
      <c r="F6" s="6">
        <v>50</v>
      </c>
      <c r="G6" s="6">
        <f>(F6-'Descriptive Stats'!$D$3)/'Descriptive Stats'!$D$7</f>
        <v>-0.92937240403228782</v>
      </c>
      <c r="H6" s="6">
        <v>65</v>
      </c>
      <c r="I6" s="5">
        <f>('Base Stats'!H86-'Descriptive Stats'!$F$3)/'Descriptive Stats'!$F$7</f>
        <v>1.4470003210650733</v>
      </c>
      <c r="J6" s="6">
        <v>175</v>
      </c>
      <c r="K6" s="6">
        <f>(J6-'Descriptive Stats'!$H$3)/'Descriptive Stats'!$J$7</f>
        <v>3.6333182678275473</v>
      </c>
      <c r="L6" s="6">
        <v>105</v>
      </c>
      <c r="M6" s="6">
        <f>(L6-'Descriptive Stats'!$J$3)/'Descriptive Stats'!$J$7</f>
        <v>1.1651451994770852</v>
      </c>
      <c r="N6" s="6">
        <v>150</v>
      </c>
      <c r="O6" s="6">
        <f>(N6-'Descriptive Stats'!$L$3)/'Descriptive Stats'!$L$7</f>
        <v>2.7351443504981781</v>
      </c>
      <c r="P6" s="6">
        <v>600</v>
      </c>
      <c r="Q6" s="6">
        <f>(P6-'Descriptive Stats'!$N$3)/'Descriptive Stats'!$N$7</f>
        <v>1.3314988322636017</v>
      </c>
      <c r="R6">
        <v>100</v>
      </c>
      <c r="S6" s="5">
        <v>3.1966783191689228</v>
      </c>
    </row>
    <row r="7" spans="1:19" ht="15" customHeight="1" x14ac:dyDescent="0.25">
      <c r="A7">
        <v>386</v>
      </c>
      <c r="B7">
        <v>386</v>
      </c>
      <c r="C7" t="s">
        <v>720</v>
      </c>
      <c r="D7" s="6">
        <v>50</v>
      </c>
      <c r="E7" s="6">
        <f>(D7-'Descriptive Stats'!$B$3)/'Descriptive Stats'!$B$7</f>
        <v>-0.73838863996786008</v>
      </c>
      <c r="F7" s="6">
        <v>150</v>
      </c>
      <c r="G7" s="6">
        <f>(F7-'Descriptive Stats'!$D$3)/'Descriptive Stats'!$D$7</f>
        <v>2.1482601540115298</v>
      </c>
      <c r="H7" s="6">
        <v>50</v>
      </c>
      <c r="I7" s="5">
        <f>('Base Stats'!H459-'Descriptive Stats'!$F$3)/'Descriptive Stats'!$F$7</f>
        <v>-1.0991294017139044</v>
      </c>
      <c r="J7" s="6">
        <v>150</v>
      </c>
      <c r="K7" s="6">
        <f>(J7-'Descriptive Stats'!$H$3)/'Descriptive Stats'!$J$7</f>
        <v>2.7460322973388869</v>
      </c>
      <c r="L7" s="6">
        <v>50</v>
      </c>
      <c r="M7" s="6">
        <f>(L7-'Descriptive Stats'!$J$3)/'Descriptive Stats'!$J$7</f>
        <v>-0.7868839355979671</v>
      </c>
      <c r="N7" s="6">
        <v>150</v>
      </c>
      <c r="O7" s="6">
        <f>(N7-'Descriptive Stats'!$L$3)/'Descriptive Stats'!$L$7</f>
        <v>2.7351443504981781</v>
      </c>
      <c r="P7" s="6">
        <v>600</v>
      </c>
      <c r="Q7" s="6">
        <f>(P7-'Descriptive Stats'!$N$3)/'Descriptive Stats'!$N$7</f>
        <v>1.3314988322636017</v>
      </c>
      <c r="R7">
        <v>100</v>
      </c>
      <c r="S7" s="5">
        <v>3.0784274052281413</v>
      </c>
    </row>
    <row r="8" spans="1:19" ht="15" customHeight="1" x14ac:dyDescent="0.25">
      <c r="A8">
        <v>101</v>
      </c>
      <c r="B8">
        <v>101</v>
      </c>
      <c r="C8" t="s">
        <v>351</v>
      </c>
      <c r="D8" s="6">
        <v>60</v>
      </c>
      <c r="E8" s="6">
        <f>(D8-'Descriptive Stats'!$B$3)/'Descriptive Stats'!$B$7</f>
        <v>-0.36108810896885801</v>
      </c>
      <c r="F8" s="6">
        <v>50</v>
      </c>
      <c r="G8" s="6">
        <f>(F8-'Descriptive Stats'!$D$3)/'Descriptive Stats'!$D$7</f>
        <v>-0.92937240403228782</v>
      </c>
      <c r="H8" s="6">
        <v>70</v>
      </c>
      <c r="I8" s="5">
        <f>('Base Stats'!H132-'Descriptive Stats'!$F$3)/'Descriptive Stats'!$F$7</f>
        <v>-0.46259697101915992</v>
      </c>
      <c r="J8" s="6">
        <v>80</v>
      </c>
      <c r="K8" s="6">
        <f>(J8-'Descriptive Stats'!$H$3)/'Descriptive Stats'!$J$7</f>
        <v>0.26163157997063852</v>
      </c>
      <c r="L8" s="6">
        <v>80</v>
      </c>
      <c r="M8" s="6">
        <f>(L8-'Descriptive Stats'!$J$3)/'Descriptive Stats'!$J$7</f>
        <v>0.27785922898842508</v>
      </c>
      <c r="N8" s="6">
        <v>150</v>
      </c>
      <c r="O8" s="6">
        <f>(N8-'Descriptive Stats'!$L$3)/'Descriptive Stats'!$L$7</f>
        <v>2.7351443504981781</v>
      </c>
      <c r="P8" s="6">
        <v>490</v>
      </c>
      <c r="Q8" s="6">
        <f>(P8-'Descriptive Stats'!$N$3)/'Descriptive Stats'!$N$7</f>
        <v>0.43052273433992905</v>
      </c>
      <c r="R8">
        <v>81.67</v>
      </c>
      <c r="S8" s="5">
        <v>1.325837235035606</v>
      </c>
    </row>
    <row r="9" spans="1:19" ht="15" customHeight="1" x14ac:dyDescent="0.25">
      <c r="A9">
        <v>142</v>
      </c>
      <c r="B9" t="s">
        <v>409</v>
      </c>
      <c r="C9" t="s">
        <v>410</v>
      </c>
      <c r="D9" s="6">
        <v>80</v>
      </c>
      <c r="E9" s="6">
        <f>(D9-'Descriptive Stats'!$B$3)/'Descriptive Stats'!$B$7</f>
        <v>0.39351295302914624</v>
      </c>
      <c r="F9" s="6">
        <v>135</v>
      </c>
      <c r="G9" s="6">
        <f>(F9-'Descriptive Stats'!$D$3)/'Descriptive Stats'!$D$7</f>
        <v>1.6866152703049571</v>
      </c>
      <c r="H9" s="6">
        <v>85</v>
      </c>
      <c r="I9" s="5">
        <f>('Base Stats'!H182-'Descriptive Stats'!$F$3)/'Descriptive Stats'!$F$7</f>
        <v>-0.30346386334547382</v>
      </c>
      <c r="J9" s="6">
        <v>70</v>
      </c>
      <c r="K9" s="6">
        <f>(J9-'Descriptive Stats'!$H$3)/'Descriptive Stats'!$J$7</f>
        <v>-9.3282808224825542E-2</v>
      </c>
      <c r="L9" s="6">
        <v>95</v>
      </c>
      <c r="M9" s="6">
        <f>(L9-'Descriptive Stats'!$J$3)/'Descriptive Stats'!$J$7</f>
        <v>0.81023081128162111</v>
      </c>
      <c r="N9" s="6">
        <v>150</v>
      </c>
      <c r="O9" s="6">
        <f>(N9-'Descriptive Stats'!$L$3)/'Descriptive Stats'!$L$7</f>
        <v>2.7351443504981781</v>
      </c>
      <c r="P9" s="6">
        <v>615</v>
      </c>
      <c r="Q9" s="6">
        <f>(P9-'Descriptive Stats'!$N$3)/'Descriptive Stats'!$N$7</f>
        <v>1.4543592092531934</v>
      </c>
      <c r="R9">
        <v>102.5</v>
      </c>
      <c r="S9" s="5">
        <v>0.96659549760813923</v>
      </c>
    </row>
    <row r="10" spans="1:19" ht="15" customHeight="1" x14ac:dyDescent="0.25">
      <c r="A10">
        <v>888</v>
      </c>
      <c r="B10" t="s">
        <v>1321</v>
      </c>
      <c r="C10" t="s">
        <v>1322</v>
      </c>
      <c r="D10" s="6">
        <v>92</v>
      </c>
      <c r="E10" s="6">
        <f>(D10-'Descriptive Stats'!$B$3)/'Descriptive Stats'!$B$7</f>
        <v>0.84627359022794879</v>
      </c>
      <c r="F10" s="6">
        <v>170</v>
      </c>
      <c r="G10" s="6">
        <f>(F10-'Descriptive Stats'!$D$3)/'Descriptive Stats'!$D$7</f>
        <v>2.7637866656202932</v>
      </c>
      <c r="H10" s="6">
        <v>115</v>
      </c>
      <c r="I10" s="5">
        <f>('Base Stats'!H1014-'Descriptive Stats'!$F$3)/'Descriptive Stats'!$F$7</f>
        <v>0.5240282965576939</v>
      </c>
      <c r="J10" s="6">
        <v>80</v>
      </c>
      <c r="K10" s="6">
        <f>(J10-'Descriptive Stats'!$H$3)/'Descriptive Stats'!$J$7</f>
        <v>0.26163157997063852</v>
      </c>
      <c r="L10" s="6">
        <v>115</v>
      </c>
      <c r="M10" s="6">
        <f>(L10-'Descriptive Stats'!$J$3)/'Descriptive Stats'!$J$7</f>
        <v>1.5200595876725493</v>
      </c>
      <c r="N10" s="6">
        <v>148</v>
      </c>
      <c r="O10" s="6">
        <f>(N10-'Descriptive Stats'!$L$3)/'Descriptive Stats'!$L$7</f>
        <v>2.6681596105259522</v>
      </c>
      <c r="P10" s="6">
        <v>720</v>
      </c>
      <c r="Q10" s="6">
        <f>(P10-'Descriptive Stats'!$N$3)/'Descriptive Stats'!$N$7</f>
        <v>2.3143818481803353</v>
      </c>
      <c r="R10">
        <v>120</v>
      </c>
      <c r="S10" s="5">
        <v>1.4078226876373376</v>
      </c>
    </row>
    <row r="11" spans="1:19" ht="15" customHeight="1" x14ac:dyDescent="0.25">
      <c r="A11">
        <v>254</v>
      </c>
      <c r="B11" t="s">
        <v>541</v>
      </c>
      <c r="C11" t="s">
        <v>542</v>
      </c>
      <c r="D11" s="6">
        <v>70</v>
      </c>
      <c r="E11" s="6">
        <f>(D11-'Descriptive Stats'!$B$3)/'Descriptive Stats'!$B$7</f>
        <v>1.6212422030144117E-2</v>
      </c>
      <c r="F11" s="6">
        <v>110</v>
      </c>
      <c r="G11" s="6">
        <f>(F11-'Descriptive Stats'!$D$3)/'Descriptive Stats'!$D$7</f>
        <v>0.91720713079400262</v>
      </c>
      <c r="H11" s="6">
        <v>75</v>
      </c>
      <c r="I11" s="5">
        <f>('Base Stats'!H304-'Descriptive Stats'!$F$3)/'Descriptive Stats'!$F$7</f>
        <v>1.480235200189838E-2</v>
      </c>
      <c r="J11" s="6">
        <v>145</v>
      </c>
      <c r="K11" s="6">
        <f>(J11-'Descriptive Stats'!$H$3)/'Descriptive Stats'!$J$7</f>
        <v>2.5685751032411548</v>
      </c>
      <c r="L11" s="6">
        <v>85</v>
      </c>
      <c r="M11" s="6">
        <f>(L11-'Descriptive Stats'!$J$3)/'Descriptive Stats'!$J$7</f>
        <v>0.45531642308615711</v>
      </c>
      <c r="N11" s="6">
        <v>145</v>
      </c>
      <c r="O11" s="6">
        <f>(N11-'Descriptive Stats'!$L$3)/'Descriptive Stats'!$L$7</f>
        <v>2.5676825005676132</v>
      </c>
      <c r="P11" s="6">
        <v>630</v>
      </c>
      <c r="Q11" s="6">
        <f>(P11-'Descriptive Stats'!$N$3)/'Descriptive Stats'!$N$7</f>
        <v>1.5772195862427851</v>
      </c>
      <c r="R11">
        <v>105</v>
      </c>
      <c r="S11" s="5">
        <v>1.2457952190978601</v>
      </c>
    </row>
    <row r="12" spans="1:19" ht="15" customHeight="1" x14ac:dyDescent="0.25">
      <c r="A12">
        <v>617</v>
      </c>
      <c r="B12">
        <v>617</v>
      </c>
      <c r="C12" t="s">
        <v>997</v>
      </c>
      <c r="D12" s="6">
        <v>80</v>
      </c>
      <c r="E12" s="6">
        <f>(D12-'Descriptive Stats'!$B$3)/'Descriptive Stats'!$B$7</f>
        <v>0.39351295302914624</v>
      </c>
      <c r="F12" s="6">
        <v>70</v>
      </c>
      <c r="G12" s="6">
        <f>(F12-'Descriptive Stats'!$D$3)/'Descriptive Stats'!$D$7</f>
        <v>-0.31384589242352434</v>
      </c>
      <c r="H12" s="6">
        <v>40</v>
      </c>
      <c r="I12" s="5">
        <f>('Base Stats'!H713-'Descriptive Stats'!$F$3)/'Descriptive Stats'!$F$7</f>
        <v>-1.481048860130751</v>
      </c>
      <c r="J12" s="6">
        <v>100</v>
      </c>
      <c r="K12" s="6">
        <f>(J12-'Descriptive Stats'!$H$3)/'Descriptive Stats'!$J$7</f>
        <v>0.97146035636156669</v>
      </c>
      <c r="L12" s="6">
        <v>60</v>
      </c>
      <c r="M12" s="6">
        <f>(L12-'Descriptive Stats'!$J$3)/'Descriptive Stats'!$J$7</f>
        <v>-0.4319695474025031</v>
      </c>
      <c r="N12" s="6">
        <v>145</v>
      </c>
      <c r="O12" s="6">
        <f>(N12-'Descriptive Stats'!$L$3)/'Descriptive Stats'!$L$7</f>
        <v>2.5676825005676132</v>
      </c>
      <c r="P12" s="6">
        <v>495</v>
      </c>
      <c r="Q12" s="6">
        <f>(P12-'Descriptive Stats'!$N$3)/'Descriptive Stats'!$N$7</f>
        <v>0.47147619333645963</v>
      </c>
      <c r="R12">
        <v>82.5</v>
      </c>
      <c r="S12" s="5">
        <v>1.2702729400558066</v>
      </c>
    </row>
    <row r="13" spans="1:19" ht="15" customHeight="1" x14ac:dyDescent="0.25">
      <c r="A13">
        <v>15</v>
      </c>
      <c r="B13" t="s">
        <v>214</v>
      </c>
      <c r="C13" t="s">
        <v>215</v>
      </c>
      <c r="D13" s="6">
        <v>65</v>
      </c>
      <c r="E13" s="6">
        <f>(D13-'Descriptive Stats'!$B$3)/'Descriptive Stats'!$B$7</f>
        <v>-0.17243784346935695</v>
      </c>
      <c r="F13" s="6">
        <v>150</v>
      </c>
      <c r="G13" s="6">
        <f>(F13-'Descriptive Stats'!$D$3)/'Descriptive Stats'!$D$7</f>
        <v>2.1482601540115298</v>
      </c>
      <c r="H13" s="6">
        <v>40</v>
      </c>
      <c r="I13" s="5">
        <f>('Base Stats'!H21-'Descriptive Stats'!$F$3)/'Descriptive Stats'!$F$7</f>
        <v>0.61950816116190555</v>
      </c>
      <c r="J13" s="6">
        <v>15</v>
      </c>
      <c r="K13" s="6">
        <f>(J13-'Descriptive Stats'!$H$3)/'Descriptive Stats'!$J$7</f>
        <v>-2.0453119432998781</v>
      </c>
      <c r="L13" s="6">
        <v>80</v>
      </c>
      <c r="M13" s="6">
        <f>(L13-'Descriptive Stats'!$J$3)/'Descriptive Stats'!$J$7</f>
        <v>0.27785922898842508</v>
      </c>
      <c r="N13" s="6">
        <v>145</v>
      </c>
      <c r="O13" s="6">
        <f>(N13-'Descriptive Stats'!$L$3)/'Descriptive Stats'!$L$7</f>
        <v>2.5676825005676132</v>
      </c>
      <c r="P13" s="6">
        <v>495</v>
      </c>
      <c r="Q13" s="6">
        <f>(P13-'Descriptive Stats'!$N$3)/'Descriptive Stats'!$N$7</f>
        <v>0.47147619333645963</v>
      </c>
      <c r="R13">
        <v>82.5</v>
      </c>
      <c r="S13" s="5">
        <v>2.3463509555013982</v>
      </c>
    </row>
    <row r="14" spans="1:19" ht="15" customHeight="1" x14ac:dyDescent="0.25">
      <c r="A14">
        <v>807</v>
      </c>
      <c r="B14">
        <v>807</v>
      </c>
      <c r="C14" t="s">
        <v>1233</v>
      </c>
      <c r="D14" s="6">
        <v>88</v>
      </c>
      <c r="E14" s="6">
        <f>(D14-'Descriptive Stats'!$B$3)/'Descriptive Stats'!$B$7</f>
        <v>0.69535337782834794</v>
      </c>
      <c r="F14" s="6">
        <v>112</v>
      </c>
      <c r="G14" s="6">
        <f>(F14-'Descriptive Stats'!$D$3)/'Descriptive Stats'!$D$7</f>
        <v>0.978759781954879</v>
      </c>
      <c r="H14" s="6">
        <v>75</v>
      </c>
      <c r="I14" s="5">
        <f>('Base Stats'!H929-'Descriptive Stats'!$F$3)/'Descriptive Stats'!$F$7</f>
        <v>1.480235200189838E-2</v>
      </c>
      <c r="J14" s="6">
        <v>102</v>
      </c>
      <c r="K14" s="6">
        <f>(J14-'Descriptive Stats'!$H$3)/'Descriptive Stats'!$J$7</f>
        <v>1.0424432340006595</v>
      </c>
      <c r="L14" s="6">
        <v>80</v>
      </c>
      <c r="M14" s="6">
        <f>(L14-'Descriptive Stats'!$J$3)/'Descriptive Stats'!$J$7</f>
        <v>0.27785922898842508</v>
      </c>
      <c r="N14" s="6">
        <v>143</v>
      </c>
      <c r="O14" s="6">
        <f>(N14-'Descriptive Stats'!$L$3)/'Descriptive Stats'!$L$7</f>
        <v>2.5006977605953868</v>
      </c>
      <c r="P14" s="6">
        <v>600</v>
      </c>
      <c r="Q14" s="6">
        <f>(P14-'Descriptive Stats'!$N$3)/'Descriptive Stats'!$N$7</f>
        <v>1.3314988322636017</v>
      </c>
      <c r="R14">
        <v>100</v>
      </c>
      <c r="S14" s="5">
        <v>0.89653796816558062</v>
      </c>
    </row>
    <row r="15" spans="1:19" ht="15" customHeight="1" x14ac:dyDescent="0.25">
      <c r="A15">
        <v>887</v>
      </c>
      <c r="B15">
        <v>887</v>
      </c>
      <c r="C15" t="s">
        <v>1319</v>
      </c>
      <c r="D15" s="6">
        <v>88</v>
      </c>
      <c r="E15" s="6">
        <f>(D15-'Descriptive Stats'!$B$3)/'Descriptive Stats'!$B$7</f>
        <v>0.69535337782834794</v>
      </c>
      <c r="F15" s="6">
        <v>120</v>
      </c>
      <c r="G15" s="6">
        <f>(F15-'Descriptive Stats'!$D$3)/'Descriptive Stats'!$D$7</f>
        <v>1.2249703865983845</v>
      </c>
      <c r="H15" s="6">
        <v>75</v>
      </c>
      <c r="I15" s="5">
        <f>('Base Stats'!H1012-'Descriptive Stats'!$F$3)/'Descriptive Stats'!$F$7</f>
        <v>-0.93999629404021823</v>
      </c>
      <c r="J15" s="6">
        <v>100</v>
      </c>
      <c r="K15" s="6">
        <f>(J15-'Descriptive Stats'!$H$3)/'Descriptive Stats'!$J$7</f>
        <v>0.97146035636156669</v>
      </c>
      <c r="L15" s="6">
        <v>75</v>
      </c>
      <c r="M15" s="6">
        <f>(L15-'Descriptive Stats'!$J$3)/'Descriptive Stats'!$J$7</f>
        <v>0.10040203489069302</v>
      </c>
      <c r="N15" s="6">
        <v>142</v>
      </c>
      <c r="O15" s="6">
        <f>(N15-'Descriptive Stats'!$L$3)/'Descriptive Stats'!$L$7</f>
        <v>2.4672053906092737</v>
      </c>
      <c r="P15" s="6">
        <v>600</v>
      </c>
      <c r="Q15" s="6">
        <f>(P15-'Descriptive Stats'!$N$3)/'Descriptive Stats'!$N$7</f>
        <v>1.3314988322636017</v>
      </c>
      <c r="R15">
        <v>100</v>
      </c>
      <c r="S15" s="5">
        <v>0.52166482925932356</v>
      </c>
    </row>
    <row r="16" spans="1:19" ht="15" customHeight="1" x14ac:dyDescent="0.25">
      <c r="A16">
        <v>150</v>
      </c>
      <c r="B16" t="s">
        <v>421</v>
      </c>
      <c r="C16" t="s">
        <v>422</v>
      </c>
      <c r="D16" s="6">
        <v>106</v>
      </c>
      <c r="E16" s="6">
        <f>(D16-'Descriptive Stats'!$B$3)/'Descriptive Stats'!$B$7</f>
        <v>1.3744943336265518</v>
      </c>
      <c r="F16" s="6">
        <v>150</v>
      </c>
      <c r="G16" s="6">
        <f>(F16-'Descriptive Stats'!$D$3)/'Descriptive Stats'!$D$7</f>
        <v>2.1482601540115298</v>
      </c>
      <c r="H16" s="6">
        <v>70</v>
      </c>
      <c r="I16" s="5">
        <f>('Base Stats'!H192-'Descriptive Stats'!$F$3)/'Descriptive Stats'!$F$7</f>
        <v>-0.36711710641494827</v>
      </c>
      <c r="J16" s="6">
        <v>194</v>
      </c>
      <c r="K16" s="6">
        <f>(J16-'Descriptive Stats'!$H$3)/'Descriptive Stats'!$J$7</f>
        <v>4.3076556053989288</v>
      </c>
      <c r="L16" s="6">
        <v>120</v>
      </c>
      <c r="M16" s="6">
        <f>(L16-'Descriptive Stats'!$J$3)/'Descriptive Stats'!$J$7</f>
        <v>1.6975167817702814</v>
      </c>
      <c r="N16" s="6">
        <v>140</v>
      </c>
      <c r="O16" s="6">
        <f>(N16-'Descriptive Stats'!$L$3)/'Descriptive Stats'!$L$7</f>
        <v>2.4002206506370478</v>
      </c>
      <c r="P16" s="6">
        <v>780</v>
      </c>
      <c r="Q16" s="6">
        <f>(P16-'Descriptive Stats'!$N$3)/'Descriptive Stats'!$N$7</f>
        <v>2.8058233561387023</v>
      </c>
      <c r="R16">
        <v>130</v>
      </c>
      <c r="S16" s="5">
        <v>2.6547321576385992</v>
      </c>
    </row>
    <row r="17" spans="1:19" ht="15" customHeight="1" x14ac:dyDescent="0.25">
      <c r="A17">
        <v>889</v>
      </c>
      <c r="B17">
        <v>889</v>
      </c>
      <c r="C17" t="s">
        <v>1323</v>
      </c>
      <c r="D17" s="6">
        <v>92</v>
      </c>
      <c r="E17" s="6">
        <f>(D17-'Descriptive Stats'!$B$3)/'Descriptive Stats'!$B$7</f>
        <v>0.84627359022794879</v>
      </c>
      <c r="F17" s="6">
        <v>130</v>
      </c>
      <c r="G17" s="6">
        <f>(F17-'Descriptive Stats'!$D$3)/'Descriptive Stats'!$D$7</f>
        <v>1.5327336424027662</v>
      </c>
      <c r="H17" s="6">
        <v>115</v>
      </c>
      <c r="I17" s="5">
        <f>('Base Stats'!H1015-'Descriptive Stats'!$F$3)/'Descriptive Stats'!$F$7</f>
        <v>0.6513347826966428</v>
      </c>
      <c r="J17" s="6">
        <v>80</v>
      </c>
      <c r="K17" s="6">
        <f>(J17-'Descriptive Stats'!$H$3)/'Descriptive Stats'!$J$7</f>
        <v>0.26163157997063852</v>
      </c>
      <c r="L17" s="6">
        <v>115</v>
      </c>
      <c r="M17" s="6">
        <f>(L17-'Descriptive Stats'!$J$3)/'Descriptive Stats'!$J$7</f>
        <v>1.5200595876725493</v>
      </c>
      <c r="N17" s="6">
        <v>138</v>
      </c>
      <c r="O17" s="6">
        <f>(N17-'Descriptive Stats'!$L$3)/'Descriptive Stats'!$L$7</f>
        <v>2.3332359106648215</v>
      </c>
      <c r="P17" s="6">
        <v>670</v>
      </c>
      <c r="Q17" s="6">
        <f>(P17-'Descriptive Stats'!$N$3)/'Descriptive Stats'!$N$7</f>
        <v>1.9048472582150298</v>
      </c>
      <c r="R17">
        <v>111.67</v>
      </c>
      <c r="S17" s="5">
        <v>0.58477429795891644</v>
      </c>
    </row>
    <row r="18" spans="1:19" ht="15" customHeight="1" x14ac:dyDescent="0.25">
      <c r="A18">
        <v>888</v>
      </c>
      <c r="B18">
        <v>888</v>
      </c>
      <c r="C18" t="s">
        <v>1320</v>
      </c>
      <c r="D18" s="6">
        <v>92</v>
      </c>
      <c r="E18" s="6">
        <f>(D18-'Descriptive Stats'!$B$3)/'Descriptive Stats'!$B$7</f>
        <v>0.84627359022794879</v>
      </c>
      <c r="F18" s="6">
        <v>130</v>
      </c>
      <c r="G18" s="6">
        <f>(F18-'Descriptive Stats'!$D$3)/'Descriptive Stats'!$D$7</f>
        <v>1.5327336424027662</v>
      </c>
      <c r="H18" s="6">
        <v>115</v>
      </c>
      <c r="I18" s="5">
        <f>('Base Stats'!H1013-'Descriptive Stats'!$F$3)/'Descriptive Stats'!$F$7</f>
        <v>-0.46259697101915992</v>
      </c>
      <c r="J18" s="6">
        <v>80</v>
      </c>
      <c r="K18" s="6">
        <f>(J18-'Descriptive Stats'!$H$3)/'Descriptive Stats'!$J$7</f>
        <v>0.26163157997063852</v>
      </c>
      <c r="L18" s="6">
        <v>115</v>
      </c>
      <c r="M18" s="6">
        <f>(L18-'Descriptive Stats'!$J$3)/'Descriptive Stats'!$J$7</f>
        <v>1.5200595876725493</v>
      </c>
      <c r="N18" s="6">
        <v>138</v>
      </c>
      <c r="O18" s="6">
        <f>(N18-'Descriptive Stats'!$L$3)/'Descriptive Stats'!$L$7</f>
        <v>2.3332359106648215</v>
      </c>
      <c r="P18" s="6">
        <v>670</v>
      </c>
      <c r="Q18" s="6">
        <f>(P18-'Descriptive Stats'!$N$3)/'Descriptive Stats'!$N$7</f>
        <v>1.9048472582150298</v>
      </c>
      <c r="R18">
        <v>111.67</v>
      </c>
      <c r="S18" s="5">
        <v>0.58477429795891644</v>
      </c>
    </row>
    <row r="19" spans="1:19" x14ac:dyDescent="0.25">
      <c r="A19">
        <v>847</v>
      </c>
      <c r="B19">
        <v>847</v>
      </c>
      <c r="C19" t="s">
        <v>1273</v>
      </c>
      <c r="D19" s="6">
        <v>61</v>
      </c>
      <c r="E19" s="6">
        <f>(D19-'Descriptive Stats'!$B$3)/'Descriptive Stats'!$B$7</f>
        <v>-0.32335805586895777</v>
      </c>
      <c r="F19" s="6">
        <v>123</v>
      </c>
      <c r="G19" s="6">
        <f>(F19-'Descriptive Stats'!$D$3)/'Descriptive Stats'!$D$7</f>
        <v>1.317299363339699</v>
      </c>
      <c r="H19" s="6">
        <v>60</v>
      </c>
      <c r="I19" s="5">
        <f>('Base Stats'!H969-'Descriptive Stats'!$F$3)/'Descriptive Stats'!$F$7</f>
        <v>-0.62173007869284602</v>
      </c>
      <c r="J19" s="6">
        <v>60</v>
      </c>
      <c r="K19" s="6">
        <f>(J19-'Descriptive Stats'!$H$3)/'Descriptive Stats'!$J$7</f>
        <v>-0.4481971964202896</v>
      </c>
      <c r="L19" s="6">
        <v>50</v>
      </c>
      <c r="M19" s="6">
        <f>(L19-'Descriptive Stats'!$J$3)/'Descriptive Stats'!$J$7</f>
        <v>-0.7868839355979671</v>
      </c>
      <c r="N19" s="6">
        <v>136</v>
      </c>
      <c r="O19" s="6">
        <f>(N19-'Descriptive Stats'!$L$3)/'Descriptive Stats'!$L$7</f>
        <v>2.2662511706925956</v>
      </c>
      <c r="P19" s="6">
        <v>490</v>
      </c>
      <c r="Q19" s="6">
        <f>(P19-'Descriptive Stats'!$N$3)/'Descriptive Stats'!$N$7</f>
        <v>0.43052273433992905</v>
      </c>
      <c r="R19">
        <v>81.67</v>
      </c>
      <c r="S19" s="5">
        <v>1.3685449768995992</v>
      </c>
    </row>
    <row r="20" spans="1:19" ht="15" customHeight="1" x14ac:dyDescent="0.25">
      <c r="A20">
        <v>310</v>
      </c>
      <c r="B20" t="s">
        <v>617</v>
      </c>
      <c r="C20" t="s">
        <v>618</v>
      </c>
      <c r="D20" s="6">
        <v>70</v>
      </c>
      <c r="E20" s="6">
        <f>(D20-'Descriptive Stats'!$B$3)/'Descriptive Stats'!$B$7</f>
        <v>1.6212422030144117E-2</v>
      </c>
      <c r="F20" s="6">
        <v>75</v>
      </c>
      <c r="G20" s="6">
        <f>(F20-'Descriptive Stats'!$D$3)/'Descriptive Stats'!$D$7</f>
        <v>-0.15996426452133344</v>
      </c>
      <c r="H20" s="6">
        <v>80</v>
      </c>
      <c r="I20" s="5">
        <f>('Base Stats'!H370-'Descriptive Stats'!$F$3)/'Descriptive Stats'!$F$7</f>
        <v>-0.62173007869284602</v>
      </c>
      <c r="J20" s="6">
        <v>135</v>
      </c>
      <c r="K20" s="6">
        <f>(J20-'Descriptive Stats'!$H$3)/'Descriptive Stats'!$J$7</f>
        <v>2.2136607150456911</v>
      </c>
      <c r="L20" s="6">
        <v>80</v>
      </c>
      <c r="M20" s="6">
        <f>(L20-'Descriptive Stats'!$J$3)/'Descriptive Stats'!$J$7</f>
        <v>0.27785922898842508</v>
      </c>
      <c r="N20" s="6">
        <v>135</v>
      </c>
      <c r="O20" s="6">
        <f>(N20-'Descriptive Stats'!$L$3)/'Descriptive Stats'!$L$7</f>
        <v>2.2327588007064825</v>
      </c>
      <c r="P20" s="6">
        <v>575</v>
      </c>
      <c r="Q20" s="6">
        <f>(P20-'Descriptive Stats'!$N$3)/'Descriptive Stats'!$N$7</f>
        <v>1.1267315372809488</v>
      </c>
      <c r="R20">
        <v>95.83</v>
      </c>
      <c r="S20" s="5">
        <v>0.97512283342848127</v>
      </c>
    </row>
    <row r="21" spans="1:19" ht="15" customHeight="1" x14ac:dyDescent="0.25">
      <c r="A21">
        <v>428</v>
      </c>
      <c r="B21" t="s">
        <v>773</v>
      </c>
      <c r="C21" t="s">
        <v>774</v>
      </c>
      <c r="D21" s="6">
        <v>65</v>
      </c>
      <c r="E21" s="6">
        <f>(D21-'Descriptive Stats'!$B$3)/'Descriptive Stats'!$B$7</f>
        <v>-0.17243784346935695</v>
      </c>
      <c r="F21" s="6">
        <v>136</v>
      </c>
      <c r="G21" s="6">
        <f>(F21-'Descriptive Stats'!$D$3)/'Descriptive Stats'!$D$7</f>
        <v>1.7173915958853951</v>
      </c>
      <c r="H21" s="6">
        <v>94</v>
      </c>
      <c r="I21" s="5">
        <f>('Base Stats'!H507-'Descriptive Stats'!$F$3)/'Descriptive Stats'!$F$7</f>
        <v>0.6513347826966428</v>
      </c>
      <c r="J21" s="6">
        <v>54</v>
      </c>
      <c r="K21" s="6">
        <f>(J21-'Descriptive Stats'!$H$3)/'Descriptive Stats'!$J$7</f>
        <v>-0.66114582933756805</v>
      </c>
      <c r="L21" s="6">
        <v>96</v>
      </c>
      <c r="M21" s="6">
        <f>(L21-'Descriptive Stats'!$J$3)/'Descriptive Stats'!$J$7</f>
        <v>0.84572225010116753</v>
      </c>
      <c r="N21" s="6">
        <v>135</v>
      </c>
      <c r="O21" s="6">
        <f>(N21-'Descriptive Stats'!$L$3)/'Descriptive Stats'!$L$7</f>
        <v>2.2327588007064825</v>
      </c>
      <c r="P21" s="6">
        <v>580</v>
      </c>
      <c r="Q21" s="6">
        <f>(P21-'Descriptive Stats'!$N$3)/'Descriptive Stats'!$N$7</f>
        <v>1.1676849962774793</v>
      </c>
      <c r="R21">
        <v>96.67</v>
      </c>
      <c r="S21" s="5">
        <v>1.0556358856656445</v>
      </c>
    </row>
    <row r="22" spans="1:19" ht="15" customHeight="1" x14ac:dyDescent="0.25">
      <c r="A22">
        <v>555</v>
      </c>
      <c r="B22" t="s">
        <v>932</v>
      </c>
      <c r="C22" t="s">
        <v>933</v>
      </c>
      <c r="D22" s="6">
        <v>105</v>
      </c>
      <c r="E22" s="6">
        <f>(D22-'Descriptive Stats'!$B$3)/'Descriptive Stats'!$B$7</f>
        <v>1.3367642805266515</v>
      </c>
      <c r="F22" s="6">
        <v>160</v>
      </c>
      <c r="G22" s="6">
        <f>(F22-'Descriptive Stats'!$D$3)/'Descriptive Stats'!$D$7</f>
        <v>2.4560234098159115</v>
      </c>
      <c r="H22" s="6">
        <v>55</v>
      </c>
      <c r="I22" s="5">
        <f>('Base Stats'!H650-'Descriptive Stats'!$F$3)/'Descriptive Stats'!$F$7</f>
        <v>0.17393545967558449</v>
      </c>
      <c r="J22" s="6">
        <v>30</v>
      </c>
      <c r="K22" s="6">
        <f>(J22-'Descriptive Stats'!$H$3)/'Descriptive Stats'!$J$7</f>
        <v>-1.5129403610066818</v>
      </c>
      <c r="L22" s="6">
        <v>55</v>
      </c>
      <c r="M22" s="6">
        <f>(L22-'Descriptive Stats'!$J$3)/'Descriptive Stats'!$J$7</f>
        <v>-0.60942674150023513</v>
      </c>
      <c r="N22" s="6">
        <v>135</v>
      </c>
      <c r="O22" s="6">
        <f>(N22-'Descriptive Stats'!$L$3)/'Descriptive Stats'!$L$7</f>
        <v>2.2327588007064825</v>
      </c>
      <c r="P22" s="6">
        <v>540</v>
      </c>
      <c r="Q22" s="6">
        <f>(P22-'Descriptive Stats'!$N$3)/'Descriptive Stats'!$N$7</f>
        <v>0.84005732430523483</v>
      </c>
      <c r="R22">
        <v>90</v>
      </c>
      <c r="S22" s="5">
        <v>2.5603711893688872</v>
      </c>
    </row>
    <row r="23" spans="1:19" ht="15" customHeight="1" x14ac:dyDescent="0.25">
      <c r="A23">
        <v>658</v>
      </c>
      <c r="B23" t="s">
        <v>1053</v>
      </c>
      <c r="C23" t="s">
        <v>1054</v>
      </c>
      <c r="D23" s="6">
        <v>72</v>
      </c>
      <c r="E23" s="6">
        <f>(D23-'Descriptive Stats'!$B$3)/'Descriptive Stats'!$B$7</f>
        <v>9.1672528229944539E-2</v>
      </c>
      <c r="F23" s="6">
        <v>145</v>
      </c>
      <c r="G23" s="6">
        <f>(F23-'Descriptive Stats'!$D$3)/'Descriptive Stats'!$D$7</f>
        <v>1.9943785261093387</v>
      </c>
      <c r="H23" s="6">
        <v>67</v>
      </c>
      <c r="I23" s="5">
        <f>('Base Stats'!H762-'Descriptive Stats'!$F$3)/'Descriptive Stats'!$F$7</f>
        <v>1.480235200189838E-2</v>
      </c>
      <c r="J23" s="6">
        <v>153</v>
      </c>
      <c r="K23" s="6">
        <f>(J23-'Descriptive Stats'!$H$3)/'Descriptive Stats'!$J$7</f>
        <v>2.8525066137975261</v>
      </c>
      <c r="L23" s="6">
        <v>71</v>
      </c>
      <c r="M23" s="6">
        <f>(L23-'Descriptive Stats'!$J$3)/'Descriptive Stats'!$J$7</f>
        <v>-4.1563720387492606E-2</v>
      </c>
      <c r="N23" s="6">
        <v>132</v>
      </c>
      <c r="O23" s="6">
        <f>(N23-'Descriptive Stats'!$L$3)/'Descriptive Stats'!$L$7</f>
        <v>2.1322816907481434</v>
      </c>
      <c r="P23" s="6">
        <v>640</v>
      </c>
      <c r="Q23" s="6">
        <f>(P23-'Descriptive Stats'!$N$3)/'Descriptive Stats'!$N$7</f>
        <v>1.6591265042358463</v>
      </c>
      <c r="R23">
        <v>106.67</v>
      </c>
      <c r="S23" s="5">
        <v>1.6163690214043291</v>
      </c>
    </row>
    <row r="24" spans="1:19" ht="15" customHeight="1" x14ac:dyDescent="0.25">
      <c r="A24">
        <v>94</v>
      </c>
      <c r="B24" t="s">
        <v>343</v>
      </c>
      <c r="C24" t="s">
        <v>344</v>
      </c>
      <c r="D24" s="6">
        <v>60</v>
      </c>
      <c r="E24" s="6">
        <f>(D24-'Descriptive Stats'!$B$3)/'Descriptive Stats'!$B$7</f>
        <v>-0.36108810896885801</v>
      </c>
      <c r="F24" s="6">
        <v>65</v>
      </c>
      <c r="G24" s="6">
        <f>(F24-'Descriptive Stats'!$D$3)/'Descriptive Stats'!$D$7</f>
        <v>-0.46772752032571518</v>
      </c>
      <c r="H24" s="6">
        <v>80</v>
      </c>
      <c r="I24" s="5">
        <f>('Base Stats'!H125-'Descriptive Stats'!$F$3)/'Descriptive Stats'!$F$7</f>
        <v>-0.14433075567178771</v>
      </c>
      <c r="J24" s="6">
        <v>170</v>
      </c>
      <c r="K24" s="6">
        <f>(J24-'Descriptive Stats'!$H$3)/'Descriptive Stats'!$J$7</f>
        <v>3.4558610737298152</v>
      </c>
      <c r="L24" s="6">
        <v>95</v>
      </c>
      <c r="M24" s="6">
        <f>(L24-'Descriptive Stats'!$J$3)/'Descriptive Stats'!$J$7</f>
        <v>0.81023081128162111</v>
      </c>
      <c r="N24" s="6">
        <v>130</v>
      </c>
      <c r="O24" s="6">
        <f>(N24-'Descriptive Stats'!$L$3)/'Descriptive Stats'!$L$7</f>
        <v>2.0652969507759171</v>
      </c>
      <c r="P24" s="6">
        <v>600</v>
      </c>
      <c r="Q24" s="6">
        <f>(P24-'Descriptive Stats'!$N$3)/'Descriptive Stats'!$N$7</f>
        <v>1.3314988322636017</v>
      </c>
      <c r="R24">
        <v>100</v>
      </c>
      <c r="S24" s="5">
        <v>1.9211064003693759</v>
      </c>
    </row>
    <row r="25" spans="1:19" ht="15" customHeight="1" x14ac:dyDescent="0.25">
      <c r="A25">
        <v>150</v>
      </c>
      <c r="B25" t="s">
        <v>419</v>
      </c>
      <c r="C25" t="s">
        <v>420</v>
      </c>
      <c r="D25" s="6">
        <v>106</v>
      </c>
      <c r="E25" s="6">
        <f>(D25-'Descriptive Stats'!$B$3)/'Descriptive Stats'!$B$7</f>
        <v>1.3744943336265518</v>
      </c>
      <c r="F25" s="6">
        <v>190</v>
      </c>
      <c r="G25" s="6">
        <f>(F25-'Descriptive Stats'!$D$3)/'Descriptive Stats'!$D$7</f>
        <v>3.3793131772290566</v>
      </c>
      <c r="H25" s="6">
        <v>100</v>
      </c>
      <c r="I25" s="5">
        <f>('Base Stats'!H191-'Descriptive Stats'!$F$3)/'Descriptive Stats'!$F$7</f>
        <v>0.17393545967558449</v>
      </c>
      <c r="J25" s="6">
        <v>154</v>
      </c>
      <c r="K25" s="6">
        <f>(J25-'Descriptive Stats'!$H$3)/'Descriptive Stats'!$J$7</f>
        <v>2.8879980526170725</v>
      </c>
      <c r="L25" s="6">
        <v>100</v>
      </c>
      <c r="M25" s="6">
        <f>(L25-'Descriptive Stats'!$J$3)/'Descriptive Stats'!$J$7</f>
        <v>0.9876880053793532</v>
      </c>
      <c r="N25" s="6">
        <v>130</v>
      </c>
      <c r="O25" s="6">
        <f>(N25-'Descriptive Stats'!$L$3)/'Descriptive Stats'!$L$7</f>
        <v>2.0652969507759171</v>
      </c>
      <c r="P25" s="6">
        <v>780</v>
      </c>
      <c r="Q25" s="6">
        <f>(P25-'Descriptive Stats'!$N$3)/'Descriptive Stats'!$N$7</f>
        <v>2.8058233561387023</v>
      </c>
      <c r="R25">
        <v>130</v>
      </c>
      <c r="S25" s="5">
        <v>1.2958044326701048</v>
      </c>
    </row>
    <row r="26" spans="1:19" ht="15" customHeight="1" x14ac:dyDescent="0.25">
      <c r="A26">
        <v>150</v>
      </c>
      <c r="B26">
        <v>150</v>
      </c>
      <c r="C26" t="s">
        <v>418</v>
      </c>
      <c r="D26" s="6">
        <v>106</v>
      </c>
      <c r="E26" s="6">
        <f>(D26-'Descriptive Stats'!$B$3)/'Descriptive Stats'!$B$7</f>
        <v>1.3744943336265518</v>
      </c>
      <c r="F26" s="6">
        <v>110</v>
      </c>
      <c r="G26" s="6">
        <f>(F26-'Descriptive Stats'!$D$3)/'Descriptive Stats'!$D$7</f>
        <v>0.91720713079400262</v>
      </c>
      <c r="H26" s="6">
        <v>90</v>
      </c>
      <c r="I26" s="5">
        <f>('Base Stats'!H190-'Descriptive Stats'!$F$3)/'Descriptive Stats'!$F$7</f>
        <v>-0.62173007869284602</v>
      </c>
      <c r="J26" s="6">
        <v>154</v>
      </c>
      <c r="K26" s="6">
        <f>(J26-'Descriptive Stats'!$H$3)/'Descriptive Stats'!$J$7</f>
        <v>2.8879980526170725</v>
      </c>
      <c r="L26" s="6">
        <v>90</v>
      </c>
      <c r="M26" s="6">
        <f>(L26-'Descriptive Stats'!$J$3)/'Descriptive Stats'!$J$7</f>
        <v>0.63277361718388914</v>
      </c>
      <c r="N26" s="6">
        <v>130</v>
      </c>
      <c r="O26" s="6">
        <f>(N26-'Descriptive Stats'!$L$3)/'Descriptive Stats'!$L$7</f>
        <v>2.0652969507759171</v>
      </c>
      <c r="P26" s="6">
        <v>680</v>
      </c>
      <c r="Q26" s="6">
        <f>(P26-'Descriptive Stats'!$N$3)/'Descriptive Stats'!$N$7</f>
        <v>1.9867541762080909</v>
      </c>
      <c r="R26">
        <v>113.33</v>
      </c>
      <c r="S26" s="5">
        <v>0.67280927497041687</v>
      </c>
    </row>
    <row r="27" spans="1:19" ht="15" customHeight="1" x14ac:dyDescent="0.25">
      <c r="A27">
        <v>890</v>
      </c>
      <c r="B27">
        <v>890</v>
      </c>
      <c r="C27" t="s">
        <v>1326</v>
      </c>
      <c r="D27" s="6">
        <v>140</v>
      </c>
      <c r="E27" s="6">
        <f>(D27-'Descriptive Stats'!$B$3)/'Descriptive Stats'!$B$7</f>
        <v>2.657316139023159</v>
      </c>
      <c r="F27" s="6">
        <v>85</v>
      </c>
      <c r="G27" s="6">
        <f>(F27-'Descriptive Stats'!$D$3)/'Descriptive Stats'!$D$7</f>
        <v>0.1477989912830483</v>
      </c>
      <c r="H27" s="6">
        <v>95</v>
      </c>
      <c r="I27" s="5">
        <f>('Base Stats'!H1017-'Descriptive Stats'!$F$3)/'Descriptive Stats'!$F$7</f>
        <v>1.7652665364124456</v>
      </c>
      <c r="J27" s="6">
        <v>145</v>
      </c>
      <c r="K27" s="6">
        <f>(J27-'Descriptive Stats'!$H$3)/'Descriptive Stats'!$J$7</f>
        <v>2.5685751032411548</v>
      </c>
      <c r="L27" s="6">
        <v>95</v>
      </c>
      <c r="M27" s="6">
        <f>(L27-'Descriptive Stats'!$J$3)/'Descriptive Stats'!$J$7</f>
        <v>0.81023081128162111</v>
      </c>
      <c r="N27" s="6">
        <v>130</v>
      </c>
      <c r="O27" s="6">
        <f>(N27-'Descriptive Stats'!$L$3)/'Descriptive Stats'!$L$7</f>
        <v>2.0652969507759171</v>
      </c>
      <c r="P27" s="6">
        <v>690</v>
      </c>
      <c r="Q27" s="6">
        <f>(P27-'Descriptive Stats'!$N$3)/'Descriptive Stats'!$N$7</f>
        <v>2.0686610942011519</v>
      </c>
      <c r="R27">
        <v>115</v>
      </c>
      <c r="S27" s="5">
        <v>1.3280697518161522</v>
      </c>
    </row>
    <row r="28" spans="1:19" ht="15" customHeight="1" x14ac:dyDescent="0.25">
      <c r="A28">
        <v>890</v>
      </c>
      <c r="B28" t="s">
        <v>1327</v>
      </c>
      <c r="C28" t="s">
        <v>1328</v>
      </c>
      <c r="D28" s="6">
        <v>255</v>
      </c>
      <c r="E28" s="6">
        <f>(D28-'Descriptive Stats'!$B$3)/'Descriptive Stats'!$B$7</f>
        <v>6.9962722455116824</v>
      </c>
      <c r="F28" s="6">
        <v>115</v>
      </c>
      <c r="G28" s="6">
        <f>(F28-'Descriptive Stats'!$D$3)/'Descriptive Stats'!$D$7</f>
        <v>1.0710887586961935</v>
      </c>
      <c r="H28" s="6">
        <v>250</v>
      </c>
      <c r="I28" s="5">
        <f>('Base Stats'!H1018-'Descriptive Stats'!$F$3)/'Descriptive Stats'!$F$7</f>
        <v>4.9479286898861679</v>
      </c>
      <c r="J28" s="6">
        <v>125</v>
      </c>
      <c r="K28" s="6">
        <f>(J28-'Descriptive Stats'!$H$3)/'Descriptive Stats'!$J$7</f>
        <v>1.8587463268502269</v>
      </c>
      <c r="L28" s="6">
        <v>250</v>
      </c>
      <c r="M28" s="6">
        <f>(L28-'Descriptive Stats'!$J$3)/'Descriptive Stats'!$J$7</f>
        <v>6.3114038283113141</v>
      </c>
      <c r="N28" s="6">
        <v>130</v>
      </c>
      <c r="O28" s="6">
        <f>(N28-'Descriptive Stats'!$L$3)/'Descriptive Stats'!$L$7</f>
        <v>2.0652969507759171</v>
      </c>
      <c r="P28" s="6">
        <v>1125</v>
      </c>
      <c r="Q28" s="6">
        <f>(P28-'Descriptive Stats'!$N$3)/'Descriptive Stats'!$N$7</f>
        <v>5.6316120268993126</v>
      </c>
      <c r="R28">
        <v>187.5</v>
      </c>
      <c r="S28" s="5">
        <v>7.9273023467125405</v>
      </c>
    </row>
    <row r="29" spans="1:19" ht="15" customHeight="1" x14ac:dyDescent="0.25">
      <c r="A29">
        <v>135</v>
      </c>
      <c r="B29">
        <v>135</v>
      </c>
      <c r="C29" t="s">
        <v>401</v>
      </c>
      <c r="D29" s="6">
        <v>65</v>
      </c>
      <c r="E29" s="6">
        <f>(D29-'Descriptive Stats'!$B$3)/'Descriptive Stats'!$B$7</f>
        <v>-0.17243784346935695</v>
      </c>
      <c r="F29" s="6">
        <v>65</v>
      </c>
      <c r="G29" s="6">
        <f>(F29-'Descriptive Stats'!$D$3)/'Descriptive Stats'!$D$7</f>
        <v>-0.46772752032571518</v>
      </c>
      <c r="H29" s="6">
        <v>60</v>
      </c>
      <c r="I29" s="5">
        <f>('Base Stats'!H174-'Descriptive Stats'!$F$3)/'Descriptive Stats'!$F$7</f>
        <v>-0.43077034948442272</v>
      </c>
      <c r="J29" s="6">
        <v>110</v>
      </c>
      <c r="K29" s="6">
        <f>(J29-'Descriptive Stats'!$H$3)/'Descriptive Stats'!$J$7</f>
        <v>1.3263747445570306</v>
      </c>
      <c r="L29" s="6">
        <v>95</v>
      </c>
      <c r="M29" s="6">
        <f>(L29-'Descriptive Stats'!$J$3)/'Descriptive Stats'!$J$7</f>
        <v>0.81023081128162111</v>
      </c>
      <c r="N29" s="6">
        <v>130</v>
      </c>
      <c r="O29" s="6">
        <f>(N29-'Descriptive Stats'!$L$3)/'Descriptive Stats'!$L$7</f>
        <v>2.0652969507759171</v>
      </c>
      <c r="P29" s="6">
        <v>525</v>
      </c>
      <c r="Q29" s="6">
        <f>(P29-'Descriptive Stats'!$N$3)/'Descriptive Stats'!$N$7</f>
        <v>0.7171969473156431</v>
      </c>
      <c r="R29">
        <v>87.5</v>
      </c>
      <c r="S29" s="5">
        <v>1.187840871530546</v>
      </c>
    </row>
    <row r="30" spans="1:19" ht="15" customHeight="1" x14ac:dyDescent="0.25">
      <c r="A30">
        <v>785</v>
      </c>
      <c r="B30">
        <v>785</v>
      </c>
      <c r="C30" t="s">
        <v>1205</v>
      </c>
      <c r="D30" s="6">
        <v>70</v>
      </c>
      <c r="E30" s="6">
        <f>(D30-'Descriptive Stats'!$B$3)/'Descriptive Stats'!$B$7</f>
        <v>1.6212422030144117E-2</v>
      </c>
      <c r="F30" s="6">
        <v>115</v>
      </c>
      <c r="G30" s="6">
        <f>(F30-'Descriptive Stats'!$D$3)/'Descriptive Stats'!$D$7</f>
        <v>1.0710887586961935</v>
      </c>
      <c r="H30" s="6">
        <v>85</v>
      </c>
      <c r="I30" s="5">
        <f>('Base Stats'!H904-'Descriptive Stats'!$F$3)/'Descriptive Stats'!$F$7</f>
        <v>-0.33529048488021107</v>
      </c>
      <c r="J30" s="6">
        <v>95</v>
      </c>
      <c r="K30" s="6">
        <f>(J30-'Descriptive Stats'!$H$3)/'Descriptive Stats'!$J$7</f>
        <v>0.79400316226383461</v>
      </c>
      <c r="L30" s="6">
        <v>75</v>
      </c>
      <c r="M30" s="6">
        <f>(L30-'Descriptive Stats'!$J$3)/'Descriptive Stats'!$J$7</f>
        <v>0.10040203489069302</v>
      </c>
      <c r="N30" s="6">
        <v>130</v>
      </c>
      <c r="O30" s="6">
        <f>(N30-'Descriptive Stats'!$L$3)/'Descriptive Stats'!$L$7</f>
        <v>2.0652969507759171</v>
      </c>
      <c r="P30" s="6">
        <v>570</v>
      </c>
      <c r="Q30" s="6">
        <f>(P30-'Descriptive Stats'!$N$3)/'Descriptive Stats'!$N$7</f>
        <v>1.0857780782844182</v>
      </c>
      <c r="R30">
        <v>95</v>
      </c>
      <c r="S30" s="5">
        <v>0.46297013625357347</v>
      </c>
    </row>
    <row r="31" spans="1:19" ht="15" customHeight="1" x14ac:dyDescent="0.25">
      <c r="A31">
        <v>169</v>
      </c>
      <c r="B31">
        <v>169</v>
      </c>
      <c r="C31" t="s">
        <v>441</v>
      </c>
      <c r="D31" s="6">
        <v>85</v>
      </c>
      <c r="E31" s="6">
        <f>(D31-'Descriptive Stats'!$B$3)/'Descriptive Stats'!$B$7</f>
        <v>0.58216321852864727</v>
      </c>
      <c r="F31" s="6">
        <v>90</v>
      </c>
      <c r="G31" s="6">
        <f>(F31-'Descriptive Stats'!$D$3)/'Descriptive Stats'!$D$7</f>
        <v>0.3016806191852392</v>
      </c>
      <c r="H31" s="6">
        <v>80</v>
      </c>
      <c r="I31" s="5">
        <f>('Base Stats'!H211-'Descriptive Stats'!$F$3)/'Descriptive Stats'!$F$7</f>
        <v>1.7652665364124456</v>
      </c>
      <c r="J31" s="6">
        <v>70</v>
      </c>
      <c r="K31" s="6">
        <f>(J31-'Descriptive Stats'!$H$3)/'Descriptive Stats'!$J$7</f>
        <v>-9.3282808224825542E-2</v>
      </c>
      <c r="L31" s="6">
        <v>80</v>
      </c>
      <c r="M31" s="6">
        <f>(L31-'Descriptive Stats'!$J$3)/'Descriptive Stats'!$J$7</f>
        <v>0.27785922898842508</v>
      </c>
      <c r="N31" s="6">
        <v>130</v>
      </c>
      <c r="O31" s="6">
        <f>(N31-'Descriptive Stats'!$L$3)/'Descriptive Stats'!$L$7</f>
        <v>2.0652969507759171</v>
      </c>
      <c r="P31" s="6">
        <v>535</v>
      </c>
      <c r="Q31" s="6">
        <f>(P31-'Descriptive Stats'!$N$3)/'Descriptive Stats'!$N$7</f>
        <v>0.79910386530870425</v>
      </c>
      <c r="R31">
        <v>89.17</v>
      </c>
      <c r="S31" s="5">
        <v>0.64957385419825064</v>
      </c>
    </row>
    <row r="32" spans="1:19" ht="15" customHeight="1" x14ac:dyDescent="0.25">
      <c r="A32">
        <v>875</v>
      </c>
      <c r="B32" t="s">
        <v>1304</v>
      </c>
      <c r="C32" t="s">
        <v>1305</v>
      </c>
      <c r="D32" s="6">
        <v>75</v>
      </c>
      <c r="E32" s="6">
        <f>(D32-'Descriptive Stats'!$B$3)/'Descriptive Stats'!$B$7</f>
        <v>0.20486268752964518</v>
      </c>
      <c r="F32" s="6">
        <v>80</v>
      </c>
      <c r="G32" s="6">
        <f>(F32-'Descriptive Stats'!$D$3)/'Descriptive Stats'!$D$7</f>
        <v>-6.0826366191425729E-3</v>
      </c>
      <c r="H32" s="6">
        <v>70</v>
      </c>
      <c r="I32" s="5">
        <f>('Base Stats'!H999-'Descriptive Stats'!$F$3)/'Descriptive Stats'!$F$7</f>
        <v>0.6513347826966428</v>
      </c>
      <c r="J32" s="6">
        <v>65</v>
      </c>
      <c r="K32" s="6">
        <f>(J32-'Descriptive Stats'!$H$3)/'Descriptive Stats'!$J$7</f>
        <v>-0.27074000232255757</v>
      </c>
      <c r="L32" s="6">
        <v>50</v>
      </c>
      <c r="M32" s="6">
        <f>(L32-'Descriptive Stats'!$J$3)/'Descriptive Stats'!$J$7</f>
        <v>-0.7868839355979671</v>
      </c>
      <c r="N32" s="6">
        <v>130</v>
      </c>
      <c r="O32" s="6">
        <f>(N32-'Descriptive Stats'!$L$3)/'Descriptive Stats'!$L$7</f>
        <v>2.0652969507759171</v>
      </c>
      <c r="P32" s="6">
        <v>470</v>
      </c>
      <c r="Q32" s="6">
        <f>(P32-'Descriptive Stats'!$N$3)/'Descriptive Stats'!$N$7</f>
        <v>0.26670889835380673</v>
      </c>
      <c r="R32">
        <v>78.33</v>
      </c>
      <c r="S32" s="5">
        <v>0.80815856829900079</v>
      </c>
    </row>
    <row r="33" spans="1:19" ht="15" customHeight="1" x14ac:dyDescent="0.25">
      <c r="A33">
        <v>142</v>
      </c>
      <c r="B33">
        <v>142</v>
      </c>
      <c r="C33" t="s">
        <v>408</v>
      </c>
      <c r="D33" s="6">
        <v>80</v>
      </c>
      <c r="E33" s="6">
        <f>(D33-'Descriptive Stats'!$B$3)/'Descriptive Stats'!$B$7</f>
        <v>0.39351295302914624</v>
      </c>
      <c r="F33" s="6">
        <v>105</v>
      </c>
      <c r="G33" s="6">
        <f>(F33-'Descriptive Stats'!$D$3)/'Descriptive Stats'!$D$7</f>
        <v>0.76332550289181178</v>
      </c>
      <c r="H33" s="6">
        <v>65</v>
      </c>
      <c r="I33" s="5">
        <f>('Base Stats'!H181-'Descriptive Stats'!$F$3)/'Descriptive Stats'!$F$7</f>
        <v>-0.36711710641494827</v>
      </c>
      <c r="J33" s="6">
        <v>60</v>
      </c>
      <c r="K33" s="6">
        <f>(J33-'Descriptive Stats'!$H$3)/'Descriptive Stats'!$J$7</f>
        <v>-0.4481971964202896</v>
      </c>
      <c r="L33" s="6">
        <v>75</v>
      </c>
      <c r="M33" s="6">
        <f>(L33-'Descriptive Stats'!$J$3)/'Descriptive Stats'!$J$7</f>
        <v>0.10040203489069302</v>
      </c>
      <c r="N33" s="6">
        <v>130</v>
      </c>
      <c r="O33" s="6">
        <f>(N33-'Descriptive Stats'!$L$3)/'Descriptive Stats'!$L$7</f>
        <v>2.0652969507759171</v>
      </c>
      <c r="P33" s="6">
        <v>515</v>
      </c>
      <c r="Q33" s="6">
        <f>(P33-'Descriptive Stats'!$N$3)/'Descriptive Stats'!$N$7</f>
        <v>0.63529002932258194</v>
      </c>
      <c r="R33">
        <v>85.83</v>
      </c>
      <c r="S33" s="5">
        <v>0.70074230208810351</v>
      </c>
    </row>
    <row r="34" spans="1:19" ht="15" customHeight="1" x14ac:dyDescent="0.25">
      <c r="A34">
        <v>800</v>
      </c>
      <c r="B34" t="s">
        <v>1225</v>
      </c>
      <c r="C34" t="s">
        <v>1226</v>
      </c>
      <c r="D34" s="6">
        <v>97</v>
      </c>
      <c r="E34" s="6">
        <f>(D34-'Descriptive Stats'!$B$3)/'Descriptive Stats'!$B$7</f>
        <v>1.0349238557274498</v>
      </c>
      <c r="F34" s="6">
        <v>167</v>
      </c>
      <c r="G34" s="6">
        <f>(F34-'Descriptive Stats'!$D$3)/'Descriptive Stats'!$D$7</f>
        <v>2.6714576888789785</v>
      </c>
      <c r="H34" s="6">
        <v>97</v>
      </c>
      <c r="I34" s="5">
        <f>('Base Stats'!H922-'Descriptive Stats'!$F$3)/'Descriptive Stats'!$F$7</f>
        <v>1.4470003210650733</v>
      </c>
      <c r="J34" s="6">
        <v>167</v>
      </c>
      <c r="K34" s="6">
        <f>(J34-'Descriptive Stats'!$H$3)/'Descriptive Stats'!$J$7</f>
        <v>3.349386757271176</v>
      </c>
      <c r="L34" s="6">
        <v>97</v>
      </c>
      <c r="M34" s="6">
        <f>(L34-'Descriptive Stats'!$J$3)/'Descriptive Stats'!$J$7</f>
        <v>0.88121368892071394</v>
      </c>
      <c r="N34" s="6">
        <v>129</v>
      </c>
      <c r="O34" s="6">
        <f>(N34-'Descriptive Stats'!$L$3)/'Descriptive Stats'!$L$7</f>
        <v>2.031804580789804</v>
      </c>
      <c r="P34" s="6">
        <v>754</v>
      </c>
      <c r="Q34" s="6">
        <f>(P34-'Descriptive Stats'!$N$3)/'Descriptive Stats'!$N$7</f>
        <v>2.5928653693567432</v>
      </c>
      <c r="R34">
        <v>125.67</v>
      </c>
      <c r="S34" s="5">
        <v>1.8118339890288528</v>
      </c>
    </row>
    <row r="35" spans="1:19" ht="15" customHeight="1" x14ac:dyDescent="0.25">
      <c r="A35">
        <v>889</v>
      </c>
      <c r="B35" t="s">
        <v>1324</v>
      </c>
      <c r="C35" t="s">
        <v>1325</v>
      </c>
      <c r="D35" s="6">
        <v>92</v>
      </c>
      <c r="E35" s="6">
        <f>(D35-'Descriptive Stats'!$B$3)/'Descriptive Stats'!$B$7</f>
        <v>0.84627359022794879</v>
      </c>
      <c r="F35" s="6">
        <v>130</v>
      </c>
      <c r="G35" s="6">
        <f>(F35-'Descriptive Stats'!$D$3)/'Descriptive Stats'!$D$7</f>
        <v>1.5327336424027662</v>
      </c>
      <c r="H35" s="6">
        <v>145</v>
      </c>
      <c r="I35" s="5">
        <f>('Base Stats'!H1016-'Descriptive Stats'!$F$3)/'Descriptive Stats'!$F$7</f>
        <v>-1.0991294017139044</v>
      </c>
      <c r="J35" s="6">
        <v>80</v>
      </c>
      <c r="K35" s="6">
        <f>(J35-'Descriptive Stats'!$H$3)/'Descriptive Stats'!$J$7</f>
        <v>0.26163157997063852</v>
      </c>
      <c r="L35" s="6">
        <v>145</v>
      </c>
      <c r="M35" s="6">
        <f>(L35-'Descriptive Stats'!$J$3)/'Descriptive Stats'!$J$7</f>
        <v>2.5848027522589416</v>
      </c>
      <c r="N35" s="6">
        <v>128</v>
      </c>
      <c r="O35" s="6">
        <f>(N35-'Descriptive Stats'!$L$3)/'Descriptive Stats'!$L$7</f>
        <v>1.998312210803691</v>
      </c>
      <c r="P35" s="6">
        <v>720</v>
      </c>
      <c r="Q35" s="6">
        <f>(P35-'Descriptive Stats'!$N$3)/'Descriptive Stats'!$N$7</f>
        <v>2.3143818481803353</v>
      </c>
      <c r="R35">
        <v>120</v>
      </c>
      <c r="S35" s="5">
        <v>0.91269207266798302</v>
      </c>
    </row>
    <row r="36" spans="1:19" ht="15" customHeight="1" x14ac:dyDescent="0.25">
      <c r="A36">
        <v>648</v>
      </c>
      <c r="B36" t="s">
        <v>1041</v>
      </c>
      <c r="C36" t="s">
        <v>1042</v>
      </c>
      <c r="D36" s="6">
        <v>100</v>
      </c>
      <c r="E36" s="6">
        <f>(D36-'Descriptive Stats'!$B$3)/'Descriptive Stats'!$B$7</f>
        <v>1.1481140150271505</v>
      </c>
      <c r="F36" s="6">
        <v>128</v>
      </c>
      <c r="G36" s="6">
        <f>(F36-'Descriptive Stats'!$D$3)/'Descriptive Stats'!$D$7</f>
        <v>1.4711809912418898</v>
      </c>
      <c r="H36" s="6">
        <v>90</v>
      </c>
      <c r="I36" s="5">
        <f>('Base Stats'!H751-'Descriptive Stats'!$F$3)/'Descriptive Stats'!$F$7</f>
        <v>-0.62173007869284602</v>
      </c>
      <c r="J36" s="6">
        <v>77</v>
      </c>
      <c r="K36" s="6">
        <f>(J36-'Descriptive Stats'!$H$3)/'Descriptive Stats'!$J$7</f>
        <v>0.15515726351199932</v>
      </c>
      <c r="L36" s="6">
        <v>77</v>
      </c>
      <c r="M36" s="6">
        <f>(L36-'Descriptive Stats'!$J$3)/'Descriptive Stats'!$J$7</f>
        <v>0.17138491252978583</v>
      </c>
      <c r="N36" s="6">
        <v>128</v>
      </c>
      <c r="O36" s="6">
        <f>(N36-'Descriptive Stats'!$L$3)/'Descriptive Stats'!$L$7</f>
        <v>1.998312210803691</v>
      </c>
      <c r="P36" s="6">
        <v>600</v>
      </c>
      <c r="Q36" s="6">
        <f>(P36-'Descriptive Stats'!$N$3)/'Descriptive Stats'!$N$7</f>
        <v>1.3314988322636017</v>
      </c>
      <c r="R36">
        <v>100</v>
      </c>
      <c r="S36" s="5">
        <v>0.45247239206189094</v>
      </c>
    </row>
    <row r="37" spans="1:19" ht="15" customHeight="1" x14ac:dyDescent="0.25">
      <c r="A37">
        <v>492</v>
      </c>
      <c r="B37" t="s">
        <v>859</v>
      </c>
      <c r="C37" t="s">
        <v>860</v>
      </c>
      <c r="D37" s="6">
        <v>100</v>
      </c>
      <c r="E37" s="6">
        <f>(D37-'Descriptive Stats'!$B$3)/'Descriptive Stats'!$B$7</f>
        <v>1.1481140150271505</v>
      </c>
      <c r="F37" s="6">
        <v>103</v>
      </c>
      <c r="G37" s="6">
        <f>(F37-'Descriptive Stats'!$D$3)/'Descriptive Stats'!$D$7</f>
        <v>0.7017728517309354</v>
      </c>
      <c r="H37" s="6">
        <v>75</v>
      </c>
      <c r="I37" s="5">
        <f>('Base Stats'!H582-'Descriptive Stats'!$F$3)/'Descriptive Stats'!$F$7</f>
        <v>-1.2582625093875905</v>
      </c>
      <c r="J37" s="6">
        <v>120</v>
      </c>
      <c r="K37" s="6">
        <f>(J37-'Descriptive Stats'!$H$3)/'Descriptive Stats'!$J$7</f>
        <v>1.6812891327524948</v>
      </c>
      <c r="L37" s="6">
        <v>75</v>
      </c>
      <c r="M37" s="6">
        <f>(L37-'Descriptive Stats'!$J$3)/'Descriptive Stats'!$J$7</f>
        <v>0.10040203489069302</v>
      </c>
      <c r="N37" s="6">
        <v>127</v>
      </c>
      <c r="O37" s="6">
        <f>(N37-'Descriptive Stats'!$L$3)/'Descriptive Stats'!$L$7</f>
        <v>1.9648198408175779</v>
      </c>
      <c r="P37" s="6">
        <v>600</v>
      </c>
      <c r="Q37" s="6">
        <f>(P37-'Descriptive Stats'!$N$3)/'Descriptive Stats'!$N$7</f>
        <v>1.3314988322636017</v>
      </c>
      <c r="R37">
        <v>100</v>
      </c>
      <c r="S37" s="5">
        <v>0.65514670405602193</v>
      </c>
    </row>
    <row r="38" spans="1:19" ht="15" customHeight="1" x14ac:dyDescent="0.25">
      <c r="A38">
        <v>663</v>
      </c>
      <c r="B38">
        <v>663</v>
      </c>
      <c r="C38" t="s">
        <v>1059</v>
      </c>
      <c r="D38" s="6">
        <v>78</v>
      </c>
      <c r="E38" s="6">
        <f>(D38-'Descriptive Stats'!$B$3)/'Descriptive Stats'!$B$7</f>
        <v>0.31805284682934581</v>
      </c>
      <c r="F38" s="6">
        <v>81</v>
      </c>
      <c r="G38" s="6">
        <f>(F38-'Descriptive Stats'!$D$3)/'Descriptive Stats'!$D$7</f>
        <v>2.4693688961295601E-2</v>
      </c>
      <c r="H38" s="6">
        <v>71</v>
      </c>
      <c r="I38" s="5">
        <f>('Base Stats'!H767-'Descriptive Stats'!$F$3)/'Descriptive Stats'!$F$7</f>
        <v>-0.78086318636653218</v>
      </c>
      <c r="J38" s="6">
        <v>74</v>
      </c>
      <c r="K38" s="6">
        <f>(J38-'Descriptive Stats'!$H$3)/'Descriptive Stats'!$J$7</f>
        <v>4.8682947053360091E-2</v>
      </c>
      <c r="L38" s="6">
        <v>69</v>
      </c>
      <c r="M38" s="6">
        <f>(L38-'Descriptive Stats'!$J$3)/'Descriptive Stats'!$J$7</f>
        <v>-0.11254659802658541</v>
      </c>
      <c r="N38" s="6">
        <v>126</v>
      </c>
      <c r="O38" s="6">
        <f>(N38-'Descriptive Stats'!$L$3)/'Descriptive Stats'!$L$7</f>
        <v>1.9313274708314649</v>
      </c>
      <c r="P38" s="6">
        <v>499</v>
      </c>
      <c r="Q38" s="6">
        <f>(P38-'Descriptive Stats'!$N$3)/'Descriptive Stats'!$N$7</f>
        <v>0.50423896053368411</v>
      </c>
      <c r="R38">
        <v>83.17</v>
      </c>
      <c r="S38" s="5">
        <v>0.50055427905758221</v>
      </c>
    </row>
    <row r="39" spans="1:19" ht="15" customHeight="1" x14ac:dyDescent="0.25">
      <c r="A39">
        <v>491</v>
      </c>
      <c r="B39">
        <v>491</v>
      </c>
      <c r="C39" t="s">
        <v>857</v>
      </c>
      <c r="D39" s="6">
        <v>70</v>
      </c>
      <c r="E39" s="6">
        <f>(D39-'Descriptive Stats'!$B$3)/'Descriptive Stats'!$B$7</f>
        <v>1.6212422030144117E-2</v>
      </c>
      <c r="F39" s="6">
        <v>90</v>
      </c>
      <c r="G39" s="6">
        <f>(F39-'Descriptive Stats'!$D$3)/'Descriptive Stats'!$D$7</f>
        <v>0.3016806191852392</v>
      </c>
      <c r="H39" s="6">
        <v>90</v>
      </c>
      <c r="I39" s="5">
        <f>('Base Stats'!H580-'Descriptive Stats'!$F$3)/'Descriptive Stats'!$F$7</f>
        <v>1.480235200189838E-2</v>
      </c>
      <c r="J39" s="6">
        <v>135</v>
      </c>
      <c r="K39" s="6">
        <f>(J39-'Descriptive Stats'!$H$3)/'Descriptive Stats'!$J$7</f>
        <v>2.2136607150456911</v>
      </c>
      <c r="L39" s="6">
        <v>90</v>
      </c>
      <c r="M39" s="6">
        <f>(L39-'Descriptive Stats'!$J$3)/'Descriptive Stats'!$J$7</f>
        <v>0.63277361718388914</v>
      </c>
      <c r="N39" s="6">
        <v>125</v>
      </c>
      <c r="O39" s="6">
        <f>(N39-'Descriptive Stats'!$L$3)/'Descriptive Stats'!$L$7</f>
        <v>1.8978351008453518</v>
      </c>
      <c r="P39" s="6">
        <v>600</v>
      </c>
      <c r="Q39" s="6">
        <f>(P39-'Descriptive Stats'!$N$3)/'Descriptive Stats'!$N$7</f>
        <v>1.3314988322636017</v>
      </c>
      <c r="R39">
        <v>100</v>
      </c>
      <c r="S39" s="5">
        <v>1.1742165028507345</v>
      </c>
    </row>
    <row r="40" spans="1:19" ht="15" customHeight="1" x14ac:dyDescent="0.25">
      <c r="A40">
        <v>802</v>
      </c>
      <c r="B40">
        <v>802</v>
      </c>
      <c r="C40" t="s">
        <v>1228</v>
      </c>
      <c r="D40" s="6">
        <v>90</v>
      </c>
      <c r="E40" s="6">
        <f>(D40-'Descriptive Stats'!$B$3)/'Descriptive Stats'!$B$7</f>
        <v>0.77081348402814831</v>
      </c>
      <c r="F40" s="6">
        <v>125</v>
      </c>
      <c r="G40" s="6">
        <f>(F40-'Descriptive Stats'!$D$3)/'Descriptive Stats'!$D$7</f>
        <v>1.3788520145005754</v>
      </c>
      <c r="H40" s="6">
        <v>80</v>
      </c>
      <c r="I40" s="5">
        <f>('Base Stats'!H924-'Descriptive Stats'!$F$3)/'Descriptive Stats'!$F$7</f>
        <v>-0.78086318636653218</v>
      </c>
      <c r="J40" s="6">
        <v>90</v>
      </c>
      <c r="K40" s="6">
        <f>(J40-'Descriptive Stats'!$H$3)/'Descriptive Stats'!$J$7</f>
        <v>0.61654596816610263</v>
      </c>
      <c r="L40" s="6">
        <v>90</v>
      </c>
      <c r="M40" s="6">
        <f>(L40-'Descriptive Stats'!$J$3)/'Descriptive Stats'!$J$7</f>
        <v>0.63277361718388914</v>
      </c>
      <c r="N40" s="6">
        <v>125</v>
      </c>
      <c r="O40" s="6">
        <f>(N40-'Descriptive Stats'!$L$3)/'Descriptive Stats'!$L$7</f>
        <v>1.8978351008453518</v>
      </c>
      <c r="P40" s="6">
        <v>600</v>
      </c>
      <c r="Q40" s="6">
        <f>(P40-'Descriptive Stats'!$N$3)/'Descriptive Stats'!$N$7</f>
        <v>1.3314988322636017</v>
      </c>
      <c r="R40">
        <v>100</v>
      </c>
      <c r="S40" s="5">
        <v>0.60358324400300478</v>
      </c>
    </row>
    <row r="41" spans="1:19" ht="15" customHeight="1" x14ac:dyDescent="0.25">
      <c r="A41">
        <v>277</v>
      </c>
      <c r="B41">
        <v>277</v>
      </c>
      <c r="C41" t="s">
        <v>573</v>
      </c>
      <c r="D41" s="6">
        <v>60</v>
      </c>
      <c r="E41" s="6">
        <f>(D41-'Descriptive Stats'!$B$3)/'Descriptive Stats'!$B$7</f>
        <v>-0.36108810896885801</v>
      </c>
      <c r="F41" s="6">
        <v>85</v>
      </c>
      <c r="G41" s="6">
        <f>(F41-'Descriptive Stats'!$D$3)/'Descriptive Stats'!$D$7</f>
        <v>0.1477989912830483</v>
      </c>
      <c r="H41" s="6">
        <v>60</v>
      </c>
      <c r="I41" s="5">
        <f>('Base Stats'!H331-'Descriptive Stats'!$F$3)/'Descriptive Stats'!$F$7</f>
        <v>0.14210883814084727</v>
      </c>
      <c r="J41" s="6">
        <v>75</v>
      </c>
      <c r="K41" s="6">
        <f>(J41-'Descriptive Stats'!$H$3)/'Descriptive Stats'!$J$7</f>
        <v>8.4174385872906501E-2</v>
      </c>
      <c r="L41" s="6">
        <v>50</v>
      </c>
      <c r="M41" s="6">
        <f>(L41-'Descriptive Stats'!$J$3)/'Descriptive Stats'!$J$7</f>
        <v>-0.7868839355979671</v>
      </c>
      <c r="N41" s="6">
        <v>125</v>
      </c>
      <c r="O41" s="6">
        <f>(N41-'Descriptive Stats'!$L$3)/'Descriptive Stats'!$L$7</f>
        <v>1.8978351008453518</v>
      </c>
      <c r="P41" s="6">
        <v>455</v>
      </c>
      <c r="Q41" s="6">
        <f>(P41-'Descriptive Stats'!$N$3)/'Descriptive Stats'!$N$7</f>
        <v>0.14384852136421503</v>
      </c>
      <c r="R41">
        <v>75.83</v>
      </c>
      <c r="S41" s="5">
        <v>0.9917947004814649</v>
      </c>
    </row>
    <row r="42" spans="1:19" ht="15" customHeight="1" x14ac:dyDescent="0.25">
      <c r="A42">
        <v>461</v>
      </c>
      <c r="B42">
        <v>461</v>
      </c>
      <c r="C42" t="s">
        <v>813</v>
      </c>
      <c r="D42" s="6">
        <v>70</v>
      </c>
      <c r="E42" s="6">
        <f>(D42-'Descriptive Stats'!$B$3)/'Descriptive Stats'!$B$7</f>
        <v>1.6212422030144117E-2</v>
      </c>
      <c r="F42" s="6">
        <v>120</v>
      </c>
      <c r="G42" s="6">
        <f>(F42-'Descriptive Stats'!$D$3)/'Descriptive Stats'!$D$7</f>
        <v>1.2249703865983845</v>
      </c>
      <c r="H42" s="6">
        <v>65</v>
      </c>
      <c r="I42" s="5">
        <f>('Base Stats'!H543-'Descriptive Stats'!$F$3)/'Descriptive Stats'!$F$7</f>
        <v>1.5106535641345478</v>
      </c>
      <c r="J42" s="6">
        <v>45</v>
      </c>
      <c r="K42" s="6">
        <f>(J42-'Descriptive Stats'!$H$3)/'Descriptive Stats'!$J$7</f>
        <v>-0.98056877871348569</v>
      </c>
      <c r="L42" s="6">
        <v>85</v>
      </c>
      <c r="M42" s="6">
        <f>(L42-'Descriptive Stats'!$J$3)/'Descriptive Stats'!$J$7</f>
        <v>0.45531642308615711</v>
      </c>
      <c r="N42" s="6">
        <v>125</v>
      </c>
      <c r="O42" s="6">
        <f>(N42-'Descriptive Stats'!$L$3)/'Descriptive Stats'!$L$7</f>
        <v>1.8978351008453518</v>
      </c>
      <c r="P42" s="6">
        <v>510</v>
      </c>
      <c r="Q42" s="6">
        <f>(P42-'Descriptive Stats'!$N$3)/'Descriptive Stats'!$N$7</f>
        <v>0.59433657032605136</v>
      </c>
      <c r="R42">
        <v>85</v>
      </c>
      <c r="S42" s="5">
        <v>0.86851304444921817</v>
      </c>
    </row>
    <row r="43" spans="1:19" ht="15" customHeight="1" x14ac:dyDescent="0.25">
      <c r="A43">
        <v>743</v>
      </c>
      <c r="B43">
        <v>743</v>
      </c>
      <c r="C43" t="s">
        <v>1155</v>
      </c>
      <c r="D43" s="6">
        <v>60</v>
      </c>
      <c r="E43" s="6">
        <f>(D43-'Descriptive Stats'!$B$3)/'Descriptive Stats'!$B$7</f>
        <v>-0.36108810896885801</v>
      </c>
      <c r="F43" s="6">
        <v>55</v>
      </c>
      <c r="G43" s="6">
        <f>(F43-'Descriptive Stats'!$D$3)/'Descriptive Stats'!$D$7</f>
        <v>-0.77549077613009698</v>
      </c>
      <c r="H43" s="6">
        <v>60</v>
      </c>
      <c r="I43" s="5">
        <f>('Base Stats'!H858-'Descriptive Stats'!$F$3)/'Descriptive Stats'!$F$7</f>
        <v>0.33306856734927059</v>
      </c>
      <c r="J43" s="6">
        <v>95</v>
      </c>
      <c r="K43" s="6">
        <f>(J43-'Descriptive Stats'!$H$3)/'Descriptive Stats'!$J$7</f>
        <v>0.79400316226383461</v>
      </c>
      <c r="L43" s="6">
        <v>70</v>
      </c>
      <c r="M43" s="6">
        <f>(L43-'Descriptive Stats'!$J$3)/'Descriptive Stats'!$J$7</f>
        <v>-7.7055159207039009E-2</v>
      </c>
      <c r="N43" s="6">
        <v>124</v>
      </c>
      <c r="O43" s="6">
        <f>(N43-'Descriptive Stats'!$L$3)/'Descriptive Stats'!$L$7</f>
        <v>1.8643427308592389</v>
      </c>
      <c r="P43" s="6">
        <v>464</v>
      </c>
      <c r="Q43" s="6">
        <f>(P43-'Descriptive Stats'!$N$3)/'Descriptive Stats'!$N$7</f>
        <v>0.21756474755797006</v>
      </c>
      <c r="R43">
        <v>77.33</v>
      </c>
      <c r="S43" s="5">
        <v>0.83569881748551267</v>
      </c>
    </row>
    <row r="44" spans="1:19" x14ac:dyDescent="0.25">
      <c r="A44">
        <v>715</v>
      </c>
      <c r="B44">
        <v>715</v>
      </c>
      <c r="C44" t="s">
        <v>1119</v>
      </c>
      <c r="D44" s="6">
        <v>85</v>
      </c>
      <c r="E44" s="6">
        <f>(D44-'Descriptive Stats'!$B$3)/'Descriptive Stats'!$B$7</f>
        <v>0.58216321852864727</v>
      </c>
      <c r="F44" s="6">
        <v>70</v>
      </c>
      <c r="G44" s="6">
        <f>(F44-'Descriptive Stats'!$D$3)/'Descriptive Stats'!$D$7</f>
        <v>-0.31384589242352434</v>
      </c>
      <c r="H44" s="6">
        <v>80</v>
      </c>
      <c r="I44" s="5">
        <f>('Base Stats'!H826-'Descriptive Stats'!$F$3)/'Descriptive Stats'!$F$7</f>
        <v>-0.14433075567178771</v>
      </c>
      <c r="J44" s="6">
        <v>97</v>
      </c>
      <c r="K44" s="6">
        <f>(J44-'Descriptive Stats'!$H$3)/'Descriptive Stats'!$J$7</f>
        <v>0.86498603990292744</v>
      </c>
      <c r="L44" s="6">
        <v>80</v>
      </c>
      <c r="M44" s="6">
        <f>(L44-'Descriptive Stats'!$J$3)/'Descriptive Stats'!$J$7</f>
        <v>0.27785922898842508</v>
      </c>
      <c r="N44" s="6">
        <v>123</v>
      </c>
      <c r="O44" s="6">
        <f>(N44-'Descriptive Stats'!$L$3)/'Descriptive Stats'!$L$7</f>
        <v>1.8308503608731257</v>
      </c>
      <c r="P44" s="6">
        <v>535</v>
      </c>
      <c r="Q44" s="6">
        <f>(P44-'Descriptive Stats'!$N$3)/'Descriptive Stats'!$N$7</f>
        <v>0.79910386530870425</v>
      </c>
      <c r="R44">
        <v>89.17</v>
      </c>
      <c r="S44" s="5">
        <v>0.70483924140830245</v>
      </c>
    </row>
    <row r="45" spans="1:19" ht="15" customHeight="1" x14ac:dyDescent="0.25">
      <c r="A45">
        <v>658</v>
      </c>
      <c r="B45">
        <v>658</v>
      </c>
      <c r="C45" t="s">
        <v>1052</v>
      </c>
      <c r="D45" s="6">
        <v>72</v>
      </c>
      <c r="E45" s="6">
        <f>(D45-'Descriptive Stats'!$B$3)/'Descriptive Stats'!$B$7</f>
        <v>9.1672528229944539E-2</v>
      </c>
      <c r="F45" s="6">
        <v>95</v>
      </c>
      <c r="G45" s="6">
        <f>(F45-'Descriptive Stats'!$D$3)/'Descriptive Stats'!$D$7</f>
        <v>0.45556224708743004</v>
      </c>
      <c r="H45" s="6">
        <v>67</v>
      </c>
      <c r="I45" s="5">
        <f>('Base Stats'!H761-'Descriptive Stats'!$F$3)/'Descriptive Stats'!$F$7</f>
        <v>-0.93999629404021823</v>
      </c>
      <c r="J45" s="6">
        <v>103</v>
      </c>
      <c r="K45" s="6">
        <f>(J45-'Descriptive Stats'!$H$3)/'Descriptive Stats'!$J$7</f>
        <v>1.0779346728202059</v>
      </c>
      <c r="L45" s="6">
        <v>71</v>
      </c>
      <c r="M45" s="6">
        <f>(L45-'Descriptive Stats'!$J$3)/'Descriptive Stats'!$J$7</f>
        <v>-4.1563720387492606E-2</v>
      </c>
      <c r="N45" s="6">
        <v>122</v>
      </c>
      <c r="O45" s="6">
        <f>(N45-'Descriptive Stats'!$L$3)/'Descriptive Stats'!$L$7</f>
        <v>1.7973579908870128</v>
      </c>
      <c r="P45" s="6">
        <v>530</v>
      </c>
      <c r="Q45" s="6">
        <f>(P45-'Descriptive Stats'!$N$3)/'Descriptive Stats'!$N$7</f>
        <v>0.75815040631217367</v>
      </c>
      <c r="R45">
        <v>88.33</v>
      </c>
      <c r="S45" s="5">
        <v>0.38982482916991706</v>
      </c>
    </row>
    <row r="46" spans="1:19" ht="15" customHeight="1" x14ac:dyDescent="0.25">
      <c r="A46">
        <v>18</v>
      </c>
      <c r="B46" t="s">
        <v>219</v>
      </c>
      <c r="C46" t="s">
        <v>220</v>
      </c>
      <c r="D46" s="6">
        <v>83</v>
      </c>
      <c r="E46" s="6">
        <f>(D46-'Descriptive Stats'!$B$3)/'Descriptive Stats'!$B$7</f>
        <v>0.50670311232884691</v>
      </c>
      <c r="F46" s="6">
        <v>80</v>
      </c>
      <c r="G46" s="6">
        <f>(F46-'Descriptive Stats'!$D$3)/'Descriptive Stats'!$D$7</f>
        <v>-6.0826366191425729E-3</v>
      </c>
      <c r="H46" s="6">
        <v>80</v>
      </c>
      <c r="I46" s="5">
        <f>('Base Stats'!H25-'Descriptive Stats'!$F$3)/'Descriptive Stats'!$F$7</f>
        <v>0.81046789037032885</v>
      </c>
      <c r="J46" s="6">
        <v>135</v>
      </c>
      <c r="K46" s="6">
        <f>(J46-'Descriptive Stats'!$H$3)/'Descriptive Stats'!$J$7</f>
        <v>2.2136607150456911</v>
      </c>
      <c r="L46" s="6">
        <v>80</v>
      </c>
      <c r="M46" s="6">
        <f>(L46-'Descriptive Stats'!$J$3)/'Descriptive Stats'!$J$7</f>
        <v>0.27785922898842508</v>
      </c>
      <c r="N46" s="6">
        <v>121</v>
      </c>
      <c r="O46" s="6">
        <f>(N46-'Descriptive Stats'!$L$3)/'Descriptive Stats'!$L$7</f>
        <v>1.7638656209008996</v>
      </c>
      <c r="P46" s="6">
        <v>579</v>
      </c>
      <c r="Q46" s="6">
        <f>(P46-'Descriptive Stats'!$N$3)/'Descriptive Stats'!$N$7</f>
        <v>1.1594943044781734</v>
      </c>
      <c r="R46">
        <v>96.5</v>
      </c>
      <c r="S46" s="5">
        <v>0.6526735207386225</v>
      </c>
    </row>
    <row r="47" spans="1:19" ht="15" customHeight="1" x14ac:dyDescent="0.25">
      <c r="A47">
        <v>804</v>
      </c>
      <c r="B47">
        <v>804</v>
      </c>
      <c r="C47" t="s">
        <v>1230</v>
      </c>
      <c r="D47" s="6">
        <v>73</v>
      </c>
      <c r="E47" s="6">
        <f>(D47-'Descriptive Stats'!$B$3)/'Descriptive Stats'!$B$7</f>
        <v>0.12940258132984475</v>
      </c>
      <c r="F47" s="6">
        <v>73</v>
      </c>
      <c r="G47" s="6">
        <f>(F47-'Descriptive Stats'!$D$3)/'Descriptive Stats'!$D$7</f>
        <v>-0.2215169156822098</v>
      </c>
      <c r="H47" s="6">
        <v>73</v>
      </c>
      <c r="I47" s="5">
        <f>('Base Stats'!H926-'Descriptive Stats'!$F$3)/'Descriptive Stats'!$F$7</f>
        <v>0.81046789037032885</v>
      </c>
      <c r="J47" s="6">
        <v>127</v>
      </c>
      <c r="K47" s="6">
        <f>(J47-'Descriptive Stats'!$H$3)/'Descriptive Stats'!$J$7</f>
        <v>1.9297292044893197</v>
      </c>
      <c r="L47" s="6">
        <v>73</v>
      </c>
      <c r="M47" s="6">
        <f>(L47-'Descriptive Stats'!$J$3)/'Descriptive Stats'!$J$7</f>
        <v>2.9419157251600211E-2</v>
      </c>
      <c r="N47" s="6">
        <v>121</v>
      </c>
      <c r="O47" s="6">
        <f>(N47-'Descriptive Stats'!$L$3)/'Descriptive Stats'!$L$7</f>
        <v>1.7638656209008996</v>
      </c>
      <c r="P47" s="6">
        <v>540</v>
      </c>
      <c r="Q47" s="6">
        <f>(P47-'Descriptive Stats'!$N$3)/'Descriptive Stats'!$N$7</f>
        <v>0.84005732430523483</v>
      </c>
      <c r="R47">
        <v>90</v>
      </c>
      <c r="S47" s="5">
        <v>1.0262866111384699</v>
      </c>
    </row>
    <row r="48" spans="1:19" ht="15" customHeight="1" x14ac:dyDescent="0.25">
      <c r="A48">
        <v>641</v>
      </c>
      <c r="B48" t="s">
        <v>1024</v>
      </c>
      <c r="C48" t="s">
        <v>1025</v>
      </c>
      <c r="D48" s="6">
        <v>79</v>
      </c>
      <c r="E48" s="6">
        <f>(D48-'Descriptive Stats'!$B$3)/'Descriptive Stats'!$B$7</f>
        <v>0.355782899929246</v>
      </c>
      <c r="F48" s="6">
        <v>100</v>
      </c>
      <c r="G48" s="6">
        <f>(F48-'Descriptive Stats'!$D$3)/'Descriptive Stats'!$D$7</f>
        <v>0.60944387498962094</v>
      </c>
      <c r="H48" s="6">
        <v>80</v>
      </c>
      <c r="I48" s="5">
        <f>('Base Stats'!H739-'Descriptive Stats'!$F$3)/'Descriptive Stats'!$F$7</f>
        <v>0.7786412688355917</v>
      </c>
      <c r="J48" s="6">
        <v>110</v>
      </c>
      <c r="K48" s="6">
        <f>(J48-'Descriptive Stats'!$H$3)/'Descriptive Stats'!$J$7</f>
        <v>1.3263747445570306</v>
      </c>
      <c r="L48" s="6">
        <v>90</v>
      </c>
      <c r="M48" s="6">
        <f>(L48-'Descriptive Stats'!$J$3)/'Descriptive Stats'!$J$7</f>
        <v>0.63277361718388914</v>
      </c>
      <c r="N48" s="6">
        <v>121</v>
      </c>
      <c r="O48" s="6">
        <f>(N48-'Descriptive Stats'!$L$3)/'Descriptive Stats'!$L$7</f>
        <v>1.7638656209008996</v>
      </c>
      <c r="P48" s="6">
        <v>580</v>
      </c>
      <c r="Q48" s="6">
        <f>(P48-'Descriptive Stats'!$N$3)/'Descriptive Stats'!$N$7</f>
        <v>1.1676849962774793</v>
      </c>
      <c r="R48">
        <v>96.67</v>
      </c>
      <c r="S48" s="5">
        <v>0.63900750878120494</v>
      </c>
    </row>
    <row r="49" spans="1:19" ht="15" customHeight="1" x14ac:dyDescent="0.25">
      <c r="A49">
        <v>836</v>
      </c>
      <c r="B49">
        <v>836</v>
      </c>
      <c r="C49" t="s">
        <v>1262</v>
      </c>
      <c r="D49" s="6">
        <v>69</v>
      </c>
      <c r="E49" s="6">
        <f>(D49-'Descriptive Stats'!$B$3)/'Descriptive Stats'!$B$7</f>
        <v>-2.1517631069756096E-2</v>
      </c>
      <c r="F49" s="6">
        <v>90</v>
      </c>
      <c r="G49" s="6">
        <f>(F49-'Descriptive Stats'!$D$3)/'Descriptive Stats'!$D$7</f>
        <v>0.3016806191852392</v>
      </c>
      <c r="H49" s="6">
        <v>60</v>
      </c>
      <c r="I49" s="5">
        <f>('Base Stats'!H958-'Descriptive Stats'!$F$3)/'Descriptive Stats'!$F$7</f>
        <v>0.81046789037032885</v>
      </c>
      <c r="J49" s="6">
        <v>90</v>
      </c>
      <c r="K49" s="6">
        <f>(J49-'Descriptive Stats'!$H$3)/'Descriptive Stats'!$J$7</f>
        <v>0.61654596816610263</v>
      </c>
      <c r="L49" s="6">
        <v>60</v>
      </c>
      <c r="M49" s="6">
        <f>(L49-'Descriptive Stats'!$J$3)/'Descriptive Stats'!$J$7</f>
        <v>-0.4319695474025031</v>
      </c>
      <c r="N49" s="6">
        <v>121</v>
      </c>
      <c r="O49" s="6">
        <f>(N49-'Descriptive Stats'!$L$3)/'Descriptive Stats'!$L$7</f>
        <v>1.7638656209008996</v>
      </c>
      <c r="P49" s="6">
        <v>490</v>
      </c>
      <c r="Q49" s="6">
        <f>(P49-'Descriptive Stats'!$N$3)/'Descriptive Stats'!$N$7</f>
        <v>0.43052273433992905</v>
      </c>
      <c r="R49">
        <v>81.67</v>
      </c>
      <c r="S49" s="5">
        <v>0.78063124875613665</v>
      </c>
    </row>
    <row r="50" spans="1:19" ht="15" customHeight="1" x14ac:dyDescent="0.25">
      <c r="A50">
        <v>65</v>
      </c>
      <c r="B50">
        <v>65</v>
      </c>
      <c r="C50" t="s">
        <v>293</v>
      </c>
      <c r="D50" s="6">
        <v>55</v>
      </c>
      <c r="E50" s="6">
        <f>(D50-'Descriptive Stats'!$B$3)/'Descriptive Stats'!$B$7</f>
        <v>-0.54973837446835905</v>
      </c>
      <c r="F50" s="6">
        <v>50</v>
      </c>
      <c r="G50" s="6">
        <f>(F50-'Descriptive Stats'!$D$3)/'Descriptive Stats'!$D$7</f>
        <v>-0.92937240403228782</v>
      </c>
      <c r="H50" s="6">
        <v>45</v>
      </c>
      <c r="I50" s="5">
        <f>('Base Stats'!H85-'Descriptive Stats'!$F$3)/'Descriptive Stats'!$F$7</f>
        <v>0.81046789037032885</v>
      </c>
      <c r="J50" s="6">
        <v>135</v>
      </c>
      <c r="K50" s="6">
        <f>(J50-'Descriptive Stats'!$H$3)/'Descriptive Stats'!$J$7</f>
        <v>2.2136607150456911</v>
      </c>
      <c r="L50" s="6">
        <v>95</v>
      </c>
      <c r="M50" s="6">
        <f>(L50-'Descriptive Stats'!$J$3)/'Descriptive Stats'!$J$7</f>
        <v>0.81023081128162111</v>
      </c>
      <c r="N50" s="6">
        <v>120</v>
      </c>
      <c r="O50" s="6">
        <f>(N50-'Descriptive Stats'!$L$3)/'Descriptive Stats'!$L$7</f>
        <v>1.7303732509147867</v>
      </c>
      <c r="P50" s="6">
        <v>500</v>
      </c>
      <c r="Q50" s="6">
        <f>(P50-'Descriptive Stats'!$N$3)/'Descriptive Stats'!$N$7</f>
        <v>0.5124296523329902</v>
      </c>
      <c r="R50">
        <v>83.33</v>
      </c>
      <c r="S50" s="5">
        <v>2.0092579658751775</v>
      </c>
    </row>
    <row r="51" spans="1:19" ht="15" customHeight="1" x14ac:dyDescent="0.25">
      <c r="A51">
        <v>818</v>
      </c>
      <c r="B51">
        <v>818</v>
      </c>
      <c r="C51" t="s">
        <v>1244</v>
      </c>
      <c r="D51" s="6">
        <v>70</v>
      </c>
      <c r="E51" s="6">
        <f>(D51-'Descriptive Stats'!$B$3)/'Descriptive Stats'!$B$7</f>
        <v>1.6212422030144117E-2</v>
      </c>
      <c r="F51" s="6">
        <v>85</v>
      </c>
      <c r="G51" s="6">
        <f>(F51-'Descriptive Stats'!$D$3)/'Descriptive Stats'!$D$7</f>
        <v>0.1477989912830483</v>
      </c>
      <c r="H51" s="6">
        <v>65</v>
      </c>
      <c r="I51" s="5">
        <f>('Base Stats'!H940-'Descriptive Stats'!$F$3)/'Descriptive Stats'!$F$7</f>
        <v>0.81046789037032885</v>
      </c>
      <c r="J51" s="6">
        <v>125</v>
      </c>
      <c r="K51" s="6">
        <f>(J51-'Descriptive Stats'!$H$3)/'Descriptive Stats'!$J$7</f>
        <v>1.8587463268502269</v>
      </c>
      <c r="L51" s="6">
        <v>65</v>
      </c>
      <c r="M51" s="6">
        <f>(L51-'Descriptive Stats'!$J$3)/'Descriptive Stats'!$J$7</f>
        <v>-0.25451235330477107</v>
      </c>
      <c r="N51" s="6">
        <v>120</v>
      </c>
      <c r="O51" s="6">
        <f>(N51-'Descriptive Stats'!$L$3)/'Descriptive Stats'!$L$7</f>
        <v>1.7303732509147867</v>
      </c>
      <c r="P51" s="6">
        <v>530</v>
      </c>
      <c r="Q51" s="6">
        <f>(P51-'Descriptive Stats'!$N$3)/'Descriptive Stats'!$N$7</f>
        <v>0.75815040631217367</v>
      </c>
      <c r="R51">
        <v>88.33</v>
      </c>
      <c r="S51" s="5">
        <v>1.1307512378136821</v>
      </c>
    </row>
    <row r="52" spans="1:19" ht="15" customHeight="1" x14ac:dyDescent="0.25">
      <c r="A52">
        <v>373</v>
      </c>
      <c r="B52" t="s">
        <v>694</v>
      </c>
      <c r="C52" t="s">
        <v>695</v>
      </c>
      <c r="D52" s="6">
        <v>95</v>
      </c>
      <c r="E52" s="6">
        <f>(D52-'Descriptive Stats'!$B$3)/'Descriptive Stats'!$B$7</f>
        <v>0.95946374952764946</v>
      </c>
      <c r="F52" s="6">
        <v>145</v>
      </c>
      <c r="G52" s="6">
        <f>(F52-'Descriptive Stats'!$D$3)/'Descriptive Stats'!$D$7</f>
        <v>1.9943785261093387</v>
      </c>
      <c r="H52" s="6">
        <v>130</v>
      </c>
      <c r="I52" s="5">
        <f>('Base Stats'!H440-'Descriptive Stats'!$F$3)/'Descriptive Stats'!$F$7</f>
        <v>-0.30346386334547382</v>
      </c>
      <c r="J52" s="6">
        <v>120</v>
      </c>
      <c r="K52" s="6">
        <f>(J52-'Descriptive Stats'!$H$3)/'Descriptive Stats'!$J$7</f>
        <v>1.6812891327524948</v>
      </c>
      <c r="L52" s="6">
        <v>90</v>
      </c>
      <c r="M52" s="6">
        <f>(L52-'Descriptive Stats'!$J$3)/'Descriptive Stats'!$J$7</f>
        <v>0.63277361718388914</v>
      </c>
      <c r="N52" s="6">
        <v>120</v>
      </c>
      <c r="O52" s="6">
        <f>(N52-'Descriptive Stats'!$L$3)/'Descriptive Stats'!$L$7</f>
        <v>1.7303732509147867</v>
      </c>
      <c r="P52" s="6">
        <v>700</v>
      </c>
      <c r="Q52" s="6">
        <f>(P52-'Descriptive Stats'!$N$3)/'Descriptive Stats'!$N$7</f>
        <v>2.150568012194213</v>
      </c>
      <c r="R52">
        <v>116.67</v>
      </c>
      <c r="S52" s="5">
        <v>0.36019552647745179</v>
      </c>
    </row>
    <row r="53" spans="1:19" ht="15" customHeight="1" x14ac:dyDescent="0.25">
      <c r="A53">
        <v>493</v>
      </c>
      <c r="B53">
        <v>493</v>
      </c>
      <c r="C53" t="s">
        <v>861</v>
      </c>
      <c r="D53" s="6">
        <v>120</v>
      </c>
      <c r="E53" s="6">
        <f>(D53-'Descriptive Stats'!$B$3)/'Descriptive Stats'!$B$7</f>
        <v>1.9027150770251546</v>
      </c>
      <c r="F53" s="6">
        <v>120</v>
      </c>
      <c r="G53" s="6">
        <f>(F53-'Descriptive Stats'!$D$3)/'Descriptive Stats'!$D$7</f>
        <v>1.2249703865983845</v>
      </c>
      <c r="H53" s="6">
        <v>120</v>
      </c>
      <c r="I53" s="5">
        <f>('Base Stats'!H583-'Descriptive Stats'!$F$3)/'Descriptive Stats'!$F$7</f>
        <v>-0.14433075567178771</v>
      </c>
      <c r="J53" s="6">
        <v>120</v>
      </c>
      <c r="K53" s="6">
        <f>(J53-'Descriptive Stats'!$H$3)/'Descriptive Stats'!$J$7</f>
        <v>1.6812891327524948</v>
      </c>
      <c r="L53" s="6">
        <v>120</v>
      </c>
      <c r="M53" s="6">
        <f>(L53-'Descriptive Stats'!$J$3)/'Descriptive Stats'!$J$7</f>
        <v>1.6975167817702814</v>
      </c>
      <c r="N53" s="6">
        <v>120</v>
      </c>
      <c r="O53" s="6">
        <f>(N53-'Descriptive Stats'!$L$3)/'Descriptive Stats'!$L$7</f>
        <v>1.7303732509147867</v>
      </c>
      <c r="P53" s="6">
        <v>720</v>
      </c>
      <c r="Q53" s="6">
        <f>(P53-'Descriptive Stats'!$N$3)/'Descriptive Stats'!$N$7</f>
        <v>2.3143818481803353</v>
      </c>
      <c r="R53">
        <v>120</v>
      </c>
      <c r="S53" s="5">
        <v>0.48822428175674859</v>
      </c>
    </row>
    <row r="54" spans="1:19" ht="15" customHeight="1" x14ac:dyDescent="0.25">
      <c r="A54">
        <v>254</v>
      </c>
      <c r="B54">
        <v>254</v>
      </c>
      <c r="C54" t="s">
        <v>540</v>
      </c>
      <c r="D54" s="6">
        <v>70</v>
      </c>
      <c r="E54" s="6">
        <f>(D54-'Descriptive Stats'!$B$3)/'Descriptive Stats'!$B$7</f>
        <v>1.6212422030144117E-2</v>
      </c>
      <c r="F54" s="6">
        <v>85</v>
      </c>
      <c r="G54" s="6">
        <f>(F54-'Descriptive Stats'!$D$3)/'Descriptive Stats'!$D$7</f>
        <v>0.1477989912830483</v>
      </c>
      <c r="H54" s="6">
        <v>65</v>
      </c>
      <c r="I54" s="5">
        <f>('Base Stats'!H303-'Descriptive Stats'!$F$3)/'Descriptive Stats'!$F$7</f>
        <v>1.4470003210650733</v>
      </c>
      <c r="J54" s="6">
        <v>105</v>
      </c>
      <c r="K54" s="6">
        <f>(J54-'Descriptive Stats'!$H$3)/'Descriptive Stats'!$J$7</f>
        <v>1.1489175504592988</v>
      </c>
      <c r="L54" s="6">
        <v>85</v>
      </c>
      <c r="M54" s="6">
        <f>(L54-'Descriptive Stats'!$J$3)/'Descriptive Stats'!$J$7</f>
        <v>0.45531642308615711</v>
      </c>
      <c r="N54" s="6">
        <v>120</v>
      </c>
      <c r="O54" s="6">
        <f>(N54-'Descriptive Stats'!$L$3)/'Descriptive Stats'!$L$7</f>
        <v>1.7303732509147867</v>
      </c>
      <c r="P54" s="6">
        <v>530</v>
      </c>
      <c r="Q54" s="6">
        <f>(P54-'Descriptive Stats'!$N$3)/'Descriptive Stats'!$N$7</f>
        <v>0.75815040631217367</v>
      </c>
      <c r="R54">
        <v>88.33</v>
      </c>
      <c r="S54" s="5">
        <v>0.42681816716295906</v>
      </c>
    </row>
    <row r="55" spans="1:19" ht="15" customHeight="1" x14ac:dyDescent="0.25">
      <c r="A55">
        <v>774</v>
      </c>
      <c r="B55" t="s">
        <v>1193</v>
      </c>
      <c r="C55" t="s">
        <v>1194</v>
      </c>
      <c r="D55" s="6">
        <v>60</v>
      </c>
      <c r="E55" s="6">
        <f>(D55-'Descriptive Stats'!$B$3)/'Descriptive Stats'!$B$7</f>
        <v>-0.36108810896885801</v>
      </c>
      <c r="F55" s="6">
        <v>100</v>
      </c>
      <c r="G55" s="6">
        <f>(F55-'Descriptive Stats'!$D$3)/'Descriptive Stats'!$D$7</f>
        <v>0.60944387498962094</v>
      </c>
      <c r="H55" s="6">
        <v>60</v>
      </c>
      <c r="I55" s="5">
        <f>('Base Stats'!H893-'Descriptive Stats'!$F$3)/'Descriptive Stats'!$F$7</f>
        <v>-0.30346386334547382</v>
      </c>
      <c r="J55" s="6">
        <v>100</v>
      </c>
      <c r="K55" s="6">
        <f>(J55-'Descriptive Stats'!$H$3)/'Descriptive Stats'!$J$7</f>
        <v>0.97146035636156669</v>
      </c>
      <c r="L55" s="6">
        <v>60</v>
      </c>
      <c r="M55" s="6">
        <f>(L55-'Descriptive Stats'!$J$3)/'Descriptive Stats'!$J$7</f>
        <v>-0.4319695474025031</v>
      </c>
      <c r="N55" s="6">
        <v>120</v>
      </c>
      <c r="O55" s="6">
        <f>(N55-'Descriptive Stats'!$L$3)/'Descriptive Stats'!$L$7</f>
        <v>1.7303732509147867</v>
      </c>
      <c r="P55" s="6">
        <v>500</v>
      </c>
      <c r="Q55" s="6">
        <f>(P55-'Descriptive Stats'!$N$3)/'Descriptive Stats'!$N$7</f>
        <v>0.5124296523329902</v>
      </c>
      <c r="R55">
        <v>83.33</v>
      </c>
      <c r="S55" s="5">
        <v>0.81210974170815087</v>
      </c>
    </row>
    <row r="56" spans="1:19" ht="15" customHeight="1" x14ac:dyDescent="0.25">
      <c r="A56">
        <v>25</v>
      </c>
      <c r="B56" t="s">
        <v>232</v>
      </c>
      <c r="C56" t="s">
        <v>233</v>
      </c>
      <c r="D56" s="6">
        <v>45</v>
      </c>
      <c r="E56" s="6">
        <f>(D56-'Descriptive Stats'!$B$3)/'Descriptive Stats'!$B$7</f>
        <v>-0.92703890546736112</v>
      </c>
      <c r="F56" s="6">
        <v>80</v>
      </c>
      <c r="G56" s="6">
        <f>(F56-'Descriptive Stats'!$D$3)/'Descriptive Stats'!$D$7</f>
        <v>-6.0826366191425729E-3</v>
      </c>
      <c r="H56" s="6">
        <v>50</v>
      </c>
      <c r="I56" s="5">
        <f>('Base Stats'!H35-'Descriptive Stats'!$F$3)/'Descriptive Stats'!$F$7</f>
        <v>2.242665859433504</v>
      </c>
      <c r="J56" s="6">
        <v>75</v>
      </c>
      <c r="K56" s="6">
        <f>(J56-'Descriptive Stats'!$H$3)/'Descriptive Stats'!$J$7</f>
        <v>8.4174385872906501E-2</v>
      </c>
      <c r="L56" s="6">
        <v>60</v>
      </c>
      <c r="M56" s="6">
        <f>(L56-'Descriptive Stats'!$J$3)/'Descriptive Stats'!$J$7</f>
        <v>-0.4319695474025031</v>
      </c>
      <c r="N56" s="6">
        <v>120</v>
      </c>
      <c r="O56" s="6">
        <f>(N56-'Descriptive Stats'!$L$3)/'Descriptive Stats'!$L$7</f>
        <v>1.7303732509147867</v>
      </c>
      <c r="P56" s="6">
        <v>430</v>
      </c>
      <c r="Q56" s="6">
        <f>(P56-'Descriptive Stats'!$N$3)/'Descriptive Stats'!$N$7</f>
        <v>-6.0918773618437838E-2</v>
      </c>
      <c r="R56">
        <v>71.67</v>
      </c>
      <c r="S56" s="5">
        <v>0.6893084568414265</v>
      </c>
    </row>
    <row r="57" spans="1:19" ht="15" customHeight="1" x14ac:dyDescent="0.25">
      <c r="A57">
        <v>51</v>
      </c>
      <c r="B57">
        <v>51</v>
      </c>
      <c r="C57" t="s">
        <v>271</v>
      </c>
      <c r="D57" s="6">
        <v>35</v>
      </c>
      <c r="E57" s="6">
        <f>(D57-'Descriptive Stats'!$B$3)/'Descriptive Stats'!$B$7</f>
        <v>-1.3043394364663632</v>
      </c>
      <c r="F57" s="6">
        <v>100</v>
      </c>
      <c r="G57" s="6">
        <f>(F57-'Descriptive Stats'!$D$3)/'Descriptive Stats'!$D$7</f>
        <v>0.60944387498962094</v>
      </c>
      <c r="H57" s="6">
        <v>50</v>
      </c>
      <c r="I57" s="5">
        <f>('Base Stats'!H67-'Descriptive Stats'!$F$3)/'Descriptive Stats'!$F$7</f>
        <v>1.480235200189838E-2</v>
      </c>
      <c r="J57" s="6">
        <v>50</v>
      </c>
      <c r="K57" s="6">
        <f>(J57-'Descriptive Stats'!$H$3)/'Descriptive Stats'!$J$7</f>
        <v>-0.80311158461575372</v>
      </c>
      <c r="L57" s="6">
        <v>70</v>
      </c>
      <c r="M57" s="6">
        <f>(L57-'Descriptive Stats'!$J$3)/'Descriptive Stats'!$J$7</f>
        <v>-7.7055159207039009E-2</v>
      </c>
      <c r="N57" s="6">
        <v>120</v>
      </c>
      <c r="O57" s="6">
        <f>(N57-'Descriptive Stats'!$L$3)/'Descriptive Stats'!$L$7</f>
        <v>1.7303732509147867</v>
      </c>
      <c r="P57" s="6">
        <v>425</v>
      </c>
      <c r="Q57" s="6">
        <f>(P57-'Descriptive Stats'!$N$3)/'Descriptive Stats'!$N$7</f>
        <v>-0.10187223261496842</v>
      </c>
      <c r="R57">
        <v>70.83</v>
      </c>
      <c r="S57" s="5">
        <v>1.0113551656895912</v>
      </c>
    </row>
    <row r="58" spans="1:19" ht="15" customHeight="1" x14ac:dyDescent="0.25">
      <c r="A58">
        <v>815</v>
      </c>
      <c r="B58">
        <v>815</v>
      </c>
      <c r="C58" t="s">
        <v>1241</v>
      </c>
      <c r="D58" s="6">
        <v>80</v>
      </c>
      <c r="E58" s="6">
        <f>(D58-'Descriptive Stats'!$B$3)/'Descriptive Stats'!$B$7</f>
        <v>0.39351295302914624</v>
      </c>
      <c r="F58" s="6">
        <v>116</v>
      </c>
      <c r="G58" s="6">
        <f>(F58-'Descriptive Stats'!$D$3)/'Descriptive Stats'!$D$7</f>
        <v>1.1018650842766318</v>
      </c>
      <c r="H58" s="6">
        <v>75</v>
      </c>
      <c r="I58" s="5">
        <f>('Base Stats'!H937-'Descriptive Stats'!$F$3)/'Descriptive Stats'!$F$7</f>
        <v>1.9243996440861317</v>
      </c>
      <c r="J58" s="6">
        <v>65</v>
      </c>
      <c r="K58" s="6">
        <f>(J58-'Descriptive Stats'!$H$3)/'Descriptive Stats'!$J$7</f>
        <v>-0.27074000232255757</v>
      </c>
      <c r="L58" s="6">
        <v>75</v>
      </c>
      <c r="M58" s="6">
        <f>(L58-'Descriptive Stats'!$J$3)/'Descriptive Stats'!$J$7</f>
        <v>0.10040203489069302</v>
      </c>
      <c r="N58" s="6">
        <v>119</v>
      </c>
      <c r="O58" s="6">
        <f>(N58-'Descriptive Stats'!$L$3)/'Descriptive Stats'!$L$7</f>
        <v>1.6968808809286735</v>
      </c>
      <c r="P58" s="6">
        <v>530</v>
      </c>
      <c r="Q58" s="6">
        <f>(P58-'Descriptive Stats'!$N$3)/'Descriptive Stats'!$N$7</f>
        <v>0.75815040631217367</v>
      </c>
      <c r="R58">
        <v>88.33</v>
      </c>
      <c r="S58" s="5">
        <v>0.59510362774867054</v>
      </c>
    </row>
    <row r="59" spans="1:19" ht="15" customHeight="1" x14ac:dyDescent="0.25">
      <c r="A59">
        <v>701</v>
      </c>
      <c r="B59">
        <v>701</v>
      </c>
      <c r="C59" t="s">
        <v>1099</v>
      </c>
      <c r="D59" s="6">
        <v>78</v>
      </c>
      <c r="E59" s="6">
        <f>(D59-'Descriptive Stats'!$B$3)/'Descriptive Stats'!$B$7</f>
        <v>0.31805284682934581</v>
      </c>
      <c r="F59" s="6">
        <v>92</v>
      </c>
      <c r="G59" s="6">
        <f>(F59-'Descriptive Stats'!$D$3)/'Descriptive Stats'!$D$7</f>
        <v>0.36323327034611552</v>
      </c>
      <c r="H59" s="6">
        <v>75</v>
      </c>
      <c r="I59" s="5">
        <f>('Base Stats'!H806-'Descriptive Stats'!$F$3)/'Descriptive Stats'!$F$7</f>
        <v>-0.78086318636653218</v>
      </c>
      <c r="J59" s="6">
        <v>74</v>
      </c>
      <c r="K59" s="6">
        <f>(J59-'Descriptive Stats'!$H$3)/'Descriptive Stats'!$J$7</f>
        <v>4.8682947053360091E-2</v>
      </c>
      <c r="L59" s="6">
        <v>63</v>
      </c>
      <c r="M59" s="6">
        <f>(L59-'Descriptive Stats'!$J$3)/'Descriptive Stats'!$J$7</f>
        <v>-0.32549523094386384</v>
      </c>
      <c r="N59" s="6">
        <v>118</v>
      </c>
      <c r="O59" s="6">
        <f>(N59-'Descriptive Stats'!$L$3)/'Descriptive Stats'!$L$7</f>
        <v>1.6633885109425606</v>
      </c>
      <c r="P59" s="6">
        <v>500</v>
      </c>
      <c r="Q59" s="6">
        <f>(P59-'Descriptive Stats'!$N$3)/'Descriptive Stats'!$N$7</f>
        <v>0.5124296523329902</v>
      </c>
      <c r="R59">
        <v>83.33</v>
      </c>
      <c r="S59" s="5">
        <v>0.50663592931558499</v>
      </c>
    </row>
    <row r="60" spans="1:19" ht="15" customHeight="1" x14ac:dyDescent="0.25">
      <c r="A60">
        <v>758</v>
      </c>
      <c r="B60">
        <v>758</v>
      </c>
      <c r="C60" t="s">
        <v>1176</v>
      </c>
      <c r="D60" s="6">
        <v>68</v>
      </c>
      <c r="E60" s="6">
        <f>(D60-'Descriptive Stats'!$B$3)/'Descriptive Stats'!$B$7</f>
        <v>-5.9247684169656305E-2</v>
      </c>
      <c r="F60" s="6">
        <v>64</v>
      </c>
      <c r="G60" s="6">
        <f>(F60-'Descriptive Stats'!$D$3)/'Descriptive Stats'!$D$7</f>
        <v>-0.49850384590615338</v>
      </c>
      <c r="H60" s="6">
        <v>60</v>
      </c>
      <c r="I60" s="5">
        <f>('Base Stats'!H876-'Descriptive Stats'!$F$3)/'Descriptive Stats'!$F$7</f>
        <v>2.4654522101766645</v>
      </c>
      <c r="J60" s="6">
        <v>111</v>
      </c>
      <c r="K60" s="6">
        <f>(J60-'Descriptive Stats'!$H$3)/'Descriptive Stats'!$J$7</f>
        <v>1.3618661833765771</v>
      </c>
      <c r="L60" s="6">
        <v>60</v>
      </c>
      <c r="M60" s="6">
        <f>(L60-'Descriptive Stats'!$J$3)/'Descriptive Stats'!$J$7</f>
        <v>-0.4319695474025031</v>
      </c>
      <c r="N60" s="6">
        <v>117</v>
      </c>
      <c r="O60" s="6">
        <f>(N60-'Descriptive Stats'!$L$3)/'Descriptive Stats'!$L$7</f>
        <v>1.6298961409564474</v>
      </c>
      <c r="P60" s="6">
        <v>480</v>
      </c>
      <c r="Q60" s="6">
        <f>(P60-'Descriptive Stats'!$N$3)/'Descriptive Stats'!$N$7</f>
        <v>0.34861581634686789</v>
      </c>
      <c r="R60">
        <v>80</v>
      </c>
      <c r="S60" s="5">
        <v>1.0036775781840983</v>
      </c>
    </row>
    <row r="61" spans="1:19" ht="15" customHeight="1" x14ac:dyDescent="0.25">
      <c r="A61">
        <v>523</v>
      </c>
      <c r="B61">
        <v>523</v>
      </c>
      <c r="C61" t="s">
        <v>891</v>
      </c>
      <c r="D61" s="6">
        <v>75</v>
      </c>
      <c r="E61" s="6">
        <f>(D61-'Descriptive Stats'!$B$3)/'Descriptive Stats'!$B$7</f>
        <v>0.20486268752964518</v>
      </c>
      <c r="F61" s="6">
        <v>100</v>
      </c>
      <c r="G61" s="6">
        <f>(F61-'Descriptive Stats'!$D$3)/'Descriptive Stats'!$D$7</f>
        <v>0.60944387498962094</v>
      </c>
      <c r="H61" s="6">
        <v>63</v>
      </c>
      <c r="I61" s="5">
        <f>('Base Stats'!H613-'Descriptive Stats'!$F$3)/'Descriptive Stats'!$F$7</f>
        <v>-8.0677512602313275E-2</v>
      </c>
      <c r="J61" s="6">
        <v>80</v>
      </c>
      <c r="K61" s="6">
        <f>(J61-'Descriptive Stats'!$H$3)/'Descriptive Stats'!$J$7</f>
        <v>0.26163157997063852</v>
      </c>
      <c r="L61" s="6">
        <v>63</v>
      </c>
      <c r="M61" s="6">
        <f>(L61-'Descriptive Stats'!$J$3)/'Descriptive Stats'!$J$7</f>
        <v>-0.32549523094386384</v>
      </c>
      <c r="N61" s="6">
        <v>116</v>
      </c>
      <c r="O61" s="6">
        <f>(N61-'Descriptive Stats'!$L$3)/'Descriptive Stats'!$L$7</f>
        <v>1.5964037709703345</v>
      </c>
      <c r="P61" s="6">
        <v>497</v>
      </c>
      <c r="Q61" s="6">
        <f>(P61-'Descriptive Stats'!$N$3)/'Descriptive Stats'!$N$7</f>
        <v>0.48785757693507187</v>
      </c>
      <c r="R61">
        <v>82.83</v>
      </c>
      <c r="S61" s="5">
        <v>0.72368498473937271</v>
      </c>
    </row>
    <row r="62" spans="1:19" ht="15" customHeight="1" x14ac:dyDescent="0.25">
      <c r="A62">
        <v>547</v>
      </c>
      <c r="B62">
        <v>547</v>
      </c>
      <c r="C62" t="s">
        <v>917</v>
      </c>
      <c r="D62" s="6">
        <v>60</v>
      </c>
      <c r="E62" s="6">
        <f>(D62-'Descriptive Stats'!$B$3)/'Descriptive Stats'!$B$7</f>
        <v>-0.36108810896885801</v>
      </c>
      <c r="F62" s="6">
        <v>67</v>
      </c>
      <c r="G62" s="6">
        <f>(F62-'Descriptive Stats'!$D$3)/'Descriptive Stats'!$D$7</f>
        <v>-0.40617486916483886</v>
      </c>
      <c r="H62" s="6">
        <v>85</v>
      </c>
      <c r="I62" s="5">
        <f>('Base Stats'!H638-'Descriptive Stats'!$F$3)/'Descriptive Stats'!$F$7</f>
        <v>0.4922016750229567</v>
      </c>
      <c r="J62" s="6">
        <v>77</v>
      </c>
      <c r="K62" s="6">
        <f>(J62-'Descriptive Stats'!$H$3)/'Descriptive Stats'!$J$7</f>
        <v>0.15515726351199932</v>
      </c>
      <c r="L62" s="6">
        <v>75</v>
      </c>
      <c r="M62" s="6">
        <f>(L62-'Descriptive Stats'!$J$3)/'Descriptive Stats'!$J$7</f>
        <v>0.10040203489069302</v>
      </c>
      <c r="N62" s="6">
        <v>116</v>
      </c>
      <c r="O62" s="6">
        <f>(N62-'Descriptive Stats'!$L$3)/'Descriptive Stats'!$L$7</f>
        <v>1.5964037709703345</v>
      </c>
      <c r="P62" s="6">
        <v>480</v>
      </c>
      <c r="Q62" s="6">
        <f>(P62-'Descriptive Stats'!$N$3)/'Descriptive Stats'!$N$7</f>
        <v>0.34861581634686789</v>
      </c>
      <c r="R62">
        <v>80</v>
      </c>
      <c r="S62" s="5">
        <v>0.68101212210955187</v>
      </c>
    </row>
    <row r="63" spans="1:19" ht="15" customHeight="1" x14ac:dyDescent="0.25">
      <c r="A63">
        <v>384</v>
      </c>
      <c r="B63" t="s">
        <v>717</v>
      </c>
      <c r="C63" t="s">
        <v>718</v>
      </c>
      <c r="D63" s="6">
        <v>105</v>
      </c>
      <c r="E63" s="6">
        <f>(D63-'Descriptive Stats'!$B$3)/'Descriptive Stats'!$B$7</f>
        <v>1.3367642805266515</v>
      </c>
      <c r="F63" s="6">
        <v>180</v>
      </c>
      <c r="G63" s="6">
        <f>(F63-'Descriptive Stats'!$D$3)/'Descriptive Stats'!$D$7</f>
        <v>3.0715499214246749</v>
      </c>
      <c r="H63" s="6">
        <v>100</v>
      </c>
      <c r="I63" s="5">
        <f>('Base Stats'!H457-'Descriptive Stats'!$F$3)/'Descriptive Stats'!$F$7</f>
        <v>0.17393545967558449</v>
      </c>
      <c r="J63" s="6">
        <v>180</v>
      </c>
      <c r="K63" s="6">
        <f>(J63-'Descriptive Stats'!$H$3)/'Descriptive Stats'!$J$7</f>
        <v>3.8107754619252794</v>
      </c>
      <c r="L63" s="6">
        <v>100</v>
      </c>
      <c r="M63" s="6">
        <f>(L63-'Descriptive Stats'!$J$3)/'Descriptive Stats'!$J$7</f>
        <v>0.9876880053793532</v>
      </c>
      <c r="N63" s="6">
        <v>115</v>
      </c>
      <c r="O63" s="6">
        <f>(N63-'Descriptive Stats'!$L$3)/'Descriptive Stats'!$L$7</f>
        <v>1.5629114009842213</v>
      </c>
      <c r="P63" s="6">
        <v>780</v>
      </c>
      <c r="Q63" s="6">
        <f>(P63-'Descriptive Stats'!$N$3)/'Descriptive Stats'!$N$7</f>
        <v>2.8058233561387023</v>
      </c>
      <c r="R63">
        <v>130</v>
      </c>
      <c r="S63" s="5">
        <v>1.4545528450086687</v>
      </c>
    </row>
    <row r="64" spans="1:19" ht="15" customHeight="1" x14ac:dyDescent="0.25">
      <c r="A64">
        <v>229</v>
      </c>
      <c r="B64" t="s">
        <v>512</v>
      </c>
      <c r="C64" t="s">
        <v>513</v>
      </c>
      <c r="D64" s="6">
        <v>75</v>
      </c>
      <c r="E64" s="6">
        <f>(D64-'Descriptive Stats'!$B$3)/'Descriptive Stats'!$B$7</f>
        <v>0.20486268752964518</v>
      </c>
      <c r="F64" s="6">
        <v>90</v>
      </c>
      <c r="G64" s="6">
        <f>(F64-'Descriptive Stats'!$D$3)/'Descriptive Stats'!$D$7</f>
        <v>0.3016806191852392</v>
      </c>
      <c r="H64" s="6">
        <v>90</v>
      </c>
      <c r="I64" s="5">
        <f>('Base Stats'!H277-'Descriptive Stats'!$F$3)/'Descriptive Stats'!$F$7</f>
        <v>-0.78086318636653218</v>
      </c>
      <c r="J64" s="6">
        <v>140</v>
      </c>
      <c r="K64" s="6">
        <f>(J64-'Descriptive Stats'!$H$3)/'Descriptive Stats'!$J$7</f>
        <v>2.3911179091434231</v>
      </c>
      <c r="L64" s="6">
        <v>90</v>
      </c>
      <c r="M64" s="6">
        <f>(L64-'Descriptive Stats'!$J$3)/'Descriptive Stats'!$J$7</f>
        <v>0.63277361718388914</v>
      </c>
      <c r="N64" s="6">
        <v>115</v>
      </c>
      <c r="O64" s="6">
        <f>(N64-'Descriptive Stats'!$L$3)/'Descriptive Stats'!$L$7</f>
        <v>1.5629114009842213</v>
      </c>
      <c r="P64" s="6">
        <v>600</v>
      </c>
      <c r="Q64" s="6">
        <f>(P64-'Descriptive Stats'!$N$3)/'Descriptive Stats'!$N$7</f>
        <v>1.3314988322636017</v>
      </c>
      <c r="R64">
        <v>100</v>
      </c>
      <c r="S64" s="5">
        <v>0.82696345538121041</v>
      </c>
    </row>
    <row r="65" spans="1:19" ht="15" customHeight="1" x14ac:dyDescent="0.25">
      <c r="A65">
        <v>482</v>
      </c>
      <c r="B65">
        <v>482</v>
      </c>
      <c r="C65" t="s">
        <v>846</v>
      </c>
      <c r="D65" s="6">
        <v>75</v>
      </c>
      <c r="E65" s="6">
        <f>(D65-'Descriptive Stats'!$B$3)/'Descriptive Stats'!$B$7</f>
        <v>0.20486268752964518</v>
      </c>
      <c r="F65" s="6">
        <v>125</v>
      </c>
      <c r="G65" s="6">
        <f>(F65-'Descriptive Stats'!$D$3)/'Descriptive Stats'!$D$7</f>
        <v>1.3788520145005754</v>
      </c>
      <c r="H65" s="6">
        <v>70</v>
      </c>
      <c r="I65" s="5">
        <f>('Base Stats'!H570-'Descriptive Stats'!$F$3)/'Descriptive Stats'!$F$7</f>
        <v>1.4470003210650733</v>
      </c>
      <c r="J65" s="6">
        <v>125</v>
      </c>
      <c r="K65" s="6">
        <f>(J65-'Descriptive Stats'!$H$3)/'Descriptive Stats'!$J$7</f>
        <v>1.8587463268502269</v>
      </c>
      <c r="L65" s="6">
        <v>70</v>
      </c>
      <c r="M65" s="6">
        <f>(L65-'Descriptive Stats'!$J$3)/'Descriptive Stats'!$J$7</f>
        <v>-7.7055159207039009E-2</v>
      </c>
      <c r="N65" s="6">
        <v>115</v>
      </c>
      <c r="O65" s="6">
        <f>(N65-'Descriptive Stats'!$L$3)/'Descriptive Stats'!$L$7</f>
        <v>1.5629114009842213</v>
      </c>
      <c r="P65" s="6">
        <v>580</v>
      </c>
      <c r="Q65" s="6">
        <f>(P65-'Descriptive Stats'!$N$3)/'Descriptive Stats'!$N$7</f>
        <v>1.1676849962774793</v>
      </c>
      <c r="R65">
        <v>96.67</v>
      </c>
      <c r="S65" s="5">
        <v>0.78949811826597371</v>
      </c>
    </row>
    <row r="66" spans="1:19" ht="15" customHeight="1" x14ac:dyDescent="0.25">
      <c r="A66">
        <v>359</v>
      </c>
      <c r="B66" t="s">
        <v>676</v>
      </c>
      <c r="C66" t="s">
        <v>677</v>
      </c>
      <c r="D66" s="6">
        <v>65</v>
      </c>
      <c r="E66" s="6">
        <f>(D66-'Descriptive Stats'!$B$3)/'Descriptive Stats'!$B$7</f>
        <v>-0.17243784346935695</v>
      </c>
      <c r="F66" s="6">
        <v>150</v>
      </c>
      <c r="G66" s="6">
        <f>(F66-'Descriptive Stats'!$D$3)/'Descriptive Stats'!$D$7</f>
        <v>2.1482601540115298</v>
      </c>
      <c r="H66" s="6">
        <v>60</v>
      </c>
      <c r="I66" s="5">
        <f>('Base Stats'!H424-'Descriptive Stats'!$F$3)/'Descriptive Stats'!$F$7</f>
        <v>-1.2582625093875905</v>
      </c>
      <c r="J66" s="6">
        <v>115</v>
      </c>
      <c r="K66" s="6">
        <f>(J66-'Descriptive Stats'!$H$3)/'Descriptive Stats'!$J$7</f>
        <v>1.5038319386547627</v>
      </c>
      <c r="L66" s="6">
        <v>60</v>
      </c>
      <c r="M66" s="6">
        <f>(L66-'Descriptive Stats'!$J$3)/'Descriptive Stats'!$J$7</f>
        <v>-0.4319695474025031</v>
      </c>
      <c r="N66" s="6">
        <v>115</v>
      </c>
      <c r="O66" s="6">
        <f>(N66-'Descriptive Stats'!$L$3)/'Descriptive Stats'!$L$7</f>
        <v>1.5629114009842213</v>
      </c>
      <c r="P66" s="6">
        <v>565</v>
      </c>
      <c r="Q66" s="6">
        <f>(P66-'Descriptive Stats'!$N$3)/'Descriptive Stats'!$N$7</f>
        <v>1.0448246192878876</v>
      </c>
      <c r="R66">
        <v>94.17</v>
      </c>
      <c r="S66" s="5">
        <v>0.89925229667715856</v>
      </c>
    </row>
    <row r="67" spans="1:19" ht="15" customHeight="1" x14ac:dyDescent="0.25">
      <c r="A67">
        <v>243</v>
      </c>
      <c r="B67">
        <v>243</v>
      </c>
      <c r="C67" t="s">
        <v>527</v>
      </c>
      <c r="D67" s="6">
        <v>90</v>
      </c>
      <c r="E67" s="6">
        <f>(D67-'Descriptive Stats'!$B$3)/'Descriptive Stats'!$B$7</f>
        <v>0.77081348402814831</v>
      </c>
      <c r="F67" s="6">
        <v>85</v>
      </c>
      <c r="G67" s="6">
        <f>(F67-'Descriptive Stats'!$D$3)/'Descriptive Stats'!$D$7</f>
        <v>0.1477989912830483</v>
      </c>
      <c r="H67" s="6">
        <v>75</v>
      </c>
      <c r="I67" s="5">
        <f>('Base Stats'!H291-'Descriptive Stats'!$F$3)/'Descriptive Stats'!$F$7</f>
        <v>1.2878672133913873</v>
      </c>
      <c r="J67" s="6">
        <v>115</v>
      </c>
      <c r="K67" s="6">
        <f>(J67-'Descriptive Stats'!$H$3)/'Descriptive Stats'!$J$7</f>
        <v>1.5038319386547627</v>
      </c>
      <c r="L67" s="6">
        <v>100</v>
      </c>
      <c r="M67" s="6">
        <f>(L67-'Descriptive Stats'!$J$3)/'Descriptive Stats'!$J$7</f>
        <v>0.9876880053793532</v>
      </c>
      <c r="N67" s="6">
        <v>115</v>
      </c>
      <c r="O67" s="6">
        <f>(N67-'Descriptive Stats'!$L$3)/'Descriptive Stats'!$L$7</f>
        <v>1.5629114009842213</v>
      </c>
      <c r="P67" s="6">
        <v>580</v>
      </c>
      <c r="Q67" s="6">
        <f>(P67-'Descriptive Stats'!$N$3)/'Descriptive Stats'!$N$7</f>
        <v>1.1676849962774793</v>
      </c>
      <c r="R67">
        <v>96.67</v>
      </c>
      <c r="S67" s="5">
        <v>0.22512328416034302</v>
      </c>
    </row>
    <row r="68" spans="1:19" ht="15" customHeight="1" x14ac:dyDescent="0.25">
      <c r="A68">
        <v>121</v>
      </c>
      <c r="B68">
        <v>121</v>
      </c>
      <c r="C68" t="s">
        <v>379</v>
      </c>
      <c r="D68" s="6">
        <v>60</v>
      </c>
      <c r="E68" s="6">
        <f>(D68-'Descriptive Stats'!$B$3)/'Descriptive Stats'!$B$7</f>
        <v>-0.36108810896885801</v>
      </c>
      <c r="F68" s="6">
        <v>75</v>
      </c>
      <c r="G68" s="6">
        <f>(F68-'Descriptive Stats'!$D$3)/'Descriptive Stats'!$D$7</f>
        <v>-0.15996426452133344</v>
      </c>
      <c r="H68" s="6">
        <v>85</v>
      </c>
      <c r="I68" s="5">
        <f>('Base Stats'!H156-'Descriptive Stats'!$F$3)/'Descriptive Stats'!$F$7</f>
        <v>0.81046789037032885</v>
      </c>
      <c r="J68" s="6">
        <v>100</v>
      </c>
      <c r="K68" s="6">
        <f>(J68-'Descriptive Stats'!$H$3)/'Descriptive Stats'!$J$7</f>
        <v>0.97146035636156669</v>
      </c>
      <c r="L68" s="6">
        <v>85</v>
      </c>
      <c r="M68" s="6">
        <f>(L68-'Descriptive Stats'!$J$3)/'Descriptive Stats'!$J$7</f>
        <v>0.45531642308615711</v>
      </c>
      <c r="N68" s="6">
        <v>115</v>
      </c>
      <c r="O68" s="6">
        <f>(N68-'Descriptive Stats'!$L$3)/'Descriptive Stats'!$L$7</f>
        <v>1.5629114009842213</v>
      </c>
      <c r="P68" s="6">
        <v>520</v>
      </c>
      <c r="Q68" s="6">
        <f>(P68-'Descriptive Stats'!$N$3)/'Descriptive Stats'!$N$7</f>
        <v>0.67624348831911252</v>
      </c>
      <c r="R68">
        <v>86.67</v>
      </c>
      <c r="S68" s="5">
        <v>0.61491092748388587</v>
      </c>
    </row>
    <row r="69" spans="1:19" ht="15" customHeight="1" x14ac:dyDescent="0.25">
      <c r="A69">
        <v>419</v>
      </c>
      <c r="B69">
        <v>419</v>
      </c>
      <c r="C69" t="s">
        <v>763</v>
      </c>
      <c r="D69" s="6">
        <v>85</v>
      </c>
      <c r="E69" s="6">
        <f>(D69-'Descriptive Stats'!$B$3)/'Descriptive Stats'!$B$7</f>
        <v>0.58216321852864727</v>
      </c>
      <c r="F69" s="6">
        <v>105</v>
      </c>
      <c r="G69" s="6">
        <f>(F69-'Descriptive Stats'!$D$3)/'Descriptive Stats'!$D$7</f>
        <v>0.76332550289181178</v>
      </c>
      <c r="H69" s="6">
        <v>55</v>
      </c>
      <c r="I69" s="5">
        <f>('Base Stats'!H497-'Descriptive Stats'!$F$3)/'Descriptive Stats'!$F$7</f>
        <v>1.1287341057177012</v>
      </c>
      <c r="J69" s="6">
        <v>85</v>
      </c>
      <c r="K69" s="6">
        <f>(J69-'Descriptive Stats'!$H$3)/'Descriptive Stats'!$J$7</f>
        <v>0.43908877406837055</v>
      </c>
      <c r="L69" s="6">
        <v>50</v>
      </c>
      <c r="M69" s="6">
        <f>(L69-'Descriptive Stats'!$J$3)/'Descriptive Stats'!$J$7</f>
        <v>-0.7868839355979671</v>
      </c>
      <c r="N69" s="6">
        <v>115</v>
      </c>
      <c r="O69" s="6">
        <f>(N69-'Descriptive Stats'!$L$3)/'Descriptive Stats'!$L$7</f>
        <v>1.5629114009842213</v>
      </c>
      <c r="P69" s="6">
        <v>495</v>
      </c>
      <c r="Q69" s="6">
        <f>(P69-'Descriptive Stats'!$N$3)/'Descriptive Stats'!$N$7</f>
        <v>0.47147619333645963</v>
      </c>
      <c r="R69">
        <v>82.5</v>
      </c>
      <c r="S69" s="5">
        <v>0.70968183585802669</v>
      </c>
    </row>
    <row r="70" spans="1:19" ht="15" customHeight="1" x14ac:dyDescent="0.25">
      <c r="A70">
        <v>53</v>
      </c>
      <c r="B70" t="s">
        <v>280</v>
      </c>
      <c r="C70" t="s">
        <v>281</v>
      </c>
      <c r="D70" s="6">
        <v>65</v>
      </c>
      <c r="E70" s="6">
        <f>(D70-'Descriptive Stats'!$B$3)/'Descriptive Stats'!$B$7</f>
        <v>-0.17243784346935695</v>
      </c>
      <c r="F70" s="6">
        <v>60</v>
      </c>
      <c r="G70" s="6">
        <f>(F70-'Descriptive Stats'!$D$3)/'Descriptive Stats'!$D$7</f>
        <v>-0.62160914822790603</v>
      </c>
      <c r="H70" s="6">
        <v>60</v>
      </c>
      <c r="I70" s="5">
        <f>('Base Stats'!H73-'Descriptive Stats'!$F$3)/'Descriptive Stats'!$F$7</f>
        <v>-0.1125041341370505</v>
      </c>
      <c r="J70" s="6">
        <v>75</v>
      </c>
      <c r="K70" s="6">
        <f>(J70-'Descriptive Stats'!$H$3)/'Descriptive Stats'!$J$7</f>
        <v>8.4174385872906501E-2</v>
      </c>
      <c r="L70" s="6">
        <v>65</v>
      </c>
      <c r="M70" s="6">
        <f>(L70-'Descriptive Stats'!$J$3)/'Descriptive Stats'!$J$7</f>
        <v>-0.25451235330477107</v>
      </c>
      <c r="N70" s="6">
        <v>115</v>
      </c>
      <c r="O70" s="6">
        <f>(N70-'Descriptive Stats'!$L$3)/'Descriptive Stats'!$L$7</f>
        <v>1.5629114009842213</v>
      </c>
      <c r="P70" s="6">
        <v>440</v>
      </c>
      <c r="Q70" s="6">
        <f>(P70-'Descriptive Stats'!$N$3)/'Descriptive Stats'!$N$7</f>
        <v>2.0988144374623308E-2</v>
      </c>
      <c r="R70">
        <v>73.33</v>
      </c>
      <c r="S70" s="5">
        <v>0.63247434639778599</v>
      </c>
    </row>
    <row r="71" spans="1:19" ht="15" customHeight="1" x14ac:dyDescent="0.25">
      <c r="A71">
        <v>573</v>
      </c>
      <c r="B71">
        <v>573</v>
      </c>
      <c r="C71" t="s">
        <v>953</v>
      </c>
      <c r="D71" s="6">
        <v>75</v>
      </c>
      <c r="E71" s="6">
        <f>(D71-'Descriptive Stats'!$B$3)/'Descriptive Stats'!$B$7</f>
        <v>0.20486268752964518</v>
      </c>
      <c r="F71" s="6">
        <v>95</v>
      </c>
      <c r="G71" s="6">
        <f>(F71-'Descriptive Stats'!$D$3)/'Descriptive Stats'!$D$7</f>
        <v>0.45556224708743004</v>
      </c>
      <c r="H71" s="6">
        <v>60</v>
      </c>
      <c r="I71" s="5">
        <f>('Base Stats'!H669-'Descriptive Stats'!$F$3)/'Descriptive Stats'!$F$7</f>
        <v>-0.84451642943600658</v>
      </c>
      <c r="J71" s="6">
        <v>65</v>
      </c>
      <c r="K71" s="6">
        <f>(J71-'Descriptive Stats'!$H$3)/'Descriptive Stats'!$J$7</f>
        <v>-0.27074000232255757</v>
      </c>
      <c r="L71" s="6">
        <v>60</v>
      </c>
      <c r="M71" s="6">
        <f>(L71-'Descriptive Stats'!$J$3)/'Descriptive Stats'!$J$7</f>
        <v>-0.4319695474025031</v>
      </c>
      <c r="N71" s="6">
        <v>115</v>
      </c>
      <c r="O71" s="6">
        <f>(N71-'Descriptive Stats'!$L$3)/'Descriptive Stats'!$L$7</f>
        <v>1.5629114009842213</v>
      </c>
      <c r="P71" s="6">
        <v>470</v>
      </c>
      <c r="Q71" s="6">
        <f>(P71-'Descriptive Stats'!$N$3)/'Descriptive Stats'!$N$7</f>
        <v>0.26670889835380673</v>
      </c>
      <c r="R71">
        <v>78.33</v>
      </c>
      <c r="S71" s="5">
        <v>0.4198519424180317</v>
      </c>
    </row>
    <row r="72" spans="1:19" ht="15" customHeight="1" x14ac:dyDescent="0.25">
      <c r="A72">
        <v>53</v>
      </c>
      <c r="B72">
        <v>53</v>
      </c>
      <c r="C72" t="s">
        <v>279</v>
      </c>
      <c r="D72" s="6">
        <v>65</v>
      </c>
      <c r="E72" s="6">
        <f>(D72-'Descriptive Stats'!$B$3)/'Descriptive Stats'!$B$7</f>
        <v>-0.17243784346935695</v>
      </c>
      <c r="F72" s="6">
        <v>70</v>
      </c>
      <c r="G72" s="6">
        <f>(F72-'Descriptive Stats'!$D$3)/'Descriptive Stats'!$D$7</f>
        <v>-0.31384589242352434</v>
      </c>
      <c r="H72" s="6">
        <v>60</v>
      </c>
      <c r="I72" s="5">
        <f>('Base Stats'!H72-'Descriptive Stats'!$F$3)/'Descriptive Stats'!$F$7</f>
        <v>-0.46259697101915992</v>
      </c>
      <c r="J72" s="6">
        <v>65</v>
      </c>
      <c r="K72" s="6">
        <f>(J72-'Descriptive Stats'!$H$3)/'Descriptive Stats'!$J$7</f>
        <v>-0.27074000232255757</v>
      </c>
      <c r="L72" s="6">
        <v>65</v>
      </c>
      <c r="M72" s="6">
        <f>(L72-'Descriptive Stats'!$J$3)/'Descriptive Stats'!$J$7</f>
        <v>-0.25451235330477107</v>
      </c>
      <c r="N72" s="6">
        <v>115</v>
      </c>
      <c r="O72" s="6">
        <f>(N72-'Descriptive Stats'!$L$3)/'Descriptive Stats'!$L$7</f>
        <v>1.5629114009842213</v>
      </c>
      <c r="P72" s="6">
        <v>440</v>
      </c>
      <c r="Q72" s="6">
        <f>(P72-'Descriptive Stats'!$N$3)/'Descriptive Stats'!$N$7</f>
        <v>2.0988144374623308E-2</v>
      </c>
      <c r="R72">
        <v>73.33</v>
      </c>
      <c r="S72" s="5">
        <v>0.47738307772261102</v>
      </c>
    </row>
    <row r="73" spans="1:19" ht="15" customHeight="1" x14ac:dyDescent="0.25">
      <c r="A73">
        <v>718</v>
      </c>
      <c r="B73" t="s">
        <v>1123</v>
      </c>
      <c r="C73" t="s">
        <v>1124</v>
      </c>
      <c r="D73" s="6">
        <v>54</v>
      </c>
      <c r="E73" s="6">
        <f>(D73-'Descriptive Stats'!$B$3)/'Descriptive Stats'!$B$7</f>
        <v>-0.58746842756825923</v>
      </c>
      <c r="F73" s="6">
        <v>100</v>
      </c>
      <c r="G73" s="6">
        <f>(F73-'Descriptive Stats'!$D$3)/'Descriptive Stats'!$D$7</f>
        <v>0.60944387498962094</v>
      </c>
      <c r="H73" s="6">
        <v>71</v>
      </c>
      <c r="I73" s="5">
        <f>('Base Stats'!H830-'Descriptive Stats'!$F$3)/'Descriptive Stats'!$F$7</f>
        <v>-1.2582625093875905</v>
      </c>
      <c r="J73" s="6">
        <v>61</v>
      </c>
      <c r="K73" s="6">
        <f>(J73-'Descriptive Stats'!$H$3)/'Descriptive Stats'!$J$7</f>
        <v>-0.41270575760074318</v>
      </c>
      <c r="L73" s="6">
        <v>85</v>
      </c>
      <c r="M73" s="6">
        <f>(L73-'Descriptive Stats'!$J$3)/'Descriptive Stats'!$J$7</f>
        <v>0.45531642308615711</v>
      </c>
      <c r="N73" s="6">
        <v>115</v>
      </c>
      <c r="O73" s="6">
        <f>(N73-'Descriptive Stats'!$L$3)/'Descriptive Stats'!$L$7</f>
        <v>1.5629114009842213</v>
      </c>
      <c r="P73" s="6">
        <v>486</v>
      </c>
      <c r="Q73" s="6">
        <f>(P73-'Descriptive Stats'!$N$3)/'Descriptive Stats'!$N$7</f>
        <v>0.39775996714270456</v>
      </c>
      <c r="R73">
        <v>81</v>
      </c>
      <c r="S73" s="5">
        <v>0.50762020449648593</v>
      </c>
    </row>
    <row r="74" spans="1:19" ht="15" customHeight="1" x14ac:dyDescent="0.25">
      <c r="A74">
        <v>424</v>
      </c>
      <c r="B74">
        <v>424</v>
      </c>
      <c r="C74" t="s">
        <v>768</v>
      </c>
      <c r="D74" s="6">
        <v>75</v>
      </c>
      <c r="E74" s="6">
        <f>(D74-'Descriptive Stats'!$B$3)/'Descriptive Stats'!$B$7</f>
        <v>0.20486268752964518</v>
      </c>
      <c r="F74" s="6">
        <v>100</v>
      </c>
      <c r="G74" s="6">
        <f>(F74-'Descriptive Stats'!$D$3)/'Descriptive Stats'!$D$7</f>
        <v>0.60944387498962094</v>
      </c>
      <c r="H74" s="6">
        <v>66</v>
      </c>
      <c r="I74" s="5">
        <f>('Base Stats'!H502-'Descriptive Stats'!$F$3)/'Descriptive Stats'!$F$7</f>
        <v>-0.46259697101915992</v>
      </c>
      <c r="J74" s="6">
        <v>60</v>
      </c>
      <c r="K74" s="6">
        <f>(J74-'Descriptive Stats'!$H$3)/'Descriptive Stats'!$J$7</f>
        <v>-0.4481971964202896</v>
      </c>
      <c r="L74" s="6">
        <v>66</v>
      </c>
      <c r="M74" s="6">
        <f>(L74-'Descriptive Stats'!$J$3)/'Descriptive Stats'!$J$7</f>
        <v>-0.21902091448522465</v>
      </c>
      <c r="N74" s="6">
        <v>115</v>
      </c>
      <c r="O74" s="6">
        <f>(N74-'Descriptive Stats'!$L$3)/'Descriptive Stats'!$L$7</f>
        <v>1.5629114009842213</v>
      </c>
      <c r="P74" s="6">
        <v>482</v>
      </c>
      <c r="Q74" s="6">
        <f>(P74-'Descriptive Stats'!$N$3)/'Descriptive Stats'!$N$7</f>
        <v>0.36499719994548013</v>
      </c>
      <c r="R74">
        <v>80.33</v>
      </c>
      <c r="S74" s="5">
        <v>0.509932298687649</v>
      </c>
    </row>
    <row r="75" spans="1:19" ht="15" customHeight="1" x14ac:dyDescent="0.25">
      <c r="A75">
        <v>215</v>
      </c>
      <c r="B75">
        <v>215</v>
      </c>
      <c r="C75" t="s">
        <v>495</v>
      </c>
      <c r="D75" s="6">
        <v>55</v>
      </c>
      <c r="E75" s="6">
        <f>(D75-'Descriptive Stats'!$B$3)/'Descriptive Stats'!$B$7</f>
        <v>-0.54973837446835905</v>
      </c>
      <c r="F75" s="6">
        <v>95</v>
      </c>
      <c r="G75" s="6">
        <f>(F75-'Descriptive Stats'!$D$3)/'Descriptive Stats'!$D$7</f>
        <v>0.45556224708743004</v>
      </c>
      <c r="H75" s="6">
        <v>55</v>
      </c>
      <c r="I75" s="5">
        <f>('Base Stats'!H261-'Descriptive Stats'!$F$3)/'Descriptive Stats'!$F$7</f>
        <v>1.2878672133913873</v>
      </c>
      <c r="J75" s="6">
        <v>35</v>
      </c>
      <c r="K75" s="6">
        <f>(J75-'Descriptive Stats'!$H$3)/'Descriptive Stats'!$J$7</f>
        <v>-1.3354831669089497</v>
      </c>
      <c r="L75" s="6">
        <v>75</v>
      </c>
      <c r="M75" s="6">
        <f>(L75-'Descriptive Stats'!$J$3)/'Descriptive Stats'!$J$7</f>
        <v>0.10040203489069302</v>
      </c>
      <c r="N75" s="6">
        <v>115</v>
      </c>
      <c r="O75" s="6">
        <f>(N75-'Descriptive Stats'!$L$3)/'Descriptive Stats'!$L$7</f>
        <v>1.5629114009842213</v>
      </c>
      <c r="P75" s="6">
        <v>430</v>
      </c>
      <c r="Q75" s="6">
        <f>(P75-'Descriptive Stats'!$N$3)/'Descriptive Stats'!$N$7</f>
        <v>-6.0918773618437838E-2</v>
      </c>
      <c r="R75">
        <v>71.67</v>
      </c>
      <c r="S75" s="5">
        <v>0.8062192049749094</v>
      </c>
    </row>
    <row r="76" spans="1:19" x14ac:dyDescent="0.25">
      <c r="A76">
        <v>528</v>
      </c>
      <c r="B76">
        <v>528</v>
      </c>
      <c r="C76" t="s">
        <v>896</v>
      </c>
      <c r="D76" s="6">
        <v>67</v>
      </c>
      <c r="E76" s="6">
        <f>(D76-'Descriptive Stats'!$B$3)/'Descriptive Stats'!$B$7</f>
        <v>-9.6977737269556524E-2</v>
      </c>
      <c r="F76" s="6">
        <v>57</v>
      </c>
      <c r="G76" s="6">
        <f>(F76-'Descriptive Stats'!$D$3)/'Descriptive Stats'!$D$7</f>
        <v>-0.7139381249692206</v>
      </c>
      <c r="H76" s="6">
        <v>55</v>
      </c>
      <c r="I76" s="5">
        <f>('Base Stats'!H618-'Descriptive Stats'!$F$3)/'Descriptive Stats'!$F$7</f>
        <v>0.17393545967558449</v>
      </c>
      <c r="J76" s="6">
        <v>77</v>
      </c>
      <c r="K76" s="6">
        <f>(J76-'Descriptive Stats'!$H$3)/'Descriptive Stats'!$J$7</f>
        <v>0.15515726351199932</v>
      </c>
      <c r="L76" s="6">
        <v>55</v>
      </c>
      <c r="M76" s="6">
        <f>(L76-'Descriptive Stats'!$J$3)/'Descriptive Stats'!$J$7</f>
        <v>-0.60942674150023513</v>
      </c>
      <c r="N76" s="6">
        <v>114</v>
      </c>
      <c r="O76" s="6">
        <f>(N76-'Descriptive Stats'!$L$3)/'Descriptive Stats'!$L$7</f>
        <v>1.5294190309981082</v>
      </c>
      <c r="P76" s="6">
        <v>425</v>
      </c>
      <c r="Q76" s="6">
        <f>(P76-'Descriptive Stats'!$N$3)/'Descriptive Stats'!$N$7</f>
        <v>-0.10187223261496842</v>
      </c>
      <c r="R76">
        <v>70.83</v>
      </c>
      <c r="S76" s="5">
        <v>0.5453574796540599</v>
      </c>
    </row>
    <row r="77" spans="1:19" ht="15" customHeight="1" x14ac:dyDescent="0.25">
      <c r="A77">
        <v>497</v>
      </c>
      <c r="B77">
        <v>497</v>
      </c>
      <c r="C77" t="s">
        <v>865</v>
      </c>
      <c r="D77" s="6">
        <v>75</v>
      </c>
      <c r="E77" s="6">
        <f>(D77-'Descriptive Stats'!$B$3)/'Descriptive Stats'!$B$7</f>
        <v>0.20486268752964518</v>
      </c>
      <c r="F77" s="6">
        <v>75</v>
      </c>
      <c r="G77" s="6">
        <f>(F77-'Descriptive Stats'!$D$3)/'Descriptive Stats'!$D$7</f>
        <v>-0.15996426452133344</v>
      </c>
      <c r="H77" s="6">
        <v>95</v>
      </c>
      <c r="I77" s="5">
        <f>('Base Stats'!H587-'Descriptive Stats'!$F$3)/'Descriptive Stats'!$F$7</f>
        <v>-1.0991294017139044</v>
      </c>
      <c r="J77" s="6">
        <v>75</v>
      </c>
      <c r="K77" s="6">
        <f>(J77-'Descriptive Stats'!$H$3)/'Descriptive Stats'!$J$7</f>
        <v>8.4174385872906501E-2</v>
      </c>
      <c r="L77" s="6">
        <v>95</v>
      </c>
      <c r="M77" s="6">
        <f>(L77-'Descriptive Stats'!$J$3)/'Descriptive Stats'!$J$7</f>
        <v>0.81023081128162111</v>
      </c>
      <c r="N77" s="6">
        <v>113</v>
      </c>
      <c r="O77" s="6">
        <f>(N77-'Descriptive Stats'!$L$3)/'Descriptive Stats'!$L$7</f>
        <v>1.4959266610119952</v>
      </c>
      <c r="P77" s="6">
        <v>528</v>
      </c>
      <c r="Q77" s="6">
        <f>(P77-'Descriptive Stats'!$N$3)/'Descriptive Stats'!$N$7</f>
        <v>0.74176902271356138</v>
      </c>
      <c r="R77">
        <v>88</v>
      </c>
      <c r="S77" s="5">
        <v>0.55531145558030892</v>
      </c>
    </row>
    <row r="78" spans="1:19" ht="15" customHeight="1" x14ac:dyDescent="0.25">
      <c r="A78">
        <v>448</v>
      </c>
      <c r="B78" t="s">
        <v>797</v>
      </c>
      <c r="C78" t="s">
        <v>798</v>
      </c>
      <c r="D78" s="6">
        <v>70</v>
      </c>
      <c r="E78" s="6">
        <f>(D78-'Descriptive Stats'!$B$3)/'Descriptive Stats'!$B$7</f>
        <v>1.6212422030144117E-2</v>
      </c>
      <c r="F78" s="6">
        <v>145</v>
      </c>
      <c r="G78" s="6">
        <f>(F78-'Descriptive Stats'!$D$3)/'Descriptive Stats'!$D$7</f>
        <v>1.9943785261093387</v>
      </c>
      <c r="H78" s="6">
        <v>88</v>
      </c>
      <c r="I78" s="5">
        <f>('Base Stats'!H529-'Descriptive Stats'!$F$3)/'Descriptive Stats'!$F$7</f>
        <v>-0.39894372794968547</v>
      </c>
      <c r="J78" s="6">
        <v>140</v>
      </c>
      <c r="K78" s="6">
        <f>(J78-'Descriptive Stats'!$H$3)/'Descriptive Stats'!$J$7</f>
        <v>2.3911179091434231</v>
      </c>
      <c r="L78" s="6">
        <v>70</v>
      </c>
      <c r="M78" s="6">
        <f>(L78-'Descriptive Stats'!$J$3)/'Descriptive Stats'!$J$7</f>
        <v>-7.7055159207039009E-2</v>
      </c>
      <c r="N78" s="6">
        <v>112</v>
      </c>
      <c r="O78" s="6">
        <f>(N78-'Descriptive Stats'!$L$3)/'Descriptive Stats'!$L$7</f>
        <v>1.4624342910258821</v>
      </c>
      <c r="P78" s="6">
        <v>625</v>
      </c>
      <c r="Q78" s="6">
        <f>(P78-'Descriptive Stats'!$N$3)/'Descriptive Stats'!$N$7</f>
        <v>1.5362661272462546</v>
      </c>
      <c r="R78">
        <v>104.17</v>
      </c>
      <c r="S78" s="5">
        <v>1.2214778023186266</v>
      </c>
    </row>
    <row r="79" spans="1:19" ht="15" customHeight="1" x14ac:dyDescent="0.25">
      <c r="A79">
        <v>432</v>
      </c>
      <c r="B79">
        <v>432</v>
      </c>
      <c r="C79" t="s">
        <v>778</v>
      </c>
      <c r="D79" s="6">
        <v>71</v>
      </c>
      <c r="E79" s="6">
        <f>(D79-'Descriptive Stats'!$B$3)/'Descriptive Stats'!$B$7</f>
        <v>5.3942475130044326E-2</v>
      </c>
      <c r="F79" s="6">
        <v>82</v>
      </c>
      <c r="G79" s="6">
        <f>(F79-'Descriptive Stats'!$D$3)/'Descriptive Stats'!$D$7</f>
        <v>5.5470014541733774E-2</v>
      </c>
      <c r="H79" s="6">
        <v>64</v>
      </c>
      <c r="I79" s="5">
        <f>('Base Stats'!H511-'Descriptive Stats'!$F$3)/'Descriptive Stats'!$F$7</f>
        <v>-1.894794940082335</v>
      </c>
      <c r="J79" s="6">
        <v>64</v>
      </c>
      <c r="K79" s="6">
        <f>(J79-'Descriptive Stats'!$H$3)/'Descriptive Stats'!$J$7</f>
        <v>-0.30623144114210399</v>
      </c>
      <c r="L79" s="6">
        <v>59</v>
      </c>
      <c r="M79" s="6">
        <f>(L79-'Descriptive Stats'!$J$3)/'Descriptive Stats'!$J$7</f>
        <v>-0.46746098622204946</v>
      </c>
      <c r="N79" s="6">
        <v>112</v>
      </c>
      <c r="O79" s="6">
        <f>(N79-'Descriptive Stats'!$L$3)/'Descriptive Stats'!$L$7</f>
        <v>1.4624342910258821</v>
      </c>
      <c r="P79" s="6">
        <v>452</v>
      </c>
      <c r="Q79" s="6">
        <f>(P79-'Descriptive Stats'!$N$3)/'Descriptive Stats'!$N$7</f>
        <v>0.11927644596629669</v>
      </c>
      <c r="R79">
        <v>75.33</v>
      </c>
      <c r="S79" s="5">
        <v>0.42228513116995547</v>
      </c>
    </row>
    <row r="80" spans="1:19" ht="15" customHeight="1" x14ac:dyDescent="0.25">
      <c r="A80">
        <v>745</v>
      </c>
      <c r="B80">
        <v>745</v>
      </c>
      <c r="C80" t="s">
        <v>1157</v>
      </c>
      <c r="D80" s="6">
        <v>75</v>
      </c>
      <c r="E80" s="6">
        <f>(D80-'Descriptive Stats'!$B$3)/'Descriptive Stats'!$B$7</f>
        <v>0.20486268752964518</v>
      </c>
      <c r="F80" s="6">
        <v>115</v>
      </c>
      <c r="G80" s="6">
        <f>(F80-'Descriptive Stats'!$D$3)/'Descriptive Stats'!$D$7</f>
        <v>1.0710887586961935</v>
      </c>
      <c r="H80" s="6">
        <v>65</v>
      </c>
      <c r="I80" s="5">
        <f>('Base Stats'!H860-'Descriptive Stats'!$F$3)/'Descriptive Stats'!$F$7</f>
        <v>0.96960099804401501</v>
      </c>
      <c r="J80" s="6">
        <v>55</v>
      </c>
      <c r="K80" s="6">
        <f>(J80-'Descriptive Stats'!$H$3)/'Descriptive Stats'!$J$7</f>
        <v>-0.62565439051802163</v>
      </c>
      <c r="L80" s="6">
        <v>65</v>
      </c>
      <c r="M80" s="6">
        <f>(L80-'Descriptive Stats'!$J$3)/'Descriptive Stats'!$J$7</f>
        <v>-0.25451235330477107</v>
      </c>
      <c r="N80" s="6">
        <v>112</v>
      </c>
      <c r="O80" s="6">
        <f>(N80-'Descriptive Stats'!$L$3)/'Descriptive Stats'!$L$7</f>
        <v>1.4624342910258821</v>
      </c>
      <c r="P80" s="6">
        <v>487</v>
      </c>
      <c r="Q80" s="6">
        <f>(P80-'Descriptive Stats'!$N$3)/'Descriptive Stats'!$N$7</f>
        <v>0.40595065894201071</v>
      </c>
      <c r="R80">
        <v>81.17</v>
      </c>
      <c r="S80" s="5">
        <v>0.81603052222418171</v>
      </c>
    </row>
    <row r="81" spans="1:19" ht="15" customHeight="1" x14ac:dyDescent="0.25">
      <c r="A81">
        <v>545</v>
      </c>
      <c r="B81">
        <v>545</v>
      </c>
      <c r="C81" t="s">
        <v>915</v>
      </c>
      <c r="D81" s="6">
        <v>60</v>
      </c>
      <c r="E81" s="6">
        <f>(D81-'Descriptive Stats'!$B$3)/'Descriptive Stats'!$B$7</f>
        <v>-0.36108810896885801</v>
      </c>
      <c r="F81" s="6">
        <v>100</v>
      </c>
      <c r="G81" s="6">
        <f>(F81-'Descriptive Stats'!$D$3)/'Descriptive Stats'!$D$7</f>
        <v>0.60944387498962094</v>
      </c>
      <c r="H81" s="6">
        <v>89</v>
      </c>
      <c r="I81" s="5">
        <f>('Base Stats'!H636-'Descriptive Stats'!$F$3)/'Descriptive Stats'!$F$7</f>
        <v>-0.46259697101915992</v>
      </c>
      <c r="J81" s="6">
        <v>55</v>
      </c>
      <c r="K81" s="6">
        <f>(J81-'Descriptive Stats'!$H$3)/'Descriptive Stats'!$J$7</f>
        <v>-0.62565439051802163</v>
      </c>
      <c r="L81" s="6">
        <v>69</v>
      </c>
      <c r="M81" s="6">
        <f>(L81-'Descriptive Stats'!$J$3)/'Descriptive Stats'!$J$7</f>
        <v>-0.11254659802658541</v>
      </c>
      <c r="N81" s="6">
        <v>112</v>
      </c>
      <c r="O81" s="6">
        <f>(N81-'Descriptive Stats'!$L$3)/'Descriptive Stats'!$L$7</f>
        <v>1.4624342910258821</v>
      </c>
      <c r="P81" s="6">
        <v>485</v>
      </c>
      <c r="Q81" s="6">
        <f>(P81-'Descriptive Stats'!$N$3)/'Descriptive Stats'!$N$7</f>
        <v>0.38956927534339847</v>
      </c>
      <c r="R81">
        <v>80.83</v>
      </c>
      <c r="S81" s="5">
        <v>0.47596629939750268</v>
      </c>
    </row>
    <row r="82" spans="1:19" ht="15" customHeight="1" x14ac:dyDescent="0.25">
      <c r="A82">
        <v>641</v>
      </c>
      <c r="B82">
        <v>641</v>
      </c>
      <c r="C82" t="s">
        <v>1023</v>
      </c>
      <c r="D82" s="6">
        <v>79</v>
      </c>
      <c r="E82" s="6">
        <f>(D82-'Descriptive Stats'!$B$3)/'Descriptive Stats'!$B$7</f>
        <v>0.355782899929246</v>
      </c>
      <c r="F82" s="6">
        <v>115</v>
      </c>
      <c r="G82" s="6">
        <f>(F82-'Descriptive Stats'!$D$3)/'Descriptive Stats'!$D$7</f>
        <v>1.0710887586961935</v>
      </c>
      <c r="H82" s="6">
        <v>70</v>
      </c>
      <c r="I82" s="5">
        <f>('Base Stats'!H738-'Descriptive Stats'!$F$3)/'Descriptive Stats'!$F$7</f>
        <v>1.383347077995599</v>
      </c>
      <c r="J82" s="6">
        <v>125</v>
      </c>
      <c r="K82" s="6">
        <f>(J82-'Descriptive Stats'!$H$3)/'Descriptive Stats'!$J$7</f>
        <v>1.8587463268502269</v>
      </c>
      <c r="L82" s="6">
        <v>80</v>
      </c>
      <c r="M82" s="6">
        <f>(L82-'Descriptive Stats'!$J$3)/'Descriptive Stats'!$J$7</f>
        <v>0.27785922898842508</v>
      </c>
      <c r="N82" s="6">
        <v>111</v>
      </c>
      <c r="O82" s="6">
        <f>(N82-'Descriptive Stats'!$L$3)/'Descriptive Stats'!$L$7</f>
        <v>1.4289419210397691</v>
      </c>
      <c r="P82" s="6">
        <v>580</v>
      </c>
      <c r="Q82" s="6">
        <f>(P82-'Descriptive Stats'!$N$3)/'Descriptive Stats'!$N$7</f>
        <v>1.1676849962774793</v>
      </c>
      <c r="R82">
        <v>96.67</v>
      </c>
      <c r="S82" s="5">
        <v>0.31061278165140138</v>
      </c>
    </row>
    <row r="83" spans="1:19" ht="15" customHeight="1" x14ac:dyDescent="0.25">
      <c r="A83">
        <v>642</v>
      </c>
      <c r="B83">
        <v>642</v>
      </c>
      <c r="C83" t="s">
        <v>1026</v>
      </c>
      <c r="D83" s="6">
        <v>79</v>
      </c>
      <c r="E83" s="6">
        <f>(D83-'Descriptive Stats'!$B$3)/'Descriptive Stats'!$B$7</f>
        <v>0.355782899929246</v>
      </c>
      <c r="F83" s="6">
        <v>115</v>
      </c>
      <c r="G83" s="6">
        <f>(F83-'Descriptive Stats'!$D$3)/'Descriptive Stats'!$D$7</f>
        <v>1.0710887586961935</v>
      </c>
      <c r="H83" s="6">
        <v>70</v>
      </c>
      <c r="I83" s="5">
        <f>('Base Stats'!H740-'Descriptive Stats'!$F$3)/'Descriptive Stats'!$F$7</f>
        <v>-8.0677512602313275E-2</v>
      </c>
      <c r="J83" s="6">
        <v>125</v>
      </c>
      <c r="K83" s="6">
        <f>(J83-'Descriptive Stats'!$H$3)/'Descriptive Stats'!$J$7</f>
        <v>1.8587463268502269</v>
      </c>
      <c r="L83" s="6">
        <v>80</v>
      </c>
      <c r="M83" s="6">
        <f>(L83-'Descriptive Stats'!$J$3)/'Descriptive Stats'!$J$7</f>
        <v>0.27785922898842508</v>
      </c>
      <c r="N83" s="6">
        <v>111</v>
      </c>
      <c r="O83" s="6">
        <f>(N83-'Descriptive Stats'!$L$3)/'Descriptive Stats'!$L$7</f>
        <v>1.4289419210397691</v>
      </c>
      <c r="P83" s="6">
        <v>580</v>
      </c>
      <c r="Q83" s="6">
        <f>(P83-'Descriptive Stats'!$N$3)/'Descriptive Stats'!$N$7</f>
        <v>1.1676849962774793</v>
      </c>
      <c r="R83">
        <v>96.67</v>
      </c>
      <c r="S83" s="5">
        <v>0.60699095954313098</v>
      </c>
    </row>
    <row r="84" spans="1:19" ht="15" customHeight="1" x14ac:dyDescent="0.25">
      <c r="A84">
        <v>719</v>
      </c>
      <c r="B84" t="s">
        <v>1128</v>
      </c>
      <c r="C84" t="s">
        <v>1129</v>
      </c>
      <c r="D84" s="6">
        <v>50</v>
      </c>
      <c r="E84" s="6">
        <f>(D84-'Descriptive Stats'!$B$3)/'Descriptive Stats'!$B$7</f>
        <v>-0.73838863996786008</v>
      </c>
      <c r="F84" s="6">
        <v>160</v>
      </c>
      <c r="G84" s="6">
        <f>(F84-'Descriptive Stats'!$D$3)/'Descriptive Stats'!$D$7</f>
        <v>2.4560234098159115</v>
      </c>
      <c r="H84" s="6">
        <v>110</v>
      </c>
      <c r="I84" s="5">
        <f>('Base Stats'!H833-'Descriptive Stats'!$F$3)/'Descriptive Stats'!$F$7</f>
        <v>-0.78086318636653218</v>
      </c>
      <c r="J84" s="6">
        <v>160</v>
      </c>
      <c r="K84" s="6">
        <f>(J84-'Descriptive Stats'!$H$3)/'Descriptive Stats'!$J$7</f>
        <v>3.100946685534351</v>
      </c>
      <c r="L84" s="6">
        <v>110</v>
      </c>
      <c r="M84" s="6">
        <f>(L84-'Descriptive Stats'!$J$3)/'Descriptive Stats'!$J$7</f>
        <v>1.3426023935748173</v>
      </c>
      <c r="N84" s="6">
        <v>110</v>
      </c>
      <c r="O84" s="6">
        <f>(N84-'Descriptive Stats'!$L$3)/'Descriptive Stats'!$L$7</f>
        <v>1.395449551053656</v>
      </c>
      <c r="P84" s="6">
        <v>700</v>
      </c>
      <c r="Q84" s="6">
        <f>(P84-'Descriptive Stats'!$N$3)/'Descriptive Stats'!$N$7</f>
        <v>2.150568012194213</v>
      </c>
      <c r="R84">
        <v>116.67</v>
      </c>
      <c r="S84" s="5">
        <v>2.0523445613176596</v>
      </c>
    </row>
    <row r="85" spans="1:19" ht="15" customHeight="1" x14ac:dyDescent="0.25">
      <c r="A85">
        <v>381</v>
      </c>
      <c r="B85" t="s">
        <v>708</v>
      </c>
      <c r="C85" t="s">
        <v>709</v>
      </c>
      <c r="D85" s="6">
        <v>80</v>
      </c>
      <c r="E85" s="6">
        <f>(D85-'Descriptive Stats'!$B$3)/'Descriptive Stats'!$B$7</f>
        <v>0.39351295302914624</v>
      </c>
      <c r="F85" s="6">
        <v>130</v>
      </c>
      <c r="G85" s="6">
        <f>(F85-'Descriptive Stats'!$D$3)/'Descriptive Stats'!$D$7</f>
        <v>1.5327336424027662</v>
      </c>
      <c r="H85" s="6">
        <v>100</v>
      </c>
      <c r="I85" s="5">
        <f>('Base Stats'!H451-'Descriptive Stats'!$F$3)/'Descriptive Stats'!$F$7</f>
        <v>-0.14433075567178771</v>
      </c>
      <c r="J85" s="6">
        <v>160</v>
      </c>
      <c r="K85" s="6">
        <f>(J85-'Descriptive Stats'!$H$3)/'Descriptive Stats'!$J$7</f>
        <v>3.100946685534351</v>
      </c>
      <c r="L85" s="6">
        <v>120</v>
      </c>
      <c r="M85" s="6">
        <f>(L85-'Descriptive Stats'!$J$3)/'Descriptive Stats'!$J$7</f>
        <v>1.6975167817702814</v>
      </c>
      <c r="N85" s="6">
        <v>110</v>
      </c>
      <c r="O85" s="6">
        <f>(N85-'Descriptive Stats'!$L$3)/'Descriptive Stats'!$L$7</f>
        <v>1.395449551053656</v>
      </c>
      <c r="P85" s="6">
        <v>700</v>
      </c>
      <c r="Q85" s="6">
        <f>(P85-'Descriptive Stats'!$N$3)/'Descriptive Stats'!$N$7</f>
        <v>2.150568012194213</v>
      </c>
      <c r="R85">
        <v>116.67</v>
      </c>
      <c r="S85" s="5">
        <v>1.1429121317325803</v>
      </c>
    </row>
    <row r="86" spans="1:19" ht="15" customHeight="1" x14ac:dyDescent="0.25">
      <c r="A86">
        <v>380</v>
      </c>
      <c r="B86" t="s">
        <v>705</v>
      </c>
      <c r="C86" t="s">
        <v>706</v>
      </c>
      <c r="D86" s="6">
        <v>80</v>
      </c>
      <c r="E86" s="6">
        <f>(D86-'Descriptive Stats'!$B$3)/'Descriptive Stats'!$B$7</f>
        <v>0.39351295302914624</v>
      </c>
      <c r="F86" s="6">
        <v>100</v>
      </c>
      <c r="G86" s="6">
        <f>(F86-'Descriptive Stats'!$D$3)/'Descriptive Stats'!$D$7</f>
        <v>0.60944387498962094</v>
      </c>
      <c r="H86" s="6">
        <v>120</v>
      </c>
      <c r="I86" s="5">
        <f>('Base Stats'!H449-'Descriptive Stats'!$F$3)/'Descriptive Stats'!$F$7</f>
        <v>-0.78086318636653218</v>
      </c>
      <c r="J86" s="6">
        <v>140</v>
      </c>
      <c r="K86" s="6">
        <f>(J86-'Descriptive Stats'!$H$3)/'Descriptive Stats'!$J$7</f>
        <v>2.3911179091434231</v>
      </c>
      <c r="L86" s="6">
        <v>150</v>
      </c>
      <c r="M86" s="6">
        <f>(L86-'Descriptive Stats'!$J$3)/'Descriptive Stats'!$J$7</f>
        <v>2.7622599463566737</v>
      </c>
      <c r="N86" s="6">
        <v>110</v>
      </c>
      <c r="O86" s="6">
        <f>(N86-'Descriptive Stats'!$L$3)/'Descriptive Stats'!$L$7</f>
        <v>1.395449551053656</v>
      </c>
      <c r="P86" s="6">
        <v>700</v>
      </c>
      <c r="Q86" s="6">
        <f>(P86-'Descriptive Stats'!$N$3)/'Descriptive Stats'!$N$7</f>
        <v>2.150568012194213</v>
      </c>
      <c r="R86">
        <v>116.67</v>
      </c>
      <c r="S86" s="5">
        <v>1.4649884343592341</v>
      </c>
    </row>
    <row r="87" spans="1:19" ht="15" customHeight="1" x14ac:dyDescent="0.25">
      <c r="A87">
        <v>381</v>
      </c>
      <c r="B87">
        <v>381</v>
      </c>
      <c r="C87" t="s">
        <v>707</v>
      </c>
      <c r="D87" s="6">
        <v>80</v>
      </c>
      <c r="E87" s="6">
        <f>(D87-'Descriptive Stats'!$B$3)/'Descriptive Stats'!$B$7</f>
        <v>0.39351295302914624</v>
      </c>
      <c r="F87" s="6">
        <v>90</v>
      </c>
      <c r="G87" s="6">
        <f>(F87-'Descriptive Stats'!$D$3)/'Descriptive Stats'!$D$7</f>
        <v>0.3016806191852392</v>
      </c>
      <c r="H87" s="6">
        <v>80</v>
      </c>
      <c r="I87" s="5">
        <f>('Base Stats'!H450-'Descriptive Stats'!$F$3)/'Descriptive Stats'!$F$7</f>
        <v>3.3565976131493067</v>
      </c>
      <c r="J87" s="6">
        <v>130</v>
      </c>
      <c r="K87" s="6">
        <f>(J87-'Descriptive Stats'!$H$3)/'Descriptive Stats'!$J$7</f>
        <v>2.036203520947959</v>
      </c>
      <c r="L87" s="6">
        <v>110</v>
      </c>
      <c r="M87" s="6">
        <f>(L87-'Descriptive Stats'!$J$3)/'Descriptive Stats'!$J$7</f>
        <v>1.3426023935748173</v>
      </c>
      <c r="N87" s="6">
        <v>110</v>
      </c>
      <c r="O87" s="6">
        <f>(N87-'Descriptive Stats'!$L$3)/'Descriptive Stats'!$L$7</f>
        <v>1.395449551053656</v>
      </c>
      <c r="P87" s="6">
        <v>600</v>
      </c>
      <c r="Q87" s="6">
        <f>(P87-'Descriptive Stats'!$N$3)/'Descriptive Stats'!$N$7</f>
        <v>1.3314988322636017</v>
      </c>
      <c r="R87">
        <v>100</v>
      </c>
      <c r="S87" s="5">
        <v>0.42241612672071682</v>
      </c>
    </row>
    <row r="88" spans="1:19" ht="15" customHeight="1" x14ac:dyDescent="0.25">
      <c r="A88">
        <v>196</v>
      </c>
      <c r="B88">
        <v>196</v>
      </c>
      <c r="C88" t="s">
        <v>470</v>
      </c>
      <c r="D88" s="6">
        <v>65</v>
      </c>
      <c r="E88" s="6">
        <f>(D88-'Descriptive Stats'!$B$3)/'Descriptive Stats'!$B$7</f>
        <v>-0.17243784346935695</v>
      </c>
      <c r="F88" s="6">
        <v>65</v>
      </c>
      <c r="G88" s="6">
        <f>(F88-'Descriptive Stats'!$D$3)/'Descriptive Stats'!$D$7</f>
        <v>-0.46772752032571518</v>
      </c>
      <c r="H88" s="6">
        <v>60</v>
      </c>
      <c r="I88" s="5">
        <f>('Base Stats'!H239-'Descriptive Stats'!$F$3)/'Descriptive Stats'!$F$7</f>
        <v>2.7200651824545621</v>
      </c>
      <c r="J88" s="6">
        <v>130</v>
      </c>
      <c r="K88" s="6">
        <f>(J88-'Descriptive Stats'!$H$3)/'Descriptive Stats'!$J$7</f>
        <v>2.036203520947959</v>
      </c>
      <c r="L88" s="6">
        <v>95</v>
      </c>
      <c r="M88" s="6">
        <f>(L88-'Descriptive Stats'!$J$3)/'Descriptive Stats'!$J$7</f>
        <v>0.81023081128162111</v>
      </c>
      <c r="N88" s="6">
        <v>110</v>
      </c>
      <c r="O88" s="6">
        <f>(N88-'Descriptive Stats'!$L$3)/'Descriptive Stats'!$L$7</f>
        <v>1.395449551053656</v>
      </c>
      <c r="P88" s="6">
        <v>525</v>
      </c>
      <c r="Q88" s="6">
        <f>(P88-'Descriptive Stats'!$N$3)/'Descriptive Stats'!$N$7</f>
        <v>0.7171969473156431</v>
      </c>
      <c r="R88">
        <v>87.5</v>
      </c>
      <c r="S88" s="5">
        <v>0.73511257017253273</v>
      </c>
    </row>
    <row r="89" spans="1:19" ht="15" customHeight="1" x14ac:dyDescent="0.25">
      <c r="A89">
        <v>94</v>
      </c>
      <c r="B89">
        <v>94</v>
      </c>
      <c r="C89" t="s">
        <v>342</v>
      </c>
      <c r="D89" s="6">
        <v>60</v>
      </c>
      <c r="E89" s="6">
        <f>(D89-'Descriptive Stats'!$B$3)/'Descriptive Stats'!$B$7</f>
        <v>-0.36108810896885801</v>
      </c>
      <c r="F89" s="6">
        <v>65</v>
      </c>
      <c r="G89" s="6">
        <f>(F89-'Descriptive Stats'!$D$3)/'Descriptive Stats'!$D$7</f>
        <v>-0.46772752032571518</v>
      </c>
      <c r="H89" s="6">
        <v>60</v>
      </c>
      <c r="I89" s="5">
        <f>('Base Stats'!H124-'Descriptive Stats'!$F$3)/'Descriptive Stats'!$F$7</f>
        <v>-0.14433075567178771</v>
      </c>
      <c r="J89" s="6">
        <v>130</v>
      </c>
      <c r="K89" s="6">
        <f>(J89-'Descriptive Stats'!$H$3)/'Descriptive Stats'!$J$7</f>
        <v>2.036203520947959</v>
      </c>
      <c r="L89" s="6">
        <v>75</v>
      </c>
      <c r="M89" s="6">
        <f>(L89-'Descriptive Stats'!$J$3)/'Descriptive Stats'!$J$7</f>
        <v>0.10040203489069302</v>
      </c>
      <c r="N89" s="6">
        <v>110</v>
      </c>
      <c r="O89" s="6">
        <f>(N89-'Descriptive Stats'!$L$3)/'Descriptive Stats'!$L$7</f>
        <v>1.395449551053656</v>
      </c>
      <c r="P89" s="6">
        <v>500</v>
      </c>
      <c r="Q89" s="6">
        <f>(P89-'Descriptive Stats'!$N$3)/'Descriptive Stats'!$N$7</f>
        <v>0.5124296523329902</v>
      </c>
      <c r="R89">
        <v>83.33</v>
      </c>
      <c r="S89" s="5">
        <v>0.94594999733399399</v>
      </c>
    </row>
    <row r="90" spans="1:19" ht="15" customHeight="1" x14ac:dyDescent="0.25">
      <c r="A90">
        <v>567</v>
      </c>
      <c r="B90">
        <v>567</v>
      </c>
      <c r="C90" t="s">
        <v>947</v>
      </c>
      <c r="D90" s="6">
        <v>75</v>
      </c>
      <c r="E90" s="6">
        <f>(D90-'Descriptive Stats'!$B$3)/'Descriptive Stats'!$B$7</f>
        <v>0.20486268752964518</v>
      </c>
      <c r="F90" s="6">
        <v>140</v>
      </c>
      <c r="G90" s="6">
        <f>(F90-'Descriptive Stats'!$D$3)/'Descriptive Stats'!$D$7</f>
        <v>1.8404968982071479</v>
      </c>
      <c r="H90" s="6">
        <v>65</v>
      </c>
      <c r="I90" s="5">
        <f>('Base Stats'!H663-'Descriptive Stats'!$F$3)/'Descriptive Stats'!$F$7</f>
        <v>-0.93999629404021823</v>
      </c>
      <c r="J90" s="6">
        <v>112</v>
      </c>
      <c r="K90" s="6">
        <f>(J90-'Descriptive Stats'!$H$3)/'Descriptive Stats'!$J$7</f>
        <v>1.3973576221961235</v>
      </c>
      <c r="L90" s="6">
        <v>65</v>
      </c>
      <c r="M90" s="6">
        <f>(L90-'Descriptive Stats'!$J$3)/'Descriptive Stats'!$J$7</f>
        <v>-0.25451235330477107</v>
      </c>
      <c r="N90" s="6">
        <v>110</v>
      </c>
      <c r="O90" s="6">
        <f>(N90-'Descriptive Stats'!$L$3)/'Descriptive Stats'!$L$7</f>
        <v>1.395449551053656</v>
      </c>
      <c r="P90" s="6">
        <v>567</v>
      </c>
      <c r="Q90" s="6">
        <f>(P90-'Descriptive Stats'!$N$3)/'Descriptive Stats'!$N$7</f>
        <v>1.0612060028864998</v>
      </c>
      <c r="R90">
        <v>94.5</v>
      </c>
      <c r="S90" s="5">
        <v>0.86074490447263097</v>
      </c>
    </row>
    <row r="91" spans="1:19" ht="15" customHeight="1" x14ac:dyDescent="0.25">
      <c r="A91">
        <v>380</v>
      </c>
      <c r="B91">
        <v>380</v>
      </c>
      <c r="C91" t="s">
        <v>704</v>
      </c>
      <c r="D91" s="6">
        <v>80</v>
      </c>
      <c r="E91" s="6">
        <f>(D91-'Descriptive Stats'!$B$3)/'Descriptive Stats'!$B$7</f>
        <v>0.39351295302914624</v>
      </c>
      <c r="F91" s="6">
        <v>80</v>
      </c>
      <c r="G91" s="6">
        <f>(F91-'Descriptive Stats'!$D$3)/'Descriptive Stats'!$D$7</f>
        <v>-6.0826366191425729E-3</v>
      </c>
      <c r="H91" s="6">
        <v>90</v>
      </c>
      <c r="I91" s="5">
        <f>('Base Stats'!H448-'Descriptive Stats'!$F$3)/'Descriptive Stats'!$F$7</f>
        <v>-0.78086318636653218</v>
      </c>
      <c r="J91" s="6">
        <v>110</v>
      </c>
      <c r="K91" s="6">
        <f>(J91-'Descriptive Stats'!$H$3)/'Descriptive Stats'!$J$7</f>
        <v>1.3263747445570306</v>
      </c>
      <c r="L91" s="6">
        <v>130</v>
      </c>
      <c r="M91" s="6">
        <f>(L91-'Descriptive Stats'!$J$3)/'Descriptive Stats'!$J$7</f>
        <v>2.0524311699657454</v>
      </c>
      <c r="N91" s="6">
        <v>110</v>
      </c>
      <c r="O91" s="6">
        <f>(N91-'Descriptive Stats'!$L$3)/'Descriptive Stats'!$L$7</f>
        <v>1.395449551053656</v>
      </c>
      <c r="P91" s="6">
        <v>600</v>
      </c>
      <c r="Q91" s="6">
        <f>(P91-'Descriptive Stats'!$N$3)/'Descriptive Stats'!$N$7</f>
        <v>1.3314988322636017</v>
      </c>
      <c r="R91">
        <v>100</v>
      </c>
      <c r="S91" s="5">
        <v>0.4643890304886828</v>
      </c>
    </row>
    <row r="92" spans="1:19" ht="15" customHeight="1" x14ac:dyDescent="0.25">
      <c r="A92">
        <v>376</v>
      </c>
      <c r="B92" t="s">
        <v>699</v>
      </c>
      <c r="C92" t="s">
        <v>700</v>
      </c>
      <c r="D92" s="6">
        <v>80</v>
      </c>
      <c r="E92" s="6">
        <f>(D92-'Descriptive Stats'!$B$3)/'Descriptive Stats'!$B$7</f>
        <v>0.39351295302914624</v>
      </c>
      <c r="F92" s="6">
        <v>145</v>
      </c>
      <c r="G92" s="6">
        <f>(F92-'Descriptive Stats'!$D$3)/'Descriptive Stats'!$D$7</f>
        <v>1.9943785261093387</v>
      </c>
      <c r="H92" s="6">
        <v>150</v>
      </c>
      <c r="I92" s="5">
        <f>('Base Stats'!H444-'Descriptive Stats'!$F$3)/'Descriptive Stats'!$F$7</f>
        <v>0.17393545967558449</v>
      </c>
      <c r="J92" s="6">
        <v>105</v>
      </c>
      <c r="K92" s="6">
        <f>(J92-'Descriptive Stats'!$H$3)/'Descriptive Stats'!$J$7</f>
        <v>1.1489175504592988</v>
      </c>
      <c r="L92" s="6">
        <v>110</v>
      </c>
      <c r="M92" s="6">
        <f>(L92-'Descriptive Stats'!$J$3)/'Descriptive Stats'!$J$7</f>
        <v>1.3426023935748173</v>
      </c>
      <c r="N92" s="6">
        <v>110</v>
      </c>
      <c r="O92" s="6">
        <f>(N92-'Descriptive Stats'!$L$3)/'Descriptive Stats'!$L$7</f>
        <v>1.395449551053656</v>
      </c>
      <c r="P92" s="6">
        <v>700</v>
      </c>
      <c r="Q92" s="6">
        <f>(P92-'Descriptive Stats'!$N$3)/'Descriptive Stats'!$N$7</f>
        <v>2.150568012194213</v>
      </c>
      <c r="R92">
        <v>116.67</v>
      </c>
      <c r="S92" s="5">
        <v>0.71041729909036644</v>
      </c>
    </row>
    <row r="93" spans="1:19" ht="15" customHeight="1" x14ac:dyDescent="0.25">
      <c r="A93">
        <v>26</v>
      </c>
      <c r="B93" t="s">
        <v>235</v>
      </c>
      <c r="C93" t="s">
        <v>236</v>
      </c>
      <c r="D93" s="6">
        <v>60</v>
      </c>
      <c r="E93" s="6">
        <f>(D93-'Descriptive Stats'!$B$3)/'Descriptive Stats'!$B$7</f>
        <v>-0.36108810896885801</v>
      </c>
      <c r="F93" s="6">
        <v>85</v>
      </c>
      <c r="G93" s="6">
        <f>(F93-'Descriptive Stats'!$D$3)/'Descriptive Stats'!$D$7</f>
        <v>0.1477989912830483</v>
      </c>
      <c r="H93" s="6">
        <v>50</v>
      </c>
      <c r="I93" s="5">
        <f>('Base Stats'!H37-'Descriptive Stats'!$F$3)/'Descriptive Stats'!$F$7</f>
        <v>1.480235200189838E-2</v>
      </c>
      <c r="J93" s="6">
        <v>95</v>
      </c>
      <c r="K93" s="6">
        <f>(J93-'Descriptive Stats'!$H$3)/'Descriptive Stats'!$J$7</f>
        <v>0.79400316226383461</v>
      </c>
      <c r="L93" s="6">
        <v>85</v>
      </c>
      <c r="M93" s="6">
        <f>(L93-'Descriptive Stats'!$J$3)/'Descriptive Stats'!$J$7</f>
        <v>0.45531642308615711</v>
      </c>
      <c r="N93" s="6">
        <v>110</v>
      </c>
      <c r="O93" s="6">
        <f>(N93-'Descriptive Stats'!$L$3)/'Descriptive Stats'!$L$7</f>
        <v>1.395449551053656</v>
      </c>
      <c r="P93" s="6">
        <v>485</v>
      </c>
      <c r="Q93" s="6">
        <f>(P93-'Descriptive Stats'!$N$3)/'Descriptive Stats'!$N$7</f>
        <v>0.38956927534339847</v>
      </c>
      <c r="R93">
        <v>80.83</v>
      </c>
      <c r="S93" s="5">
        <v>0.64158140464821489</v>
      </c>
    </row>
    <row r="94" spans="1:19" ht="15" customHeight="1" x14ac:dyDescent="0.25">
      <c r="A94">
        <v>26</v>
      </c>
      <c r="B94">
        <v>26</v>
      </c>
      <c r="C94" t="s">
        <v>234</v>
      </c>
      <c r="D94" s="6">
        <v>60</v>
      </c>
      <c r="E94" s="6">
        <f>(D94-'Descriptive Stats'!$B$3)/'Descriptive Stats'!$B$7</f>
        <v>-0.36108810896885801</v>
      </c>
      <c r="F94" s="6">
        <v>90</v>
      </c>
      <c r="G94" s="6">
        <f>(F94-'Descriptive Stats'!$D$3)/'Descriptive Stats'!$D$7</f>
        <v>0.3016806191852392</v>
      </c>
      <c r="H94" s="6">
        <v>55</v>
      </c>
      <c r="I94" s="5">
        <f>('Base Stats'!H36-'Descriptive Stats'!$F$3)/'Descriptive Stats'!$F$7</f>
        <v>0.4922016750229567</v>
      </c>
      <c r="J94" s="6">
        <v>90</v>
      </c>
      <c r="K94" s="6">
        <f>(J94-'Descriptive Stats'!$H$3)/'Descriptive Stats'!$J$7</f>
        <v>0.61654596816610263</v>
      </c>
      <c r="L94" s="6">
        <v>80</v>
      </c>
      <c r="M94" s="6">
        <f>(L94-'Descriptive Stats'!$J$3)/'Descriptive Stats'!$J$7</f>
        <v>0.27785922898842508</v>
      </c>
      <c r="N94" s="6">
        <v>110</v>
      </c>
      <c r="O94" s="6">
        <f>(N94-'Descriptive Stats'!$L$3)/'Descriptive Stats'!$L$7</f>
        <v>1.395449551053656</v>
      </c>
      <c r="P94" s="6">
        <v>485</v>
      </c>
      <c r="Q94" s="6">
        <f>(P94-'Descriptive Stats'!$N$3)/'Descriptive Stats'!$N$7</f>
        <v>0.38956927534339847</v>
      </c>
      <c r="R94">
        <v>80.83</v>
      </c>
      <c r="S94" s="5">
        <v>0.38652057796311168</v>
      </c>
    </row>
    <row r="95" spans="1:19" ht="15" customHeight="1" x14ac:dyDescent="0.25">
      <c r="A95">
        <v>249</v>
      </c>
      <c r="B95">
        <v>249</v>
      </c>
      <c r="C95" t="s">
        <v>535</v>
      </c>
      <c r="D95" s="6">
        <v>106</v>
      </c>
      <c r="E95" s="6">
        <f>(D95-'Descriptive Stats'!$B$3)/'Descriptive Stats'!$B$7</f>
        <v>1.3744943336265518</v>
      </c>
      <c r="F95" s="6">
        <v>90</v>
      </c>
      <c r="G95" s="6">
        <f>(F95-'Descriptive Stats'!$D$3)/'Descriptive Stats'!$D$7</f>
        <v>0.3016806191852392</v>
      </c>
      <c r="H95" s="6">
        <v>130</v>
      </c>
      <c r="I95" s="5">
        <f>('Base Stats'!H298-'Descriptive Stats'!$F$3)/'Descriptive Stats'!$F$7</f>
        <v>-0.30346386334547382</v>
      </c>
      <c r="J95" s="6">
        <v>90</v>
      </c>
      <c r="K95" s="6">
        <f>(J95-'Descriptive Stats'!$H$3)/'Descriptive Stats'!$J$7</f>
        <v>0.61654596816610263</v>
      </c>
      <c r="L95" s="6">
        <v>154</v>
      </c>
      <c r="M95" s="6">
        <f>(L95-'Descriptive Stats'!$J$3)/'Descriptive Stats'!$J$7</f>
        <v>2.9042257016348589</v>
      </c>
      <c r="N95" s="6">
        <v>110</v>
      </c>
      <c r="O95" s="6">
        <f>(N95-'Descriptive Stats'!$L$3)/'Descriptive Stats'!$L$7</f>
        <v>1.395449551053656</v>
      </c>
      <c r="P95" s="6">
        <v>680</v>
      </c>
      <c r="Q95" s="6">
        <f>(P95-'Descriptive Stats'!$N$3)/'Descriptive Stats'!$N$7</f>
        <v>1.9867541762080909</v>
      </c>
      <c r="R95">
        <v>113.33</v>
      </c>
      <c r="S95" s="5">
        <v>0.68653297104292021</v>
      </c>
    </row>
    <row r="96" spans="1:19" ht="15" customHeight="1" x14ac:dyDescent="0.25">
      <c r="A96">
        <v>478</v>
      </c>
      <c r="B96">
        <v>478</v>
      </c>
      <c r="C96" t="s">
        <v>832</v>
      </c>
      <c r="D96" s="6">
        <v>70</v>
      </c>
      <c r="E96" s="6">
        <f>(D96-'Descriptive Stats'!$B$3)/'Descriptive Stats'!$B$7</f>
        <v>1.6212422030144117E-2</v>
      </c>
      <c r="F96" s="6">
        <v>80</v>
      </c>
      <c r="G96" s="6">
        <f>(F96-'Descriptive Stats'!$D$3)/'Descriptive Stats'!$D$7</f>
        <v>-6.0826366191425729E-3</v>
      </c>
      <c r="H96" s="6">
        <v>70</v>
      </c>
      <c r="I96" s="5">
        <f>('Base Stats'!H561-'Descriptive Stats'!$F$3)/'Descriptive Stats'!$F$7</f>
        <v>-0.23981062027599939</v>
      </c>
      <c r="J96" s="6">
        <v>80</v>
      </c>
      <c r="K96" s="6">
        <f>(J96-'Descriptive Stats'!$H$3)/'Descriptive Stats'!$J$7</f>
        <v>0.26163157997063852</v>
      </c>
      <c r="L96" s="6">
        <v>70</v>
      </c>
      <c r="M96" s="6">
        <f>(L96-'Descriptive Stats'!$J$3)/'Descriptive Stats'!$J$7</f>
        <v>-7.7055159207039009E-2</v>
      </c>
      <c r="N96" s="6">
        <v>110</v>
      </c>
      <c r="O96" s="6">
        <f>(N96-'Descriptive Stats'!$L$3)/'Descriptive Stats'!$L$7</f>
        <v>1.395449551053656</v>
      </c>
      <c r="P96" s="6">
        <v>480</v>
      </c>
      <c r="Q96" s="6">
        <f>(P96-'Descriptive Stats'!$N$3)/'Descriptive Stats'!$N$7</f>
        <v>0.34861581634686789</v>
      </c>
      <c r="R96">
        <v>80</v>
      </c>
      <c r="S96" s="5">
        <v>0.59780559328341887</v>
      </c>
    </row>
    <row r="97" spans="1:19" ht="15" customHeight="1" x14ac:dyDescent="0.25">
      <c r="A97">
        <v>475</v>
      </c>
      <c r="B97" t="s">
        <v>828</v>
      </c>
      <c r="C97" t="s">
        <v>829</v>
      </c>
      <c r="D97" s="6">
        <v>68</v>
      </c>
      <c r="E97" s="6">
        <f>(D97-'Descriptive Stats'!$B$3)/'Descriptive Stats'!$B$7</f>
        <v>-5.9247684169656305E-2</v>
      </c>
      <c r="F97" s="6">
        <v>165</v>
      </c>
      <c r="G97" s="6">
        <f>(F97-'Descriptive Stats'!$D$3)/'Descriptive Stats'!$D$7</f>
        <v>2.6099050377181023</v>
      </c>
      <c r="H97" s="6">
        <v>95</v>
      </c>
      <c r="I97" s="5">
        <f>('Base Stats'!H558-'Descriptive Stats'!$F$3)/'Descriptive Stats'!$F$7</f>
        <v>-1.7024269532838841E-2</v>
      </c>
      <c r="J97" s="6">
        <v>65</v>
      </c>
      <c r="K97" s="6">
        <f>(J97-'Descriptive Stats'!$H$3)/'Descriptive Stats'!$J$7</f>
        <v>-0.27074000232255757</v>
      </c>
      <c r="L97" s="6">
        <v>115</v>
      </c>
      <c r="M97" s="6">
        <f>(L97-'Descriptive Stats'!$J$3)/'Descriptive Stats'!$J$7</f>
        <v>1.5200595876725493</v>
      </c>
      <c r="N97" s="6">
        <v>110</v>
      </c>
      <c r="O97" s="6">
        <f>(N97-'Descriptive Stats'!$L$3)/'Descriptive Stats'!$L$7</f>
        <v>1.395449551053656</v>
      </c>
      <c r="P97" s="6">
        <v>618</v>
      </c>
      <c r="Q97" s="6">
        <f>(P97-'Descriptive Stats'!$N$3)/'Descriptive Stats'!$N$7</f>
        <v>1.4789312846511118</v>
      </c>
      <c r="R97">
        <v>103</v>
      </c>
      <c r="S97" s="5">
        <v>1.5375147886774809</v>
      </c>
    </row>
    <row r="98" spans="1:19" ht="15" customHeight="1" x14ac:dyDescent="0.25">
      <c r="A98">
        <v>85</v>
      </c>
      <c r="B98">
        <v>85</v>
      </c>
      <c r="C98" t="s">
        <v>329</v>
      </c>
      <c r="D98" s="6">
        <v>60</v>
      </c>
      <c r="E98" s="6">
        <f>(D98-'Descriptive Stats'!$B$3)/'Descriptive Stats'!$B$7</f>
        <v>-0.36108810896885801</v>
      </c>
      <c r="F98" s="6">
        <v>110</v>
      </c>
      <c r="G98" s="6">
        <f>(F98-'Descriptive Stats'!$D$3)/'Descriptive Stats'!$D$7</f>
        <v>0.91720713079400262</v>
      </c>
      <c r="H98" s="6">
        <v>70</v>
      </c>
      <c r="I98" s="5">
        <f>('Base Stats'!H113-'Descriptive Stats'!$F$3)/'Descriptive Stats'!$F$7</f>
        <v>-0.68538332176232053</v>
      </c>
      <c r="J98" s="6">
        <v>60</v>
      </c>
      <c r="K98" s="6">
        <f>(J98-'Descriptive Stats'!$H$3)/'Descriptive Stats'!$J$7</f>
        <v>-0.4481971964202896</v>
      </c>
      <c r="L98" s="6">
        <v>60</v>
      </c>
      <c r="M98" s="6">
        <f>(L98-'Descriptive Stats'!$J$3)/'Descriptive Stats'!$J$7</f>
        <v>-0.4319695474025031</v>
      </c>
      <c r="N98" s="6">
        <v>110</v>
      </c>
      <c r="O98" s="6">
        <f>(N98-'Descriptive Stats'!$L$3)/'Descriptive Stats'!$L$7</f>
        <v>1.395449551053656</v>
      </c>
      <c r="P98" s="6">
        <v>470</v>
      </c>
      <c r="Q98" s="6">
        <f>(P98-'Descriptive Stats'!$N$3)/'Descriptive Stats'!$N$7</f>
        <v>0.26670889835380673</v>
      </c>
      <c r="R98">
        <v>78.33</v>
      </c>
      <c r="S98" s="5">
        <v>0.51476498294594697</v>
      </c>
    </row>
    <row r="99" spans="1:19" ht="15" customHeight="1" x14ac:dyDescent="0.25">
      <c r="A99">
        <v>745</v>
      </c>
      <c r="B99" t="s">
        <v>1160</v>
      </c>
      <c r="C99" t="s">
        <v>1161</v>
      </c>
      <c r="D99" s="6">
        <v>75</v>
      </c>
      <c r="E99" s="6">
        <f>(D99-'Descriptive Stats'!$B$3)/'Descriptive Stats'!$B$7</f>
        <v>0.20486268752964518</v>
      </c>
      <c r="F99" s="6">
        <v>117</v>
      </c>
      <c r="G99" s="6">
        <f>(F99-'Descriptive Stats'!$D$3)/'Descriptive Stats'!$D$7</f>
        <v>1.1326414098570698</v>
      </c>
      <c r="H99" s="6">
        <v>65</v>
      </c>
      <c r="I99" s="5">
        <f>('Base Stats'!H862-'Descriptive Stats'!$F$3)/'Descriptive Stats'!$F$7</f>
        <v>0.6513347826966428</v>
      </c>
      <c r="J99" s="6">
        <v>55</v>
      </c>
      <c r="K99" s="6">
        <f>(J99-'Descriptive Stats'!$H$3)/'Descriptive Stats'!$J$7</f>
        <v>-0.62565439051802163</v>
      </c>
      <c r="L99" s="6">
        <v>65</v>
      </c>
      <c r="M99" s="6">
        <f>(L99-'Descriptive Stats'!$J$3)/'Descriptive Stats'!$J$7</f>
        <v>-0.25451235330477107</v>
      </c>
      <c r="N99" s="6">
        <v>110</v>
      </c>
      <c r="O99" s="6">
        <f>(N99-'Descriptive Stats'!$L$3)/'Descriptive Stats'!$L$7</f>
        <v>1.395449551053656</v>
      </c>
      <c r="P99" s="6">
        <v>487</v>
      </c>
      <c r="Q99" s="6">
        <f>(P99-'Descriptive Stats'!$N$3)/'Descriptive Stats'!$N$7</f>
        <v>0.40595065894201071</v>
      </c>
      <c r="R99">
        <v>81.17</v>
      </c>
      <c r="S99" s="5">
        <v>0.51791290827180847</v>
      </c>
    </row>
    <row r="100" spans="1:19" ht="15" customHeight="1" x14ac:dyDescent="0.25">
      <c r="A100">
        <v>189</v>
      </c>
      <c r="B100">
        <v>189</v>
      </c>
      <c r="C100" t="s">
        <v>463</v>
      </c>
      <c r="D100" s="6">
        <v>75</v>
      </c>
      <c r="E100" s="6">
        <f>(D100-'Descriptive Stats'!$B$3)/'Descriptive Stats'!$B$7</f>
        <v>0.20486268752964518</v>
      </c>
      <c r="F100" s="6">
        <v>55</v>
      </c>
      <c r="G100" s="6">
        <f>(F100-'Descriptive Stats'!$D$3)/'Descriptive Stats'!$D$7</f>
        <v>-0.77549077613009698</v>
      </c>
      <c r="H100" s="6">
        <v>70</v>
      </c>
      <c r="I100" s="5">
        <f>('Base Stats'!H232-'Descriptive Stats'!$F$3)/'Descriptive Stats'!$F$7</f>
        <v>0.17393545967558449</v>
      </c>
      <c r="J100" s="6">
        <v>55</v>
      </c>
      <c r="K100" s="6">
        <f>(J100-'Descriptive Stats'!$H$3)/'Descriptive Stats'!$J$7</f>
        <v>-0.62565439051802163</v>
      </c>
      <c r="L100" s="6">
        <v>95</v>
      </c>
      <c r="M100" s="6">
        <f>(L100-'Descriptive Stats'!$J$3)/'Descriptive Stats'!$J$7</f>
        <v>0.81023081128162111</v>
      </c>
      <c r="N100" s="6">
        <v>110</v>
      </c>
      <c r="O100" s="6">
        <f>(N100-'Descriptive Stats'!$L$3)/'Descriptive Stats'!$L$7</f>
        <v>1.395449551053656</v>
      </c>
      <c r="P100" s="6">
        <v>460</v>
      </c>
      <c r="Q100" s="6">
        <f>(P100-'Descriptive Stats'!$N$3)/'Descriptive Stats'!$N$7</f>
        <v>0.1848019803607456</v>
      </c>
      <c r="R100">
        <v>76.67</v>
      </c>
      <c r="S100" s="5">
        <v>0.60793077905884585</v>
      </c>
    </row>
    <row r="101" spans="1:19" ht="15" customHeight="1" x14ac:dyDescent="0.25">
      <c r="A101">
        <v>51</v>
      </c>
      <c r="B101" t="s">
        <v>272</v>
      </c>
      <c r="C101" t="s">
        <v>273</v>
      </c>
      <c r="D101" s="6">
        <v>35</v>
      </c>
      <c r="E101" s="6">
        <f>(D101-'Descriptive Stats'!$B$3)/'Descriptive Stats'!$B$7</f>
        <v>-1.3043394364663632</v>
      </c>
      <c r="F101" s="6">
        <v>100</v>
      </c>
      <c r="G101" s="6">
        <f>(F101-'Descriptive Stats'!$D$3)/'Descriptive Stats'!$D$7</f>
        <v>0.60944387498962094</v>
      </c>
      <c r="H101" s="6">
        <v>60</v>
      </c>
      <c r="I101" s="5">
        <f>('Base Stats'!H68-'Descriptive Stats'!$F$3)/'Descriptive Stats'!$F$7</f>
        <v>0.33306856734927059</v>
      </c>
      <c r="J101" s="6">
        <v>50</v>
      </c>
      <c r="K101" s="6">
        <f>(J101-'Descriptive Stats'!$H$3)/'Descriptive Stats'!$J$7</f>
        <v>-0.80311158461575372</v>
      </c>
      <c r="L101" s="6">
        <v>70</v>
      </c>
      <c r="M101" s="6">
        <f>(L101-'Descriptive Stats'!$J$3)/'Descriptive Stats'!$J$7</f>
        <v>-7.7055159207039009E-2</v>
      </c>
      <c r="N101" s="6">
        <v>110</v>
      </c>
      <c r="O101" s="6">
        <f>(N101-'Descriptive Stats'!$L$3)/'Descriptive Stats'!$L$7</f>
        <v>1.395449551053656</v>
      </c>
      <c r="P101" s="6">
        <v>425</v>
      </c>
      <c r="Q101" s="6">
        <f>(P101-'Descriptive Stats'!$N$3)/'Descriptive Stats'!$N$7</f>
        <v>-0.10187223261496842</v>
      </c>
      <c r="R101">
        <v>70.83</v>
      </c>
      <c r="S101" s="5">
        <v>0.78318636207866554</v>
      </c>
    </row>
    <row r="102" spans="1:19" ht="15" customHeight="1" x14ac:dyDescent="0.25">
      <c r="A102">
        <v>128</v>
      </c>
      <c r="B102">
        <v>128</v>
      </c>
      <c r="C102" t="s">
        <v>390</v>
      </c>
      <c r="D102" s="6">
        <v>75</v>
      </c>
      <c r="E102" s="6">
        <f>(D102-'Descriptive Stats'!$B$3)/'Descriptive Stats'!$B$7</f>
        <v>0.20486268752964518</v>
      </c>
      <c r="F102" s="6">
        <v>100</v>
      </c>
      <c r="G102" s="6">
        <f>(F102-'Descriptive Stats'!$D$3)/'Descriptive Stats'!$D$7</f>
        <v>0.60944387498962094</v>
      </c>
      <c r="H102" s="6">
        <v>95</v>
      </c>
      <c r="I102" s="5">
        <f>('Base Stats'!H165-'Descriptive Stats'!$F$3)/'Descriptive Stats'!$F$7</f>
        <v>1.1287341057177012</v>
      </c>
      <c r="J102" s="6">
        <v>40</v>
      </c>
      <c r="K102" s="6">
        <f>(J102-'Descriptive Stats'!$H$3)/'Descriptive Stats'!$J$7</f>
        <v>-1.1580259728112177</v>
      </c>
      <c r="L102" s="6">
        <v>70</v>
      </c>
      <c r="M102" s="6">
        <f>(L102-'Descriptive Stats'!$J$3)/'Descriptive Stats'!$J$7</f>
        <v>-7.7055159207039009E-2</v>
      </c>
      <c r="N102" s="6">
        <v>110</v>
      </c>
      <c r="O102" s="6">
        <f>(N102-'Descriptive Stats'!$L$3)/'Descriptive Stats'!$L$7</f>
        <v>1.395449551053656</v>
      </c>
      <c r="P102" s="6">
        <v>490</v>
      </c>
      <c r="Q102" s="6">
        <f>(P102-'Descriptive Stats'!$N$3)/'Descriptive Stats'!$N$7</f>
        <v>0.43052273433992905</v>
      </c>
      <c r="R102">
        <v>81.67</v>
      </c>
      <c r="S102" s="5">
        <v>0.59854549326653683</v>
      </c>
    </row>
    <row r="103" spans="1:19" ht="15" customHeight="1" x14ac:dyDescent="0.25">
      <c r="A103">
        <v>695</v>
      </c>
      <c r="B103">
        <v>695</v>
      </c>
      <c r="C103" t="s">
        <v>1093</v>
      </c>
      <c r="D103" s="6">
        <v>62</v>
      </c>
      <c r="E103" s="6">
        <f>(D103-'Descriptive Stats'!$B$3)/'Descriptive Stats'!$B$7</f>
        <v>-0.28562800276905759</v>
      </c>
      <c r="F103" s="6">
        <v>55</v>
      </c>
      <c r="G103" s="6">
        <f>(F103-'Descriptive Stats'!$D$3)/'Descriptive Stats'!$D$7</f>
        <v>-0.77549077613009698</v>
      </c>
      <c r="H103" s="6">
        <v>52</v>
      </c>
      <c r="I103" s="5">
        <f>('Base Stats'!H800-'Descriptive Stats'!$F$3)/'Descriptive Stats'!$F$7</f>
        <v>0.4922016750229567</v>
      </c>
      <c r="J103" s="6">
        <v>109</v>
      </c>
      <c r="K103" s="6">
        <f>(J103-'Descriptive Stats'!$H$3)/'Descriptive Stats'!$J$7</f>
        <v>1.2908833057374842</v>
      </c>
      <c r="L103" s="6">
        <v>94</v>
      </c>
      <c r="M103" s="6">
        <f>(L103-'Descriptive Stats'!$J$3)/'Descriptive Stats'!$J$7</f>
        <v>0.7747393724620748</v>
      </c>
      <c r="N103" s="6">
        <v>109</v>
      </c>
      <c r="O103" s="6">
        <f>(N103-'Descriptive Stats'!$L$3)/'Descriptive Stats'!$L$7</f>
        <v>1.361957181067543</v>
      </c>
      <c r="P103" s="6">
        <v>481</v>
      </c>
      <c r="Q103" s="6">
        <f>(P103-'Descriptive Stats'!$N$3)/'Descriptive Stats'!$N$7</f>
        <v>0.35680650814617404</v>
      </c>
      <c r="R103">
        <v>80.17</v>
      </c>
      <c r="S103" s="5">
        <v>0.66705860625698221</v>
      </c>
    </row>
    <row r="104" spans="1:19" ht="15" customHeight="1" x14ac:dyDescent="0.25">
      <c r="A104">
        <v>38</v>
      </c>
      <c r="B104" t="s">
        <v>255</v>
      </c>
      <c r="C104" t="s">
        <v>256</v>
      </c>
      <c r="D104" s="6">
        <v>73</v>
      </c>
      <c r="E104" s="6">
        <f>(D104-'Descriptive Stats'!$B$3)/'Descriptive Stats'!$B$7</f>
        <v>0.12940258132984475</v>
      </c>
      <c r="F104" s="6">
        <v>67</v>
      </c>
      <c r="G104" s="6">
        <f>(F104-'Descriptive Stats'!$D$3)/'Descriptive Stats'!$D$7</f>
        <v>-0.40617486916483886</v>
      </c>
      <c r="H104" s="6">
        <v>75</v>
      </c>
      <c r="I104" s="5">
        <f>('Base Stats'!H53-'Descriptive Stats'!$F$3)/'Descriptive Stats'!$F$7</f>
        <v>1.4470003210650733</v>
      </c>
      <c r="J104" s="6">
        <v>81</v>
      </c>
      <c r="K104" s="6">
        <f>(J104-'Descriptive Stats'!$H$3)/'Descriptive Stats'!$J$7</f>
        <v>0.29712301879018493</v>
      </c>
      <c r="L104" s="6">
        <v>100</v>
      </c>
      <c r="M104" s="6">
        <f>(L104-'Descriptive Stats'!$J$3)/'Descriptive Stats'!$J$7</f>
        <v>0.9876880053793532</v>
      </c>
      <c r="N104" s="6">
        <v>109</v>
      </c>
      <c r="O104" s="6">
        <f>(N104-'Descriptive Stats'!$L$3)/'Descriptive Stats'!$L$7</f>
        <v>1.361957181067543</v>
      </c>
      <c r="P104" s="6">
        <v>505</v>
      </c>
      <c r="Q104" s="6">
        <f>(P104-'Descriptive Stats'!$N$3)/'Descriptive Stats'!$N$7</f>
        <v>0.55338311132952078</v>
      </c>
      <c r="R104">
        <v>84.17</v>
      </c>
      <c r="S104" s="5">
        <v>0.52811228906497742</v>
      </c>
    </row>
    <row r="105" spans="1:19" ht="15" customHeight="1" x14ac:dyDescent="0.25">
      <c r="A105">
        <v>798</v>
      </c>
      <c r="B105">
        <v>798</v>
      </c>
      <c r="C105" t="s">
        <v>1218</v>
      </c>
      <c r="D105" s="6">
        <v>59</v>
      </c>
      <c r="E105" s="6">
        <f>(D105-'Descriptive Stats'!$B$3)/'Descriptive Stats'!$B$7</f>
        <v>-0.3988181620687582</v>
      </c>
      <c r="F105" s="6">
        <v>181</v>
      </c>
      <c r="G105" s="6">
        <f>(F105-'Descriptive Stats'!$D$3)/'Descriptive Stats'!$D$7</f>
        <v>3.1023262470051129</v>
      </c>
      <c r="H105" s="6">
        <v>131</v>
      </c>
      <c r="I105" s="5">
        <f>('Base Stats'!H917-'Descriptive Stats'!$F$3)/'Descriptive Stats'!$F$7</f>
        <v>1.4470003210650733</v>
      </c>
      <c r="J105" s="6">
        <v>59</v>
      </c>
      <c r="K105" s="6">
        <f>(J105-'Descriptive Stats'!$H$3)/'Descriptive Stats'!$J$7</f>
        <v>-0.48368863523983602</v>
      </c>
      <c r="L105" s="6">
        <v>31</v>
      </c>
      <c r="M105" s="6">
        <f>(L105-'Descriptive Stats'!$J$3)/'Descriptive Stats'!$J$7</f>
        <v>-1.4612212731693488</v>
      </c>
      <c r="N105" s="6">
        <v>109</v>
      </c>
      <c r="O105" s="6">
        <f>(N105-'Descriptive Stats'!$L$3)/'Descriptive Stats'!$L$7</f>
        <v>1.361957181067543</v>
      </c>
      <c r="P105" s="6">
        <v>570</v>
      </c>
      <c r="Q105" s="6">
        <f>(P105-'Descriptive Stats'!$N$3)/'Descriptive Stats'!$N$7</f>
        <v>1.0857780782844182</v>
      </c>
      <c r="R105">
        <v>95</v>
      </c>
      <c r="S105" s="5">
        <v>2.2054292875510688</v>
      </c>
    </row>
    <row r="106" spans="1:19" ht="15" customHeight="1" x14ac:dyDescent="0.25">
      <c r="A106">
        <v>632</v>
      </c>
      <c r="B106">
        <v>632</v>
      </c>
      <c r="C106" t="s">
        <v>1014</v>
      </c>
      <c r="D106" s="6">
        <v>58</v>
      </c>
      <c r="E106" s="6">
        <f>(D106-'Descriptive Stats'!$B$3)/'Descriptive Stats'!$B$7</f>
        <v>-0.43654821516865844</v>
      </c>
      <c r="F106" s="6">
        <v>109</v>
      </c>
      <c r="G106" s="6">
        <f>(F106-'Descriptive Stats'!$D$3)/'Descriptive Stats'!$D$7</f>
        <v>0.88643080521356454</v>
      </c>
      <c r="H106" s="6">
        <v>112</v>
      </c>
      <c r="I106" s="5">
        <f>('Base Stats'!H729-'Descriptive Stats'!$F$3)/'Descriptive Stats'!$F$7</f>
        <v>-0.30346386334547382</v>
      </c>
      <c r="J106" s="6">
        <v>48</v>
      </c>
      <c r="K106" s="6">
        <f>(J106-'Descriptive Stats'!$H$3)/'Descriptive Stats'!$J$7</f>
        <v>-0.87409446225484644</v>
      </c>
      <c r="L106" s="6">
        <v>48</v>
      </c>
      <c r="M106" s="6">
        <f>(L106-'Descriptive Stats'!$J$3)/'Descriptive Stats'!$J$7</f>
        <v>-0.85786681323705993</v>
      </c>
      <c r="N106" s="6">
        <v>109</v>
      </c>
      <c r="O106" s="6">
        <f>(N106-'Descriptive Stats'!$L$3)/'Descriptive Stats'!$L$7</f>
        <v>1.361957181067543</v>
      </c>
      <c r="P106" s="6">
        <v>484</v>
      </c>
      <c r="Q106" s="6">
        <f>(P106-'Descriptive Stats'!$N$3)/'Descriptive Stats'!$N$7</f>
        <v>0.38137858354409238</v>
      </c>
      <c r="R106">
        <v>80.67</v>
      </c>
      <c r="S106" s="5">
        <v>0.80932943855636996</v>
      </c>
    </row>
    <row r="107" spans="1:19" ht="15" customHeight="1" x14ac:dyDescent="0.25">
      <c r="A107">
        <v>647</v>
      </c>
      <c r="B107">
        <v>647</v>
      </c>
      <c r="C107" t="s">
        <v>1039</v>
      </c>
      <c r="D107" s="6">
        <v>91</v>
      </c>
      <c r="E107" s="6">
        <f>(D107-'Descriptive Stats'!$B$3)/'Descriptive Stats'!$B$7</f>
        <v>0.80854353712804861</v>
      </c>
      <c r="F107" s="6">
        <v>72</v>
      </c>
      <c r="G107" s="6">
        <f>(F107-'Descriptive Stats'!$D$3)/'Descriptive Stats'!$D$7</f>
        <v>-0.25229324126264796</v>
      </c>
      <c r="H107" s="6">
        <v>90</v>
      </c>
      <c r="I107" s="5">
        <f>('Base Stats'!H749-'Descriptive Stats'!$F$3)/'Descriptive Stats'!$F$7</f>
        <v>-0.93999629404021823</v>
      </c>
      <c r="J107" s="6">
        <v>129</v>
      </c>
      <c r="K107" s="6">
        <f>(J107-'Descriptive Stats'!$H$3)/'Descriptive Stats'!$J$7</f>
        <v>2.0007120821284126</v>
      </c>
      <c r="L107" s="6">
        <v>90</v>
      </c>
      <c r="M107" s="6">
        <f>(L107-'Descriptive Stats'!$J$3)/'Descriptive Stats'!$J$7</f>
        <v>0.63277361718388914</v>
      </c>
      <c r="N107" s="6">
        <v>108</v>
      </c>
      <c r="O107" s="6">
        <f>(N107-'Descriptive Stats'!$L$3)/'Descriptive Stats'!$L$7</f>
        <v>1.3284648110814299</v>
      </c>
      <c r="P107" s="6">
        <v>580</v>
      </c>
      <c r="Q107" s="6">
        <f>(P107-'Descriptive Stats'!$N$3)/'Descriptive Stats'!$N$7</f>
        <v>1.1676849962774793</v>
      </c>
      <c r="R107">
        <v>96.67</v>
      </c>
      <c r="S107" s="5">
        <v>1.0601760351268501</v>
      </c>
    </row>
    <row r="108" spans="1:19" ht="15" customHeight="1" x14ac:dyDescent="0.25">
      <c r="A108">
        <v>392</v>
      </c>
      <c r="B108">
        <v>392</v>
      </c>
      <c r="C108" t="s">
        <v>732</v>
      </c>
      <c r="D108" s="6">
        <v>76</v>
      </c>
      <c r="E108" s="6">
        <f>(D108-'Descriptive Stats'!$B$3)/'Descriptive Stats'!$B$7</f>
        <v>0.24259274062954539</v>
      </c>
      <c r="F108" s="6">
        <v>104</v>
      </c>
      <c r="G108" s="6">
        <f>(F108-'Descriptive Stats'!$D$3)/'Descriptive Stats'!$D$7</f>
        <v>0.73254917731137359</v>
      </c>
      <c r="H108" s="6">
        <v>71</v>
      </c>
      <c r="I108" s="5">
        <f>('Base Stats'!H468-'Descriptive Stats'!$F$3)/'Descriptive Stats'!$F$7</f>
        <v>-0.78086318636653218</v>
      </c>
      <c r="J108" s="6">
        <v>104</v>
      </c>
      <c r="K108" s="6">
        <f>(J108-'Descriptive Stats'!$H$3)/'Descriptive Stats'!$J$7</f>
        <v>1.1134261116397524</v>
      </c>
      <c r="L108" s="6">
        <v>71</v>
      </c>
      <c r="M108" s="6">
        <f>(L108-'Descriptive Stats'!$J$3)/'Descriptive Stats'!$J$7</f>
        <v>-4.1563720387492606E-2</v>
      </c>
      <c r="N108" s="6">
        <v>108</v>
      </c>
      <c r="O108" s="6">
        <f>(N108-'Descriptive Stats'!$L$3)/'Descriptive Stats'!$L$7</f>
        <v>1.3284648110814299</v>
      </c>
      <c r="P108" s="6">
        <v>534</v>
      </c>
      <c r="Q108" s="6">
        <f>(P108-'Descriptive Stats'!$N$3)/'Descriptive Stats'!$N$7</f>
        <v>0.79091317350939805</v>
      </c>
      <c r="R108">
        <v>89</v>
      </c>
      <c r="S108" s="5">
        <v>0.82862420546686222</v>
      </c>
    </row>
    <row r="109" spans="1:19" ht="15" customHeight="1" x14ac:dyDescent="0.25">
      <c r="A109">
        <v>596</v>
      </c>
      <c r="B109">
        <v>596</v>
      </c>
      <c r="C109" t="s">
        <v>976</v>
      </c>
      <c r="D109" s="6">
        <v>70</v>
      </c>
      <c r="E109" s="6">
        <f>(D109-'Descriptive Stats'!$B$3)/'Descriptive Stats'!$B$7</f>
        <v>1.6212422030144117E-2</v>
      </c>
      <c r="F109" s="6">
        <v>77</v>
      </c>
      <c r="G109" s="6">
        <f>(F109-'Descriptive Stats'!$D$3)/'Descriptive Stats'!$D$7</f>
        <v>-9.8411613360457104E-2</v>
      </c>
      <c r="H109" s="6">
        <v>60</v>
      </c>
      <c r="I109" s="5">
        <f>('Base Stats'!H692-'Descriptive Stats'!$F$3)/'Descriptive Stats'!$F$7</f>
        <v>-1.0991294017139044</v>
      </c>
      <c r="J109" s="6">
        <v>97</v>
      </c>
      <c r="K109" s="6">
        <f>(J109-'Descriptive Stats'!$H$3)/'Descriptive Stats'!$J$7</f>
        <v>0.86498603990292744</v>
      </c>
      <c r="L109" s="6">
        <v>60</v>
      </c>
      <c r="M109" s="6">
        <f>(L109-'Descriptive Stats'!$J$3)/'Descriptive Stats'!$J$7</f>
        <v>-0.4319695474025031</v>
      </c>
      <c r="N109" s="6">
        <v>108</v>
      </c>
      <c r="O109" s="6">
        <f>(N109-'Descriptive Stats'!$L$3)/'Descriptive Stats'!$L$7</f>
        <v>1.3284648110814299</v>
      </c>
      <c r="P109" s="6">
        <v>472</v>
      </c>
      <c r="Q109" s="6">
        <f>(P109-'Descriptive Stats'!$N$3)/'Descriptive Stats'!$N$7</f>
        <v>0.28309028195241898</v>
      </c>
      <c r="R109">
        <v>78.67</v>
      </c>
      <c r="S109" s="5">
        <v>0.643592371464209</v>
      </c>
    </row>
    <row r="110" spans="1:19" ht="15" customHeight="1" x14ac:dyDescent="0.25">
      <c r="A110">
        <v>638</v>
      </c>
      <c r="B110">
        <v>638</v>
      </c>
      <c r="C110" t="s">
        <v>1020</v>
      </c>
      <c r="D110" s="6">
        <v>91</v>
      </c>
      <c r="E110" s="6">
        <f>(D110-'Descriptive Stats'!$B$3)/'Descriptive Stats'!$B$7</f>
        <v>0.80854353712804861</v>
      </c>
      <c r="F110" s="6">
        <v>90</v>
      </c>
      <c r="G110" s="6">
        <f>(F110-'Descriptive Stats'!$D$3)/'Descriptive Stats'!$D$7</f>
        <v>0.3016806191852392</v>
      </c>
      <c r="H110" s="6">
        <v>129</v>
      </c>
      <c r="I110" s="5">
        <f>('Base Stats'!H735-'Descriptive Stats'!$F$3)/'Descriptive Stats'!$F$7</f>
        <v>7.8455595071372827E-2</v>
      </c>
      <c r="J110" s="6">
        <v>90</v>
      </c>
      <c r="K110" s="6">
        <f>(J110-'Descriptive Stats'!$H$3)/'Descriptive Stats'!$J$7</f>
        <v>0.61654596816610263</v>
      </c>
      <c r="L110" s="6">
        <v>72</v>
      </c>
      <c r="M110" s="6">
        <f>(L110-'Descriptive Stats'!$J$3)/'Descriptive Stats'!$J$7</f>
        <v>-6.0722815679461967E-3</v>
      </c>
      <c r="N110" s="6">
        <v>108</v>
      </c>
      <c r="O110" s="6">
        <f>(N110-'Descriptive Stats'!$L$3)/'Descriptive Stats'!$L$7</f>
        <v>1.3284648110814299</v>
      </c>
      <c r="P110" s="6">
        <v>580</v>
      </c>
      <c r="Q110" s="6">
        <f>(P110-'Descriptive Stats'!$N$3)/'Descriptive Stats'!$N$7</f>
        <v>1.1676849962774793</v>
      </c>
      <c r="R110">
        <v>96.67</v>
      </c>
      <c r="S110" s="5">
        <v>0.19809972904124823</v>
      </c>
    </row>
    <row r="111" spans="1:19" ht="15" customHeight="1" x14ac:dyDescent="0.25">
      <c r="A111">
        <v>640</v>
      </c>
      <c r="B111">
        <v>640</v>
      </c>
      <c r="C111" t="s">
        <v>1022</v>
      </c>
      <c r="D111" s="6">
        <v>91</v>
      </c>
      <c r="E111" s="6">
        <f>(D111-'Descriptive Stats'!$B$3)/'Descriptive Stats'!$B$7</f>
        <v>0.80854353712804861</v>
      </c>
      <c r="F111" s="6">
        <v>90</v>
      </c>
      <c r="G111" s="6">
        <f>(F111-'Descriptive Stats'!$D$3)/'Descriptive Stats'!$D$7</f>
        <v>0.3016806191852392</v>
      </c>
      <c r="H111" s="6">
        <v>72</v>
      </c>
      <c r="I111" s="5">
        <f>('Base Stats'!H737-'Descriptive Stats'!$F$3)/'Descriptive Stats'!$F$7</f>
        <v>-0.14433075567178771</v>
      </c>
      <c r="J111" s="6">
        <v>90</v>
      </c>
      <c r="K111" s="6">
        <f>(J111-'Descriptive Stats'!$H$3)/'Descriptive Stats'!$J$7</f>
        <v>0.61654596816610263</v>
      </c>
      <c r="L111" s="6">
        <v>129</v>
      </c>
      <c r="M111" s="6">
        <f>(L111-'Descriptive Stats'!$J$3)/'Descriptive Stats'!$J$7</f>
        <v>2.016939731146199</v>
      </c>
      <c r="N111" s="6">
        <v>108</v>
      </c>
      <c r="O111" s="6">
        <f>(N111-'Descriptive Stats'!$L$3)/'Descriptive Stats'!$L$7</f>
        <v>1.3284648110814299</v>
      </c>
      <c r="P111" s="6">
        <v>580</v>
      </c>
      <c r="Q111" s="6">
        <f>(P111-'Descriptive Stats'!$N$3)/'Descriptive Stats'!$N$7</f>
        <v>1.1676849962774793</v>
      </c>
      <c r="R111">
        <v>96.67</v>
      </c>
      <c r="S111" s="5">
        <v>0.83258734897720976</v>
      </c>
    </row>
    <row r="112" spans="1:19" ht="15" customHeight="1" x14ac:dyDescent="0.25">
      <c r="A112">
        <v>639</v>
      </c>
      <c r="B112">
        <v>639</v>
      </c>
      <c r="C112" t="s">
        <v>1021</v>
      </c>
      <c r="D112" s="6">
        <v>91</v>
      </c>
      <c r="E112" s="6">
        <f>(D112-'Descriptive Stats'!$B$3)/'Descriptive Stats'!$B$7</f>
        <v>0.80854353712804861</v>
      </c>
      <c r="F112" s="6">
        <v>129</v>
      </c>
      <c r="G112" s="6">
        <f>(F112-'Descriptive Stats'!$D$3)/'Descriptive Stats'!$D$7</f>
        <v>1.5019573168223279</v>
      </c>
      <c r="H112" s="6">
        <v>90</v>
      </c>
      <c r="I112" s="5">
        <f>('Base Stats'!H736-'Descriptive Stats'!$F$3)/'Descriptive Stats'!$F$7</f>
        <v>-0.62173007869284602</v>
      </c>
      <c r="J112" s="6">
        <v>72</v>
      </c>
      <c r="K112" s="6">
        <f>(J112-'Descriptive Stats'!$H$3)/'Descriptive Stats'!$J$7</f>
        <v>-2.2299930585732725E-2</v>
      </c>
      <c r="L112" s="6">
        <v>90</v>
      </c>
      <c r="M112" s="6">
        <f>(L112-'Descriptive Stats'!$J$3)/'Descriptive Stats'!$J$7</f>
        <v>0.63277361718388914</v>
      </c>
      <c r="N112" s="6">
        <v>108</v>
      </c>
      <c r="O112" s="6">
        <f>(N112-'Descriptive Stats'!$L$3)/'Descriptive Stats'!$L$7</f>
        <v>1.3284648110814299</v>
      </c>
      <c r="P112" s="6">
        <v>580</v>
      </c>
      <c r="Q112" s="6">
        <f>(P112-'Descriptive Stats'!$N$3)/'Descriptive Stats'!$N$7</f>
        <v>1.1676849962774793</v>
      </c>
      <c r="R112">
        <v>96.67</v>
      </c>
      <c r="S112" s="5">
        <v>0.40888760519300327</v>
      </c>
    </row>
    <row r="113" spans="1:19" ht="15" customHeight="1" x14ac:dyDescent="0.25">
      <c r="A113">
        <v>806</v>
      </c>
      <c r="B113">
        <v>806</v>
      </c>
      <c r="C113" t="s">
        <v>1232</v>
      </c>
      <c r="D113" s="6">
        <v>53</v>
      </c>
      <c r="E113" s="6">
        <f>(D113-'Descriptive Stats'!$B$3)/'Descriptive Stats'!$B$7</f>
        <v>-0.62519848066815953</v>
      </c>
      <c r="F113" s="6">
        <v>127</v>
      </c>
      <c r="G113" s="6">
        <f>(F113-'Descriptive Stats'!$D$3)/'Descriptive Stats'!$D$7</f>
        <v>1.4404046656614518</v>
      </c>
      <c r="H113" s="6">
        <v>53</v>
      </c>
      <c r="I113" s="5">
        <f>('Base Stats'!H928-'Descriptive Stats'!$F$3)/'Descriptive Stats'!$F$7</f>
        <v>-0.46259697101915992</v>
      </c>
      <c r="J113" s="6">
        <v>151</v>
      </c>
      <c r="K113" s="6">
        <f>(J113-'Descriptive Stats'!$H$3)/'Descriptive Stats'!$J$7</f>
        <v>2.7815237361584333</v>
      </c>
      <c r="L113" s="6">
        <v>79</v>
      </c>
      <c r="M113" s="6">
        <f>(L113-'Descriptive Stats'!$J$3)/'Descriptive Stats'!$J$7</f>
        <v>0.24236779016887866</v>
      </c>
      <c r="N113" s="6">
        <v>107</v>
      </c>
      <c r="O113" s="6">
        <f>(N113-'Descriptive Stats'!$L$3)/'Descriptive Stats'!$L$7</f>
        <v>1.294972441095317</v>
      </c>
      <c r="P113" s="6">
        <v>570</v>
      </c>
      <c r="Q113" s="6">
        <f>(P113-'Descriptive Stats'!$N$3)/'Descriptive Stats'!$N$7</f>
        <v>1.0857780782844182</v>
      </c>
      <c r="R113">
        <v>95</v>
      </c>
      <c r="S113" s="5">
        <v>1.6836875758209306</v>
      </c>
    </row>
    <row r="114" spans="1:19" ht="15" customHeight="1" x14ac:dyDescent="0.25">
      <c r="A114">
        <v>668</v>
      </c>
      <c r="B114">
        <v>668</v>
      </c>
      <c r="C114" t="s">
        <v>1064</v>
      </c>
      <c r="D114" s="6">
        <v>86</v>
      </c>
      <c r="E114" s="6">
        <f>(D114-'Descriptive Stats'!$B$3)/'Descriptive Stats'!$B$7</f>
        <v>0.61989327162854746</v>
      </c>
      <c r="F114" s="6">
        <v>68</v>
      </c>
      <c r="G114" s="6">
        <f>(F114-'Descriptive Stats'!$D$3)/'Descriptive Stats'!$D$7</f>
        <v>-0.37539854358440067</v>
      </c>
      <c r="H114" s="6">
        <v>72</v>
      </c>
      <c r="I114" s="5">
        <f>('Base Stats'!H772-'Descriptive Stats'!$F$3)/'Descriptive Stats'!$F$7</f>
        <v>-0.30346386334547382</v>
      </c>
      <c r="J114" s="6">
        <v>109</v>
      </c>
      <c r="K114" s="6">
        <f>(J114-'Descriptive Stats'!$H$3)/'Descriptive Stats'!$J$7</f>
        <v>1.2908833057374842</v>
      </c>
      <c r="L114" s="6">
        <v>66</v>
      </c>
      <c r="M114" s="6">
        <f>(L114-'Descriptive Stats'!$J$3)/'Descriptive Stats'!$J$7</f>
        <v>-0.21902091448522465</v>
      </c>
      <c r="N114" s="6">
        <v>106</v>
      </c>
      <c r="O114" s="6">
        <f>(N114-'Descriptive Stats'!$L$3)/'Descriptive Stats'!$L$7</f>
        <v>1.2614800711092038</v>
      </c>
      <c r="P114" s="6">
        <v>507</v>
      </c>
      <c r="Q114" s="6">
        <f>(P114-'Descriptive Stats'!$N$3)/'Descriptive Stats'!$N$7</f>
        <v>0.56976449492813297</v>
      </c>
      <c r="R114">
        <v>84.5</v>
      </c>
      <c r="S114" s="5">
        <v>1.5380058397023277</v>
      </c>
    </row>
    <row r="115" spans="1:19" ht="15" customHeight="1" x14ac:dyDescent="0.25">
      <c r="A115">
        <v>510</v>
      </c>
      <c r="B115">
        <v>510</v>
      </c>
      <c r="C115" t="s">
        <v>878</v>
      </c>
      <c r="D115" s="6">
        <v>64</v>
      </c>
      <c r="E115" s="6">
        <f>(D115-'Descriptive Stats'!$B$3)/'Descriptive Stats'!$B$7</f>
        <v>-0.21016789656925716</v>
      </c>
      <c r="F115" s="6">
        <v>88</v>
      </c>
      <c r="G115" s="6">
        <f>(F115-'Descriptive Stats'!$D$3)/'Descriptive Stats'!$D$7</f>
        <v>0.24012796802436281</v>
      </c>
      <c r="H115" s="6">
        <v>50</v>
      </c>
      <c r="I115" s="5">
        <f>('Base Stats'!H600-'Descriptive Stats'!$F$3)/'Descriptive Stats'!$F$7</f>
        <v>-0.93999629404021823</v>
      </c>
      <c r="J115" s="6">
        <v>88</v>
      </c>
      <c r="K115" s="6">
        <f>(J115-'Descriptive Stats'!$H$3)/'Descriptive Stats'!$J$7</f>
        <v>0.5455630905270098</v>
      </c>
      <c r="L115" s="6">
        <v>50</v>
      </c>
      <c r="M115" s="6">
        <f>(L115-'Descriptive Stats'!$J$3)/'Descriptive Stats'!$J$7</f>
        <v>-0.7868839355979671</v>
      </c>
      <c r="N115" s="6">
        <v>106</v>
      </c>
      <c r="O115" s="6">
        <f>(N115-'Descriptive Stats'!$L$3)/'Descriptive Stats'!$L$7</f>
        <v>1.2614800711092038</v>
      </c>
      <c r="P115" s="6">
        <v>446</v>
      </c>
      <c r="Q115" s="6">
        <f>(P115-'Descriptive Stats'!$N$3)/'Descriptive Stats'!$N$7</f>
        <v>7.0132295170460004E-2</v>
      </c>
      <c r="R115">
        <v>74.33</v>
      </c>
      <c r="S115" s="5">
        <v>0.53460892383695036</v>
      </c>
    </row>
    <row r="116" spans="1:19" ht="15" customHeight="1" x14ac:dyDescent="0.25">
      <c r="A116">
        <v>571</v>
      </c>
      <c r="B116">
        <v>571</v>
      </c>
      <c r="C116" t="s">
        <v>951</v>
      </c>
      <c r="D116" s="6">
        <v>60</v>
      </c>
      <c r="E116" s="6">
        <f>(D116-'Descriptive Stats'!$B$3)/'Descriptive Stats'!$B$7</f>
        <v>-0.36108810896885801</v>
      </c>
      <c r="F116" s="6">
        <v>105</v>
      </c>
      <c r="G116" s="6">
        <f>(F116-'Descriptive Stats'!$D$3)/'Descriptive Stats'!$D$7</f>
        <v>0.76332550289181178</v>
      </c>
      <c r="H116" s="6">
        <v>60</v>
      </c>
      <c r="I116" s="5">
        <f>('Base Stats'!H667-'Descriptive Stats'!$F$3)/'Descriptive Stats'!$F$7</f>
        <v>-0.87634305097074383</v>
      </c>
      <c r="J116" s="6">
        <v>120</v>
      </c>
      <c r="K116" s="6">
        <f>(J116-'Descriptive Stats'!$H$3)/'Descriptive Stats'!$J$7</f>
        <v>1.6812891327524948</v>
      </c>
      <c r="L116" s="6">
        <v>60</v>
      </c>
      <c r="M116" s="6">
        <f>(L116-'Descriptive Stats'!$J$3)/'Descriptive Stats'!$J$7</f>
        <v>-0.4319695474025031</v>
      </c>
      <c r="N116" s="6">
        <v>105</v>
      </c>
      <c r="O116" s="6">
        <f>(N116-'Descriptive Stats'!$L$3)/'Descriptive Stats'!$L$7</f>
        <v>1.2279877011230909</v>
      </c>
      <c r="P116" s="6">
        <v>510</v>
      </c>
      <c r="Q116" s="6">
        <f>(P116-'Descriptive Stats'!$N$3)/'Descriptive Stats'!$N$7</f>
        <v>0.59433657032605136</v>
      </c>
      <c r="R116">
        <v>85</v>
      </c>
      <c r="S116" s="5">
        <v>0.61843863236755547</v>
      </c>
    </row>
    <row r="117" spans="1:19" ht="15" customHeight="1" x14ac:dyDescent="0.25">
      <c r="A117">
        <v>64</v>
      </c>
      <c r="B117">
        <v>64</v>
      </c>
      <c r="C117" t="s">
        <v>292</v>
      </c>
      <c r="D117" s="6">
        <v>40</v>
      </c>
      <c r="E117" s="6">
        <f>(D117-'Descriptive Stats'!$B$3)/'Descriptive Stats'!$B$7</f>
        <v>-1.1156891709668622</v>
      </c>
      <c r="F117" s="6">
        <v>35</v>
      </c>
      <c r="G117" s="6">
        <f>(F117-'Descriptive Stats'!$D$3)/'Descriptive Stats'!$D$7</f>
        <v>-1.3910172877388605</v>
      </c>
      <c r="H117" s="6">
        <v>30</v>
      </c>
      <c r="I117" s="5">
        <f>('Base Stats'!H84-'Descriptive Stats'!$F$3)/'Descriptive Stats'!$F$7</f>
        <v>1.1287341057177012</v>
      </c>
      <c r="J117" s="6">
        <v>120</v>
      </c>
      <c r="K117" s="6">
        <f>(J117-'Descriptive Stats'!$H$3)/'Descriptive Stats'!$J$7</f>
        <v>1.6812891327524948</v>
      </c>
      <c r="L117" s="6">
        <v>70</v>
      </c>
      <c r="M117" s="6">
        <f>(L117-'Descriptive Stats'!$J$3)/'Descriptive Stats'!$J$7</f>
        <v>-7.7055159207039009E-2</v>
      </c>
      <c r="N117" s="6">
        <v>105</v>
      </c>
      <c r="O117" s="6">
        <f>(N117-'Descriptive Stats'!$L$3)/'Descriptive Stats'!$L$7</f>
        <v>1.2279877011230909</v>
      </c>
      <c r="P117" s="6">
        <v>400</v>
      </c>
      <c r="Q117" s="6">
        <f>(P117-'Descriptive Stats'!$N$3)/'Descriptive Stats'!$N$7</f>
        <v>-0.30663952759762125</v>
      </c>
      <c r="R117">
        <v>66.67</v>
      </c>
      <c r="S117" s="5">
        <v>1.3977179166318316</v>
      </c>
    </row>
    <row r="118" spans="1:19" ht="15" customHeight="1" x14ac:dyDescent="0.25">
      <c r="A118">
        <v>319</v>
      </c>
      <c r="B118" t="s">
        <v>628</v>
      </c>
      <c r="C118" t="s">
        <v>629</v>
      </c>
      <c r="D118" s="6">
        <v>70</v>
      </c>
      <c r="E118" s="6">
        <f>(D118-'Descriptive Stats'!$B$3)/'Descriptive Stats'!$B$7</f>
        <v>1.6212422030144117E-2</v>
      </c>
      <c r="F118" s="6">
        <v>140</v>
      </c>
      <c r="G118" s="6">
        <f>(F118-'Descriptive Stats'!$D$3)/'Descriptive Stats'!$D$7</f>
        <v>1.8404968982071479</v>
      </c>
      <c r="H118" s="6">
        <v>70</v>
      </c>
      <c r="I118" s="5">
        <f>('Base Stats'!H380-'Descriptive Stats'!$F$3)/'Descriptive Stats'!$F$7</f>
        <v>1.0014276195787521</v>
      </c>
      <c r="J118" s="6">
        <v>110</v>
      </c>
      <c r="K118" s="6">
        <f>(J118-'Descriptive Stats'!$H$3)/'Descriptive Stats'!$J$7</f>
        <v>1.3263747445570306</v>
      </c>
      <c r="L118" s="6">
        <v>65</v>
      </c>
      <c r="M118" s="6">
        <f>(L118-'Descriptive Stats'!$J$3)/'Descriptive Stats'!$J$7</f>
        <v>-0.25451235330477107</v>
      </c>
      <c r="N118" s="6">
        <v>105</v>
      </c>
      <c r="O118" s="6">
        <f>(N118-'Descriptive Stats'!$L$3)/'Descriptive Stats'!$L$7</f>
        <v>1.2279877011230909</v>
      </c>
      <c r="P118" s="6">
        <v>560</v>
      </c>
      <c r="Q118" s="6">
        <f>(P118-'Descriptive Stats'!$N$3)/'Descriptive Stats'!$N$7</f>
        <v>1.003871160291357</v>
      </c>
      <c r="R118">
        <v>93.33</v>
      </c>
      <c r="S118" s="5">
        <v>0.57852779014075506</v>
      </c>
    </row>
    <row r="119" spans="1:19" x14ac:dyDescent="0.25">
      <c r="A119">
        <v>310</v>
      </c>
      <c r="B119">
        <v>310</v>
      </c>
      <c r="C119" t="s">
        <v>616</v>
      </c>
      <c r="D119" s="6">
        <v>70</v>
      </c>
      <c r="E119" s="6">
        <f>(D119-'Descriptive Stats'!$B$3)/'Descriptive Stats'!$B$7</f>
        <v>1.6212422030144117E-2</v>
      </c>
      <c r="F119" s="6">
        <v>75</v>
      </c>
      <c r="G119" s="6">
        <f>(F119-'Descriptive Stats'!$D$3)/'Descriptive Stats'!$D$7</f>
        <v>-0.15996426452133344</v>
      </c>
      <c r="H119" s="6">
        <v>60</v>
      </c>
      <c r="I119" s="5">
        <f>('Base Stats'!H369-'Descriptive Stats'!$F$3)/'Descriptive Stats'!$F$7</f>
        <v>-1.0991294017139044</v>
      </c>
      <c r="J119" s="6">
        <v>105</v>
      </c>
      <c r="K119" s="6">
        <f>(J119-'Descriptive Stats'!$H$3)/'Descriptive Stats'!$J$7</f>
        <v>1.1489175504592988</v>
      </c>
      <c r="L119" s="6">
        <v>60</v>
      </c>
      <c r="M119" s="6">
        <f>(L119-'Descriptive Stats'!$J$3)/'Descriptive Stats'!$J$7</f>
        <v>-0.4319695474025031</v>
      </c>
      <c r="N119" s="6">
        <v>105</v>
      </c>
      <c r="O119" s="6">
        <f>(N119-'Descriptive Stats'!$L$3)/'Descriptive Stats'!$L$7</f>
        <v>1.2279877011230909</v>
      </c>
      <c r="P119" s="6">
        <v>475</v>
      </c>
      <c r="Q119" s="6">
        <f>(P119-'Descriptive Stats'!$N$3)/'Descriptive Stats'!$N$7</f>
        <v>0.30766235735033731</v>
      </c>
      <c r="R119">
        <v>79.17</v>
      </c>
      <c r="S119" s="5">
        <v>0.39869614372972972</v>
      </c>
    </row>
    <row r="120" spans="1:19" ht="15" customHeight="1" x14ac:dyDescent="0.25">
      <c r="A120">
        <v>429</v>
      </c>
      <c r="B120">
        <v>429</v>
      </c>
      <c r="C120" t="s">
        <v>775</v>
      </c>
      <c r="D120" s="6">
        <v>60</v>
      </c>
      <c r="E120" s="6">
        <f>(D120-'Descriptive Stats'!$B$3)/'Descriptive Stats'!$B$7</f>
        <v>-0.36108810896885801</v>
      </c>
      <c r="F120" s="6">
        <v>60</v>
      </c>
      <c r="G120" s="6">
        <f>(F120-'Descriptive Stats'!$D$3)/'Descriptive Stats'!$D$7</f>
        <v>-0.62160914822790603</v>
      </c>
      <c r="H120" s="6">
        <v>60</v>
      </c>
      <c r="I120" s="5">
        <f>('Base Stats'!H508-'Descriptive Stats'!$F$3)/'Descriptive Stats'!$F$7</f>
        <v>0.17393545967558449</v>
      </c>
      <c r="J120" s="6">
        <v>105</v>
      </c>
      <c r="K120" s="6">
        <f>(J120-'Descriptive Stats'!$H$3)/'Descriptive Stats'!$J$7</f>
        <v>1.1489175504592988</v>
      </c>
      <c r="L120" s="6">
        <v>105</v>
      </c>
      <c r="M120" s="6">
        <f>(L120-'Descriptive Stats'!$J$3)/'Descriptive Stats'!$J$7</f>
        <v>1.1651451994770852</v>
      </c>
      <c r="N120" s="6">
        <v>105</v>
      </c>
      <c r="O120" s="6">
        <f>(N120-'Descriptive Stats'!$L$3)/'Descriptive Stats'!$L$7</f>
        <v>1.2279877011230909</v>
      </c>
      <c r="P120" s="6">
        <v>495</v>
      </c>
      <c r="Q120" s="6">
        <f>(P120-'Descriptive Stats'!$N$3)/'Descriptive Stats'!$N$7</f>
        <v>0.47147619333645963</v>
      </c>
      <c r="R120">
        <v>82.5</v>
      </c>
      <c r="S120" s="5">
        <v>0.5777589557818672</v>
      </c>
    </row>
    <row r="121" spans="1:19" ht="15" customHeight="1" x14ac:dyDescent="0.25">
      <c r="A121">
        <v>620</v>
      </c>
      <c r="B121">
        <v>620</v>
      </c>
      <c r="C121" t="s">
        <v>1002</v>
      </c>
      <c r="D121" s="6">
        <v>65</v>
      </c>
      <c r="E121" s="6">
        <f>(D121-'Descriptive Stats'!$B$3)/'Descriptive Stats'!$B$7</f>
        <v>-0.17243784346935695</v>
      </c>
      <c r="F121" s="6">
        <v>125</v>
      </c>
      <c r="G121" s="6">
        <f>(F121-'Descriptive Stats'!$D$3)/'Descriptive Stats'!$D$7</f>
        <v>1.3788520145005754</v>
      </c>
      <c r="H121" s="6">
        <v>60</v>
      </c>
      <c r="I121" s="5">
        <f>('Base Stats'!H717-'Descriptive Stats'!$F$3)/'Descriptive Stats'!$F$7</f>
        <v>-1.0991294017139044</v>
      </c>
      <c r="J121" s="6">
        <v>95</v>
      </c>
      <c r="K121" s="6">
        <f>(J121-'Descriptive Stats'!$H$3)/'Descriptive Stats'!$J$7</f>
        <v>0.79400316226383461</v>
      </c>
      <c r="L121" s="6">
        <v>60</v>
      </c>
      <c r="M121" s="6">
        <f>(L121-'Descriptive Stats'!$J$3)/'Descriptive Stats'!$J$7</f>
        <v>-0.4319695474025031</v>
      </c>
      <c r="N121" s="6">
        <v>105</v>
      </c>
      <c r="O121" s="6">
        <f>(N121-'Descriptive Stats'!$L$3)/'Descriptive Stats'!$L$7</f>
        <v>1.2279877011230909</v>
      </c>
      <c r="P121" s="6">
        <v>510</v>
      </c>
      <c r="Q121" s="6">
        <f>(P121-'Descriptive Stats'!$N$3)/'Descriptive Stats'!$N$7</f>
        <v>0.59433657032605136</v>
      </c>
      <c r="R121">
        <v>85</v>
      </c>
      <c r="S121" s="5">
        <v>0.62206139541876948</v>
      </c>
    </row>
    <row r="122" spans="1:19" ht="15" customHeight="1" x14ac:dyDescent="0.25">
      <c r="A122">
        <v>125</v>
      </c>
      <c r="B122">
        <v>125</v>
      </c>
      <c r="C122" t="s">
        <v>385</v>
      </c>
      <c r="D122" s="6">
        <v>65</v>
      </c>
      <c r="E122" s="6">
        <f>(D122-'Descriptive Stats'!$B$3)/'Descriptive Stats'!$B$7</f>
        <v>-0.17243784346935695</v>
      </c>
      <c r="F122" s="6">
        <v>83</v>
      </c>
      <c r="G122" s="6">
        <f>(F122-'Descriptive Stats'!$D$3)/'Descriptive Stats'!$D$7</f>
        <v>8.6246340122171958E-2</v>
      </c>
      <c r="H122" s="6">
        <v>57</v>
      </c>
      <c r="I122" s="5">
        <f>('Base Stats'!H161-'Descriptive Stats'!$F$3)/'Descriptive Stats'!$F$7</f>
        <v>0.33306856734927059</v>
      </c>
      <c r="J122" s="6">
        <v>95</v>
      </c>
      <c r="K122" s="6">
        <f>(J122-'Descriptive Stats'!$H$3)/'Descriptive Stats'!$J$7</f>
        <v>0.79400316226383461</v>
      </c>
      <c r="L122" s="6">
        <v>85</v>
      </c>
      <c r="M122" s="6">
        <f>(L122-'Descriptive Stats'!$J$3)/'Descriptive Stats'!$J$7</f>
        <v>0.45531642308615711</v>
      </c>
      <c r="N122" s="6">
        <v>105</v>
      </c>
      <c r="O122" s="6">
        <f>(N122-'Descriptive Stats'!$L$3)/'Descriptive Stats'!$L$7</f>
        <v>1.2279877011230909</v>
      </c>
      <c r="P122" s="6">
        <v>490</v>
      </c>
      <c r="Q122" s="6">
        <f>(P122-'Descriptive Stats'!$N$3)/'Descriptive Stats'!$N$7</f>
        <v>0.43052273433992905</v>
      </c>
      <c r="R122">
        <v>81.67</v>
      </c>
      <c r="S122" s="5">
        <v>0.33691697104312657</v>
      </c>
    </row>
    <row r="123" spans="1:19" ht="15" customHeight="1" x14ac:dyDescent="0.25">
      <c r="A123">
        <v>615</v>
      </c>
      <c r="B123">
        <v>615</v>
      </c>
      <c r="C123" t="s">
        <v>995</v>
      </c>
      <c r="D123" s="6">
        <v>80</v>
      </c>
      <c r="E123" s="6">
        <f>(D123-'Descriptive Stats'!$B$3)/'Descriptive Stats'!$B$7</f>
        <v>0.39351295302914624</v>
      </c>
      <c r="F123" s="6">
        <v>50</v>
      </c>
      <c r="G123" s="6">
        <f>(F123-'Descriptive Stats'!$D$3)/'Descriptive Stats'!$D$7</f>
        <v>-0.92937240403228782</v>
      </c>
      <c r="H123" s="6">
        <v>50</v>
      </c>
      <c r="I123" s="5">
        <f>('Base Stats'!H711-'Descriptive Stats'!$F$3)/'Descriptive Stats'!$F$7</f>
        <v>-0.78086318636653218</v>
      </c>
      <c r="J123" s="6">
        <v>95</v>
      </c>
      <c r="K123" s="6">
        <f>(J123-'Descriptive Stats'!$H$3)/'Descriptive Stats'!$J$7</f>
        <v>0.79400316226383461</v>
      </c>
      <c r="L123" s="6">
        <v>135</v>
      </c>
      <c r="M123" s="6">
        <f>(L123-'Descriptive Stats'!$J$3)/'Descriptive Stats'!$J$7</f>
        <v>2.2298883640634775</v>
      </c>
      <c r="N123" s="6">
        <v>105</v>
      </c>
      <c r="O123" s="6">
        <f>(N123-'Descriptive Stats'!$L$3)/'Descriptive Stats'!$L$7</f>
        <v>1.2279877011230909</v>
      </c>
      <c r="P123" s="6">
        <v>515</v>
      </c>
      <c r="Q123" s="6">
        <f>(P123-'Descriptive Stats'!$N$3)/'Descriptive Stats'!$N$7</f>
        <v>0.63529002932258194</v>
      </c>
      <c r="R123">
        <v>85.83</v>
      </c>
      <c r="S123" s="5">
        <v>0.98887873445258656</v>
      </c>
    </row>
    <row r="124" spans="1:19" ht="15" customHeight="1" x14ac:dyDescent="0.25">
      <c r="A124">
        <v>78</v>
      </c>
      <c r="B124">
        <v>78</v>
      </c>
      <c r="C124" t="s">
        <v>316</v>
      </c>
      <c r="D124" s="6">
        <v>65</v>
      </c>
      <c r="E124" s="6">
        <f>(D124-'Descriptive Stats'!$B$3)/'Descriptive Stats'!$B$7</f>
        <v>-0.17243784346935695</v>
      </c>
      <c r="F124" s="6">
        <v>100</v>
      </c>
      <c r="G124" s="6">
        <f>(F124-'Descriptive Stats'!$D$3)/'Descriptive Stats'!$D$7</f>
        <v>0.60944387498962094</v>
      </c>
      <c r="H124" s="6">
        <v>70</v>
      </c>
      <c r="I124" s="5">
        <f>('Base Stats'!H103-'Descriptive Stats'!$F$3)/'Descriptive Stats'!$F$7</f>
        <v>-0.71720994329705767</v>
      </c>
      <c r="J124" s="6">
        <v>80</v>
      </c>
      <c r="K124" s="6">
        <f>(J124-'Descriptive Stats'!$H$3)/'Descriptive Stats'!$J$7</f>
        <v>0.26163157997063852</v>
      </c>
      <c r="L124" s="6">
        <v>80</v>
      </c>
      <c r="M124" s="6">
        <f>(L124-'Descriptive Stats'!$J$3)/'Descriptive Stats'!$J$7</f>
        <v>0.27785922898842508</v>
      </c>
      <c r="N124" s="6">
        <v>105</v>
      </c>
      <c r="O124" s="6">
        <f>(N124-'Descriptive Stats'!$L$3)/'Descriptive Stats'!$L$7</f>
        <v>1.2279877011230909</v>
      </c>
      <c r="P124" s="6">
        <v>500</v>
      </c>
      <c r="Q124" s="6">
        <f>(P124-'Descriptive Stats'!$N$3)/'Descriptive Stats'!$N$7</f>
        <v>0.5124296523329902</v>
      </c>
      <c r="R124">
        <v>83.33</v>
      </c>
      <c r="S124" s="5">
        <v>0.18662004541357233</v>
      </c>
    </row>
    <row r="125" spans="1:19" ht="15" customHeight="1" x14ac:dyDescent="0.25">
      <c r="A125">
        <v>78</v>
      </c>
      <c r="B125" t="s">
        <v>317</v>
      </c>
      <c r="C125" t="s">
        <v>318</v>
      </c>
      <c r="D125" s="6">
        <v>65</v>
      </c>
      <c r="E125" s="6">
        <f>(D125-'Descriptive Stats'!$B$3)/'Descriptive Stats'!$B$7</f>
        <v>-0.17243784346935695</v>
      </c>
      <c r="F125" s="6">
        <v>100</v>
      </c>
      <c r="G125" s="6">
        <f>(F125-'Descriptive Stats'!$D$3)/'Descriptive Stats'!$D$7</f>
        <v>0.60944387498962094</v>
      </c>
      <c r="H125" s="6">
        <v>70</v>
      </c>
      <c r="I125" s="5">
        <f>('Base Stats'!H104-'Descriptive Stats'!$F$3)/'Descriptive Stats'!$F$7</f>
        <v>1.480235200189838E-2</v>
      </c>
      <c r="J125" s="6">
        <v>80</v>
      </c>
      <c r="K125" s="6">
        <f>(J125-'Descriptive Stats'!$H$3)/'Descriptive Stats'!$J$7</f>
        <v>0.26163157997063852</v>
      </c>
      <c r="L125" s="6">
        <v>80</v>
      </c>
      <c r="M125" s="6">
        <f>(L125-'Descriptive Stats'!$J$3)/'Descriptive Stats'!$J$7</f>
        <v>0.27785922898842508</v>
      </c>
      <c r="N125" s="6">
        <v>105</v>
      </c>
      <c r="O125" s="6">
        <f>(N125-'Descriptive Stats'!$L$3)/'Descriptive Stats'!$L$7</f>
        <v>1.2279877011230909</v>
      </c>
      <c r="P125" s="6">
        <v>500</v>
      </c>
      <c r="Q125" s="6">
        <f>(P125-'Descriptive Stats'!$N$3)/'Descriptive Stats'!$N$7</f>
        <v>0.5124296523329902</v>
      </c>
      <c r="R125">
        <v>83.33</v>
      </c>
      <c r="S125" s="5">
        <v>0.42407432497475067</v>
      </c>
    </row>
    <row r="126" spans="1:19" ht="15" customHeight="1" x14ac:dyDescent="0.25">
      <c r="A126">
        <v>127</v>
      </c>
      <c r="B126" t="s">
        <v>388</v>
      </c>
      <c r="C126" t="s">
        <v>389</v>
      </c>
      <c r="D126" s="6">
        <v>65</v>
      </c>
      <c r="E126" s="6">
        <f>(D126-'Descriptive Stats'!$B$3)/'Descriptive Stats'!$B$7</f>
        <v>-0.17243784346935695</v>
      </c>
      <c r="F126" s="6">
        <v>155</v>
      </c>
      <c r="G126" s="6">
        <f>(F126-'Descriptive Stats'!$D$3)/'Descriptive Stats'!$D$7</f>
        <v>2.3021417819137207</v>
      </c>
      <c r="H126" s="6">
        <v>120</v>
      </c>
      <c r="I126" s="5">
        <f>('Base Stats'!H164-'Descriptive Stats'!$F$3)/'Descriptive Stats'!$F$7</f>
        <v>1.480235200189838E-2</v>
      </c>
      <c r="J126" s="6">
        <v>65</v>
      </c>
      <c r="K126" s="6">
        <f>(J126-'Descriptive Stats'!$H$3)/'Descriptive Stats'!$J$7</f>
        <v>-0.27074000232255757</v>
      </c>
      <c r="L126" s="6">
        <v>90</v>
      </c>
      <c r="M126" s="6">
        <f>(L126-'Descriptive Stats'!$J$3)/'Descriptive Stats'!$J$7</f>
        <v>0.63277361718388914</v>
      </c>
      <c r="N126" s="6">
        <v>105</v>
      </c>
      <c r="O126" s="6">
        <f>(N126-'Descriptive Stats'!$L$3)/'Descriptive Stats'!$L$7</f>
        <v>1.2279877011230909</v>
      </c>
      <c r="P126" s="6">
        <v>600</v>
      </c>
      <c r="Q126" s="6">
        <f>(P126-'Descriptive Stats'!$N$3)/'Descriptive Stats'!$N$7</f>
        <v>1.3314988322636017</v>
      </c>
      <c r="R126">
        <v>100</v>
      </c>
      <c r="S126" s="5">
        <v>0.86691750847892868</v>
      </c>
    </row>
    <row r="127" spans="1:19" ht="15" customHeight="1" x14ac:dyDescent="0.25">
      <c r="A127">
        <v>123</v>
      </c>
      <c r="B127">
        <v>123</v>
      </c>
      <c r="C127" t="s">
        <v>383</v>
      </c>
      <c r="D127" s="6">
        <v>70</v>
      </c>
      <c r="E127" s="6">
        <f>(D127-'Descriptive Stats'!$B$3)/'Descriptive Stats'!$B$7</f>
        <v>1.6212422030144117E-2</v>
      </c>
      <c r="F127" s="6">
        <v>110</v>
      </c>
      <c r="G127" s="6">
        <f>(F127-'Descriptive Stats'!$D$3)/'Descriptive Stats'!$D$7</f>
        <v>0.91720713079400262</v>
      </c>
      <c r="H127" s="6">
        <v>80</v>
      </c>
      <c r="I127" s="5">
        <f>('Base Stats'!H159-'Descriptive Stats'!$F$3)/'Descriptive Stats'!$F$7</f>
        <v>0.81046789037032885</v>
      </c>
      <c r="J127" s="6">
        <v>55</v>
      </c>
      <c r="K127" s="6">
        <f>(J127-'Descriptive Stats'!$H$3)/'Descriptive Stats'!$J$7</f>
        <v>-0.62565439051802163</v>
      </c>
      <c r="L127" s="6">
        <v>80</v>
      </c>
      <c r="M127" s="6">
        <f>(L127-'Descriptive Stats'!$J$3)/'Descriptive Stats'!$J$7</f>
        <v>0.27785922898842508</v>
      </c>
      <c r="N127" s="6">
        <v>105</v>
      </c>
      <c r="O127" s="6">
        <f>(N127-'Descriptive Stats'!$L$3)/'Descriptive Stats'!$L$7</f>
        <v>1.2279877011230909</v>
      </c>
      <c r="P127" s="6">
        <v>500</v>
      </c>
      <c r="Q127" s="6">
        <f>(P127-'Descriptive Stats'!$N$3)/'Descriptive Stats'!$N$7</f>
        <v>0.5124296523329902</v>
      </c>
      <c r="R127">
        <v>83.33</v>
      </c>
      <c r="S127" s="5">
        <v>0.3623779487057523</v>
      </c>
    </row>
    <row r="128" spans="1:19" ht="15" customHeight="1" x14ac:dyDescent="0.25">
      <c r="A128">
        <v>428</v>
      </c>
      <c r="B128">
        <v>428</v>
      </c>
      <c r="C128" t="s">
        <v>772</v>
      </c>
      <c r="D128" s="6">
        <v>65</v>
      </c>
      <c r="E128" s="6">
        <f>(D128-'Descriptive Stats'!$B$3)/'Descriptive Stats'!$B$7</f>
        <v>-0.17243784346935695</v>
      </c>
      <c r="F128" s="6">
        <v>76</v>
      </c>
      <c r="G128" s="6">
        <f>(F128-'Descriptive Stats'!$D$3)/'Descriptive Stats'!$D$7</f>
        <v>-0.12918793894089528</v>
      </c>
      <c r="H128" s="6">
        <v>84</v>
      </c>
      <c r="I128" s="5">
        <f>('Base Stats'!H506-'Descriptive Stats'!$F$3)/'Descriptive Stats'!$F$7</f>
        <v>0.4922016750229567</v>
      </c>
      <c r="J128" s="6">
        <v>54</v>
      </c>
      <c r="K128" s="6">
        <f>(J128-'Descriptive Stats'!$H$3)/'Descriptive Stats'!$J$7</f>
        <v>-0.66114582933756805</v>
      </c>
      <c r="L128" s="6">
        <v>96</v>
      </c>
      <c r="M128" s="6">
        <f>(L128-'Descriptive Stats'!$J$3)/'Descriptive Stats'!$J$7</f>
        <v>0.84572225010116753</v>
      </c>
      <c r="N128" s="6">
        <v>105</v>
      </c>
      <c r="O128" s="6">
        <f>(N128-'Descriptive Stats'!$L$3)/'Descriptive Stats'!$L$7</f>
        <v>1.2279877011230909</v>
      </c>
      <c r="P128" s="6">
        <v>480</v>
      </c>
      <c r="Q128" s="6">
        <f>(P128-'Descriptive Stats'!$N$3)/'Descriptive Stats'!$N$7</f>
        <v>0.34861581634686789</v>
      </c>
      <c r="R128">
        <v>80</v>
      </c>
      <c r="S128" s="5">
        <v>0.41030691505761774</v>
      </c>
    </row>
    <row r="129" spans="1:19" ht="15" customHeight="1" x14ac:dyDescent="0.25">
      <c r="A129">
        <v>655</v>
      </c>
      <c r="B129">
        <v>655</v>
      </c>
      <c r="C129" t="s">
        <v>1049</v>
      </c>
      <c r="D129" s="6">
        <v>75</v>
      </c>
      <c r="E129" s="6">
        <f>(D129-'Descriptive Stats'!$B$3)/'Descriptive Stats'!$B$7</f>
        <v>0.20486268752964518</v>
      </c>
      <c r="F129" s="6">
        <v>69</v>
      </c>
      <c r="G129" s="6">
        <f>(F129-'Descriptive Stats'!$D$3)/'Descriptive Stats'!$D$7</f>
        <v>-0.34462221800396248</v>
      </c>
      <c r="H129" s="6">
        <v>72</v>
      </c>
      <c r="I129" s="5">
        <f>('Base Stats'!H758-'Descriptive Stats'!$F$3)/'Descriptive Stats'!$F$7</f>
        <v>-0.81268980790126932</v>
      </c>
      <c r="J129" s="6">
        <v>114</v>
      </c>
      <c r="K129" s="6">
        <f>(J129-'Descriptive Stats'!$H$3)/'Descriptive Stats'!$J$7</f>
        <v>1.4683404998352163</v>
      </c>
      <c r="L129" s="6">
        <v>100</v>
      </c>
      <c r="M129" s="6">
        <f>(L129-'Descriptive Stats'!$J$3)/'Descriptive Stats'!$J$7</f>
        <v>0.9876880053793532</v>
      </c>
      <c r="N129" s="6">
        <v>104</v>
      </c>
      <c r="O129" s="6">
        <f>(N129-'Descriptive Stats'!$L$3)/'Descriptive Stats'!$L$7</f>
        <v>1.1944953311369777</v>
      </c>
      <c r="P129" s="6">
        <v>534</v>
      </c>
      <c r="Q129" s="6">
        <f>(P129-'Descriptive Stats'!$N$3)/'Descriptive Stats'!$N$7</f>
        <v>0.79091317350939805</v>
      </c>
      <c r="R129">
        <v>89</v>
      </c>
      <c r="S129" s="5">
        <v>0.46645638822865532</v>
      </c>
    </row>
    <row r="130" spans="1:19" ht="15" customHeight="1" x14ac:dyDescent="0.25">
      <c r="A130">
        <v>678</v>
      </c>
      <c r="B130">
        <v>678</v>
      </c>
      <c r="C130" t="s">
        <v>1074</v>
      </c>
      <c r="D130" s="6">
        <v>74</v>
      </c>
      <c r="E130" s="6">
        <f>(D130-'Descriptive Stats'!$B$3)/'Descriptive Stats'!$B$7</f>
        <v>0.16713263442974496</v>
      </c>
      <c r="F130" s="6">
        <v>48</v>
      </c>
      <c r="G130" s="6">
        <f>(F130-'Descriptive Stats'!$D$3)/'Descriptive Stats'!$D$7</f>
        <v>-0.99092505519316421</v>
      </c>
      <c r="H130" s="6">
        <v>76</v>
      </c>
      <c r="I130" s="5">
        <f>('Base Stats'!H782-'Descriptive Stats'!$F$3)/'Descriptive Stats'!$F$7</f>
        <v>-1.4173956170612765</v>
      </c>
      <c r="J130" s="6">
        <v>83</v>
      </c>
      <c r="K130" s="6">
        <f>(J130-'Descriptive Stats'!$H$3)/'Descriptive Stats'!$J$7</f>
        <v>0.36810589642927777</v>
      </c>
      <c r="L130" s="6">
        <v>81</v>
      </c>
      <c r="M130" s="6">
        <f>(L130-'Descriptive Stats'!$J$3)/'Descriptive Stats'!$J$7</f>
        <v>0.31335066780797144</v>
      </c>
      <c r="N130" s="6">
        <v>104</v>
      </c>
      <c r="O130" s="6">
        <f>(N130-'Descriptive Stats'!$L$3)/'Descriptive Stats'!$L$7</f>
        <v>1.1944953311369777</v>
      </c>
      <c r="P130" s="6">
        <v>466</v>
      </c>
      <c r="Q130" s="6">
        <f>(P130-'Descriptive Stats'!$N$3)/'Descriptive Stats'!$N$7</f>
        <v>0.2339461311565823</v>
      </c>
      <c r="R130">
        <v>77.67</v>
      </c>
      <c r="S130" s="5">
        <v>0.5722001185208655</v>
      </c>
    </row>
    <row r="131" spans="1:19" ht="15" customHeight="1" x14ac:dyDescent="0.25">
      <c r="A131">
        <v>793</v>
      </c>
      <c r="B131">
        <v>793</v>
      </c>
      <c r="C131" t="s">
        <v>1213</v>
      </c>
      <c r="D131" s="6">
        <v>109</v>
      </c>
      <c r="E131" s="6">
        <f>(D131-'Descriptive Stats'!$B$3)/'Descriptive Stats'!$B$7</f>
        <v>1.4876844929262523</v>
      </c>
      <c r="F131" s="6">
        <v>53</v>
      </c>
      <c r="G131" s="6">
        <f>(F131-'Descriptive Stats'!$D$3)/'Descriptive Stats'!$D$7</f>
        <v>-0.83704342729097325</v>
      </c>
      <c r="H131" s="6">
        <v>47</v>
      </c>
      <c r="I131" s="5">
        <f>('Base Stats'!H912-'Descriptive Stats'!$F$3)/'Descriptive Stats'!$F$7</f>
        <v>-0.62173007869284602</v>
      </c>
      <c r="J131" s="6">
        <v>127</v>
      </c>
      <c r="K131" s="6">
        <f>(J131-'Descriptive Stats'!$H$3)/'Descriptive Stats'!$J$7</f>
        <v>1.9297292044893197</v>
      </c>
      <c r="L131" s="6">
        <v>131</v>
      </c>
      <c r="M131" s="6">
        <f>(L131-'Descriptive Stats'!$J$3)/'Descriptive Stats'!$J$7</f>
        <v>2.0879226087852918</v>
      </c>
      <c r="N131" s="6">
        <v>103</v>
      </c>
      <c r="O131" s="6">
        <f>(N131-'Descriptive Stats'!$L$3)/'Descriptive Stats'!$L$7</f>
        <v>1.1610029611508648</v>
      </c>
      <c r="P131" s="6">
        <v>570</v>
      </c>
      <c r="Q131" s="6">
        <f>(P131-'Descriptive Stats'!$N$3)/'Descriptive Stats'!$N$7</f>
        <v>1.0857780782844182</v>
      </c>
      <c r="R131">
        <v>95</v>
      </c>
      <c r="S131" s="5">
        <v>1.6373427835059848</v>
      </c>
    </row>
    <row r="132" spans="1:19" ht="15" customHeight="1" x14ac:dyDescent="0.25">
      <c r="A132">
        <v>587</v>
      </c>
      <c r="B132">
        <v>587</v>
      </c>
      <c r="C132" t="s">
        <v>967</v>
      </c>
      <c r="D132" s="6">
        <v>55</v>
      </c>
      <c r="E132" s="6">
        <f>(D132-'Descriptive Stats'!$B$3)/'Descriptive Stats'!$B$7</f>
        <v>-0.54973837446835905</v>
      </c>
      <c r="F132" s="6">
        <v>75</v>
      </c>
      <c r="G132" s="6">
        <f>(F132-'Descriptive Stats'!$D$3)/'Descriptive Stats'!$D$7</f>
        <v>-0.15996426452133344</v>
      </c>
      <c r="H132" s="6">
        <v>60</v>
      </c>
      <c r="I132" s="5">
        <f>('Base Stats'!H683-'Descriptive Stats'!$F$3)/'Descriptive Stats'!$F$7</f>
        <v>2.4017989671071898</v>
      </c>
      <c r="J132" s="6">
        <v>75</v>
      </c>
      <c r="K132" s="6">
        <f>(J132-'Descriptive Stats'!$H$3)/'Descriptive Stats'!$J$7</f>
        <v>8.4174385872906501E-2</v>
      </c>
      <c r="L132" s="6">
        <v>60</v>
      </c>
      <c r="M132" s="6">
        <f>(L132-'Descriptive Stats'!$J$3)/'Descriptive Stats'!$J$7</f>
        <v>-0.4319695474025031</v>
      </c>
      <c r="N132" s="6">
        <v>103</v>
      </c>
      <c r="O132" s="6">
        <f>(N132-'Descriptive Stats'!$L$3)/'Descriptive Stats'!$L$7</f>
        <v>1.1610029611508648</v>
      </c>
      <c r="P132" s="6">
        <v>428</v>
      </c>
      <c r="Q132" s="6">
        <f>(P132-'Descriptive Stats'!$N$3)/'Descriptive Stats'!$N$7</f>
        <v>-7.7300157217050067E-2</v>
      </c>
      <c r="R132">
        <v>71.33</v>
      </c>
      <c r="S132" s="5">
        <v>0.6195390886529264</v>
      </c>
    </row>
    <row r="133" spans="1:19" ht="15" customHeight="1" x14ac:dyDescent="0.25">
      <c r="A133">
        <v>445</v>
      </c>
      <c r="B133">
        <v>445</v>
      </c>
      <c r="C133" t="s">
        <v>791</v>
      </c>
      <c r="D133" s="6">
        <v>108</v>
      </c>
      <c r="E133" s="6">
        <f>(D133-'Descriptive Stats'!$B$3)/'Descriptive Stats'!$B$7</f>
        <v>1.4499544398263522</v>
      </c>
      <c r="F133" s="6">
        <v>130</v>
      </c>
      <c r="G133" s="6">
        <f>(F133-'Descriptive Stats'!$D$3)/'Descriptive Stats'!$D$7</f>
        <v>1.5327336424027662</v>
      </c>
      <c r="H133" s="6">
        <v>95</v>
      </c>
      <c r="I133" s="5">
        <f>('Base Stats'!H524-'Descriptive Stats'!$F$3)/'Descriptive Stats'!$F$7</f>
        <v>-0.78086318636653218</v>
      </c>
      <c r="J133" s="6">
        <v>80</v>
      </c>
      <c r="K133" s="6">
        <f>(J133-'Descriptive Stats'!$H$3)/'Descriptive Stats'!$J$7</f>
        <v>0.26163157997063852</v>
      </c>
      <c r="L133" s="6">
        <v>85</v>
      </c>
      <c r="M133" s="6">
        <f>(L133-'Descriptive Stats'!$J$3)/'Descriptive Stats'!$J$7</f>
        <v>0.45531642308615711</v>
      </c>
      <c r="N133" s="6">
        <v>102</v>
      </c>
      <c r="O133" s="6">
        <f>(N133-'Descriptive Stats'!$L$3)/'Descriptive Stats'!$L$7</f>
        <v>1.1275105911647516</v>
      </c>
      <c r="P133" s="6">
        <v>600</v>
      </c>
      <c r="Q133" s="6">
        <f>(P133-'Descriptive Stats'!$N$3)/'Descriptive Stats'!$N$7</f>
        <v>1.3314988322636017</v>
      </c>
      <c r="R133">
        <v>100</v>
      </c>
      <c r="S133" s="5">
        <v>0.24732693065782424</v>
      </c>
    </row>
    <row r="134" spans="1:19" ht="15" customHeight="1" x14ac:dyDescent="0.25">
      <c r="A134">
        <v>676</v>
      </c>
      <c r="B134">
        <v>676</v>
      </c>
      <c r="C134" t="s">
        <v>1072</v>
      </c>
      <c r="D134" s="6">
        <v>75</v>
      </c>
      <c r="E134" s="6">
        <f>(D134-'Descriptive Stats'!$B$3)/'Descriptive Stats'!$B$7</f>
        <v>0.20486268752964518</v>
      </c>
      <c r="F134" s="6">
        <v>80</v>
      </c>
      <c r="G134" s="6">
        <f>(F134-'Descriptive Stats'!$D$3)/'Descriptive Stats'!$D$7</f>
        <v>-6.0826366191425729E-3</v>
      </c>
      <c r="H134" s="6">
        <v>60</v>
      </c>
      <c r="I134" s="5">
        <f>('Base Stats'!H780-'Descriptive Stats'!$F$3)/'Descriptive Stats'!$F$7</f>
        <v>-0.68538332176232053</v>
      </c>
      <c r="J134" s="6">
        <v>65</v>
      </c>
      <c r="K134" s="6">
        <f>(J134-'Descriptive Stats'!$H$3)/'Descriptive Stats'!$J$7</f>
        <v>-0.27074000232255757</v>
      </c>
      <c r="L134" s="6">
        <v>90</v>
      </c>
      <c r="M134" s="6">
        <f>(L134-'Descriptive Stats'!$J$3)/'Descriptive Stats'!$J$7</f>
        <v>0.63277361718388914</v>
      </c>
      <c r="N134" s="6">
        <v>102</v>
      </c>
      <c r="O134" s="6">
        <f>(N134-'Descriptive Stats'!$L$3)/'Descriptive Stats'!$L$7</f>
        <v>1.1275105911647516</v>
      </c>
      <c r="P134" s="6">
        <v>472</v>
      </c>
      <c r="Q134" s="6">
        <f>(P134-'Descriptive Stats'!$N$3)/'Descriptive Stats'!$N$7</f>
        <v>0.28309028195241898</v>
      </c>
      <c r="R134">
        <v>78.67</v>
      </c>
      <c r="S134" s="5">
        <v>0.25990650832123408</v>
      </c>
    </row>
    <row r="135" spans="1:19" ht="15" customHeight="1" x14ac:dyDescent="0.25">
      <c r="A135">
        <v>886</v>
      </c>
      <c r="B135">
        <v>886</v>
      </c>
      <c r="C135" t="s">
        <v>1318</v>
      </c>
      <c r="D135" s="6">
        <v>68</v>
      </c>
      <c r="E135" s="6">
        <f>(D135-'Descriptive Stats'!$B$3)/'Descriptive Stats'!$B$7</f>
        <v>-5.9247684169656305E-2</v>
      </c>
      <c r="F135" s="6">
        <v>80</v>
      </c>
      <c r="G135" s="6">
        <f>(F135-'Descriptive Stats'!$D$3)/'Descriptive Stats'!$D$7</f>
        <v>-6.0826366191425729E-3</v>
      </c>
      <c r="H135" s="6">
        <v>50</v>
      </c>
      <c r="I135" s="5">
        <f>('Base Stats'!H1011-'Descriptive Stats'!$F$3)/'Descriptive Stats'!$F$7</f>
        <v>4.3432228807261604</v>
      </c>
      <c r="J135" s="6">
        <v>60</v>
      </c>
      <c r="K135" s="6">
        <f>(J135-'Descriptive Stats'!$H$3)/'Descriptive Stats'!$J$7</f>
        <v>-0.4481971964202896</v>
      </c>
      <c r="L135" s="6">
        <v>50</v>
      </c>
      <c r="M135" s="6">
        <f>(L135-'Descriptive Stats'!$J$3)/'Descriptive Stats'!$J$7</f>
        <v>-0.7868839355979671</v>
      </c>
      <c r="N135" s="6">
        <v>102</v>
      </c>
      <c r="O135" s="6">
        <f>(N135-'Descriptive Stats'!$L$3)/'Descriptive Stats'!$L$7</f>
        <v>1.1275105911647516</v>
      </c>
      <c r="P135" s="6">
        <v>410</v>
      </c>
      <c r="Q135" s="6">
        <f>(P135-'Descriptive Stats'!$N$3)/'Descriptive Stats'!$N$7</f>
        <v>-0.22473260960456012</v>
      </c>
      <c r="R135">
        <v>68.33</v>
      </c>
      <c r="S135" s="5">
        <v>0.51510258975450174</v>
      </c>
    </row>
    <row r="136" spans="1:19" ht="15" customHeight="1" x14ac:dyDescent="0.25">
      <c r="A136">
        <v>642</v>
      </c>
      <c r="B136" t="s">
        <v>1027</v>
      </c>
      <c r="C136" t="s">
        <v>1028</v>
      </c>
      <c r="D136" s="6">
        <v>79</v>
      </c>
      <c r="E136" s="6">
        <f>(D136-'Descriptive Stats'!$B$3)/'Descriptive Stats'!$B$7</f>
        <v>0.355782899929246</v>
      </c>
      <c r="F136" s="6">
        <v>105</v>
      </c>
      <c r="G136" s="6">
        <f>(F136-'Descriptive Stats'!$D$3)/'Descriptive Stats'!$D$7</f>
        <v>0.76332550289181178</v>
      </c>
      <c r="H136" s="6">
        <v>70</v>
      </c>
      <c r="I136" s="5">
        <f>('Base Stats'!H741-'Descriptive Stats'!$F$3)/'Descriptive Stats'!$F$7</f>
        <v>-0.78086318636653218</v>
      </c>
      <c r="J136" s="6">
        <v>145</v>
      </c>
      <c r="K136" s="6">
        <f>(J136-'Descriptive Stats'!$H$3)/'Descriptive Stats'!$J$7</f>
        <v>2.5685751032411548</v>
      </c>
      <c r="L136" s="6">
        <v>80</v>
      </c>
      <c r="M136" s="6">
        <f>(L136-'Descriptive Stats'!$J$3)/'Descriptive Stats'!$J$7</f>
        <v>0.27785922898842508</v>
      </c>
      <c r="N136" s="6">
        <v>101</v>
      </c>
      <c r="O136" s="6">
        <f>(N136-'Descriptive Stats'!$L$3)/'Descriptive Stats'!$L$7</f>
        <v>1.0940182211786387</v>
      </c>
      <c r="P136" s="6">
        <v>580</v>
      </c>
      <c r="Q136" s="6">
        <f>(P136-'Descriptive Stats'!$N$3)/'Descriptive Stats'!$N$7</f>
        <v>1.1676849962774793</v>
      </c>
      <c r="R136">
        <v>96.67</v>
      </c>
      <c r="S136" s="5">
        <v>0.81715344986265448</v>
      </c>
    </row>
    <row r="137" spans="1:19" ht="15" customHeight="1" x14ac:dyDescent="0.25">
      <c r="A137">
        <v>645</v>
      </c>
      <c r="B137">
        <v>645</v>
      </c>
      <c r="C137" t="s">
        <v>1031</v>
      </c>
      <c r="D137" s="6">
        <v>89</v>
      </c>
      <c r="E137" s="6">
        <f>(D137-'Descriptive Stats'!$B$3)/'Descriptive Stats'!$B$7</f>
        <v>0.73308343092824813</v>
      </c>
      <c r="F137" s="6">
        <v>125</v>
      </c>
      <c r="G137" s="6">
        <f>(F137-'Descriptive Stats'!$D$3)/'Descriptive Stats'!$D$7</f>
        <v>1.3788520145005754</v>
      </c>
      <c r="H137" s="6">
        <v>90</v>
      </c>
      <c r="I137" s="5">
        <f>('Base Stats'!H744-'Descriptive Stats'!$F$3)/'Descriptive Stats'!$F$7</f>
        <v>1.480235200189838E-2</v>
      </c>
      <c r="J137" s="6">
        <v>115</v>
      </c>
      <c r="K137" s="6">
        <f>(J137-'Descriptive Stats'!$H$3)/'Descriptive Stats'!$J$7</f>
        <v>1.5038319386547627</v>
      </c>
      <c r="L137" s="6">
        <v>80</v>
      </c>
      <c r="M137" s="6">
        <f>(L137-'Descriptive Stats'!$J$3)/'Descriptive Stats'!$J$7</f>
        <v>0.27785922898842508</v>
      </c>
      <c r="N137" s="6">
        <v>101</v>
      </c>
      <c r="O137" s="6">
        <f>(N137-'Descriptive Stats'!$L$3)/'Descriptive Stats'!$L$7</f>
        <v>1.0940182211786387</v>
      </c>
      <c r="P137" s="6">
        <v>600</v>
      </c>
      <c r="Q137" s="6">
        <f>(P137-'Descriptive Stats'!$N$3)/'Descriptive Stats'!$N$7</f>
        <v>1.3314988322636017</v>
      </c>
      <c r="R137">
        <v>100</v>
      </c>
      <c r="S137" s="5">
        <v>0.97646667836241841</v>
      </c>
    </row>
    <row r="138" spans="1:19" ht="15" customHeight="1" x14ac:dyDescent="0.25">
      <c r="A138">
        <v>516</v>
      </c>
      <c r="B138">
        <v>516</v>
      </c>
      <c r="C138" t="s">
        <v>884</v>
      </c>
      <c r="D138" s="6">
        <v>75</v>
      </c>
      <c r="E138" s="6">
        <f>(D138-'Descriptive Stats'!$B$3)/'Descriptive Stats'!$B$7</f>
        <v>0.20486268752964518</v>
      </c>
      <c r="F138" s="6">
        <v>98</v>
      </c>
      <c r="G138" s="6">
        <f>(F138-'Descriptive Stats'!$D$3)/'Descriptive Stats'!$D$7</f>
        <v>0.54789122382874456</v>
      </c>
      <c r="H138" s="6">
        <v>63</v>
      </c>
      <c r="I138" s="5">
        <f>('Base Stats'!H606-'Descriptive Stats'!$F$3)/'Descriptive Stats'!$F$7</f>
        <v>-1.0991294017139044</v>
      </c>
      <c r="J138" s="6">
        <v>98</v>
      </c>
      <c r="K138" s="6">
        <f>(J138-'Descriptive Stats'!$H$3)/'Descriptive Stats'!$J$7</f>
        <v>0.90047747872247386</v>
      </c>
      <c r="L138" s="6">
        <v>63</v>
      </c>
      <c r="M138" s="6">
        <f>(L138-'Descriptive Stats'!$J$3)/'Descriptive Stats'!$J$7</f>
        <v>-0.32549523094386384</v>
      </c>
      <c r="N138" s="6">
        <v>101</v>
      </c>
      <c r="O138" s="6">
        <f>(N138-'Descriptive Stats'!$L$3)/'Descriptive Stats'!$L$7</f>
        <v>1.0940182211786387</v>
      </c>
      <c r="P138" s="6">
        <v>498</v>
      </c>
      <c r="Q138" s="6">
        <f>(P138-'Descriptive Stats'!$N$3)/'Descriptive Stats'!$N$7</f>
        <v>0.49604826873437796</v>
      </c>
      <c r="R138">
        <v>83</v>
      </c>
      <c r="S138" s="5">
        <v>0.2687040872055585</v>
      </c>
    </row>
    <row r="139" spans="1:19" ht="15" customHeight="1" x14ac:dyDescent="0.25">
      <c r="A139">
        <v>512</v>
      </c>
      <c r="B139">
        <v>512</v>
      </c>
      <c r="C139" t="s">
        <v>880</v>
      </c>
      <c r="D139" s="6">
        <v>75</v>
      </c>
      <c r="E139" s="6">
        <f>(D139-'Descriptive Stats'!$B$3)/'Descriptive Stats'!$B$7</f>
        <v>0.20486268752964518</v>
      </c>
      <c r="F139" s="6">
        <v>98</v>
      </c>
      <c r="G139" s="6">
        <f>(F139-'Descriptive Stats'!$D$3)/'Descriptive Stats'!$D$7</f>
        <v>0.54789122382874456</v>
      </c>
      <c r="H139" s="6">
        <v>63</v>
      </c>
      <c r="I139" s="5">
        <f>('Base Stats'!H602-'Descriptive Stats'!$F$3)/'Descriptive Stats'!$F$7</f>
        <v>-0.78086318636653218</v>
      </c>
      <c r="J139" s="6">
        <v>98</v>
      </c>
      <c r="K139" s="6">
        <f>(J139-'Descriptive Stats'!$H$3)/'Descriptive Stats'!$J$7</f>
        <v>0.90047747872247386</v>
      </c>
      <c r="L139" s="6">
        <v>63</v>
      </c>
      <c r="M139" s="6">
        <f>(L139-'Descriptive Stats'!$J$3)/'Descriptive Stats'!$J$7</f>
        <v>-0.32549523094386384</v>
      </c>
      <c r="N139" s="6">
        <v>101</v>
      </c>
      <c r="O139" s="6">
        <f>(N139-'Descriptive Stats'!$L$3)/'Descriptive Stats'!$L$7</f>
        <v>1.0940182211786387</v>
      </c>
      <c r="P139" s="6">
        <v>498</v>
      </c>
      <c r="Q139" s="6">
        <f>(P139-'Descriptive Stats'!$N$3)/'Descriptive Stats'!$N$7</f>
        <v>0.49604826873437796</v>
      </c>
      <c r="R139">
        <v>83</v>
      </c>
      <c r="S139" s="5">
        <v>0.30001123575397048</v>
      </c>
    </row>
    <row r="140" spans="1:19" ht="15" customHeight="1" x14ac:dyDescent="0.25">
      <c r="A140">
        <v>514</v>
      </c>
      <c r="B140">
        <v>514</v>
      </c>
      <c r="C140" t="s">
        <v>882</v>
      </c>
      <c r="D140" s="6">
        <v>75</v>
      </c>
      <c r="E140" s="6">
        <f>(D140-'Descriptive Stats'!$B$3)/'Descriptive Stats'!$B$7</f>
        <v>0.20486268752964518</v>
      </c>
      <c r="F140" s="6">
        <v>98</v>
      </c>
      <c r="G140" s="6">
        <f>(F140-'Descriptive Stats'!$D$3)/'Descriptive Stats'!$D$7</f>
        <v>0.54789122382874456</v>
      </c>
      <c r="H140" s="6">
        <v>63</v>
      </c>
      <c r="I140" s="5">
        <f>('Base Stats'!H604-'Descriptive Stats'!$F$3)/'Descriptive Stats'!$F$7</f>
        <v>-1.0991294017139044</v>
      </c>
      <c r="J140" s="6">
        <v>98</v>
      </c>
      <c r="K140" s="6">
        <f>(J140-'Descriptive Stats'!$H$3)/'Descriptive Stats'!$J$7</f>
        <v>0.90047747872247386</v>
      </c>
      <c r="L140" s="6">
        <v>63</v>
      </c>
      <c r="M140" s="6">
        <f>(L140-'Descriptive Stats'!$J$3)/'Descriptive Stats'!$J$7</f>
        <v>-0.32549523094386384</v>
      </c>
      <c r="N140" s="6">
        <v>101</v>
      </c>
      <c r="O140" s="6">
        <f>(N140-'Descriptive Stats'!$L$3)/'Descriptive Stats'!$L$7</f>
        <v>1.0940182211786387</v>
      </c>
      <c r="P140" s="6">
        <v>498</v>
      </c>
      <c r="Q140" s="6">
        <f>(P140-'Descriptive Stats'!$N$3)/'Descriptive Stats'!$N$7</f>
        <v>0.49604826873437796</v>
      </c>
      <c r="R140">
        <v>83</v>
      </c>
      <c r="S140" s="5">
        <v>0.3837283211490321</v>
      </c>
    </row>
    <row r="141" spans="1:19" ht="15" customHeight="1" x14ac:dyDescent="0.25">
      <c r="A141">
        <v>702</v>
      </c>
      <c r="B141">
        <v>702</v>
      </c>
      <c r="C141" t="s">
        <v>1100</v>
      </c>
      <c r="D141" s="6">
        <v>67</v>
      </c>
      <c r="E141" s="6">
        <f>(D141-'Descriptive Stats'!$B$3)/'Descriptive Stats'!$B$7</f>
        <v>-9.6977737269556524E-2</v>
      </c>
      <c r="F141" s="6">
        <v>58</v>
      </c>
      <c r="G141" s="6">
        <f>(F141-'Descriptive Stats'!$D$3)/'Descriptive Stats'!$D$7</f>
        <v>-0.68316179938878241</v>
      </c>
      <c r="H141" s="6">
        <v>57</v>
      </c>
      <c r="I141" s="5">
        <f>('Base Stats'!H807-'Descriptive Stats'!$F$3)/'Descriptive Stats'!$F$7</f>
        <v>-0.14433075567178771</v>
      </c>
      <c r="J141" s="6">
        <v>81</v>
      </c>
      <c r="K141" s="6">
        <f>(J141-'Descriptive Stats'!$H$3)/'Descriptive Stats'!$J$7</f>
        <v>0.29712301879018493</v>
      </c>
      <c r="L141" s="6">
        <v>67</v>
      </c>
      <c r="M141" s="6">
        <f>(L141-'Descriptive Stats'!$J$3)/'Descriptive Stats'!$J$7</f>
        <v>-0.18352947566567823</v>
      </c>
      <c r="N141" s="6">
        <v>101</v>
      </c>
      <c r="O141" s="6">
        <f>(N141-'Descriptive Stats'!$L$3)/'Descriptive Stats'!$L$7</f>
        <v>1.0940182211786387</v>
      </c>
      <c r="P141" s="6">
        <v>431</v>
      </c>
      <c r="Q141" s="6">
        <f>(P141-'Descriptive Stats'!$N$3)/'Descriptive Stats'!$N$7</f>
        <v>-5.2728081819131724E-2</v>
      </c>
      <c r="R141">
        <v>71.83</v>
      </c>
      <c r="S141" s="5">
        <v>0.70667363653419812</v>
      </c>
    </row>
    <row r="142" spans="1:19" ht="15" customHeight="1" x14ac:dyDescent="0.25">
      <c r="A142">
        <v>18</v>
      </c>
      <c r="B142">
        <v>18</v>
      </c>
      <c r="C142" t="s">
        <v>218</v>
      </c>
      <c r="D142" s="6">
        <v>83</v>
      </c>
      <c r="E142" s="6">
        <f>(D142-'Descriptive Stats'!$B$3)/'Descriptive Stats'!$B$7</f>
        <v>0.50670311232884691</v>
      </c>
      <c r="F142" s="6">
        <v>80</v>
      </c>
      <c r="G142" s="6">
        <f>(F142-'Descriptive Stats'!$D$3)/'Descriptive Stats'!$D$7</f>
        <v>-6.0826366191425729E-3</v>
      </c>
      <c r="H142" s="6">
        <v>75</v>
      </c>
      <c r="I142" s="5">
        <f>('Base Stats'!H24-'Descriptive Stats'!$F$3)/'Descriptive Stats'!$F$7</f>
        <v>0.17393545967558449</v>
      </c>
      <c r="J142" s="6">
        <v>70</v>
      </c>
      <c r="K142" s="6">
        <f>(J142-'Descriptive Stats'!$H$3)/'Descriptive Stats'!$J$7</f>
        <v>-9.3282808224825542E-2</v>
      </c>
      <c r="L142" s="6">
        <v>70</v>
      </c>
      <c r="M142" s="6">
        <f>(L142-'Descriptive Stats'!$J$3)/'Descriptive Stats'!$J$7</f>
        <v>-7.7055159207039009E-2</v>
      </c>
      <c r="N142" s="6">
        <v>101</v>
      </c>
      <c r="O142" s="6">
        <f>(N142-'Descriptive Stats'!$L$3)/'Descriptive Stats'!$L$7</f>
        <v>1.0940182211786387</v>
      </c>
      <c r="P142" s="6">
        <v>479</v>
      </c>
      <c r="Q142" s="6">
        <f>(P142-'Descriptive Stats'!$N$3)/'Descriptive Stats'!$N$7</f>
        <v>0.3404251245475618</v>
      </c>
      <c r="R142">
        <v>79.83</v>
      </c>
      <c r="S142" s="5">
        <v>0.17880452479070755</v>
      </c>
    </row>
    <row r="143" spans="1:19" ht="15" customHeight="1" x14ac:dyDescent="0.25">
      <c r="A143">
        <v>282</v>
      </c>
      <c r="B143" t="s">
        <v>579</v>
      </c>
      <c r="C143" t="s">
        <v>580</v>
      </c>
      <c r="D143" s="6">
        <v>68</v>
      </c>
      <c r="E143" s="6">
        <f>(D143-'Descriptive Stats'!$B$3)/'Descriptive Stats'!$B$7</f>
        <v>-5.9247684169656305E-2</v>
      </c>
      <c r="F143" s="6">
        <v>85</v>
      </c>
      <c r="G143" s="6">
        <f>(F143-'Descriptive Stats'!$D$3)/'Descriptive Stats'!$D$7</f>
        <v>0.1477989912830483</v>
      </c>
      <c r="H143" s="6">
        <v>65</v>
      </c>
      <c r="I143" s="5">
        <f>('Base Stats'!H337-'Descriptive Stats'!$F$3)/'Descriptive Stats'!$F$7</f>
        <v>-0.30346386334547382</v>
      </c>
      <c r="J143" s="6">
        <v>165</v>
      </c>
      <c r="K143" s="6">
        <f>(J143-'Descriptive Stats'!$H$3)/'Descriptive Stats'!$J$7</f>
        <v>3.2784038796320831</v>
      </c>
      <c r="L143" s="6">
        <v>135</v>
      </c>
      <c r="M143" s="6">
        <f>(L143-'Descriptive Stats'!$J$3)/'Descriptive Stats'!$J$7</f>
        <v>2.2298883640634775</v>
      </c>
      <c r="N143" s="6">
        <v>100</v>
      </c>
      <c r="O143" s="6">
        <f>(N143-'Descriptive Stats'!$L$3)/'Descriptive Stats'!$L$7</f>
        <v>1.0605258511925255</v>
      </c>
      <c r="P143" s="6">
        <v>618</v>
      </c>
      <c r="Q143" s="6">
        <f>(P143-'Descriptive Stats'!$N$3)/'Descriptive Stats'!$N$7</f>
        <v>1.4789312846511118</v>
      </c>
      <c r="R143">
        <v>103</v>
      </c>
      <c r="S143" s="5">
        <v>3.1508741741767654</v>
      </c>
    </row>
    <row r="144" spans="1:19" ht="15" customHeight="1" x14ac:dyDescent="0.25">
      <c r="A144">
        <v>6</v>
      </c>
      <c r="B144" t="s">
        <v>201</v>
      </c>
      <c r="C144" t="s">
        <v>202</v>
      </c>
      <c r="D144" s="6">
        <v>78</v>
      </c>
      <c r="E144" s="6">
        <f>(D144-'Descriptive Stats'!$B$3)/'Descriptive Stats'!$B$7</f>
        <v>0.31805284682934581</v>
      </c>
      <c r="F144" s="6">
        <v>104</v>
      </c>
      <c r="G144" s="6">
        <f>(F144-'Descriptive Stats'!$D$3)/'Descriptive Stats'!$D$7</f>
        <v>0.73254917731137359</v>
      </c>
      <c r="H144" s="6">
        <v>78</v>
      </c>
      <c r="I144" s="5">
        <f>('Base Stats'!H10-'Descriptive Stats'!$F$3)/'Descriptive Stats'!$F$7</f>
        <v>1.2878672133913873</v>
      </c>
      <c r="J144" s="6">
        <v>159</v>
      </c>
      <c r="K144" s="6">
        <f>(J144-'Descriptive Stats'!$H$3)/'Descriptive Stats'!$J$7</f>
        <v>3.0654552467148046</v>
      </c>
      <c r="L144" s="6">
        <v>115</v>
      </c>
      <c r="M144" s="6">
        <f>(L144-'Descriptive Stats'!$J$3)/'Descriptive Stats'!$J$7</f>
        <v>1.5200595876725493</v>
      </c>
      <c r="N144" s="6">
        <v>100</v>
      </c>
      <c r="O144" s="6">
        <f>(N144-'Descriptive Stats'!$L$3)/'Descriptive Stats'!$L$7</f>
        <v>1.0605258511925255</v>
      </c>
      <c r="P144" s="6">
        <v>634</v>
      </c>
      <c r="Q144" s="6">
        <f>(P144-'Descriptive Stats'!$N$3)/'Descriptive Stats'!$N$7</f>
        <v>1.6099823534400095</v>
      </c>
      <c r="R144">
        <v>105.67</v>
      </c>
      <c r="S144" s="5">
        <v>2.0634552439323932</v>
      </c>
    </row>
    <row r="145" spans="1:19" ht="15" customHeight="1" x14ac:dyDescent="0.25">
      <c r="A145">
        <v>484</v>
      </c>
      <c r="B145">
        <v>484</v>
      </c>
      <c r="C145" t="s">
        <v>848</v>
      </c>
      <c r="D145" s="6">
        <v>90</v>
      </c>
      <c r="E145" s="6">
        <f>(D145-'Descriptive Stats'!$B$3)/'Descriptive Stats'!$B$7</f>
        <v>0.77081348402814831</v>
      </c>
      <c r="F145" s="6">
        <v>120</v>
      </c>
      <c r="G145" s="6">
        <f>(F145-'Descriptive Stats'!$D$3)/'Descriptive Stats'!$D$7</f>
        <v>1.2249703865983845</v>
      </c>
      <c r="H145" s="6">
        <v>100</v>
      </c>
      <c r="I145" s="5">
        <f>('Base Stats'!H572-'Descriptive Stats'!$F$3)/'Descriptive Stats'!$F$7</f>
        <v>0.17393545967558449</v>
      </c>
      <c r="J145" s="6">
        <v>150</v>
      </c>
      <c r="K145" s="6">
        <f>(J145-'Descriptive Stats'!$H$3)/'Descriptive Stats'!$J$7</f>
        <v>2.7460322973388869</v>
      </c>
      <c r="L145" s="6">
        <v>120</v>
      </c>
      <c r="M145" s="6">
        <f>(L145-'Descriptive Stats'!$J$3)/'Descriptive Stats'!$J$7</f>
        <v>1.6975167817702814</v>
      </c>
      <c r="N145" s="6">
        <v>100</v>
      </c>
      <c r="O145" s="6">
        <f>(N145-'Descriptive Stats'!$L$3)/'Descriptive Stats'!$L$7</f>
        <v>1.0605258511925255</v>
      </c>
      <c r="P145" s="6">
        <v>680</v>
      </c>
      <c r="Q145" s="6">
        <f>(P145-'Descriptive Stats'!$N$3)/'Descriptive Stats'!$N$7</f>
        <v>1.9867541762080909</v>
      </c>
      <c r="R145">
        <v>113.33</v>
      </c>
      <c r="S145" s="5">
        <v>1.1212124216238115</v>
      </c>
    </row>
    <row r="146" spans="1:19" ht="15" customHeight="1" x14ac:dyDescent="0.25">
      <c r="A146">
        <v>637</v>
      </c>
      <c r="B146">
        <v>637</v>
      </c>
      <c r="C146" t="s">
        <v>1019</v>
      </c>
      <c r="D146" s="6">
        <v>85</v>
      </c>
      <c r="E146" s="6">
        <f>(D146-'Descriptive Stats'!$B$3)/'Descriptive Stats'!$B$7</f>
        <v>0.58216321852864727</v>
      </c>
      <c r="F146" s="6">
        <v>60</v>
      </c>
      <c r="G146" s="6">
        <f>(F146-'Descriptive Stats'!$D$3)/'Descriptive Stats'!$D$7</f>
        <v>-0.62160914822790603</v>
      </c>
      <c r="H146" s="6">
        <v>65</v>
      </c>
      <c r="I146" s="5">
        <f>('Base Stats'!H734-'Descriptive Stats'!$F$3)/'Descriptive Stats'!$F$7</f>
        <v>-0.84451642943600658</v>
      </c>
      <c r="J146" s="6">
        <v>135</v>
      </c>
      <c r="K146" s="6">
        <f>(J146-'Descriptive Stats'!$H$3)/'Descriptive Stats'!$J$7</f>
        <v>2.2136607150456911</v>
      </c>
      <c r="L146" s="6">
        <v>105</v>
      </c>
      <c r="M146" s="6">
        <f>(L146-'Descriptive Stats'!$J$3)/'Descriptive Stats'!$J$7</f>
        <v>1.1651451994770852</v>
      </c>
      <c r="N146" s="6">
        <v>100</v>
      </c>
      <c r="O146" s="6">
        <f>(N146-'Descriptive Stats'!$L$3)/'Descriptive Stats'!$L$7</f>
        <v>1.0605258511925255</v>
      </c>
      <c r="P146" s="6">
        <v>550</v>
      </c>
      <c r="Q146" s="6">
        <f>(P146-'Descriptive Stats'!$N$3)/'Descriptive Stats'!$N$7</f>
        <v>0.92196424229829588</v>
      </c>
      <c r="R146">
        <v>91.67</v>
      </c>
      <c r="S146" s="5">
        <v>0.72912171531748216</v>
      </c>
    </row>
    <row r="147" spans="1:19" ht="15" customHeight="1" x14ac:dyDescent="0.25">
      <c r="A147">
        <v>257</v>
      </c>
      <c r="B147" t="s">
        <v>546</v>
      </c>
      <c r="C147" t="s">
        <v>547</v>
      </c>
      <c r="D147" s="6">
        <v>80</v>
      </c>
      <c r="E147" s="6">
        <f>(D147-'Descriptive Stats'!$B$3)/'Descriptive Stats'!$B$7</f>
        <v>0.39351295302914624</v>
      </c>
      <c r="F147" s="6">
        <v>160</v>
      </c>
      <c r="G147" s="6">
        <f>(F147-'Descriptive Stats'!$D$3)/'Descriptive Stats'!$D$7</f>
        <v>2.4560234098159115</v>
      </c>
      <c r="H147" s="6">
        <v>80</v>
      </c>
      <c r="I147" s="5">
        <f>('Base Stats'!H308-'Descriptive Stats'!$F$3)/'Descriptive Stats'!$F$7</f>
        <v>0.81046789037032885</v>
      </c>
      <c r="J147" s="6">
        <v>130</v>
      </c>
      <c r="K147" s="6">
        <f>(J147-'Descriptive Stats'!$H$3)/'Descriptive Stats'!$J$7</f>
        <v>2.036203520947959</v>
      </c>
      <c r="L147" s="6">
        <v>80</v>
      </c>
      <c r="M147" s="6">
        <f>(L147-'Descriptive Stats'!$J$3)/'Descriptive Stats'!$J$7</f>
        <v>0.27785922898842508</v>
      </c>
      <c r="N147" s="6">
        <v>100</v>
      </c>
      <c r="O147" s="6">
        <f>(N147-'Descriptive Stats'!$L$3)/'Descriptive Stats'!$L$7</f>
        <v>1.0605258511925255</v>
      </c>
      <c r="P147" s="6">
        <v>630</v>
      </c>
      <c r="Q147" s="6">
        <f>(P147-'Descriptive Stats'!$N$3)/'Descriptive Stats'!$N$7</f>
        <v>1.5772195862427851</v>
      </c>
      <c r="R147">
        <v>105</v>
      </c>
      <c r="S147" s="5">
        <v>0.68008804263397749</v>
      </c>
    </row>
    <row r="148" spans="1:19" ht="15" customHeight="1" x14ac:dyDescent="0.25">
      <c r="A148">
        <v>6</v>
      </c>
      <c r="B148" t="s">
        <v>199</v>
      </c>
      <c r="C148" t="s">
        <v>200</v>
      </c>
      <c r="D148" s="6">
        <v>78</v>
      </c>
      <c r="E148" s="6">
        <f>(D148-'Descriptive Stats'!$B$3)/'Descriptive Stats'!$B$7</f>
        <v>0.31805284682934581</v>
      </c>
      <c r="F148" s="6">
        <v>130</v>
      </c>
      <c r="G148" s="6">
        <f>(F148-'Descriptive Stats'!$D$3)/'Descriptive Stats'!$D$7</f>
        <v>1.5327336424027662</v>
      </c>
      <c r="H148" s="6">
        <v>111</v>
      </c>
      <c r="I148" s="5">
        <f>('Base Stats'!H9-'Descriptive Stats'!$F$3)/'Descriptive Stats'!$F$7</f>
        <v>0.33306856734927059</v>
      </c>
      <c r="J148" s="6">
        <v>130</v>
      </c>
      <c r="K148" s="6">
        <f>(J148-'Descriptive Stats'!$H$3)/'Descriptive Stats'!$J$7</f>
        <v>2.036203520947959</v>
      </c>
      <c r="L148" s="6">
        <v>85</v>
      </c>
      <c r="M148" s="6">
        <f>(L148-'Descriptive Stats'!$J$3)/'Descriptive Stats'!$J$7</f>
        <v>0.45531642308615711</v>
      </c>
      <c r="N148" s="6">
        <v>100</v>
      </c>
      <c r="O148" s="6">
        <f>(N148-'Descriptive Stats'!$L$3)/'Descriptive Stats'!$L$7</f>
        <v>1.0605258511925255</v>
      </c>
      <c r="P148" s="6">
        <v>634</v>
      </c>
      <c r="Q148" s="6">
        <f>(P148-'Descriptive Stats'!$N$3)/'Descriptive Stats'!$N$7</f>
        <v>1.6099823534400095</v>
      </c>
      <c r="R148">
        <v>105.67</v>
      </c>
      <c r="S148" s="5">
        <v>0.37043996279372693</v>
      </c>
    </row>
    <row r="149" spans="1:19" ht="15" customHeight="1" x14ac:dyDescent="0.25">
      <c r="A149">
        <v>145</v>
      </c>
      <c r="B149">
        <v>145</v>
      </c>
      <c r="C149" t="s">
        <v>413</v>
      </c>
      <c r="D149" s="6">
        <v>90</v>
      </c>
      <c r="E149" s="6">
        <f>(D149-'Descriptive Stats'!$B$3)/'Descriptive Stats'!$B$7</f>
        <v>0.77081348402814831</v>
      </c>
      <c r="F149" s="6">
        <v>90</v>
      </c>
      <c r="G149" s="6">
        <f>(F149-'Descriptive Stats'!$D$3)/'Descriptive Stats'!$D$7</f>
        <v>0.3016806191852392</v>
      </c>
      <c r="H149" s="6">
        <v>85</v>
      </c>
      <c r="I149" s="5">
        <f>('Base Stats'!H185-'Descriptive Stats'!$F$3)/'Descriptive Stats'!$F$7</f>
        <v>0.17393545967558449</v>
      </c>
      <c r="J149" s="6">
        <v>125</v>
      </c>
      <c r="K149" s="6">
        <f>(J149-'Descriptive Stats'!$H$3)/'Descriptive Stats'!$J$7</f>
        <v>1.8587463268502269</v>
      </c>
      <c r="L149" s="6">
        <v>90</v>
      </c>
      <c r="M149" s="6">
        <f>(L149-'Descriptive Stats'!$J$3)/'Descriptive Stats'!$J$7</f>
        <v>0.63277361718388914</v>
      </c>
      <c r="N149" s="6">
        <v>100</v>
      </c>
      <c r="O149" s="6">
        <f>(N149-'Descriptive Stats'!$L$3)/'Descriptive Stats'!$L$7</f>
        <v>1.0605258511925255</v>
      </c>
      <c r="P149" s="6">
        <v>580</v>
      </c>
      <c r="Q149" s="6">
        <f>(P149-'Descriptive Stats'!$N$3)/'Descriptive Stats'!$N$7</f>
        <v>1.1676849962774793</v>
      </c>
      <c r="R149">
        <v>96.67</v>
      </c>
      <c r="S149" s="5">
        <v>0.24962150761752255</v>
      </c>
    </row>
    <row r="150" spans="1:19" ht="15" customHeight="1" x14ac:dyDescent="0.25">
      <c r="A150">
        <v>362</v>
      </c>
      <c r="B150" t="s">
        <v>681</v>
      </c>
      <c r="C150" t="s">
        <v>682</v>
      </c>
      <c r="D150" s="6">
        <v>80</v>
      </c>
      <c r="E150" s="6">
        <f>(D150-'Descriptive Stats'!$B$3)/'Descriptive Stats'!$B$7</f>
        <v>0.39351295302914624</v>
      </c>
      <c r="F150" s="6">
        <v>120</v>
      </c>
      <c r="G150" s="6">
        <f>(F150-'Descriptive Stats'!$D$3)/'Descriptive Stats'!$D$7</f>
        <v>1.2249703865983845</v>
      </c>
      <c r="H150" s="6">
        <v>80</v>
      </c>
      <c r="I150" s="5">
        <f>('Base Stats'!H428-'Descriptive Stats'!$F$3)/'Descriptive Stats'!$F$7</f>
        <v>1.4151736995303361</v>
      </c>
      <c r="J150" s="6">
        <v>120</v>
      </c>
      <c r="K150" s="6">
        <f>(J150-'Descriptive Stats'!$H$3)/'Descriptive Stats'!$J$7</f>
        <v>1.6812891327524948</v>
      </c>
      <c r="L150" s="6">
        <v>80</v>
      </c>
      <c r="M150" s="6">
        <f>(L150-'Descriptive Stats'!$J$3)/'Descriptive Stats'!$J$7</f>
        <v>0.27785922898842508</v>
      </c>
      <c r="N150" s="6">
        <v>100</v>
      </c>
      <c r="O150" s="6">
        <f>(N150-'Descriptive Stats'!$L$3)/'Descriptive Stats'!$L$7</f>
        <v>1.0605258511925255</v>
      </c>
      <c r="P150" s="6">
        <v>580</v>
      </c>
      <c r="Q150" s="6">
        <f>(P150-'Descriptive Stats'!$N$3)/'Descriptive Stats'!$N$7</f>
        <v>1.1676849962774793</v>
      </c>
      <c r="R150">
        <v>96.67</v>
      </c>
      <c r="S150" s="5">
        <v>0.24086239067172036</v>
      </c>
    </row>
    <row r="151" spans="1:19" ht="15" customHeight="1" x14ac:dyDescent="0.25">
      <c r="A151">
        <v>373</v>
      </c>
      <c r="B151">
        <v>373</v>
      </c>
      <c r="C151" t="s">
        <v>693</v>
      </c>
      <c r="D151" s="6">
        <v>95</v>
      </c>
      <c r="E151" s="6">
        <f>(D151-'Descriptive Stats'!$B$3)/'Descriptive Stats'!$B$7</f>
        <v>0.95946374952764946</v>
      </c>
      <c r="F151" s="6">
        <v>135</v>
      </c>
      <c r="G151" s="6">
        <f>(F151-'Descriptive Stats'!$D$3)/'Descriptive Stats'!$D$7</f>
        <v>1.6866152703049571</v>
      </c>
      <c r="H151" s="6">
        <v>80</v>
      </c>
      <c r="I151" s="5">
        <f>('Base Stats'!H439-'Descriptive Stats'!$F$3)/'Descriptive Stats'!$F$7</f>
        <v>1.480235200189838E-2</v>
      </c>
      <c r="J151" s="6">
        <v>110</v>
      </c>
      <c r="K151" s="6">
        <f>(J151-'Descriptive Stats'!$H$3)/'Descriptive Stats'!$J$7</f>
        <v>1.3263747445570306</v>
      </c>
      <c r="L151" s="6">
        <v>80</v>
      </c>
      <c r="M151" s="6">
        <f>(L151-'Descriptive Stats'!$J$3)/'Descriptive Stats'!$J$7</f>
        <v>0.27785922898842508</v>
      </c>
      <c r="N151" s="6">
        <v>100</v>
      </c>
      <c r="O151" s="6">
        <f>(N151-'Descriptive Stats'!$L$3)/'Descriptive Stats'!$L$7</f>
        <v>1.0605258511925255</v>
      </c>
      <c r="P151" s="6">
        <v>600</v>
      </c>
      <c r="Q151" s="6">
        <f>(P151-'Descriptive Stats'!$N$3)/'Descriptive Stats'!$N$7</f>
        <v>1.3314988322636017</v>
      </c>
      <c r="R151">
        <v>100</v>
      </c>
      <c r="S151" s="5">
        <v>0.43992591685343552</v>
      </c>
    </row>
    <row r="152" spans="1:19" ht="15" customHeight="1" x14ac:dyDescent="0.25">
      <c r="A152">
        <v>6</v>
      </c>
      <c r="B152">
        <v>6</v>
      </c>
      <c r="C152" t="s">
        <v>198</v>
      </c>
      <c r="D152" s="6">
        <v>78</v>
      </c>
      <c r="E152" s="6">
        <f>(D152-'Descriptive Stats'!$B$3)/'Descriptive Stats'!$B$7</f>
        <v>0.31805284682934581</v>
      </c>
      <c r="F152" s="6">
        <v>84</v>
      </c>
      <c r="G152" s="6">
        <f>(F152-'Descriptive Stats'!$D$3)/'Descriptive Stats'!$D$7</f>
        <v>0.11702266570261012</v>
      </c>
      <c r="H152" s="6">
        <v>78</v>
      </c>
      <c r="I152" s="5">
        <f>('Base Stats'!H8-'Descriptive Stats'!$F$3)/'Descriptive Stats'!$F$7</f>
        <v>-0.14433075567178771</v>
      </c>
      <c r="J152" s="6">
        <v>109</v>
      </c>
      <c r="K152" s="6">
        <f>(J152-'Descriptive Stats'!$H$3)/'Descriptive Stats'!$J$7</f>
        <v>1.2908833057374842</v>
      </c>
      <c r="L152" s="6">
        <v>85</v>
      </c>
      <c r="M152" s="6">
        <f>(L152-'Descriptive Stats'!$J$3)/'Descriptive Stats'!$J$7</f>
        <v>0.45531642308615711</v>
      </c>
      <c r="N152" s="6">
        <v>100</v>
      </c>
      <c r="O152" s="6">
        <f>(N152-'Descriptive Stats'!$L$3)/'Descriptive Stats'!$L$7</f>
        <v>1.0605258511925255</v>
      </c>
      <c r="P152" s="6">
        <v>534</v>
      </c>
      <c r="Q152" s="6">
        <f>(P152-'Descriptive Stats'!$N$3)/'Descriptive Stats'!$N$7</f>
        <v>0.79091317350939805</v>
      </c>
      <c r="R152">
        <v>89</v>
      </c>
      <c r="S152" s="5">
        <v>0.18237426264822426</v>
      </c>
    </row>
    <row r="153" spans="1:19" ht="15" customHeight="1" x14ac:dyDescent="0.25">
      <c r="A153">
        <v>157</v>
      </c>
      <c r="B153">
        <v>157</v>
      </c>
      <c r="C153" t="s">
        <v>429</v>
      </c>
      <c r="D153" s="6">
        <v>78</v>
      </c>
      <c r="E153" s="6">
        <f>(D153-'Descriptive Stats'!$B$3)/'Descriptive Stats'!$B$7</f>
        <v>0.31805284682934581</v>
      </c>
      <c r="F153" s="6">
        <v>84</v>
      </c>
      <c r="G153" s="6">
        <f>(F153-'Descriptive Stats'!$D$3)/'Descriptive Stats'!$D$7</f>
        <v>0.11702266570261012</v>
      </c>
      <c r="H153" s="6">
        <v>78</v>
      </c>
      <c r="I153" s="5">
        <f>('Base Stats'!H199-'Descriptive Stats'!$F$3)/'Descriptive Stats'!$F$7</f>
        <v>-1.2582625093875905</v>
      </c>
      <c r="J153" s="6">
        <v>109</v>
      </c>
      <c r="K153" s="6">
        <f>(J153-'Descriptive Stats'!$H$3)/'Descriptive Stats'!$J$7</f>
        <v>1.2908833057374842</v>
      </c>
      <c r="L153" s="6">
        <v>85</v>
      </c>
      <c r="M153" s="6">
        <f>(L153-'Descriptive Stats'!$J$3)/'Descriptive Stats'!$J$7</f>
        <v>0.45531642308615711</v>
      </c>
      <c r="N153" s="6">
        <v>100</v>
      </c>
      <c r="O153" s="6">
        <f>(N153-'Descriptive Stats'!$L$3)/'Descriptive Stats'!$L$7</f>
        <v>1.0605258511925255</v>
      </c>
      <c r="P153" s="6">
        <v>534</v>
      </c>
      <c r="Q153" s="6">
        <f>(P153-'Descriptive Stats'!$N$3)/'Descriptive Stats'!$N$7</f>
        <v>0.79091317350939805</v>
      </c>
      <c r="R153">
        <v>89</v>
      </c>
      <c r="S153" s="5">
        <v>0.51896698287990173</v>
      </c>
    </row>
    <row r="154" spans="1:19" ht="15" customHeight="1" x14ac:dyDescent="0.25">
      <c r="A154">
        <v>151</v>
      </c>
      <c r="B154">
        <v>151</v>
      </c>
      <c r="C154" t="s">
        <v>423</v>
      </c>
      <c r="D154" s="6">
        <v>100</v>
      </c>
      <c r="E154" s="6">
        <f>(D154-'Descriptive Stats'!$B$3)/'Descriptive Stats'!$B$7</f>
        <v>1.1481140150271505</v>
      </c>
      <c r="F154" s="6">
        <v>100</v>
      </c>
      <c r="G154" s="6">
        <f>(F154-'Descriptive Stats'!$D$3)/'Descriptive Stats'!$D$7</f>
        <v>0.60944387498962094</v>
      </c>
      <c r="H154" s="6">
        <v>100</v>
      </c>
      <c r="I154" s="5">
        <f>('Base Stats'!H193-'Descriptive Stats'!$F$3)/'Descriptive Stats'!$F$7</f>
        <v>0.4922016750229567</v>
      </c>
      <c r="J154" s="6">
        <v>100</v>
      </c>
      <c r="K154" s="6">
        <f>(J154-'Descriptive Stats'!$H$3)/'Descriptive Stats'!$J$7</f>
        <v>0.97146035636156669</v>
      </c>
      <c r="L154" s="6">
        <v>100</v>
      </c>
      <c r="M154" s="6">
        <f>(L154-'Descriptive Stats'!$J$3)/'Descriptive Stats'!$J$7</f>
        <v>0.9876880053793532</v>
      </c>
      <c r="N154" s="6">
        <v>100</v>
      </c>
      <c r="O154" s="6">
        <f>(N154-'Descriptive Stats'!$L$3)/'Descriptive Stats'!$L$7</f>
        <v>1.0605258511925255</v>
      </c>
      <c r="P154" s="6">
        <v>600</v>
      </c>
      <c r="Q154" s="6">
        <f>(P154-'Descriptive Stats'!$N$3)/'Descriptive Stats'!$N$7</f>
        <v>1.3314988322636017</v>
      </c>
      <c r="R154">
        <v>100</v>
      </c>
      <c r="S154" s="5">
        <v>4.3543755957457679E-2</v>
      </c>
    </row>
    <row r="155" spans="1:19" ht="15" customHeight="1" x14ac:dyDescent="0.25">
      <c r="A155">
        <v>494</v>
      </c>
      <c r="B155">
        <v>494</v>
      </c>
      <c r="C155" t="s">
        <v>862</v>
      </c>
      <c r="D155" s="6">
        <v>100</v>
      </c>
      <c r="E155" s="6">
        <f>(D155-'Descriptive Stats'!$B$3)/'Descriptive Stats'!$B$7</f>
        <v>1.1481140150271505</v>
      </c>
      <c r="F155" s="6">
        <v>100</v>
      </c>
      <c r="G155" s="6">
        <f>(F155-'Descriptive Stats'!$D$3)/'Descriptive Stats'!$D$7</f>
        <v>0.60944387498962094</v>
      </c>
      <c r="H155" s="6">
        <v>100</v>
      </c>
      <c r="I155" s="5">
        <f>('Base Stats'!H584-'Descriptive Stats'!$F$3)/'Descriptive Stats'!$F$7</f>
        <v>-1.2582625093875905</v>
      </c>
      <c r="J155" s="6">
        <v>100</v>
      </c>
      <c r="K155" s="6">
        <f>(J155-'Descriptive Stats'!$H$3)/'Descriptive Stats'!$J$7</f>
        <v>0.97146035636156669</v>
      </c>
      <c r="L155" s="6">
        <v>100</v>
      </c>
      <c r="M155" s="6">
        <f>(L155-'Descriptive Stats'!$J$3)/'Descriptive Stats'!$J$7</f>
        <v>0.9876880053793532</v>
      </c>
      <c r="N155" s="6">
        <v>100</v>
      </c>
      <c r="O155" s="6">
        <f>(N155-'Descriptive Stats'!$L$3)/'Descriptive Stats'!$L$7</f>
        <v>1.0605258511925255</v>
      </c>
      <c r="P155" s="6">
        <v>600</v>
      </c>
      <c r="Q155" s="6">
        <f>(P155-'Descriptive Stats'!$N$3)/'Descriptive Stats'!$N$7</f>
        <v>1.3314988322636017</v>
      </c>
      <c r="R155">
        <v>100</v>
      </c>
      <c r="S155" s="5">
        <v>8.1995229390501898E-2</v>
      </c>
    </row>
    <row r="156" spans="1:19" ht="15" customHeight="1" x14ac:dyDescent="0.25">
      <c r="A156">
        <v>490</v>
      </c>
      <c r="B156">
        <v>490</v>
      </c>
      <c r="C156" t="s">
        <v>856</v>
      </c>
      <c r="D156" s="6">
        <v>100</v>
      </c>
      <c r="E156" s="6">
        <f>(D156-'Descriptive Stats'!$B$3)/'Descriptive Stats'!$B$7</f>
        <v>1.1481140150271505</v>
      </c>
      <c r="F156" s="6">
        <v>100</v>
      </c>
      <c r="G156" s="6">
        <f>(F156-'Descriptive Stats'!$D$3)/'Descriptive Stats'!$D$7</f>
        <v>0.60944387498962094</v>
      </c>
      <c r="H156" s="6">
        <v>100</v>
      </c>
      <c r="I156" s="5">
        <f>('Base Stats'!H579-'Descriptive Stats'!$F$3)/'Descriptive Stats'!$F$7</f>
        <v>-4.8850891067576063E-2</v>
      </c>
      <c r="J156" s="6">
        <v>100</v>
      </c>
      <c r="K156" s="6">
        <f>(J156-'Descriptive Stats'!$H$3)/'Descriptive Stats'!$J$7</f>
        <v>0.97146035636156669</v>
      </c>
      <c r="L156" s="6">
        <v>100</v>
      </c>
      <c r="M156" s="6">
        <f>(L156-'Descriptive Stats'!$J$3)/'Descriptive Stats'!$J$7</f>
        <v>0.9876880053793532</v>
      </c>
      <c r="N156" s="6">
        <v>100</v>
      </c>
      <c r="O156" s="6">
        <f>(N156-'Descriptive Stats'!$L$3)/'Descriptive Stats'!$L$7</f>
        <v>1.0605258511925255</v>
      </c>
      <c r="P156" s="6">
        <v>600</v>
      </c>
      <c r="Q156" s="6">
        <f>(P156-'Descriptive Stats'!$N$3)/'Descriptive Stats'!$N$7</f>
        <v>1.3314988322636017</v>
      </c>
      <c r="R156">
        <v>100</v>
      </c>
      <c r="S156" s="5">
        <v>8.7638188086572491E-2</v>
      </c>
    </row>
    <row r="157" spans="1:19" ht="15" customHeight="1" x14ac:dyDescent="0.25">
      <c r="A157">
        <v>251</v>
      </c>
      <c r="B157">
        <v>251</v>
      </c>
      <c r="C157" t="s">
        <v>537</v>
      </c>
      <c r="D157" s="6">
        <v>100</v>
      </c>
      <c r="E157" s="6">
        <f>(D157-'Descriptive Stats'!$B$3)/'Descriptive Stats'!$B$7</f>
        <v>1.1481140150271505</v>
      </c>
      <c r="F157" s="6">
        <v>100</v>
      </c>
      <c r="G157" s="6">
        <f>(F157-'Descriptive Stats'!$D$3)/'Descriptive Stats'!$D$7</f>
        <v>0.60944387498962094</v>
      </c>
      <c r="H157" s="6">
        <v>100</v>
      </c>
      <c r="I157" s="5">
        <f>('Base Stats'!H300-'Descriptive Stats'!$F$3)/'Descriptive Stats'!$F$7</f>
        <v>-0.39894372794968547</v>
      </c>
      <c r="J157" s="6">
        <v>100</v>
      </c>
      <c r="K157" s="6">
        <f>(J157-'Descriptive Stats'!$H$3)/'Descriptive Stats'!$J$7</f>
        <v>0.97146035636156669</v>
      </c>
      <c r="L157" s="6">
        <v>100</v>
      </c>
      <c r="M157" s="6">
        <f>(L157-'Descriptive Stats'!$J$3)/'Descriptive Stats'!$J$7</f>
        <v>0.9876880053793532</v>
      </c>
      <c r="N157" s="6">
        <v>100</v>
      </c>
      <c r="O157" s="6">
        <f>(N157-'Descriptive Stats'!$L$3)/'Descriptive Stats'!$L$7</f>
        <v>1.0605258511925255</v>
      </c>
      <c r="P157" s="6">
        <v>600</v>
      </c>
      <c r="Q157" s="6">
        <f>(P157-'Descriptive Stats'!$N$3)/'Descriptive Stats'!$N$7</f>
        <v>1.3314988322636017</v>
      </c>
      <c r="R157">
        <v>100</v>
      </c>
      <c r="S157" s="5">
        <v>0.11302372797728655</v>
      </c>
    </row>
    <row r="158" spans="1:19" ht="15" customHeight="1" x14ac:dyDescent="0.25">
      <c r="A158">
        <v>492</v>
      </c>
      <c r="B158">
        <v>492</v>
      </c>
      <c r="C158" t="s">
        <v>858</v>
      </c>
      <c r="D158" s="6">
        <v>100</v>
      </c>
      <c r="E158" s="6">
        <f>(D158-'Descriptive Stats'!$B$3)/'Descriptive Stats'!$B$7</f>
        <v>1.1481140150271505</v>
      </c>
      <c r="F158" s="6">
        <v>100</v>
      </c>
      <c r="G158" s="6">
        <f>(F158-'Descriptive Stats'!$D$3)/'Descriptive Stats'!$D$7</f>
        <v>0.60944387498962094</v>
      </c>
      <c r="H158" s="6">
        <v>100</v>
      </c>
      <c r="I158" s="5">
        <f>('Base Stats'!H581-'Descriptive Stats'!$F$3)/'Descriptive Stats'!$F$7</f>
        <v>-0.93999629404021823</v>
      </c>
      <c r="J158" s="6">
        <v>100</v>
      </c>
      <c r="K158" s="6">
        <f>(J158-'Descriptive Stats'!$H$3)/'Descriptive Stats'!$J$7</f>
        <v>0.97146035636156669</v>
      </c>
      <c r="L158" s="6">
        <v>100</v>
      </c>
      <c r="M158" s="6">
        <f>(L158-'Descriptive Stats'!$J$3)/'Descriptive Stats'!$J$7</f>
        <v>0.9876880053793532</v>
      </c>
      <c r="N158" s="6">
        <v>100</v>
      </c>
      <c r="O158" s="6">
        <f>(N158-'Descriptive Stats'!$L$3)/'Descriptive Stats'!$L$7</f>
        <v>1.0605258511925255</v>
      </c>
      <c r="P158" s="6">
        <v>600</v>
      </c>
      <c r="Q158" s="6">
        <f>(P158-'Descriptive Stats'!$N$3)/'Descriptive Stats'!$N$7</f>
        <v>1.3314988322636017</v>
      </c>
      <c r="R158">
        <v>100</v>
      </c>
      <c r="S158" s="5">
        <v>0.19618351344909288</v>
      </c>
    </row>
    <row r="159" spans="1:19" ht="15" customHeight="1" x14ac:dyDescent="0.25">
      <c r="A159">
        <v>385</v>
      </c>
      <c r="B159">
        <v>385</v>
      </c>
      <c r="C159" t="s">
        <v>719</v>
      </c>
      <c r="D159" s="6">
        <v>100</v>
      </c>
      <c r="E159" s="6">
        <f>(D159-'Descriptive Stats'!$B$3)/'Descriptive Stats'!$B$7</f>
        <v>1.1481140150271505</v>
      </c>
      <c r="F159" s="6">
        <v>100</v>
      </c>
      <c r="G159" s="6">
        <f>(F159-'Descriptive Stats'!$D$3)/'Descriptive Stats'!$D$7</f>
        <v>0.60944387498962094</v>
      </c>
      <c r="H159" s="6">
        <v>100</v>
      </c>
      <c r="I159" s="5">
        <f>('Base Stats'!H458-'Descriptive Stats'!$F$3)/'Descriptive Stats'!$F$7</f>
        <v>-0.93999629404021823</v>
      </c>
      <c r="J159" s="6">
        <v>100</v>
      </c>
      <c r="K159" s="6">
        <f>(J159-'Descriptive Stats'!$H$3)/'Descriptive Stats'!$J$7</f>
        <v>0.97146035636156669</v>
      </c>
      <c r="L159" s="6">
        <v>100</v>
      </c>
      <c r="M159" s="6">
        <f>(L159-'Descriptive Stats'!$J$3)/'Descriptive Stats'!$J$7</f>
        <v>0.9876880053793532</v>
      </c>
      <c r="N159" s="6">
        <v>100</v>
      </c>
      <c r="O159" s="6">
        <f>(N159-'Descriptive Stats'!$L$3)/'Descriptive Stats'!$L$7</f>
        <v>1.0605258511925255</v>
      </c>
      <c r="P159" s="6">
        <v>600</v>
      </c>
      <c r="Q159" s="6">
        <f>(P159-'Descriptive Stats'!$N$3)/'Descriptive Stats'!$N$7</f>
        <v>1.3314988322636017</v>
      </c>
      <c r="R159">
        <v>100</v>
      </c>
      <c r="S159" s="5">
        <v>0.7088220397319086</v>
      </c>
    </row>
    <row r="160" spans="1:19" ht="15" customHeight="1" x14ac:dyDescent="0.25">
      <c r="A160">
        <v>289</v>
      </c>
      <c r="B160">
        <v>289</v>
      </c>
      <c r="C160" t="s">
        <v>587</v>
      </c>
      <c r="D160" s="6">
        <v>150</v>
      </c>
      <c r="E160" s="6">
        <f>(D160-'Descriptive Stats'!$B$3)/'Descriptive Stats'!$B$7</f>
        <v>3.0346166700221611</v>
      </c>
      <c r="F160" s="6">
        <v>160</v>
      </c>
      <c r="G160" s="6">
        <f>(F160-'Descriptive Stats'!$D$3)/'Descriptive Stats'!$D$7</f>
        <v>2.4560234098159115</v>
      </c>
      <c r="H160" s="6">
        <v>100</v>
      </c>
      <c r="I160" s="5">
        <f>('Base Stats'!H344-'Descriptive Stats'!$F$3)/'Descriptive Stats'!$F$7</f>
        <v>0.6513347826966428</v>
      </c>
      <c r="J160" s="6">
        <v>95</v>
      </c>
      <c r="K160" s="6">
        <f>(J160-'Descriptive Stats'!$H$3)/'Descriptive Stats'!$J$7</f>
        <v>0.79400316226383461</v>
      </c>
      <c r="L160" s="6">
        <v>65</v>
      </c>
      <c r="M160" s="6">
        <f>(L160-'Descriptive Stats'!$J$3)/'Descriptive Stats'!$J$7</f>
        <v>-0.25451235330477107</v>
      </c>
      <c r="N160" s="6">
        <v>100</v>
      </c>
      <c r="O160" s="6">
        <f>(N160-'Descriptive Stats'!$L$3)/'Descriptive Stats'!$L$7</f>
        <v>1.0605258511925255</v>
      </c>
      <c r="P160" s="6">
        <v>670</v>
      </c>
      <c r="Q160" s="6">
        <f>(P160-'Descriptive Stats'!$N$3)/'Descriptive Stats'!$N$7</f>
        <v>1.9048472582150298</v>
      </c>
      <c r="R160">
        <v>111.67</v>
      </c>
      <c r="S160" s="5">
        <v>1.5792179594142985</v>
      </c>
    </row>
    <row r="161" spans="1:19" x14ac:dyDescent="0.25">
      <c r="A161">
        <v>244</v>
      </c>
      <c r="B161">
        <v>244</v>
      </c>
      <c r="C161" t="s">
        <v>528</v>
      </c>
      <c r="D161" s="6">
        <v>115</v>
      </c>
      <c r="E161" s="6">
        <f>(D161-'Descriptive Stats'!$B$3)/'Descriptive Stats'!$B$7</f>
        <v>1.7140648115256536</v>
      </c>
      <c r="F161" s="6">
        <v>115</v>
      </c>
      <c r="G161" s="6">
        <f>(F161-'Descriptive Stats'!$D$3)/'Descriptive Stats'!$D$7</f>
        <v>1.0710887586961935</v>
      </c>
      <c r="H161" s="6">
        <v>85</v>
      </c>
      <c r="I161" s="5">
        <f>('Base Stats'!H292-'Descriptive Stats'!$F$3)/'Descriptive Stats'!$F$7</f>
        <v>0.6513347826966428</v>
      </c>
      <c r="J161" s="6">
        <v>90</v>
      </c>
      <c r="K161" s="6">
        <f>(J161-'Descriptive Stats'!$H$3)/'Descriptive Stats'!$J$7</f>
        <v>0.61654596816610263</v>
      </c>
      <c r="L161" s="6">
        <v>75</v>
      </c>
      <c r="M161" s="6">
        <f>(L161-'Descriptive Stats'!$J$3)/'Descriptive Stats'!$J$7</f>
        <v>0.10040203489069302</v>
      </c>
      <c r="N161" s="6">
        <v>100</v>
      </c>
      <c r="O161" s="6">
        <f>(N161-'Descriptive Stats'!$L$3)/'Descriptive Stats'!$L$7</f>
        <v>1.0605258511925255</v>
      </c>
      <c r="P161" s="6">
        <v>580</v>
      </c>
      <c r="Q161" s="6">
        <f>(P161-'Descriptive Stats'!$N$3)/'Descriptive Stats'!$N$7</f>
        <v>1.1676849962774793</v>
      </c>
      <c r="R161">
        <v>96.67</v>
      </c>
      <c r="S161" s="5">
        <v>0.3853719196618493</v>
      </c>
    </row>
    <row r="162" spans="1:19" ht="15" customHeight="1" x14ac:dyDescent="0.25">
      <c r="A162">
        <v>122</v>
      </c>
      <c r="B162" t="s">
        <v>381</v>
      </c>
      <c r="C162" t="s">
        <v>382</v>
      </c>
      <c r="D162" s="6">
        <v>50</v>
      </c>
      <c r="E162" s="6">
        <f>(D162-'Descriptive Stats'!$B$3)/'Descriptive Stats'!$B$7</f>
        <v>-0.73838863996786008</v>
      </c>
      <c r="F162" s="6">
        <v>65</v>
      </c>
      <c r="G162" s="6">
        <f>(F162-'Descriptive Stats'!$D$3)/'Descriptive Stats'!$D$7</f>
        <v>-0.46772752032571518</v>
      </c>
      <c r="H162" s="6">
        <v>65</v>
      </c>
      <c r="I162" s="5">
        <f>('Base Stats'!H158-'Descriptive Stats'!$F$3)/'Descriptive Stats'!$F$7</f>
        <v>0.81046789037032885</v>
      </c>
      <c r="J162" s="6">
        <v>90</v>
      </c>
      <c r="K162" s="6">
        <f>(J162-'Descriptive Stats'!$H$3)/'Descriptive Stats'!$J$7</f>
        <v>0.61654596816610263</v>
      </c>
      <c r="L162" s="6">
        <v>90</v>
      </c>
      <c r="M162" s="6">
        <f>(L162-'Descriptive Stats'!$J$3)/'Descriptive Stats'!$J$7</f>
        <v>0.63277361718388914</v>
      </c>
      <c r="N162" s="6">
        <v>100</v>
      </c>
      <c r="O162" s="6">
        <f>(N162-'Descriptive Stats'!$L$3)/'Descriptive Stats'!$L$7</f>
        <v>1.0605258511925255</v>
      </c>
      <c r="P162" s="6">
        <v>460</v>
      </c>
      <c r="Q162" s="6">
        <f>(P162-'Descriptive Stats'!$N$3)/'Descriptive Stats'!$N$7</f>
        <v>0.1848019803607456</v>
      </c>
      <c r="R162">
        <v>76.67</v>
      </c>
      <c r="S162" s="5">
        <v>1.8831818423995814</v>
      </c>
    </row>
    <row r="163" spans="1:19" ht="15" customHeight="1" x14ac:dyDescent="0.25">
      <c r="A163">
        <v>764</v>
      </c>
      <c r="B163">
        <v>764</v>
      </c>
      <c r="C163" t="s">
        <v>1182</v>
      </c>
      <c r="D163" s="6">
        <v>51</v>
      </c>
      <c r="E163" s="6">
        <f>(D163-'Descriptive Stats'!$B$3)/'Descriptive Stats'!$B$7</f>
        <v>-0.7006585868679599</v>
      </c>
      <c r="F163" s="6">
        <v>52</v>
      </c>
      <c r="G163" s="6">
        <f>(F163-'Descriptive Stats'!$D$3)/'Descriptive Stats'!$D$7</f>
        <v>-0.86781975287141144</v>
      </c>
      <c r="H163" s="6">
        <v>90</v>
      </c>
      <c r="I163" s="5">
        <f>('Base Stats'!H882-'Descriptive Stats'!$F$3)/'Descriptive Stats'!$F$7</f>
        <v>0.6513347826966428</v>
      </c>
      <c r="J163" s="6">
        <v>82</v>
      </c>
      <c r="K163" s="6">
        <f>(J163-'Descriptive Stats'!$H$3)/'Descriptive Stats'!$J$7</f>
        <v>0.33261445760973135</v>
      </c>
      <c r="L163" s="6">
        <v>110</v>
      </c>
      <c r="M163" s="6">
        <f>(L163-'Descriptive Stats'!$J$3)/'Descriptive Stats'!$J$7</f>
        <v>1.3426023935748173</v>
      </c>
      <c r="N163" s="6">
        <v>100</v>
      </c>
      <c r="O163" s="6">
        <f>(N163-'Descriptive Stats'!$L$3)/'Descriptive Stats'!$L$7</f>
        <v>1.0605258511925255</v>
      </c>
      <c r="P163" s="6">
        <v>485</v>
      </c>
      <c r="Q163" s="6">
        <f>(P163-'Descriptive Stats'!$N$3)/'Descriptive Stats'!$N$7</f>
        <v>0.38956927534339847</v>
      </c>
      <c r="R163">
        <v>80.83</v>
      </c>
      <c r="S163" s="5">
        <v>0.71833854262212715</v>
      </c>
    </row>
    <row r="164" spans="1:19" ht="15" customHeight="1" x14ac:dyDescent="0.25">
      <c r="A164">
        <v>38</v>
      </c>
      <c r="B164">
        <v>38</v>
      </c>
      <c r="C164" t="s">
        <v>254</v>
      </c>
      <c r="D164" s="6">
        <v>73</v>
      </c>
      <c r="E164" s="6">
        <f>(D164-'Descriptive Stats'!$B$3)/'Descriptive Stats'!$B$7</f>
        <v>0.12940258132984475</v>
      </c>
      <c r="F164" s="6">
        <v>76</v>
      </c>
      <c r="G164" s="6">
        <f>(F164-'Descriptive Stats'!$D$3)/'Descriptive Stats'!$D$7</f>
        <v>-0.12918793894089528</v>
      </c>
      <c r="H164" s="6">
        <v>75</v>
      </c>
      <c r="I164" s="5">
        <f>('Base Stats'!H52-'Descriptive Stats'!$F$3)/'Descriptive Stats'!$F$7</f>
        <v>1.7652665364124456</v>
      </c>
      <c r="J164" s="6">
        <v>81</v>
      </c>
      <c r="K164" s="6">
        <f>(J164-'Descriptive Stats'!$H$3)/'Descriptive Stats'!$J$7</f>
        <v>0.29712301879018493</v>
      </c>
      <c r="L164" s="6">
        <v>100</v>
      </c>
      <c r="M164" s="6">
        <f>(L164-'Descriptive Stats'!$J$3)/'Descriptive Stats'!$J$7</f>
        <v>0.9876880053793532</v>
      </c>
      <c r="N164" s="6">
        <v>100</v>
      </c>
      <c r="O164" s="6">
        <f>(N164-'Descriptive Stats'!$L$3)/'Descriptive Stats'!$L$7</f>
        <v>1.0605258511925255</v>
      </c>
      <c r="P164" s="6">
        <v>505</v>
      </c>
      <c r="Q164" s="6">
        <f>(P164-'Descriptive Stats'!$N$3)/'Descriptive Stats'!$N$7</f>
        <v>0.55338311132952078</v>
      </c>
      <c r="R164">
        <v>84.17</v>
      </c>
      <c r="S164" s="5">
        <v>0.24737053879537754</v>
      </c>
    </row>
    <row r="165" spans="1:19" ht="15" customHeight="1" x14ac:dyDescent="0.25">
      <c r="A165">
        <v>486</v>
      </c>
      <c r="B165">
        <v>486</v>
      </c>
      <c r="C165" t="s">
        <v>850</v>
      </c>
      <c r="D165" s="6">
        <v>110</v>
      </c>
      <c r="E165" s="6">
        <f>(D165-'Descriptive Stats'!$B$3)/'Descriptive Stats'!$B$7</f>
        <v>1.5254145460261526</v>
      </c>
      <c r="F165" s="6">
        <v>160</v>
      </c>
      <c r="G165" s="6">
        <f>(F165-'Descriptive Stats'!$D$3)/'Descriptive Stats'!$D$7</f>
        <v>2.4560234098159115</v>
      </c>
      <c r="H165" s="6">
        <v>110</v>
      </c>
      <c r="I165" s="5">
        <f>('Base Stats'!H574-'Descriptive Stats'!$F$3)/'Descriptive Stats'!$F$7</f>
        <v>-0.46259697101915992</v>
      </c>
      <c r="J165" s="6">
        <v>80</v>
      </c>
      <c r="K165" s="6">
        <f>(J165-'Descriptive Stats'!$H$3)/'Descriptive Stats'!$J$7</f>
        <v>0.26163157997063852</v>
      </c>
      <c r="L165" s="6">
        <v>110</v>
      </c>
      <c r="M165" s="6">
        <f>(L165-'Descriptive Stats'!$J$3)/'Descriptive Stats'!$J$7</f>
        <v>1.3426023935748173</v>
      </c>
      <c r="N165" s="6">
        <v>100</v>
      </c>
      <c r="O165" s="6">
        <f>(N165-'Descriptive Stats'!$L$3)/'Descriptive Stats'!$L$7</f>
        <v>1.0605258511925255</v>
      </c>
      <c r="P165" s="6">
        <v>670</v>
      </c>
      <c r="Q165" s="6">
        <f>(P165-'Descriptive Stats'!$N$3)/'Descriptive Stats'!$N$7</f>
        <v>1.9048472582150298</v>
      </c>
      <c r="R165">
        <v>111.67</v>
      </c>
      <c r="S165" s="5">
        <v>0.6485345244077918</v>
      </c>
    </row>
    <row r="166" spans="1:19" ht="15" customHeight="1" x14ac:dyDescent="0.25">
      <c r="A166">
        <v>330</v>
      </c>
      <c r="B166">
        <v>330</v>
      </c>
      <c r="C166" t="s">
        <v>642</v>
      </c>
      <c r="D166" s="6">
        <v>80</v>
      </c>
      <c r="E166" s="6">
        <f>(D166-'Descriptive Stats'!$B$3)/'Descriptive Stats'!$B$7</f>
        <v>0.39351295302914624</v>
      </c>
      <c r="F166" s="6">
        <v>100</v>
      </c>
      <c r="G166" s="6">
        <f>(F166-'Descriptive Stats'!$D$3)/'Descriptive Stats'!$D$7</f>
        <v>0.60944387498962094</v>
      </c>
      <c r="H166" s="6">
        <v>80</v>
      </c>
      <c r="I166" s="5">
        <f>('Base Stats'!H392-'Descriptive Stats'!$F$3)/'Descriptive Stats'!$F$7</f>
        <v>1.480235200189838E-2</v>
      </c>
      <c r="J166" s="6">
        <v>80</v>
      </c>
      <c r="K166" s="6">
        <f>(J166-'Descriptive Stats'!$H$3)/'Descriptive Stats'!$J$7</f>
        <v>0.26163157997063852</v>
      </c>
      <c r="L166" s="6">
        <v>80</v>
      </c>
      <c r="M166" s="6">
        <f>(L166-'Descriptive Stats'!$J$3)/'Descriptive Stats'!$J$7</f>
        <v>0.27785922898842508</v>
      </c>
      <c r="N166" s="6">
        <v>100</v>
      </c>
      <c r="O166" s="6">
        <f>(N166-'Descriptive Stats'!$L$3)/'Descriptive Stats'!$L$7</f>
        <v>1.0605258511925255</v>
      </c>
      <c r="P166" s="6">
        <v>520</v>
      </c>
      <c r="Q166" s="6">
        <f>(P166-'Descriptive Stats'!$N$3)/'Descriptive Stats'!$N$7</f>
        <v>0.67624348831911252</v>
      </c>
      <c r="R166">
        <v>86.67</v>
      </c>
      <c r="S166" s="5">
        <v>0.13499836935641241</v>
      </c>
    </row>
    <row r="167" spans="1:19" ht="15" customHeight="1" x14ac:dyDescent="0.25">
      <c r="A167">
        <v>308</v>
      </c>
      <c r="B167" t="s">
        <v>613</v>
      </c>
      <c r="C167" t="s">
        <v>614</v>
      </c>
      <c r="D167" s="6">
        <v>60</v>
      </c>
      <c r="E167" s="6">
        <f>(D167-'Descriptive Stats'!$B$3)/'Descriptive Stats'!$B$7</f>
        <v>-0.36108810896885801</v>
      </c>
      <c r="F167" s="6">
        <v>100</v>
      </c>
      <c r="G167" s="6">
        <f>(F167-'Descriptive Stats'!$D$3)/'Descriptive Stats'!$D$7</f>
        <v>0.60944387498962094</v>
      </c>
      <c r="H167" s="6">
        <v>85</v>
      </c>
      <c r="I167" s="5">
        <f>('Base Stats'!H367-'Descriptive Stats'!$F$3)/'Descriptive Stats'!$F$7</f>
        <v>0.4922016750229567</v>
      </c>
      <c r="J167" s="6">
        <v>80</v>
      </c>
      <c r="K167" s="6">
        <f>(J167-'Descriptive Stats'!$H$3)/'Descriptive Stats'!$J$7</f>
        <v>0.26163157997063852</v>
      </c>
      <c r="L167" s="6">
        <v>85</v>
      </c>
      <c r="M167" s="6">
        <f>(L167-'Descriptive Stats'!$J$3)/'Descriptive Stats'!$J$7</f>
        <v>0.45531642308615711</v>
      </c>
      <c r="N167" s="6">
        <v>100</v>
      </c>
      <c r="O167" s="6">
        <f>(N167-'Descriptive Stats'!$L$3)/'Descriptive Stats'!$L$7</f>
        <v>1.0605258511925255</v>
      </c>
      <c r="P167" s="6">
        <v>510</v>
      </c>
      <c r="Q167" s="6">
        <f>(P167-'Descriptive Stats'!$N$3)/'Descriptive Stats'!$N$7</f>
        <v>0.59433657032605136</v>
      </c>
      <c r="R167">
        <v>85</v>
      </c>
      <c r="S167" s="5">
        <v>0.37561823576389092</v>
      </c>
    </row>
    <row r="168" spans="1:19" ht="15" customHeight="1" x14ac:dyDescent="0.25">
      <c r="A168">
        <v>73</v>
      </c>
      <c r="B168">
        <v>73</v>
      </c>
      <c r="C168" t="s">
        <v>303</v>
      </c>
      <c r="D168" s="6">
        <v>80</v>
      </c>
      <c r="E168" s="6">
        <f>(D168-'Descriptive Stats'!$B$3)/'Descriptive Stats'!$B$7</f>
        <v>0.39351295302914624</v>
      </c>
      <c r="F168" s="6">
        <v>70</v>
      </c>
      <c r="G168" s="6">
        <f>(F168-'Descriptive Stats'!$D$3)/'Descriptive Stats'!$D$7</f>
        <v>-0.31384589242352434</v>
      </c>
      <c r="H168" s="6">
        <v>65</v>
      </c>
      <c r="I168" s="5">
        <f>('Base Stats'!H94-'Descriptive Stats'!$F$3)/'Descriptive Stats'!$F$7</f>
        <v>-0.62173007869284602</v>
      </c>
      <c r="J168" s="6">
        <v>80</v>
      </c>
      <c r="K168" s="6">
        <f>(J168-'Descriptive Stats'!$H$3)/'Descriptive Stats'!$J$7</f>
        <v>0.26163157997063852</v>
      </c>
      <c r="L168" s="6">
        <v>120</v>
      </c>
      <c r="M168" s="6">
        <f>(L168-'Descriptive Stats'!$J$3)/'Descriptive Stats'!$J$7</f>
        <v>1.6975167817702814</v>
      </c>
      <c r="N168" s="6">
        <v>100</v>
      </c>
      <c r="O168" s="6">
        <f>(N168-'Descriptive Stats'!$L$3)/'Descriptive Stats'!$L$7</f>
        <v>1.0605258511925255</v>
      </c>
      <c r="P168" s="6">
        <v>515</v>
      </c>
      <c r="Q168" s="6">
        <f>(P168-'Descriptive Stats'!$N$3)/'Descriptive Stats'!$N$7</f>
        <v>0.63529002932258194</v>
      </c>
      <c r="R168">
        <v>85.83</v>
      </c>
      <c r="S168" s="5">
        <v>0.71207300625519854</v>
      </c>
    </row>
    <row r="169" spans="1:19" ht="15" customHeight="1" x14ac:dyDescent="0.25">
      <c r="A169">
        <v>22</v>
      </c>
      <c r="B169">
        <v>22</v>
      </c>
      <c r="C169" t="s">
        <v>228</v>
      </c>
      <c r="D169" s="6">
        <v>65</v>
      </c>
      <c r="E169" s="6">
        <f>(D169-'Descriptive Stats'!$B$3)/'Descriptive Stats'!$B$7</f>
        <v>-0.17243784346935695</v>
      </c>
      <c r="F169" s="6">
        <v>90</v>
      </c>
      <c r="G169" s="6">
        <f>(F169-'Descriptive Stats'!$D$3)/'Descriptive Stats'!$D$7</f>
        <v>0.3016806191852392</v>
      </c>
      <c r="H169" s="6">
        <v>65</v>
      </c>
      <c r="I169" s="5">
        <f>('Base Stats'!H31-'Descriptive Stats'!$F$3)/'Descriptive Stats'!$F$7</f>
        <v>0.17393545967558449</v>
      </c>
      <c r="J169" s="6">
        <v>61</v>
      </c>
      <c r="K169" s="6">
        <f>(J169-'Descriptive Stats'!$H$3)/'Descriptive Stats'!$J$7</f>
        <v>-0.41270575760074318</v>
      </c>
      <c r="L169" s="6">
        <v>61</v>
      </c>
      <c r="M169" s="6">
        <f>(L169-'Descriptive Stats'!$J$3)/'Descriptive Stats'!$J$7</f>
        <v>-0.39647810858295668</v>
      </c>
      <c r="N169" s="6">
        <v>100</v>
      </c>
      <c r="O169" s="6">
        <f>(N169-'Descriptive Stats'!$L$3)/'Descriptive Stats'!$L$7</f>
        <v>1.0605258511925255</v>
      </c>
      <c r="P169" s="6">
        <v>442</v>
      </c>
      <c r="Q169" s="6">
        <f>(P169-'Descriptive Stats'!$N$3)/'Descriptive Stats'!$N$7</f>
        <v>3.736952797323554E-2</v>
      </c>
      <c r="R169">
        <v>73.67</v>
      </c>
      <c r="S169" s="5">
        <v>0.3249730777551208</v>
      </c>
    </row>
    <row r="170" spans="1:19" ht="15" customHeight="1" x14ac:dyDescent="0.25">
      <c r="A170">
        <v>115</v>
      </c>
      <c r="B170" t="s">
        <v>372</v>
      </c>
      <c r="C170" t="s">
        <v>373</v>
      </c>
      <c r="D170" s="6">
        <v>105</v>
      </c>
      <c r="E170" s="6">
        <f>(D170-'Descriptive Stats'!$B$3)/'Descriptive Stats'!$B$7</f>
        <v>1.3367642805266515</v>
      </c>
      <c r="F170" s="6">
        <v>125</v>
      </c>
      <c r="G170" s="6">
        <f>(F170-'Descriptive Stats'!$D$3)/'Descriptive Stats'!$D$7</f>
        <v>1.3788520145005754</v>
      </c>
      <c r="H170" s="6">
        <v>100</v>
      </c>
      <c r="I170" s="5">
        <f>('Base Stats'!H150-'Descriptive Stats'!$F$3)/'Descriptive Stats'!$F$7</f>
        <v>0.17393545967558449</v>
      </c>
      <c r="J170" s="6">
        <v>60</v>
      </c>
      <c r="K170" s="6">
        <f>(J170-'Descriptive Stats'!$H$3)/'Descriptive Stats'!$J$7</f>
        <v>-0.4481971964202896</v>
      </c>
      <c r="L170" s="6">
        <v>100</v>
      </c>
      <c r="M170" s="6">
        <f>(L170-'Descriptive Stats'!$J$3)/'Descriptive Stats'!$J$7</f>
        <v>0.9876880053793532</v>
      </c>
      <c r="N170" s="6">
        <v>100</v>
      </c>
      <c r="O170" s="6">
        <f>(N170-'Descriptive Stats'!$L$3)/'Descriptive Stats'!$L$7</f>
        <v>1.0605258511925255</v>
      </c>
      <c r="P170" s="6">
        <v>590</v>
      </c>
      <c r="Q170" s="6">
        <f>(P170-'Descriptive Stats'!$N$3)/'Descriptive Stats'!$N$7</f>
        <v>1.2495919142705405</v>
      </c>
      <c r="R170">
        <v>98.33</v>
      </c>
      <c r="S170" s="5">
        <v>0.41641534218523091</v>
      </c>
    </row>
    <row r="171" spans="1:19" ht="15" customHeight="1" x14ac:dyDescent="0.25">
      <c r="A171">
        <v>100</v>
      </c>
      <c r="B171">
        <v>100</v>
      </c>
      <c r="C171" t="s">
        <v>350</v>
      </c>
      <c r="D171" s="6">
        <v>40</v>
      </c>
      <c r="E171" s="6">
        <f>(D171-'Descriptive Stats'!$B$3)/'Descriptive Stats'!$B$7</f>
        <v>-1.1156891709668622</v>
      </c>
      <c r="F171" s="6">
        <v>30</v>
      </c>
      <c r="G171" s="6">
        <f>(F171-'Descriptive Stats'!$D$3)/'Descriptive Stats'!$D$7</f>
        <v>-1.5448989156410513</v>
      </c>
      <c r="H171" s="6">
        <v>50</v>
      </c>
      <c r="I171" s="5">
        <f>('Base Stats'!H131-'Descriptive Stats'!$F$3)/'Descriptive Stats'!$F$7</f>
        <v>-0.87634305097074383</v>
      </c>
      <c r="J171" s="6">
        <v>55</v>
      </c>
      <c r="K171" s="6">
        <f>(J171-'Descriptive Stats'!$H$3)/'Descriptive Stats'!$J$7</f>
        <v>-0.62565439051802163</v>
      </c>
      <c r="L171" s="6">
        <v>55</v>
      </c>
      <c r="M171" s="6">
        <f>(L171-'Descriptive Stats'!$J$3)/'Descriptive Stats'!$J$7</f>
        <v>-0.60942674150023513</v>
      </c>
      <c r="N171" s="6">
        <v>100</v>
      </c>
      <c r="O171" s="6">
        <f>(N171-'Descriptive Stats'!$L$3)/'Descriptive Stats'!$L$7</f>
        <v>1.0605258511925255</v>
      </c>
      <c r="P171" s="6">
        <v>330</v>
      </c>
      <c r="Q171" s="6">
        <f>(P171-'Descriptive Stats'!$N$3)/'Descriptive Stats'!$N$7</f>
        <v>-0.87998795354904935</v>
      </c>
      <c r="R171">
        <v>55</v>
      </c>
      <c r="S171" s="5">
        <v>0.97985319053043773</v>
      </c>
    </row>
    <row r="172" spans="1:19" ht="15" customHeight="1" x14ac:dyDescent="0.25">
      <c r="A172">
        <v>398</v>
      </c>
      <c r="B172">
        <v>398</v>
      </c>
      <c r="C172" t="s">
        <v>738</v>
      </c>
      <c r="D172" s="6">
        <v>85</v>
      </c>
      <c r="E172" s="6">
        <f>(D172-'Descriptive Stats'!$B$3)/'Descriptive Stats'!$B$7</f>
        <v>0.58216321852864727</v>
      </c>
      <c r="F172" s="6">
        <v>120</v>
      </c>
      <c r="G172" s="6">
        <f>(F172-'Descriptive Stats'!$D$3)/'Descriptive Stats'!$D$7</f>
        <v>1.2249703865983845</v>
      </c>
      <c r="H172" s="6">
        <v>70</v>
      </c>
      <c r="I172" s="5">
        <f>('Base Stats'!H474-'Descriptive Stats'!$F$3)/'Descriptive Stats'!$F$7</f>
        <v>2.7200651824545621</v>
      </c>
      <c r="J172" s="6">
        <v>50</v>
      </c>
      <c r="K172" s="6">
        <f>(J172-'Descriptive Stats'!$H$3)/'Descriptive Stats'!$J$7</f>
        <v>-0.80311158461575372</v>
      </c>
      <c r="L172" s="6">
        <v>60</v>
      </c>
      <c r="M172" s="6">
        <f>(L172-'Descriptive Stats'!$J$3)/'Descriptive Stats'!$J$7</f>
        <v>-0.4319695474025031</v>
      </c>
      <c r="N172" s="6">
        <v>100</v>
      </c>
      <c r="O172" s="6">
        <f>(N172-'Descriptive Stats'!$L$3)/'Descriptive Stats'!$L$7</f>
        <v>1.0605258511925255</v>
      </c>
      <c r="P172" s="6">
        <v>485</v>
      </c>
      <c r="Q172" s="6">
        <f>(P172-'Descriptive Stats'!$N$3)/'Descriptive Stats'!$N$7</f>
        <v>0.38956927534339847</v>
      </c>
      <c r="R172">
        <v>80.83</v>
      </c>
      <c r="S172" s="5">
        <v>0.78952576768436555</v>
      </c>
    </row>
    <row r="173" spans="1:19" ht="15" customHeight="1" x14ac:dyDescent="0.25">
      <c r="A173">
        <v>264</v>
      </c>
      <c r="B173" t="s">
        <v>559</v>
      </c>
      <c r="C173" t="s">
        <v>560</v>
      </c>
      <c r="D173" s="6">
        <v>78</v>
      </c>
      <c r="E173" s="6">
        <f>(D173-'Descriptive Stats'!$B$3)/'Descriptive Stats'!$B$7</f>
        <v>0.31805284682934581</v>
      </c>
      <c r="F173" s="6">
        <v>70</v>
      </c>
      <c r="G173" s="6">
        <f>(F173-'Descriptive Stats'!$D$3)/'Descriptive Stats'!$D$7</f>
        <v>-0.31384589242352434</v>
      </c>
      <c r="H173" s="6">
        <v>61</v>
      </c>
      <c r="I173" s="5">
        <f>('Base Stats'!H318-'Descriptive Stats'!$F$3)/'Descriptive Stats'!$F$7</f>
        <v>1.480235200189838E-2</v>
      </c>
      <c r="J173" s="6">
        <v>50</v>
      </c>
      <c r="K173" s="6">
        <f>(J173-'Descriptive Stats'!$H$3)/'Descriptive Stats'!$J$7</f>
        <v>-0.80311158461575372</v>
      </c>
      <c r="L173" s="6">
        <v>61</v>
      </c>
      <c r="M173" s="6">
        <f>(L173-'Descriptive Stats'!$J$3)/'Descriptive Stats'!$J$7</f>
        <v>-0.39647810858295668</v>
      </c>
      <c r="N173" s="6">
        <v>100</v>
      </c>
      <c r="O173" s="6">
        <f>(N173-'Descriptive Stats'!$L$3)/'Descriptive Stats'!$L$7</f>
        <v>1.0605258511925255</v>
      </c>
      <c r="P173" s="6">
        <v>420</v>
      </c>
      <c r="Q173" s="6">
        <f>(P173-'Descriptive Stats'!$N$3)/'Descriptive Stats'!$N$7</f>
        <v>-0.14282569161149899</v>
      </c>
      <c r="R173">
        <v>70</v>
      </c>
      <c r="S173" s="5">
        <v>0.35422023243985351</v>
      </c>
    </row>
    <row r="174" spans="1:19" ht="15" customHeight="1" x14ac:dyDescent="0.25">
      <c r="A174">
        <v>264</v>
      </c>
      <c r="B174">
        <v>264</v>
      </c>
      <c r="C174" t="s">
        <v>558</v>
      </c>
      <c r="D174" s="6">
        <v>78</v>
      </c>
      <c r="E174" s="6">
        <f>(D174-'Descriptive Stats'!$B$3)/'Descriptive Stats'!$B$7</f>
        <v>0.31805284682934581</v>
      </c>
      <c r="F174" s="6">
        <v>70</v>
      </c>
      <c r="G174" s="6">
        <f>(F174-'Descriptive Stats'!$D$3)/'Descriptive Stats'!$D$7</f>
        <v>-0.31384589242352434</v>
      </c>
      <c r="H174" s="6">
        <v>61</v>
      </c>
      <c r="I174" s="5">
        <f>('Base Stats'!H317-'Descriptive Stats'!$F$3)/'Descriptive Stats'!$F$7</f>
        <v>0.96960099804401501</v>
      </c>
      <c r="J174" s="6">
        <v>50</v>
      </c>
      <c r="K174" s="6">
        <f>(J174-'Descriptive Stats'!$H$3)/'Descriptive Stats'!$J$7</f>
        <v>-0.80311158461575372</v>
      </c>
      <c r="L174" s="6">
        <v>61</v>
      </c>
      <c r="M174" s="6">
        <f>(L174-'Descriptive Stats'!$J$3)/'Descriptive Stats'!$J$7</f>
        <v>-0.39647810858295668</v>
      </c>
      <c r="N174" s="6">
        <v>100</v>
      </c>
      <c r="O174" s="6">
        <f>(N174-'Descriptive Stats'!$L$3)/'Descriptive Stats'!$L$7</f>
        <v>1.0605258511925255</v>
      </c>
      <c r="P174" s="6">
        <v>420</v>
      </c>
      <c r="Q174" s="6">
        <f>(P174-'Descriptive Stats'!$N$3)/'Descriptive Stats'!$N$7</f>
        <v>-0.14282569161149899</v>
      </c>
      <c r="R174">
        <v>70</v>
      </c>
      <c r="S174" s="5">
        <v>0.51347557687009648</v>
      </c>
    </row>
    <row r="175" spans="1:19" ht="15" customHeight="1" x14ac:dyDescent="0.25">
      <c r="A175">
        <v>241</v>
      </c>
      <c r="B175">
        <v>241</v>
      </c>
      <c r="C175" t="s">
        <v>525</v>
      </c>
      <c r="D175" s="6">
        <v>95</v>
      </c>
      <c r="E175" s="6">
        <f>(D175-'Descriptive Stats'!$B$3)/'Descriptive Stats'!$B$7</f>
        <v>0.95946374952764946</v>
      </c>
      <c r="F175" s="6">
        <v>80</v>
      </c>
      <c r="G175" s="6">
        <f>(F175-'Descriptive Stats'!$D$3)/'Descriptive Stats'!$D$7</f>
        <v>-6.0826366191425729E-3</v>
      </c>
      <c r="H175" s="6">
        <v>105</v>
      </c>
      <c r="I175" s="5">
        <f>('Base Stats'!H289-'Descriptive Stats'!$F$3)/'Descriptive Stats'!$F$7</f>
        <v>0.81046789037032885</v>
      </c>
      <c r="J175" s="6">
        <v>40</v>
      </c>
      <c r="K175" s="6">
        <f>(J175-'Descriptive Stats'!$H$3)/'Descriptive Stats'!$J$7</f>
        <v>-1.1580259728112177</v>
      </c>
      <c r="L175" s="6">
        <v>70</v>
      </c>
      <c r="M175" s="6">
        <f>(L175-'Descriptive Stats'!$J$3)/'Descriptive Stats'!$J$7</f>
        <v>-7.7055159207039009E-2</v>
      </c>
      <c r="N175" s="6">
        <v>100</v>
      </c>
      <c r="O175" s="6">
        <f>(N175-'Descriptive Stats'!$L$3)/'Descriptive Stats'!$L$7</f>
        <v>1.0605258511925255</v>
      </c>
      <c r="P175" s="6">
        <v>490</v>
      </c>
      <c r="Q175" s="6">
        <f>(P175-'Descriptive Stats'!$N$3)/'Descriptive Stats'!$N$7</f>
        <v>0.43052273433992905</v>
      </c>
      <c r="R175">
        <v>81.67</v>
      </c>
      <c r="S175" s="5">
        <v>0.5452076025099496</v>
      </c>
    </row>
    <row r="176" spans="1:19" ht="15" customHeight="1" x14ac:dyDescent="0.25">
      <c r="A176">
        <v>716</v>
      </c>
      <c r="B176">
        <v>716</v>
      </c>
      <c r="C176" t="s">
        <v>1120</v>
      </c>
      <c r="D176" s="6">
        <v>126</v>
      </c>
      <c r="E176" s="6">
        <f>(D176-'Descriptive Stats'!$B$3)/'Descriptive Stats'!$B$7</f>
        <v>2.1290953956245557</v>
      </c>
      <c r="F176" s="6">
        <v>131</v>
      </c>
      <c r="G176" s="6">
        <f>(F176-'Descriptive Stats'!$D$3)/'Descriptive Stats'!$D$7</f>
        <v>1.5635099679832043</v>
      </c>
      <c r="H176" s="6">
        <v>95</v>
      </c>
      <c r="I176" s="5">
        <f>('Base Stats'!H827-'Descriptive Stats'!$F$3)/'Descriptive Stats'!$F$7</f>
        <v>-1.0991294017139044</v>
      </c>
      <c r="J176" s="6">
        <v>131</v>
      </c>
      <c r="K176" s="6">
        <f>(J176-'Descriptive Stats'!$H$3)/'Descriptive Stats'!$J$7</f>
        <v>2.0716949597675054</v>
      </c>
      <c r="L176" s="6">
        <v>98</v>
      </c>
      <c r="M176" s="6">
        <f>(L176-'Descriptive Stats'!$J$3)/'Descriptive Stats'!$J$7</f>
        <v>0.91670512774026036</v>
      </c>
      <c r="N176" s="6">
        <v>99</v>
      </c>
      <c r="O176" s="6">
        <f>(N176-'Descriptive Stats'!$L$3)/'Descriptive Stats'!$L$7</f>
        <v>1.0270334812064124</v>
      </c>
      <c r="P176" s="6">
        <v>680</v>
      </c>
      <c r="Q176" s="6">
        <f>(P176-'Descriptive Stats'!$N$3)/'Descriptive Stats'!$N$7</f>
        <v>1.9867541762080909</v>
      </c>
      <c r="R176">
        <v>113.33</v>
      </c>
      <c r="S176" s="5">
        <v>0.36660247420448322</v>
      </c>
    </row>
    <row r="177" spans="1:19" ht="15" customHeight="1" x14ac:dyDescent="0.25">
      <c r="A177">
        <v>717</v>
      </c>
      <c r="B177">
        <v>717</v>
      </c>
      <c r="C177" t="s">
        <v>1121</v>
      </c>
      <c r="D177" s="6">
        <v>126</v>
      </c>
      <c r="E177" s="6">
        <f>(D177-'Descriptive Stats'!$B$3)/'Descriptive Stats'!$B$7</f>
        <v>2.1290953956245557</v>
      </c>
      <c r="F177" s="6">
        <v>131</v>
      </c>
      <c r="G177" s="6">
        <f>(F177-'Descriptive Stats'!$D$3)/'Descriptive Stats'!$D$7</f>
        <v>1.5635099679832043</v>
      </c>
      <c r="H177" s="6">
        <v>95</v>
      </c>
      <c r="I177" s="5">
        <f>('Base Stats'!H828-'Descriptive Stats'!$F$3)/'Descriptive Stats'!$F$7</f>
        <v>0.17393545967558449</v>
      </c>
      <c r="J177" s="6">
        <v>131</v>
      </c>
      <c r="K177" s="6">
        <f>(J177-'Descriptive Stats'!$H$3)/'Descriptive Stats'!$J$7</f>
        <v>2.0716949597675054</v>
      </c>
      <c r="L177" s="6">
        <v>98</v>
      </c>
      <c r="M177" s="6">
        <f>(L177-'Descriptive Stats'!$J$3)/'Descriptive Stats'!$J$7</f>
        <v>0.91670512774026036</v>
      </c>
      <c r="N177" s="6">
        <v>99</v>
      </c>
      <c r="O177" s="6">
        <f>(N177-'Descriptive Stats'!$L$3)/'Descriptive Stats'!$L$7</f>
        <v>1.0270334812064124</v>
      </c>
      <c r="P177" s="6">
        <v>680</v>
      </c>
      <c r="Q177" s="6">
        <f>(P177-'Descriptive Stats'!$N$3)/'Descriptive Stats'!$N$7</f>
        <v>1.9867541762080909</v>
      </c>
      <c r="R177">
        <v>113.33</v>
      </c>
      <c r="S177" s="5">
        <v>0.71965490892206807</v>
      </c>
    </row>
    <row r="178" spans="1:19" ht="15" customHeight="1" x14ac:dyDescent="0.25">
      <c r="A178">
        <v>649</v>
      </c>
      <c r="B178">
        <v>649</v>
      </c>
      <c r="C178" t="s">
        <v>1043</v>
      </c>
      <c r="D178" s="6">
        <v>71</v>
      </c>
      <c r="E178" s="6">
        <f>(D178-'Descriptive Stats'!$B$3)/'Descriptive Stats'!$B$7</f>
        <v>5.3942475130044326E-2</v>
      </c>
      <c r="F178" s="6">
        <v>120</v>
      </c>
      <c r="G178" s="6">
        <f>(F178-'Descriptive Stats'!$D$3)/'Descriptive Stats'!$D$7</f>
        <v>1.2249703865983845</v>
      </c>
      <c r="H178" s="6">
        <v>95</v>
      </c>
      <c r="I178" s="5">
        <f>('Base Stats'!H752-'Descriptive Stats'!$F$3)/'Descriptive Stats'!$F$7</f>
        <v>-0.14433075567178771</v>
      </c>
      <c r="J178" s="6">
        <v>120</v>
      </c>
      <c r="K178" s="6">
        <f>(J178-'Descriptive Stats'!$H$3)/'Descriptive Stats'!$J$7</f>
        <v>1.6812891327524948</v>
      </c>
      <c r="L178" s="6">
        <v>95</v>
      </c>
      <c r="M178" s="6">
        <f>(L178-'Descriptive Stats'!$J$3)/'Descriptive Stats'!$J$7</f>
        <v>0.81023081128162111</v>
      </c>
      <c r="N178" s="6">
        <v>99</v>
      </c>
      <c r="O178" s="6">
        <f>(N178-'Descriptive Stats'!$L$3)/'Descriptive Stats'!$L$7</f>
        <v>1.0270334812064124</v>
      </c>
      <c r="P178" s="6">
        <v>600</v>
      </c>
      <c r="Q178" s="6">
        <f>(P178-'Descriptive Stats'!$N$3)/'Descriptive Stats'!$N$7</f>
        <v>1.3314988322636017</v>
      </c>
      <c r="R178">
        <v>100</v>
      </c>
      <c r="S178" s="5">
        <v>0.25469807497900138</v>
      </c>
    </row>
    <row r="179" spans="1:19" ht="15" customHeight="1" x14ac:dyDescent="0.25">
      <c r="A179">
        <v>711</v>
      </c>
      <c r="B179">
        <v>711</v>
      </c>
      <c r="C179" t="s">
        <v>1112</v>
      </c>
      <c r="D179" s="6">
        <v>55</v>
      </c>
      <c r="E179" s="6">
        <f>(D179-'Descriptive Stats'!$B$3)/'Descriptive Stats'!$B$7</f>
        <v>-0.54973837446835905</v>
      </c>
      <c r="F179" s="6">
        <v>85</v>
      </c>
      <c r="G179" s="6">
        <f>(F179-'Descriptive Stats'!$D$3)/'Descriptive Stats'!$D$7</f>
        <v>0.1477989912830483</v>
      </c>
      <c r="H179" s="6">
        <v>122</v>
      </c>
      <c r="I179" s="5">
        <f>('Base Stats'!H819-'Descriptive Stats'!$F$3)/'Descriptive Stats'!$F$7</f>
        <v>-0.65355670022758328</v>
      </c>
      <c r="J179" s="6">
        <v>58</v>
      </c>
      <c r="K179" s="6">
        <f>(J179-'Descriptive Stats'!$H$3)/'Descriptive Stats'!$J$7</f>
        <v>-0.51918007405938238</v>
      </c>
      <c r="L179" s="6">
        <v>75</v>
      </c>
      <c r="M179" s="6">
        <f>(L179-'Descriptive Stats'!$J$3)/'Descriptive Stats'!$J$7</f>
        <v>0.10040203489069302</v>
      </c>
      <c r="N179" s="6">
        <v>99</v>
      </c>
      <c r="O179" s="6">
        <f>(N179-'Descriptive Stats'!$L$3)/'Descriptive Stats'!$L$7</f>
        <v>1.0270334812064124</v>
      </c>
      <c r="P179" s="6">
        <v>494</v>
      </c>
      <c r="Q179" s="6">
        <f>(P179-'Descriptive Stats'!$N$3)/'Descriptive Stats'!$N$7</f>
        <v>0.46328550153715353</v>
      </c>
      <c r="R179">
        <v>82.33</v>
      </c>
      <c r="S179" s="5">
        <v>0.37627771914903357</v>
      </c>
    </row>
    <row r="180" spans="1:19" ht="15" customHeight="1" x14ac:dyDescent="0.25">
      <c r="A180">
        <v>635</v>
      </c>
      <c r="B180">
        <v>635</v>
      </c>
      <c r="C180" t="s">
        <v>1017</v>
      </c>
      <c r="D180" s="6">
        <v>92</v>
      </c>
      <c r="E180" s="6">
        <f>(D180-'Descriptive Stats'!$B$3)/'Descriptive Stats'!$B$7</f>
        <v>0.84627359022794879</v>
      </c>
      <c r="F180" s="6">
        <v>105</v>
      </c>
      <c r="G180" s="6">
        <f>(F180-'Descriptive Stats'!$D$3)/'Descriptive Stats'!$D$7</f>
        <v>0.76332550289181178</v>
      </c>
      <c r="H180" s="6">
        <v>90</v>
      </c>
      <c r="I180" s="5">
        <f>('Base Stats'!H732-'Descriptive Stats'!$F$3)/'Descriptive Stats'!$F$7</f>
        <v>-1.0036495371096927</v>
      </c>
      <c r="J180" s="6">
        <v>125</v>
      </c>
      <c r="K180" s="6">
        <f>(J180-'Descriptive Stats'!$H$3)/'Descriptive Stats'!$J$7</f>
        <v>1.8587463268502269</v>
      </c>
      <c r="L180" s="6">
        <v>90</v>
      </c>
      <c r="M180" s="6">
        <f>(L180-'Descriptive Stats'!$J$3)/'Descriptive Stats'!$J$7</f>
        <v>0.63277361718388914</v>
      </c>
      <c r="N180" s="6">
        <v>98</v>
      </c>
      <c r="O180" s="6">
        <f>(N180-'Descriptive Stats'!$L$3)/'Descriptive Stats'!$L$7</f>
        <v>0.99354111122029942</v>
      </c>
      <c r="P180" s="6">
        <v>600</v>
      </c>
      <c r="Q180" s="6">
        <f>(P180-'Descriptive Stats'!$N$3)/'Descriptive Stats'!$N$7</f>
        <v>1.3314988322636017</v>
      </c>
      <c r="R180">
        <v>100</v>
      </c>
      <c r="S180" s="5">
        <v>0.50377680660360324</v>
      </c>
    </row>
    <row r="181" spans="1:19" ht="15" customHeight="1" x14ac:dyDescent="0.25">
      <c r="A181">
        <v>581</v>
      </c>
      <c r="B181">
        <v>581</v>
      </c>
      <c r="C181" t="s">
        <v>961</v>
      </c>
      <c r="D181" s="6">
        <v>75</v>
      </c>
      <c r="E181" s="6">
        <f>(D181-'Descriptive Stats'!$B$3)/'Descriptive Stats'!$B$7</f>
        <v>0.20486268752964518</v>
      </c>
      <c r="F181" s="6">
        <v>87</v>
      </c>
      <c r="G181" s="6">
        <f>(F181-'Descriptive Stats'!$D$3)/'Descriptive Stats'!$D$7</f>
        <v>0.20935164244392465</v>
      </c>
      <c r="H181" s="6">
        <v>63</v>
      </c>
      <c r="I181" s="5">
        <f>('Base Stats'!H677-'Descriptive Stats'!$F$3)/'Descriptive Stats'!$F$7</f>
        <v>0.81046789037032885</v>
      </c>
      <c r="J181" s="6">
        <v>87</v>
      </c>
      <c r="K181" s="6">
        <f>(J181-'Descriptive Stats'!$H$3)/'Descriptive Stats'!$J$7</f>
        <v>0.51007165170746338</v>
      </c>
      <c r="L181" s="6">
        <v>63</v>
      </c>
      <c r="M181" s="6">
        <f>(L181-'Descriptive Stats'!$J$3)/'Descriptive Stats'!$J$7</f>
        <v>-0.32549523094386384</v>
      </c>
      <c r="N181" s="6">
        <v>98</v>
      </c>
      <c r="O181" s="6">
        <f>(N181-'Descriptive Stats'!$L$3)/'Descriptive Stats'!$L$7</f>
        <v>0.99354111122029942</v>
      </c>
      <c r="P181" s="6">
        <v>473</v>
      </c>
      <c r="Q181" s="6">
        <f>(P181-'Descriptive Stats'!$N$3)/'Descriptive Stats'!$N$7</f>
        <v>0.29128097375172507</v>
      </c>
      <c r="R181">
        <v>78.83</v>
      </c>
      <c r="S181" s="5">
        <v>0.37528507052408472</v>
      </c>
    </row>
    <row r="182" spans="1:19" ht="15" customHeight="1" x14ac:dyDescent="0.25">
      <c r="A182">
        <v>550</v>
      </c>
      <c r="B182">
        <v>550</v>
      </c>
      <c r="C182" t="s">
        <v>920</v>
      </c>
      <c r="D182" s="6">
        <v>70</v>
      </c>
      <c r="E182" s="6">
        <f>(D182-'Descriptive Stats'!$B$3)/'Descriptive Stats'!$B$7</f>
        <v>1.6212422030144117E-2</v>
      </c>
      <c r="F182" s="6">
        <v>92</v>
      </c>
      <c r="G182" s="6">
        <f>(F182-'Descriptive Stats'!$D$3)/'Descriptive Stats'!$D$7</f>
        <v>0.36323327034611552</v>
      </c>
      <c r="H182" s="6">
        <v>65</v>
      </c>
      <c r="I182" s="5">
        <f>('Base Stats'!H641-'Descriptive Stats'!$F$3)/'Descriptive Stats'!$F$7</f>
        <v>0.81046789037032885</v>
      </c>
      <c r="J182" s="6">
        <v>80</v>
      </c>
      <c r="K182" s="6">
        <f>(J182-'Descriptive Stats'!$H$3)/'Descriptive Stats'!$J$7</f>
        <v>0.26163157997063852</v>
      </c>
      <c r="L182" s="6">
        <v>55</v>
      </c>
      <c r="M182" s="6">
        <f>(L182-'Descriptive Stats'!$J$3)/'Descriptive Stats'!$J$7</f>
        <v>-0.60942674150023513</v>
      </c>
      <c r="N182" s="6">
        <v>98</v>
      </c>
      <c r="O182" s="6">
        <f>(N182-'Descriptive Stats'!$L$3)/'Descriptive Stats'!$L$7</f>
        <v>0.99354111122029942</v>
      </c>
      <c r="P182" s="6">
        <v>460</v>
      </c>
      <c r="Q182" s="6">
        <f>(P182-'Descriptive Stats'!$N$3)/'Descriptive Stats'!$N$7</f>
        <v>0.1848019803607456</v>
      </c>
      <c r="R182">
        <v>76.67</v>
      </c>
      <c r="S182" s="5">
        <v>0.40692675880243173</v>
      </c>
    </row>
    <row r="183" spans="1:19" ht="15" customHeight="1" x14ac:dyDescent="0.25">
      <c r="A183">
        <v>792</v>
      </c>
      <c r="B183">
        <v>792</v>
      </c>
      <c r="C183" t="s">
        <v>1212</v>
      </c>
      <c r="D183" s="6">
        <v>137</v>
      </c>
      <c r="E183" s="6">
        <f>(D183-'Descriptive Stats'!$B$3)/'Descriptive Stats'!$B$7</f>
        <v>2.5441259797234581</v>
      </c>
      <c r="F183" s="6">
        <v>113</v>
      </c>
      <c r="G183" s="6">
        <f>(F183-'Descriptive Stats'!$D$3)/'Descriptive Stats'!$D$7</f>
        <v>1.0095361075353173</v>
      </c>
      <c r="H183" s="6">
        <v>89</v>
      </c>
      <c r="I183" s="5">
        <f>('Base Stats'!H911-'Descriptive Stats'!$F$3)/'Descriptive Stats'!$F$7</f>
        <v>-0.78086318636653218</v>
      </c>
      <c r="J183" s="6">
        <v>137</v>
      </c>
      <c r="K183" s="6">
        <f>(J183-'Descriptive Stats'!$H$3)/'Descriptive Stats'!$J$7</f>
        <v>2.2846435926847839</v>
      </c>
      <c r="L183" s="6">
        <v>107</v>
      </c>
      <c r="M183" s="6">
        <f>(L183-'Descriptive Stats'!$J$3)/'Descriptive Stats'!$J$7</f>
        <v>1.236128077116178</v>
      </c>
      <c r="N183" s="6">
        <v>97</v>
      </c>
      <c r="O183" s="6">
        <f>(N183-'Descriptive Stats'!$L$3)/'Descriptive Stats'!$L$7</f>
        <v>0.96004874123418638</v>
      </c>
      <c r="P183" s="6">
        <v>680</v>
      </c>
      <c r="Q183" s="6">
        <f>(P183-'Descriptive Stats'!$N$3)/'Descriptive Stats'!$N$7</f>
        <v>1.9867541762080909</v>
      </c>
      <c r="R183">
        <v>113.33</v>
      </c>
      <c r="S183" s="5">
        <v>0.80102083123270973</v>
      </c>
    </row>
    <row r="184" spans="1:19" ht="15" customHeight="1" x14ac:dyDescent="0.25">
      <c r="A184">
        <v>791</v>
      </c>
      <c r="B184">
        <v>791</v>
      </c>
      <c r="C184" t="s">
        <v>1211</v>
      </c>
      <c r="D184" s="6">
        <v>137</v>
      </c>
      <c r="E184" s="6">
        <f>(D184-'Descriptive Stats'!$B$3)/'Descriptive Stats'!$B$7</f>
        <v>2.5441259797234581</v>
      </c>
      <c r="F184" s="6">
        <v>137</v>
      </c>
      <c r="G184" s="6">
        <f>(F184-'Descriptive Stats'!$D$3)/'Descriptive Stats'!$D$7</f>
        <v>1.7481679214658334</v>
      </c>
      <c r="H184" s="6">
        <v>107</v>
      </c>
      <c r="I184" s="5">
        <f>('Base Stats'!H910-'Descriptive Stats'!$F$3)/'Descriptive Stats'!$F$7</f>
        <v>1.480235200189838E-2</v>
      </c>
      <c r="J184" s="6">
        <v>113</v>
      </c>
      <c r="K184" s="6">
        <f>(J184-'Descriptive Stats'!$H$3)/'Descriptive Stats'!$J$7</f>
        <v>1.4328490610156699</v>
      </c>
      <c r="L184" s="6">
        <v>89</v>
      </c>
      <c r="M184" s="6">
        <f>(L184-'Descriptive Stats'!$J$3)/'Descriptive Stats'!$J$7</f>
        <v>0.59728217836434272</v>
      </c>
      <c r="N184" s="6">
        <v>97</v>
      </c>
      <c r="O184" s="6">
        <f>(N184-'Descriptive Stats'!$L$3)/'Descriptive Stats'!$L$7</f>
        <v>0.96004874123418638</v>
      </c>
      <c r="P184" s="6">
        <v>680</v>
      </c>
      <c r="Q184" s="6">
        <f>(P184-'Descriptive Stats'!$N$3)/'Descriptive Stats'!$N$7</f>
        <v>1.9867541762080909</v>
      </c>
      <c r="R184">
        <v>113.33</v>
      </c>
      <c r="S184" s="5">
        <v>1.4232858164602638</v>
      </c>
    </row>
    <row r="185" spans="1:19" ht="15" customHeight="1" x14ac:dyDescent="0.25">
      <c r="A185">
        <v>561</v>
      </c>
      <c r="B185">
        <v>561</v>
      </c>
      <c r="C185" t="s">
        <v>939</v>
      </c>
      <c r="D185" s="6">
        <v>72</v>
      </c>
      <c r="E185" s="6">
        <f>(D185-'Descriptive Stats'!$B$3)/'Descriptive Stats'!$B$7</f>
        <v>9.1672528229944539E-2</v>
      </c>
      <c r="F185" s="6">
        <v>58</v>
      </c>
      <c r="G185" s="6">
        <f>(F185-'Descriptive Stats'!$D$3)/'Descriptive Stats'!$D$7</f>
        <v>-0.68316179938878241</v>
      </c>
      <c r="H185" s="6">
        <v>80</v>
      </c>
      <c r="I185" s="5">
        <f>('Base Stats'!H656-'Descriptive Stats'!$F$3)/'Descriptive Stats'!$F$7</f>
        <v>-0.78086318636653218</v>
      </c>
      <c r="J185" s="6">
        <v>103</v>
      </c>
      <c r="K185" s="6">
        <f>(J185-'Descriptive Stats'!$H$3)/'Descriptive Stats'!$J$7</f>
        <v>1.0779346728202059</v>
      </c>
      <c r="L185" s="6">
        <v>80</v>
      </c>
      <c r="M185" s="6">
        <f>(L185-'Descriptive Stats'!$J$3)/'Descriptive Stats'!$J$7</f>
        <v>0.27785922898842508</v>
      </c>
      <c r="N185" s="6">
        <v>97</v>
      </c>
      <c r="O185" s="6">
        <f>(N185-'Descriptive Stats'!$L$3)/'Descriptive Stats'!$L$7</f>
        <v>0.96004874123418638</v>
      </c>
      <c r="P185" s="6">
        <v>490</v>
      </c>
      <c r="Q185" s="6">
        <f>(P185-'Descriptive Stats'!$N$3)/'Descriptive Stats'!$N$7</f>
        <v>0.43052273433992905</v>
      </c>
      <c r="R185">
        <v>81.67</v>
      </c>
      <c r="S185" s="5">
        <v>0.80326598955193329</v>
      </c>
    </row>
    <row r="186" spans="1:19" ht="15" customHeight="1" x14ac:dyDescent="0.25">
      <c r="A186">
        <v>657</v>
      </c>
      <c r="B186">
        <v>657</v>
      </c>
      <c r="C186" t="s">
        <v>1051</v>
      </c>
      <c r="D186" s="6">
        <v>54</v>
      </c>
      <c r="E186" s="6">
        <f>(D186-'Descriptive Stats'!$B$3)/'Descriptive Stats'!$B$7</f>
        <v>-0.58746842756825923</v>
      </c>
      <c r="F186" s="6">
        <v>63</v>
      </c>
      <c r="G186" s="6">
        <f>(F186-'Descriptive Stats'!$D$3)/'Descriptive Stats'!$D$7</f>
        <v>-0.52928017148659157</v>
      </c>
      <c r="H186" s="6">
        <v>52</v>
      </c>
      <c r="I186" s="5">
        <f>('Base Stats'!H760-'Descriptive Stats'!$F$3)/'Descriptive Stats'!$F$7</f>
        <v>-1.2582625093875905</v>
      </c>
      <c r="J186" s="6">
        <v>83</v>
      </c>
      <c r="K186" s="6">
        <f>(J186-'Descriptive Stats'!$H$3)/'Descriptive Stats'!$J$7</f>
        <v>0.36810589642927777</v>
      </c>
      <c r="L186" s="6">
        <v>56</v>
      </c>
      <c r="M186" s="6">
        <f>(L186-'Descriptive Stats'!$J$3)/'Descriptive Stats'!$J$7</f>
        <v>-0.57393530268068871</v>
      </c>
      <c r="N186" s="6">
        <v>97</v>
      </c>
      <c r="O186" s="6">
        <f>(N186-'Descriptive Stats'!$L$3)/'Descriptive Stats'!$L$7</f>
        <v>0.96004874123418638</v>
      </c>
      <c r="P186" s="6">
        <v>405</v>
      </c>
      <c r="Q186" s="6">
        <f>(P186-'Descriptive Stats'!$N$3)/'Descriptive Stats'!$N$7</f>
        <v>-0.26568606860109073</v>
      </c>
      <c r="R186">
        <v>67.5</v>
      </c>
      <c r="S186" s="5">
        <v>0.40061836467479117</v>
      </c>
    </row>
    <row r="187" spans="1:19" ht="15" customHeight="1" x14ac:dyDescent="0.25">
      <c r="A187">
        <v>877</v>
      </c>
      <c r="B187">
        <v>877</v>
      </c>
      <c r="C187" t="s">
        <v>1309</v>
      </c>
      <c r="D187" s="6">
        <v>58</v>
      </c>
      <c r="E187" s="6">
        <f>(D187-'Descriptive Stats'!$B$3)/'Descriptive Stats'!$B$7</f>
        <v>-0.43654821516865844</v>
      </c>
      <c r="F187" s="6">
        <v>95</v>
      </c>
      <c r="G187" s="6">
        <f>(F187-'Descriptive Stats'!$D$3)/'Descriptive Stats'!$D$7</f>
        <v>0.45556224708743004</v>
      </c>
      <c r="H187" s="6">
        <v>58</v>
      </c>
      <c r="I187" s="5">
        <f>('Base Stats'!H1002-'Descriptive Stats'!$F$3)/'Descriptive Stats'!$F$7</f>
        <v>-0.93999629404021823</v>
      </c>
      <c r="J187" s="6">
        <v>70</v>
      </c>
      <c r="K187" s="6">
        <f>(J187-'Descriptive Stats'!$H$3)/'Descriptive Stats'!$J$7</f>
        <v>-9.3282808224825542E-2</v>
      </c>
      <c r="L187" s="6">
        <v>58</v>
      </c>
      <c r="M187" s="6">
        <f>(L187-'Descriptive Stats'!$J$3)/'Descriptive Stats'!$J$7</f>
        <v>-0.50295242504159587</v>
      </c>
      <c r="N187" s="6">
        <v>97</v>
      </c>
      <c r="O187" s="6">
        <f>(N187-'Descriptive Stats'!$L$3)/'Descriptive Stats'!$L$7</f>
        <v>0.96004874123418638</v>
      </c>
      <c r="P187" s="6">
        <v>436</v>
      </c>
      <c r="Q187" s="6">
        <f>(P187-'Descriptive Stats'!$N$3)/'Descriptive Stats'!$N$7</f>
        <v>-1.1774622822601149E-2</v>
      </c>
      <c r="R187">
        <v>72.67</v>
      </c>
      <c r="S187" s="5">
        <v>0.26546982708919342</v>
      </c>
    </row>
    <row r="188" spans="1:19" ht="15" customHeight="1" x14ac:dyDescent="0.25">
      <c r="A188">
        <v>612</v>
      </c>
      <c r="B188">
        <v>612</v>
      </c>
      <c r="C188" t="s">
        <v>992</v>
      </c>
      <c r="D188" s="6">
        <v>76</v>
      </c>
      <c r="E188" s="6">
        <f>(D188-'Descriptive Stats'!$B$3)/'Descriptive Stats'!$B$7</f>
        <v>0.24259274062954539</v>
      </c>
      <c r="F188" s="6">
        <v>147</v>
      </c>
      <c r="G188" s="6">
        <f>(F188-'Descriptive Stats'!$D$3)/'Descriptive Stats'!$D$7</f>
        <v>2.0559311772702151</v>
      </c>
      <c r="H188" s="6">
        <v>90</v>
      </c>
      <c r="I188" s="5">
        <f>('Base Stats'!H708-'Descriptive Stats'!$F$3)/'Descriptive Stats'!$F$7</f>
        <v>0.81046789037032885</v>
      </c>
      <c r="J188" s="6">
        <v>60</v>
      </c>
      <c r="K188" s="6">
        <f>(J188-'Descriptive Stats'!$H$3)/'Descriptive Stats'!$J$7</f>
        <v>-0.4481971964202896</v>
      </c>
      <c r="L188" s="6">
        <v>70</v>
      </c>
      <c r="M188" s="6">
        <f>(L188-'Descriptive Stats'!$J$3)/'Descriptive Stats'!$J$7</f>
        <v>-7.7055159207039009E-2</v>
      </c>
      <c r="N188" s="6">
        <v>97</v>
      </c>
      <c r="O188" s="6">
        <f>(N188-'Descriptive Stats'!$L$3)/'Descriptive Stats'!$L$7</f>
        <v>0.96004874123418638</v>
      </c>
      <c r="P188" s="6">
        <v>540</v>
      </c>
      <c r="Q188" s="6">
        <f>(P188-'Descriptive Stats'!$N$3)/'Descriptive Stats'!$N$7</f>
        <v>0.84005732430523483</v>
      </c>
      <c r="R188">
        <v>90</v>
      </c>
      <c r="S188" s="5">
        <v>0.75371210830895863</v>
      </c>
    </row>
    <row r="189" spans="1:19" ht="15" customHeight="1" x14ac:dyDescent="0.25">
      <c r="A189">
        <v>20</v>
      </c>
      <c r="B189">
        <v>20</v>
      </c>
      <c r="C189" t="s">
        <v>224</v>
      </c>
      <c r="D189" s="6">
        <v>55</v>
      </c>
      <c r="E189" s="6">
        <f>(D189-'Descriptive Stats'!$B$3)/'Descriptive Stats'!$B$7</f>
        <v>-0.54973837446835905</v>
      </c>
      <c r="F189" s="6">
        <v>81</v>
      </c>
      <c r="G189" s="6">
        <f>(F189-'Descriptive Stats'!$D$3)/'Descriptive Stats'!$D$7</f>
        <v>2.4693688961295601E-2</v>
      </c>
      <c r="H189" s="6">
        <v>60</v>
      </c>
      <c r="I189" s="5">
        <f>('Base Stats'!H28-'Descriptive Stats'!$F$3)/'Descriptive Stats'!$F$7</f>
        <v>5.5844611205809116</v>
      </c>
      <c r="J189" s="6">
        <v>50</v>
      </c>
      <c r="K189" s="6">
        <f>(J189-'Descriptive Stats'!$H$3)/'Descriptive Stats'!$J$7</f>
        <v>-0.80311158461575372</v>
      </c>
      <c r="L189" s="6">
        <v>70</v>
      </c>
      <c r="M189" s="6">
        <f>(L189-'Descriptive Stats'!$J$3)/'Descriptive Stats'!$J$7</f>
        <v>-7.7055159207039009E-2</v>
      </c>
      <c r="N189" s="6">
        <v>97</v>
      </c>
      <c r="O189" s="6">
        <f>(N189-'Descriptive Stats'!$L$3)/'Descriptive Stats'!$L$7</f>
        <v>0.96004874123418638</v>
      </c>
      <c r="P189" s="6">
        <v>413</v>
      </c>
      <c r="Q189" s="6">
        <f>(P189-'Descriptive Stats'!$N$3)/'Descriptive Stats'!$N$7</f>
        <v>-0.20016053420664179</v>
      </c>
      <c r="R189">
        <v>68.83</v>
      </c>
      <c r="S189" s="5">
        <v>1.0610814290546304</v>
      </c>
    </row>
    <row r="190" spans="1:19" ht="15" customHeight="1" x14ac:dyDescent="0.25">
      <c r="A190">
        <v>370</v>
      </c>
      <c r="B190">
        <v>370</v>
      </c>
      <c r="C190" t="s">
        <v>690</v>
      </c>
      <c r="D190" s="6">
        <v>43</v>
      </c>
      <c r="E190" s="6">
        <f>(D190-'Descriptive Stats'!$B$3)/'Descriptive Stats'!$B$7</f>
        <v>-1.0024990116671615</v>
      </c>
      <c r="F190" s="6">
        <v>30</v>
      </c>
      <c r="G190" s="6">
        <f>(F190-'Descriptive Stats'!$D$3)/'Descriptive Stats'!$D$7</f>
        <v>-1.5448989156410513</v>
      </c>
      <c r="H190" s="6">
        <v>55</v>
      </c>
      <c r="I190" s="5">
        <f>('Base Stats'!H436-'Descriptive Stats'!$F$3)/'Descriptive Stats'!$F$7</f>
        <v>0.6513347826966428</v>
      </c>
      <c r="J190" s="6">
        <v>40</v>
      </c>
      <c r="K190" s="6">
        <f>(J190-'Descriptive Stats'!$H$3)/'Descriptive Stats'!$J$7</f>
        <v>-1.1580259728112177</v>
      </c>
      <c r="L190" s="6">
        <v>65</v>
      </c>
      <c r="M190" s="6">
        <f>(L190-'Descriptive Stats'!$J$3)/'Descriptive Stats'!$J$7</f>
        <v>-0.25451235330477107</v>
      </c>
      <c r="N190" s="6">
        <v>97</v>
      </c>
      <c r="O190" s="6">
        <f>(N190-'Descriptive Stats'!$L$3)/'Descriptive Stats'!$L$7</f>
        <v>0.96004874123418638</v>
      </c>
      <c r="P190" s="6">
        <v>330</v>
      </c>
      <c r="Q190" s="6">
        <f>(P190-'Descriptive Stats'!$N$3)/'Descriptive Stats'!$N$7</f>
        <v>-0.87998795354904935</v>
      </c>
      <c r="R190">
        <v>55</v>
      </c>
      <c r="S190" s="5">
        <v>0.83236032263388671</v>
      </c>
    </row>
    <row r="191" spans="1:19" ht="15" customHeight="1" x14ac:dyDescent="0.25">
      <c r="A191">
        <v>778</v>
      </c>
      <c r="B191">
        <v>778</v>
      </c>
      <c r="C191" t="s">
        <v>1198</v>
      </c>
      <c r="D191" s="6">
        <v>55</v>
      </c>
      <c r="E191" s="6">
        <f>(D191-'Descriptive Stats'!$B$3)/'Descriptive Stats'!$B$7</f>
        <v>-0.54973837446835905</v>
      </c>
      <c r="F191" s="6">
        <v>90</v>
      </c>
      <c r="G191" s="6">
        <f>(F191-'Descriptive Stats'!$D$3)/'Descriptive Stats'!$D$7</f>
        <v>0.3016806191852392</v>
      </c>
      <c r="H191" s="6">
        <v>80</v>
      </c>
      <c r="I191" s="5">
        <f>('Base Stats'!H897-'Descriptive Stats'!$F$3)/'Descriptive Stats'!$F$7</f>
        <v>1.8607464010166572</v>
      </c>
      <c r="J191" s="6">
        <v>50</v>
      </c>
      <c r="K191" s="6">
        <f>(J191-'Descriptive Stats'!$H$3)/'Descriptive Stats'!$J$7</f>
        <v>-0.80311158461575372</v>
      </c>
      <c r="L191" s="6">
        <v>105</v>
      </c>
      <c r="M191" s="6">
        <f>(L191-'Descriptive Stats'!$J$3)/'Descriptive Stats'!$J$7</f>
        <v>1.1651451994770852</v>
      </c>
      <c r="N191" s="6">
        <v>96</v>
      </c>
      <c r="O191" s="6">
        <f>(N191-'Descriptive Stats'!$L$3)/'Descriptive Stats'!$L$7</f>
        <v>0.92655637124807333</v>
      </c>
      <c r="P191" s="6">
        <v>476</v>
      </c>
      <c r="Q191" s="6">
        <f>(P191-'Descriptive Stats'!$N$3)/'Descriptive Stats'!$N$7</f>
        <v>0.31585304914964346</v>
      </c>
      <c r="R191">
        <v>79.33</v>
      </c>
      <c r="S191" s="5">
        <v>0.77774552399822272</v>
      </c>
    </row>
    <row r="192" spans="1:19" ht="15" customHeight="1" x14ac:dyDescent="0.25">
      <c r="A192">
        <v>777</v>
      </c>
      <c r="B192">
        <v>777</v>
      </c>
      <c r="C192" t="s">
        <v>1197</v>
      </c>
      <c r="D192" s="6">
        <v>65</v>
      </c>
      <c r="E192" s="6">
        <f>(D192-'Descriptive Stats'!$B$3)/'Descriptive Stats'!$B$7</f>
        <v>-0.17243784346935695</v>
      </c>
      <c r="F192" s="6">
        <v>98</v>
      </c>
      <c r="G192" s="6">
        <f>(F192-'Descriptive Stats'!$D$3)/'Descriptive Stats'!$D$7</f>
        <v>0.54789122382874456</v>
      </c>
      <c r="H192" s="6">
        <v>63</v>
      </c>
      <c r="I192" s="5">
        <f>('Base Stats'!H896-'Descriptive Stats'!$F$3)/'Descriptive Stats'!$F$7</f>
        <v>-0.52625021408863437</v>
      </c>
      <c r="J192" s="6">
        <v>40</v>
      </c>
      <c r="K192" s="6">
        <f>(J192-'Descriptive Stats'!$H$3)/'Descriptive Stats'!$J$7</f>
        <v>-1.1580259728112177</v>
      </c>
      <c r="L192" s="6">
        <v>73</v>
      </c>
      <c r="M192" s="6">
        <f>(L192-'Descriptive Stats'!$J$3)/'Descriptive Stats'!$J$7</f>
        <v>2.9419157251600211E-2</v>
      </c>
      <c r="N192" s="6">
        <v>96</v>
      </c>
      <c r="O192" s="6">
        <f>(N192-'Descriptive Stats'!$L$3)/'Descriptive Stats'!$L$7</f>
        <v>0.92655637124807333</v>
      </c>
      <c r="P192" s="6">
        <v>435</v>
      </c>
      <c r="Q192" s="6">
        <f>(P192-'Descriptive Stats'!$N$3)/'Descriptive Stats'!$N$7</f>
        <v>-1.9965314621907263E-2</v>
      </c>
      <c r="R192">
        <v>72.5</v>
      </c>
      <c r="S192" s="5">
        <v>0.43659782691939797</v>
      </c>
    </row>
    <row r="193" spans="1:19" ht="15" customHeight="1" x14ac:dyDescent="0.25">
      <c r="A193">
        <v>646</v>
      </c>
      <c r="B193" t="s">
        <v>1037</v>
      </c>
      <c r="C193" t="s">
        <v>1038</v>
      </c>
      <c r="D193" s="6">
        <v>125</v>
      </c>
      <c r="E193" s="6">
        <f>(D193-'Descriptive Stats'!$B$3)/'Descriptive Stats'!$B$7</f>
        <v>2.0913653425246559</v>
      </c>
      <c r="F193" s="6">
        <v>120</v>
      </c>
      <c r="G193" s="6">
        <f>(F193-'Descriptive Stats'!$D$3)/'Descriptive Stats'!$D$7</f>
        <v>1.2249703865983845</v>
      </c>
      <c r="H193" s="6">
        <v>90</v>
      </c>
      <c r="I193" s="5">
        <f>('Base Stats'!H748-'Descriptive Stats'!$F$3)/'Descriptive Stats'!$F$7</f>
        <v>-0.14433075567178771</v>
      </c>
      <c r="J193" s="6">
        <v>170</v>
      </c>
      <c r="K193" s="6">
        <f>(J193-'Descriptive Stats'!$H$3)/'Descriptive Stats'!$J$7</f>
        <v>3.4558610737298152</v>
      </c>
      <c r="L193" s="6">
        <v>100</v>
      </c>
      <c r="M193" s="6">
        <f>(L193-'Descriptive Stats'!$J$3)/'Descriptive Stats'!$J$7</f>
        <v>0.9876880053793532</v>
      </c>
      <c r="N193" s="6">
        <v>95</v>
      </c>
      <c r="O193" s="6">
        <f>(N193-'Descriptive Stats'!$L$3)/'Descriptive Stats'!$L$7</f>
        <v>0.89306400126196028</v>
      </c>
      <c r="P193" s="6">
        <v>700</v>
      </c>
      <c r="Q193" s="6">
        <f>(P193-'Descriptive Stats'!$N$3)/'Descriptive Stats'!$N$7</f>
        <v>2.150568012194213</v>
      </c>
      <c r="R193">
        <v>116.67</v>
      </c>
      <c r="S193" s="5">
        <v>1.3439225472044685</v>
      </c>
    </row>
    <row r="194" spans="1:19" ht="15" customHeight="1" x14ac:dyDescent="0.25">
      <c r="A194">
        <v>384</v>
      </c>
      <c r="B194">
        <v>384</v>
      </c>
      <c r="C194" t="s">
        <v>716</v>
      </c>
      <c r="D194" s="6">
        <v>105</v>
      </c>
      <c r="E194" s="6">
        <f>(D194-'Descriptive Stats'!$B$3)/'Descriptive Stats'!$B$7</f>
        <v>1.3367642805266515</v>
      </c>
      <c r="F194" s="6">
        <v>150</v>
      </c>
      <c r="G194" s="6">
        <f>(F194-'Descriptive Stats'!$D$3)/'Descriptive Stats'!$D$7</f>
        <v>2.1482601540115298</v>
      </c>
      <c r="H194" s="6">
        <v>90</v>
      </c>
      <c r="I194" s="5">
        <f>('Base Stats'!H456-'Descriptive Stats'!$F$3)/'Descriptive Stats'!$F$7</f>
        <v>-0.14433075567178771</v>
      </c>
      <c r="J194" s="6">
        <v>150</v>
      </c>
      <c r="K194" s="6">
        <f>(J194-'Descriptive Stats'!$H$3)/'Descriptive Stats'!$J$7</f>
        <v>2.7460322973388869</v>
      </c>
      <c r="L194" s="6">
        <v>90</v>
      </c>
      <c r="M194" s="6">
        <f>(L194-'Descriptive Stats'!$J$3)/'Descriptive Stats'!$J$7</f>
        <v>0.63277361718388914</v>
      </c>
      <c r="N194" s="6">
        <v>95</v>
      </c>
      <c r="O194" s="6">
        <f>(N194-'Descriptive Stats'!$L$3)/'Descriptive Stats'!$L$7</f>
        <v>0.89306400126196028</v>
      </c>
      <c r="P194" s="6">
        <v>680</v>
      </c>
      <c r="Q194" s="6">
        <f>(P194-'Descriptive Stats'!$N$3)/'Descriptive Stats'!$N$7</f>
        <v>1.9867541762080909</v>
      </c>
      <c r="R194">
        <v>113.33</v>
      </c>
      <c r="S194" s="5">
        <v>1.2325805968330337</v>
      </c>
    </row>
    <row r="195" spans="1:19" ht="15" customHeight="1" x14ac:dyDescent="0.25">
      <c r="A195">
        <v>646</v>
      </c>
      <c r="B195">
        <v>646</v>
      </c>
      <c r="C195" t="s">
        <v>1034</v>
      </c>
      <c r="D195" s="6">
        <v>125</v>
      </c>
      <c r="E195" s="6">
        <f>(D195-'Descriptive Stats'!$B$3)/'Descriptive Stats'!$B$7</f>
        <v>2.0913653425246559</v>
      </c>
      <c r="F195" s="6">
        <v>130</v>
      </c>
      <c r="G195" s="6">
        <f>(F195-'Descriptive Stats'!$D$3)/'Descriptive Stats'!$D$7</f>
        <v>1.5327336424027662</v>
      </c>
      <c r="H195" s="6">
        <v>90</v>
      </c>
      <c r="I195" s="5">
        <f>('Base Stats'!H746-'Descriptive Stats'!$F$3)/'Descriptive Stats'!$F$7</f>
        <v>0.33306856734927059</v>
      </c>
      <c r="J195" s="6">
        <v>130</v>
      </c>
      <c r="K195" s="6">
        <f>(J195-'Descriptive Stats'!$H$3)/'Descriptive Stats'!$J$7</f>
        <v>2.036203520947959</v>
      </c>
      <c r="L195" s="6">
        <v>90</v>
      </c>
      <c r="M195" s="6">
        <f>(L195-'Descriptive Stats'!$J$3)/'Descriptive Stats'!$J$7</f>
        <v>0.63277361718388914</v>
      </c>
      <c r="N195" s="6">
        <v>95</v>
      </c>
      <c r="O195" s="6">
        <f>(N195-'Descriptive Stats'!$L$3)/'Descriptive Stats'!$L$7</f>
        <v>0.89306400126196028</v>
      </c>
      <c r="P195" s="6">
        <v>660</v>
      </c>
      <c r="Q195" s="6">
        <f>(P195-'Descriptive Stats'!$N$3)/'Descriptive Stats'!$N$7</f>
        <v>1.8229403402219686</v>
      </c>
      <c r="R195">
        <v>110</v>
      </c>
      <c r="S195" s="5">
        <v>1.2989623878444212</v>
      </c>
    </row>
    <row r="196" spans="1:19" ht="15" customHeight="1" x14ac:dyDescent="0.25">
      <c r="A196">
        <v>786</v>
      </c>
      <c r="B196">
        <v>786</v>
      </c>
      <c r="C196" t="s">
        <v>1206</v>
      </c>
      <c r="D196" s="6">
        <v>70</v>
      </c>
      <c r="E196" s="6">
        <f>(D196-'Descriptive Stats'!$B$3)/'Descriptive Stats'!$B$7</f>
        <v>1.6212422030144117E-2</v>
      </c>
      <c r="F196" s="6">
        <v>85</v>
      </c>
      <c r="G196" s="6">
        <f>(F196-'Descriptive Stats'!$D$3)/'Descriptive Stats'!$D$7</f>
        <v>0.1477989912830483</v>
      </c>
      <c r="H196" s="6">
        <v>75</v>
      </c>
      <c r="I196" s="5">
        <f>('Base Stats'!H905-'Descriptive Stats'!$F$3)/'Descriptive Stats'!$F$7</f>
        <v>-1.0991294017139044</v>
      </c>
      <c r="J196" s="6">
        <v>130</v>
      </c>
      <c r="K196" s="6">
        <f>(J196-'Descriptive Stats'!$H$3)/'Descriptive Stats'!$J$7</f>
        <v>2.036203520947959</v>
      </c>
      <c r="L196" s="6">
        <v>115</v>
      </c>
      <c r="M196" s="6">
        <f>(L196-'Descriptive Stats'!$J$3)/'Descriptive Stats'!$J$7</f>
        <v>1.5200595876725493</v>
      </c>
      <c r="N196" s="6">
        <v>95</v>
      </c>
      <c r="O196" s="6">
        <f>(N196-'Descriptive Stats'!$L$3)/'Descriptive Stats'!$L$7</f>
        <v>0.89306400126196028</v>
      </c>
      <c r="P196" s="6">
        <v>570</v>
      </c>
      <c r="Q196" s="6">
        <f>(P196-'Descriptive Stats'!$N$3)/'Descriptive Stats'!$N$7</f>
        <v>1.0857780782844182</v>
      </c>
      <c r="R196">
        <v>95</v>
      </c>
      <c r="S196" s="5">
        <v>1.1833403614635967</v>
      </c>
    </row>
    <row r="197" spans="1:19" x14ac:dyDescent="0.25">
      <c r="A197">
        <v>646</v>
      </c>
      <c r="B197" t="s">
        <v>1035</v>
      </c>
      <c r="C197" t="s">
        <v>1036</v>
      </c>
      <c r="D197" s="6">
        <v>125</v>
      </c>
      <c r="E197" s="6">
        <f>(D197-'Descriptive Stats'!$B$3)/'Descriptive Stats'!$B$7</f>
        <v>2.0913653425246559</v>
      </c>
      <c r="F197" s="6">
        <v>170</v>
      </c>
      <c r="G197" s="6">
        <f>(F197-'Descriptive Stats'!$D$3)/'Descriptive Stats'!$D$7</f>
        <v>2.7637866656202932</v>
      </c>
      <c r="H197" s="6">
        <v>100</v>
      </c>
      <c r="I197" s="5">
        <f>('Base Stats'!H747-'Descriptive Stats'!$F$3)/'Descriptive Stats'!$F$7</f>
        <v>1.480235200189838E-2</v>
      </c>
      <c r="J197" s="6">
        <v>120</v>
      </c>
      <c r="K197" s="6">
        <f>(J197-'Descriptive Stats'!$H$3)/'Descriptive Stats'!$J$7</f>
        <v>1.6812891327524948</v>
      </c>
      <c r="L197" s="6">
        <v>90</v>
      </c>
      <c r="M197" s="6">
        <f>(L197-'Descriptive Stats'!$J$3)/'Descriptive Stats'!$J$7</f>
        <v>0.63277361718388914</v>
      </c>
      <c r="N197" s="6">
        <v>95</v>
      </c>
      <c r="O197" s="6">
        <f>(N197-'Descriptive Stats'!$L$3)/'Descriptive Stats'!$L$7</f>
        <v>0.89306400126196028</v>
      </c>
      <c r="P197" s="6">
        <v>700</v>
      </c>
      <c r="Q197" s="6">
        <f>(P197-'Descriptive Stats'!$N$3)/'Descriptive Stats'!$N$7</f>
        <v>2.150568012194213</v>
      </c>
      <c r="R197">
        <v>116.67</v>
      </c>
      <c r="S197" s="5">
        <v>1.5273669861292758</v>
      </c>
    </row>
    <row r="198" spans="1:19" ht="15" customHeight="1" x14ac:dyDescent="0.25">
      <c r="A198">
        <v>469</v>
      </c>
      <c r="B198">
        <v>469</v>
      </c>
      <c r="C198" t="s">
        <v>821</v>
      </c>
      <c r="D198" s="6">
        <v>86</v>
      </c>
      <c r="E198" s="6">
        <f>(D198-'Descriptive Stats'!$B$3)/'Descriptive Stats'!$B$7</f>
        <v>0.61989327162854746</v>
      </c>
      <c r="F198" s="6">
        <v>76</v>
      </c>
      <c r="G198" s="6">
        <f>(F198-'Descriptive Stats'!$D$3)/'Descriptive Stats'!$D$7</f>
        <v>-0.12918793894089528</v>
      </c>
      <c r="H198" s="6">
        <v>86</v>
      </c>
      <c r="I198" s="5">
        <f>('Base Stats'!H551-'Descriptive Stats'!$F$3)/'Descriptive Stats'!$F$7</f>
        <v>-1.0036495371096927</v>
      </c>
      <c r="J198" s="6">
        <v>116</v>
      </c>
      <c r="K198" s="6">
        <f>(J198-'Descriptive Stats'!$H$3)/'Descriptive Stats'!$J$7</f>
        <v>1.5393233774743091</v>
      </c>
      <c r="L198" s="6">
        <v>56</v>
      </c>
      <c r="M198" s="6">
        <f>(L198-'Descriptive Stats'!$J$3)/'Descriptive Stats'!$J$7</f>
        <v>-0.57393530268068871</v>
      </c>
      <c r="N198" s="6">
        <v>95</v>
      </c>
      <c r="O198" s="6">
        <f>(N198-'Descriptive Stats'!$L$3)/'Descriptive Stats'!$L$7</f>
        <v>0.89306400126196028</v>
      </c>
      <c r="P198" s="6">
        <v>515</v>
      </c>
      <c r="Q198" s="6">
        <f>(P198-'Descriptive Stats'!$N$3)/'Descriptive Stats'!$N$7</f>
        <v>0.63529002932258194</v>
      </c>
      <c r="R198">
        <v>85.83</v>
      </c>
      <c r="S198" s="5">
        <v>0.53556508591520657</v>
      </c>
    </row>
    <row r="199" spans="1:19" ht="15" customHeight="1" x14ac:dyDescent="0.25">
      <c r="A199">
        <v>124</v>
      </c>
      <c r="B199">
        <v>124</v>
      </c>
      <c r="C199" t="s">
        <v>384</v>
      </c>
      <c r="D199" s="6">
        <v>65</v>
      </c>
      <c r="E199" s="6">
        <f>(D199-'Descriptive Stats'!$B$3)/'Descriptive Stats'!$B$7</f>
        <v>-0.17243784346935695</v>
      </c>
      <c r="F199" s="6">
        <v>50</v>
      </c>
      <c r="G199" s="6">
        <f>(F199-'Descriptive Stats'!$D$3)/'Descriptive Stats'!$D$7</f>
        <v>-0.92937240403228782</v>
      </c>
      <c r="H199" s="6">
        <v>35</v>
      </c>
      <c r="I199" s="5">
        <f>('Base Stats'!H160-'Descriptive Stats'!$F$3)/'Descriptive Stats'!$F$7</f>
        <v>0.81046789037032885</v>
      </c>
      <c r="J199" s="6">
        <v>115</v>
      </c>
      <c r="K199" s="6">
        <f>(J199-'Descriptive Stats'!$H$3)/'Descriptive Stats'!$J$7</f>
        <v>1.5038319386547627</v>
      </c>
      <c r="L199" s="6">
        <v>95</v>
      </c>
      <c r="M199" s="6">
        <f>(L199-'Descriptive Stats'!$J$3)/'Descriptive Stats'!$J$7</f>
        <v>0.81023081128162111</v>
      </c>
      <c r="N199" s="6">
        <v>95</v>
      </c>
      <c r="O199" s="6">
        <f>(N199-'Descriptive Stats'!$L$3)/'Descriptive Stats'!$L$7</f>
        <v>0.89306400126196028</v>
      </c>
      <c r="P199" s="6">
        <v>455</v>
      </c>
      <c r="Q199" s="6">
        <f>(P199-'Descriptive Stats'!$N$3)/'Descriptive Stats'!$N$7</f>
        <v>0.14384852136421503</v>
      </c>
      <c r="R199">
        <v>75.83</v>
      </c>
      <c r="S199" s="5">
        <v>0.69333230215918917</v>
      </c>
    </row>
    <row r="200" spans="1:19" ht="15" customHeight="1" x14ac:dyDescent="0.25">
      <c r="A200">
        <v>93</v>
      </c>
      <c r="B200">
        <v>93</v>
      </c>
      <c r="C200" t="s">
        <v>341</v>
      </c>
      <c r="D200" s="6">
        <v>45</v>
      </c>
      <c r="E200" s="6">
        <f>(D200-'Descriptive Stats'!$B$3)/'Descriptive Stats'!$B$7</f>
        <v>-0.92703890546736112</v>
      </c>
      <c r="F200" s="6">
        <v>50</v>
      </c>
      <c r="G200" s="6">
        <f>(F200-'Descriptive Stats'!$D$3)/'Descriptive Stats'!$D$7</f>
        <v>-0.92937240403228782</v>
      </c>
      <c r="H200" s="6">
        <v>45</v>
      </c>
      <c r="I200" s="5">
        <f>('Base Stats'!H123-'Descriptive Stats'!$F$3)/'Descriptive Stats'!$F$7</f>
        <v>-0.78086318636653218</v>
      </c>
      <c r="J200" s="6">
        <v>115</v>
      </c>
      <c r="K200" s="6">
        <f>(J200-'Descriptive Stats'!$H$3)/'Descriptive Stats'!$J$7</f>
        <v>1.5038319386547627</v>
      </c>
      <c r="L200" s="6">
        <v>55</v>
      </c>
      <c r="M200" s="6">
        <f>(L200-'Descriptive Stats'!$J$3)/'Descriptive Stats'!$J$7</f>
        <v>-0.60942674150023513</v>
      </c>
      <c r="N200" s="6">
        <v>95</v>
      </c>
      <c r="O200" s="6">
        <f>(N200-'Descriptive Stats'!$L$3)/'Descriptive Stats'!$L$7</f>
        <v>0.89306400126196028</v>
      </c>
      <c r="P200" s="6">
        <v>405</v>
      </c>
      <c r="Q200" s="6">
        <f>(P200-'Descriptive Stats'!$N$3)/'Descriptive Stats'!$N$7</f>
        <v>-0.26568606860109073</v>
      </c>
      <c r="R200">
        <v>67.5</v>
      </c>
      <c r="S200" s="5">
        <v>0.89433555668360354</v>
      </c>
    </row>
    <row r="201" spans="1:19" ht="15" customHeight="1" x14ac:dyDescent="0.25">
      <c r="A201">
        <v>229</v>
      </c>
      <c r="B201">
        <v>229</v>
      </c>
      <c r="C201" t="s">
        <v>511</v>
      </c>
      <c r="D201" s="6">
        <v>75</v>
      </c>
      <c r="E201" s="6">
        <f>(D201-'Descriptive Stats'!$B$3)/'Descriptive Stats'!$B$7</f>
        <v>0.20486268752964518</v>
      </c>
      <c r="F201" s="6">
        <v>90</v>
      </c>
      <c r="G201" s="6">
        <f>(F201-'Descriptive Stats'!$D$3)/'Descriptive Stats'!$D$7</f>
        <v>0.3016806191852392</v>
      </c>
      <c r="H201" s="6">
        <v>50</v>
      </c>
      <c r="I201" s="5">
        <f>('Base Stats'!H276-'Descriptive Stats'!$F$3)/'Descriptive Stats'!$F$7</f>
        <v>-1.4173956170612765</v>
      </c>
      <c r="J201" s="6">
        <v>110</v>
      </c>
      <c r="K201" s="6">
        <f>(J201-'Descriptive Stats'!$H$3)/'Descriptive Stats'!$J$7</f>
        <v>1.3263747445570306</v>
      </c>
      <c r="L201" s="6">
        <v>80</v>
      </c>
      <c r="M201" s="6">
        <f>(L201-'Descriptive Stats'!$J$3)/'Descriptive Stats'!$J$7</f>
        <v>0.27785922898842508</v>
      </c>
      <c r="N201" s="6">
        <v>95</v>
      </c>
      <c r="O201" s="6">
        <f>(N201-'Descriptive Stats'!$L$3)/'Descriptive Stats'!$L$7</f>
        <v>0.89306400126196028</v>
      </c>
      <c r="P201" s="6">
        <v>500</v>
      </c>
      <c r="Q201" s="6">
        <f>(P201-'Descriptive Stats'!$N$3)/'Descriptive Stats'!$N$7</f>
        <v>0.5124296523329902</v>
      </c>
      <c r="R201">
        <v>83.33</v>
      </c>
      <c r="S201" s="5">
        <v>0.1665085665678796</v>
      </c>
    </row>
    <row r="202" spans="1:19" ht="15" customHeight="1" x14ac:dyDescent="0.25">
      <c r="A202">
        <v>876</v>
      </c>
      <c r="B202">
        <v>876</v>
      </c>
      <c r="C202" t="s">
        <v>1306</v>
      </c>
      <c r="D202" s="6">
        <v>60</v>
      </c>
      <c r="E202" s="6">
        <f>(D202-'Descriptive Stats'!$B$3)/'Descriptive Stats'!$B$7</f>
        <v>-0.36108810896885801</v>
      </c>
      <c r="F202" s="6">
        <v>65</v>
      </c>
      <c r="G202" s="6">
        <f>(F202-'Descriptive Stats'!$D$3)/'Descriptive Stats'!$D$7</f>
        <v>-0.46772752032571518</v>
      </c>
      <c r="H202" s="6">
        <v>55</v>
      </c>
      <c r="I202" s="5">
        <f>('Base Stats'!H1000-'Descriptive Stats'!$F$3)/'Descriptive Stats'!$F$7</f>
        <v>0.17393545967558449</v>
      </c>
      <c r="J202" s="6">
        <v>105</v>
      </c>
      <c r="K202" s="6">
        <f>(J202-'Descriptive Stats'!$H$3)/'Descriptive Stats'!$J$7</f>
        <v>1.1489175504592988</v>
      </c>
      <c r="L202" s="6">
        <v>95</v>
      </c>
      <c r="M202" s="6">
        <f>(L202-'Descriptive Stats'!$J$3)/'Descriptive Stats'!$J$7</f>
        <v>0.81023081128162111</v>
      </c>
      <c r="N202" s="6">
        <v>95</v>
      </c>
      <c r="O202" s="6">
        <f>(N202-'Descriptive Stats'!$L$3)/'Descriptive Stats'!$L$7</f>
        <v>0.89306400126196028</v>
      </c>
      <c r="P202" s="6">
        <v>475</v>
      </c>
      <c r="Q202" s="6">
        <f>(P202-'Descriptive Stats'!$N$3)/'Descriptive Stats'!$N$7</f>
        <v>0.30766235735033731</v>
      </c>
      <c r="R202">
        <v>79.17</v>
      </c>
      <c r="S202" s="5">
        <v>0.45371076799328525</v>
      </c>
    </row>
    <row r="203" spans="1:19" ht="15" customHeight="1" x14ac:dyDescent="0.25">
      <c r="A203">
        <v>59</v>
      </c>
      <c r="B203">
        <v>59</v>
      </c>
      <c r="C203" t="s">
        <v>287</v>
      </c>
      <c r="D203" s="6">
        <v>90</v>
      </c>
      <c r="E203" s="6">
        <f>(D203-'Descriptive Stats'!$B$3)/'Descriptive Stats'!$B$7</f>
        <v>0.77081348402814831</v>
      </c>
      <c r="F203" s="6">
        <v>110</v>
      </c>
      <c r="G203" s="6">
        <f>(F203-'Descriptive Stats'!$D$3)/'Descriptive Stats'!$D$7</f>
        <v>0.91720713079400262</v>
      </c>
      <c r="H203" s="6">
        <v>80</v>
      </c>
      <c r="I203" s="5">
        <f>('Base Stats'!H79-'Descriptive Stats'!$F$3)/'Descriptive Stats'!$F$7</f>
        <v>-0.33529048488021107</v>
      </c>
      <c r="J203" s="6">
        <v>100</v>
      </c>
      <c r="K203" s="6">
        <f>(J203-'Descriptive Stats'!$H$3)/'Descriptive Stats'!$J$7</f>
        <v>0.97146035636156669</v>
      </c>
      <c r="L203" s="6">
        <v>80</v>
      </c>
      <c r="M203" s="6">
        <f>(L203-'Descriptive Stats'!$J$3)/'Descriptive Stats'!$J$7</f>
        <v>0.27785922898842508</v>
      </c>
      <c r="N203" s="6">
        <v>95</v>
      </c>
      <c r="O203" s="6">
        <f>(N203-'Descriptive Stats'!$L$3)/'Descriptive Stats'!$L$7</f>
        <v>0.89306400126196028</v>
      </c>
      <c r="P203" s="6">
        <v>555</v>
      </c>
      <c r="Q203" s="6">
        <f>(P203-'Descriptive Stats'!$N$3)/'Descriptive Stats'!$N$7</f>
        <v>0.96291770129482646</v>
      </c>
      <c r="R203">
        <v>92.5</v>
      </c>
      <c r="S203" s="5">
        <v>0.10195402621362248</v>
      </c>
    </row>
    <row r="204" spans="1:19" ht="15" customHeight="1" x14ac:dyDescent="0.25">
      <c r="A204">
        <v>466</v>
      </c>
      <c r="B204">
        <v>466</v>
      </c>
      <c r="C204" t="s">
        <v>818</v>
      </c>
      <c r="D204" s="6">
        <v>75</v>
      </c>
      <c r="E204" s="6">
        <f>(D204-'Descriptive Stats'!$B$3)/'Descriptive Stats'!$B$7</f>
        <v>0.20486268752964518</v>
      </c>
      <c r="F204" s="6">
        <v>123</v>
      </c>
      <c r="G204" s="6">
        <f>(F204-'Descriptive Stats'!$D$3)/'Descriptive Stats'!$D$7</f>
        <v>1.317299363339699</v>
      </c>
      <c r="H204" s="6">
        <v>67</v>
      </c>
      <c r="I204" s="5">
        <f>('Base Stats'!H548-'Descriptive Stats'!$F$3)/'Descriptive Stats'!$F$7</f>
        <v>-0.62173007869284602</v>
      </c>
      <c r="J204" s="6">
        <v>95</v>
      </c>
      <c r="K204" s="6">
        <f>(J204-'Descriptive Stats'!$H$3)/'Descriptive Stats'!$J$7</f>
        <v>0.79400316226383461</v>
      </c>
      <c r="L204" s="6">
        <v>85</v>
      </c>
      <c r="M204" s="6">
        <f>(L204-'Descriptive Stats'!$J$3)/'Descriptive Stats'!$J$7</f>
        <v>0.45531642308615711</v>
      </c>
      <c r="N204" s="6">
        <v>95</v>
      </c>
      <c r="O204" s="6">
        <f>(N204-'Descriptive Stats'!$L$3)/'Descriptive Stats'!$L$7</f>
        <v>0.89306400126196028</v>
      </c>
      <c r="P204" s="6">
        <v>540</v>
      </c>
      <c r="Q204" s="6">
        <f>(P204-'Descriptive Stats'!$N$3)/'Descriptive Stats'!$N$7</f>
        <v>0.84005732430523483</v>
      </c>
      <c r="R204">
        <v>90</v>
      </c>
      <c r="S204" s="5">
        <v>0.16452684430413081</v>
      </c>
    </row>
    <row r="205" spans="1:19" ht="15" customHeight="1" x14ac:dyDescent="0.25">
      <c r="A205">
        <v>319</v>
      </c>
      <c r="B205">
        <v>319</v>
      </c>
      <c r="C205" t="s">
        <v>627</v>
      </c>
      <c r="D205" s="6">
        <v>70</v>
      </c>
      <c r="E205" s="6">
        <f>(D205-'Descriptive Stats'!$B$3)/'Descriptive Stats'!$B$7</f>
        <v>1.6212422030144117E-2</v>
      </c>
      <c r="F205" s="6">
        <v>120</v>
      </c>
      <c r="G205" s="6">
        <f>(F205-'Descriptive Stats'!$D$3)/'Descriptive Stats'!$D$7</f>
        <v>1.2249703865983845</v>
      </c>
      <c r="H205" s="6">
        <v>40</v>
      </c>
      <c r="I205" s="5">
        <f>('Base Stats'!H379-'Descriptive Stats'!$F$3)/'Descriptive Stats'!$F$7</f>
        <v>1.0969074841829638</v>
      </c>
      <c r="J205" s="6">
        <v>95</v>
      </c>
      <c r="K205" s="6">
        <f>(J205-'Descriptive Stats'!$H$3)/'Descriptive Stats'!$J$7</f>
        <v>0.79400316226383461</v>
      </c>
      <c r="L205" s="6">
        <v>40</v>
      </c>
      <c r="M205" s="6">
        <f>(L205-'Descriptive Stats'!$J$3)/'Descriptive Stats'!$J$7</f>
        <v>-1.1417983237934313</v>
      </c>
      <c r="N205" s="6">
        <v>95</v>
      </c>
      <c r="O205" s="6">
        <f>(N205-'Descriptive Stats'!$L$3)/'Descriptive Stats'!$L$7</f>
        <v>0.89306400126196028</v>
      </c>
      <c r="P205" s="6">
        <v>460</v>
      </c>
      <c r="Q205" s="6">
        <f>(P205-'Descriptive Stats'!$N$3)/'Descriptive Stats'!$N$7</f>
        <v>0.1848019803607456</v>
      </c>
      <c r="R205">
        <v>76.67</v>
      </c>
      <c r="S205" s="5">
        <v>0.65967853714377167</v>
      </c>
    </row>
    <row r="206" spans="1:19" x14ac:dyDescent="0.25">
      <c r="A206">
        <v>773</v>
      </c>
      <c r="B206">
        <v>773</v>
      </c>
      <c r="C206" t="s">
        <v>1191</v>
      </c>
      <c r="D206" s="6">
        <v>95</v>
      </c>
      <c r="E206" s="6">
        <f>(D206-'Descriptive Stats'!$B$3)/'Descriptive Stats'!$B$7</f>
        <v>0.95946374952764946</v>
      </c>
      <c r="F206" s="6">
        <v>95</v>
      </c>
      <c r="G206" s="6">
        <f>(F206-'Descriptive Stats'!$D$3)/'Descriptive Stats'!$D$7</f>
        <v>0.45556224708743004</v>
      </c>
      <c r="H206" s="6">
        <v>95</v>
      </c>
      <c r="I206" s="5">
        <f>('Base Stats'!H891-'Descriptive Stats'!$F$3)/'Descriptive Stats'!$F$7</f>
        <v>2.1790126163640293</v>
      </c>
      <c r="J206" s="6">
        <v>95</v>
      </c>
      <c r="K206" s="6">
        <f>(J206-'Descriptive Stats'!$H$3)/'Descriptive Stats'!$J$7</f>
        <v>0.79400316226383461</v>
      </c>
      <c r="L206" s="6">
        <v>95</v>
      </c>
      <c r="M206" s="6">
        <f>(L206-'Descriptive Stats'!$J$3)/'Descriptive Stats'!$J$7</f>
        <v>0.81023081128162111</v>
      </c>
      <c r="N206" s="6">
        <v>95</v>
      </c>
      <c r="O206" s="6">
        <f>(N206-'Descriptive Stats'!$L$3)/'Descriptive Stats'!$L$7</f>
        <v>0.89306400126196028</v>
      </c>
      <c r="P206" s="6">
        <v>570</v>
      </c>
      <c r="Q206" s="6">
        <f>(P206-'Descriptive Stats'!$N$3)/'Descriptive Stats'!$N$7</f>
        <v>1.0857780782844182</v>
      </c>
      <c r="R206">
        <v>95</v>
      </c>
      <c r="S206" s="5">
        <v>0.29907770169231207</v>
      </c>
    </row>
    <row r="207" spans="1:19" ht="15" customHeight="1" x14ac:dyDescent="0.25">
      <c r="A207">
        <v>178</v>
      </c>
      <c r="B207">
        <v>178</v>
      </c>
      <c r="C207" t="s">
        <v>450</v>
      </c>
      <c r="D207" s="6">
        <v>65</v>
      </c>
      <c r="E207" s="6">
        <f>(D207-'Descriptive Stats'!$B$3)/'Descriptive Stats'!$B$7</f>
        <v>-0.17243784346935695</v>
      </c>
      <c r="F207" s="6">
        <v>75</v>
      </c>
      <c r="G207" s="6">
        <f>(F207-'Descriptive Stats'!$D$3)/'Descriptive Stats'!$D$7</f>
        <v>-0.15996426452133344</v>
      </c>
      <c r="H207" s="6">
        <v>70</v>
      </c>
      <c r="I207" s="5">
        <f>('Base Stats'!H220-'Descriptive Stats'!$F$3)/'Descriptive Stats'!$F$7</f>
        <v>1.6061334287387594</v>
      </c>
      <c r="J207" s="6">
        <v>95</v>
      </c>
      <c r="K207" s="6">
        <f>(J207-'Descriptive Stats'!$H$3)/'Descriptive Stats'!$J$7</f>
        <v>0.79400316226383461</v>
      </c>
      <c r="L207" s="6">
        <v>70</v>
      </c>
      <c r="M207" s="6">
        <f>(L207-'Descriptive Stats'!$J$3)/'Descriptive Stats'!$J$7</f>
        <v>-7.7055159207039009E-2</v>
      </c>
      <c r="N207" s="6">
        <v>95</v>
      </c>
      <c r="O207" s="6">
        <f>(N207-'Descriptive Stats'!$L$3)/'Descriptive Stats'!$L$7</f>
        <v>0.89306400126196028</v>
      </c>
      <c r="P207" s="6">
        <v>470</v>
      </c>
      <c r="Q207" s="6">
        <f>(P207-'Descriptive Stats'!$N$3)/'Descriptive Stats'!$N$7</f>
        <v>0.26670889835380673</v>
      </c>
      <c r="R207">
        <v>78.33</v>
      </c>
      <c r="S207" s="5">
        <v>0.26542558081760537</v>
      </c>
    </row>
    <row r="208" spans="1:19" ht="15" customHeight="1" x14ac:dyDescent="0.25">
      <c r="A208">
        <v>253</v>
      </c>
      <c r="B208">
        <v>253</v>
      </c>
      <c r="C208" t="s">
        <v>539</v>
      </c>
      <c r="D208" s="6">
        <v>50</v>
      </c>
      <c r="E208" s="6">
        <f>(D208-'Descriptive Stats'!$B$3)/'Descriptive Stats'!$B$7</f>
        <v>-0.73838863996786008</v>
      </c>
      <c r="F208" s="6">
        <v>65</v>
      </c>
      <c r="G208" s="6">
        <f>(F208-'Descriptive Stats'!$D$3)/'Descriptive Stats'!$D$7</f>
        <v>-0.46772752032571518</v>
      </c>
      <c r="H208" s="6">
        <v>45</v>
      </c>
      <c r="I208" s="5">
        <f>('Base Stats'!H302-'Descriptive Stats'!$F$3)/'Descriptive Stats'!$F$7</f>
        <v>-0.46259697101915992</v>
      </c>
      <c r="J208" s="6">
        <v>85</v>
      </c>
      <c r="K208" s="6">
        <f>(J208-'Descriptive Stats'!$H$3)/'Descriptive Stats'!$J$7</f>
        <v>0.43908877406837055</v>
      </c>
      <c r="L208" s="6">
        <v>65</v>
      </c>
      <c r="M208" s="6">
        <f>(L208-'Descriptive Stats'!$J$3)/'Descriptive Stats'!$J$7</f>
        <v>-0.25451235330477107</v>
      </c>
      <c r="N208" s="6">
        <v>95</v>
      </c>
      <c r="O208" s="6">
        <f>(N208-'Descriptive Stats'!$L$3)/'Descriptive Stats'!$L$7</f>
        <v>0.89306400126196028</v>
      </c>
      <c r="P208" s="6">
        <v>405</v>
      </c>
      <c r="Q208" s="6">
        <f>(P208-'Descriptive Stats'!$N$3)/'Descriptive Stats'!$N$7</f>
        <v>-0.26568606860109073</v>
      </c>
      <c r="R208">
        <v>67.5</v>
      </c>
      <c r="S208" s="5">
        <v>0.3291489582894449</v>
      </c>
    </row>
    <row r="209" spans="1:19" ht="15" customHeight="1" x14ac:dyDescent="0.25">
      <c r="A209">
        <v>311</v>
      </c>
      <c r="B209">
        <v>311</v>
      </c>
      <c r="C209" t="s">
        <v>619</v>
      </c>
      <c r="D209" s="6">
        <v>60</v>
      </c>
      <c r="E209" s="6">
        <f>(D209-'Descriptive Stats'!$B$3)/'Descriptive Stats'!$B$7</f>
        <v>-0.36108810896885801</v>
      </c>
      <c r="F209" s="6">
        <v>50</v>
      </c>
      <c r="G209" s="6">
        <f>(F209-'Descriptive Stats'!$D$3)/'Descriptive Stats'!$D$7</f>
        <v>-0.92937240403228782</v>
      </c>
      <c r="H209" s="6">
        <v>40</v>
      </c>
      <c r="I209" s="5">
        <f>('Base Stats'!H371-'Descriptive Stats'!$F$3)/'Descriptive Stats'!$F$7</f>
        <v>-1.7356618324086488</v>
      </c>
      <c r="J209" s="6">
        <v>85</v>
      </c>
      <c r="K209" s="6">
        <f>(J209-'Descriptive Stats'!$H$3)/'Descriptive Stats'!$J$7</f>
        <v>0.43908877406837055</v>
      </c>
      <c r="L209" s="6">
        <v>75</v>
      </c>
      <c r="M209" s="6">
        <f>(L209-'Descriptive Stats'!$J$3)/'Descriptive Stats'!$J$7</f>
        <v>0.10040203489069302</v>
      </c>
      <c r="N209" s="6">
        <v>95</v>
      </c>
      <c r="O209" s="6">
        <f>(N209-'Descriptive Stats'!$L$3)/'Descriptive Stats'!$L$7</f>
        <v>0.89306400126196028</v>
      </c>
      <c r="P209" s="6">
        <v>405</v>
      </c>
      <c r="Q209" s="6">
        <f>(P209-'Descriptive Stats'!$N$3)/'Descriptive Stats'!$N$7</f>
        <v>-0.26568606860109073</v>
      </c>
      <c r="R209">
        <v>67.5</v>
      </c>
      <c r="S209" s="5">
        <v>0.3652393580943154</v>
      </c>
    </row>
    <row r="210" spans="1:19" ht="15" customHeight="1" x14ac:dyDescent="0.25">
      <c r="A210">
        <v>718</v>
      </c>
      <c r="B210">
        <v>718</v>
      </c>
      <c r="C210" t="s">
        <v>1122</v>
      </c>
      <c r="D210" s="6">
        <v>108</v>
      </c>
      <c r="E210" s="6">
        <f>(D210-'Descriptive Stats'!$B$3)/'Descriptive Stats'!$B$7</f>
        <v>1.4499544398263522</v>
      </c>
      <c r="F210" s="6">
        <v>100</v>
      </c>
      <c r="G210" s="6">
        <f>(F210-'Descriptive Stats'!$D$3)/'Descriptive Stats'!$D$7</f>
        <v>0.60944387498962094</v>
      </c>
      <c r="H210" s="6">
        <v>121</v>
      </c>
      <c r="I210" s="5">
        <f>('Base Stats'!H829-'Descriptive Stats'!$F$3)/'Descriptive Stats'!$F$7</f>
        <v>1.7652665364124456</v>
      </c>
      <c r="J210" s="6">
        <v>81</v>
      </c>
      <c r="K210" s="6">
        <f>(J210-'Descriptive Stats'!$H$3)/'Descriptive Stats'!$J$7</f>
        <v>0.29712301879018493</v>
      </c>
      <c r="L210" s="6">
        <v>95</v>
      </c>
      <c r="M210" s="6">
        <f>(L210-'Descriptive Stats'!$J$3)/'Descriptive Stats'!$J$7</f>
        <v>0.81023081128162111</v>
      </c>
      <c r="N210" s="6">
        <v>95</v>
      </c>
      <c r="O210" s="6">
        <f>(N210-'Descriptive Stats'!$L$3)/'Descriptive Stats'!$L$7</f>
        <v>0.89306400126196028</v>
      </c>
      <c r="P210" s="6">
        <v>600</v>
      </c>
      <c r="Q210" s="6">
        <f>(P210-'Descriptive Stats'!$N$3)/'Descriptive Stats'!$N$7</f>
        <v>1.3314988322636017</v>
      </c>
      <c r="R210">
        <v>100</v>
      </c>
      <c r="S210" s="5">
        <v>0.3236001169239463</v>
      </c>
    </row>
    <row r="211" spans="1:19" ht="15" customHeight="1" x14ac:dyDescent="0.25">
      <c r="A211">
        <v>480</v>
      </c>
      <c r="B211">
        <v>480</v>
      </c>
      <c r="C211" t="s">
        <v>844</v>
      </c>
      <c r="D211" s="6">
        <v>75</v>
      </c>
      <c r="E211" s="6">
        <f>(D211-'Descriptive Stats'!$B$3)/'Descriptive Stats'!$B$7</f>
        <v>0.20486268752964518</v>
      </c>
      <c r="F211" s="6">
        <v>75</v>
      </c>
      <c r="G211" s="6">
        <f>(F211-'Descriptive Stats'!$D$3)/'Descriptive Stats'!$D$7</f>
        <v>-0.15996426452133344</v>
      </c>
      <c r="H211" s="6">
        <v>130</v>
      </c>
      <c r="I211" s="5">
        <f>('Base Stats'!H568-'Descriptive Stats'!$F$3)/'Descriptive Stats'!$F$7</f>
        <v>0.17393545967558449</v>
      </c>
      <c r="J211" s="6">
        <v>75</v>
      </c>
      <c r="K211" s="6">
        <f>(J211-'Descriptive Stats'!$H$3)/'Descriptive Stats'!$J$7</f>
        <v>8.4174385872906501E-2</v>
      </c>
      <c r="L211" s="6">
        <v>130</v>
      </c>
      <c r="M211" s="6">
        <f>(L211-'Descriptive Stats'!$J$3)/'Descriptive Stats'!$J$7</f>
        <v>2.0524311699657454</v>
      </c>
      <c r="N211" s="6">
        <v>95</v>
      </c>
      <c r="O211" s="6">
        <f>(N211-'Descriptive Stats'!$L$3)/'Descriptive Stats'!$L$7</f>
        <v>0.89306400126196028</v>
      </c>
      <c r="P211" s="6">
        <v>580</v>
      </c>
      <c r="Q211" s="6">
        <f>(P211-'Descriptive Stats'!$N$3)/'Descriptive Stats'!$N$7</f>
        <v>1.1676849962774793</v>
      </c>
      <c r="R211">
        <v>96.67</v>
      </c>
      <c r="S211" s="5">
        <v>0.94039535731830937</v>
      </c>
    </row>
    <row r="212" spans="1:19" ht="15" customHeight="1" x14ac:dyDescent="0.25">
      <c r="A212">
        <v>193</v>
      </c>
      <c r="B212">
        <v>193</v>
      </c>
      <c r="C212" t="s">
        <v>467</v>
      </c>
      <c r="D212" s="6">
        <v>65</v>
      </c>
      <c r="E212" s="6">
        <f>(D212-'Descriptive Stats'!$B$3)/'Descriptive Stats'!$B$7</f>
        <v>-0.17243784346935695</v>
      </c>
      <c r="F212" s="6">
        <v>65</v>
      </c>
      <c r="G212" s="6">
        <f>(F212-'Descriptive Stats'!$D$3)/'Descriptive Stats'!$D$7</f>
        <v>-0.46772752032571518</v>
      </c>
      <c r="H212" s="6">
        <v>45</v>
      </c>
      <c r="I212" s="5">
        <f>('Base Stats'!H236-'Descriptive Stats'!$F$3)/'Descriptive Stats'!$F$7</f>
        <v>-1.0354761586444299</v>
      </c>
      <c r="J212" s="6">
        <v>75</v>
      </c>
      <c r="K212" s="6">
        <f>(J212-'Descriptive Stats'!$H$3)/'Descriptive Stats'!$J$7</f>
        <v>8.4174385872906501E-2</v>
      </c>
      <c r="L212" s="6">
        <v>45</v>
      </c>
      <c r="M212" s="6">
        <f>(L212-'Descriptive Stats'!$J$3)/'Descriptive Stats'!$J$7</f>
        <v>-0.96434112969569918</v>
      </c>
      <c r="N212" s="6">
        <v>95</v>
      </c>
      <c r="O212" s="6">
        <f>(N212-'Descriptive Stats'!$L$3)/'Descriptive Stats'!$L$7</f>
        <v>0.89306400126196028</v>
      </c>
      <c r="P212" s="6">
        <v>390</v>
      </c>
      <c r="Q212" s="6">
        <f>(P212-'Descriptive Stats'!$N$3)/'Descriptive Stats'!$N$7</f>
        <v>-0.38854644559068241</v>
      </c>
      <c r="R212">
        <v>65</v>
      </c>
      <c r="S212" s="5">
        <v>0.32013439245372277</v>
      </c>
    </row>
    <row r="213" spans="1:19" ht="15" customHeight="1" x14ac:dyDescent="0.25">
      <c r="A213">
        <v>312</v>
      </c>
      <c r="B213">
        <v>312</v>
      </c>
      <c r="C213" t="s">
        <v>620</v>
      </c>
      <c r="D213" s="6">
        <v>60</v>
      </c>
      <c r="E213" s="6">
        <f>(D213-'Descriptive Stats'!$B$3)/'Descriptive Stats'!$B$7</f>
        <v>-0.36108810896885801</v>
      </c>
      <c r="F213" s="6">
        <v>40</v>
      </c>
      <c r="G213" s="6">
        <f>(F213-'Descriptive Stats'!$D$3)/'Descriptive Stats'!$D$7</f>
        <v>-1.2371356598366696</v>
      </c>
      <c r="H213" s="6">
        <v>50</v>
      </c>
      <c r="I213" s="5">
        <f>('Base Stats'!H372-'Descriptive Stats'!$F$3)/'Descriptive Stats'!$F$7</f>
        <v>0.8422945119050661</v>
      </c>
      <c r="J213" s="6">
        <v>75</v>
      </c>
      <c r="K213" s="6">
        <f>(J213-'Descriptive Stats'!$H$3)/'Descriptive Stats'!$J$7</f>
        <v>8.4174385872906501E-2</v>
      </c>
      <c r="L213" s="6">
        <v>85</v>
      </c>
      <c r="M213" s="6">
        <f>(L213-'Descriptive Stats'!$J$3)/'Descriptive Stats'!$J$7</f>
        <v>0.45531642308615711</v>
      </c>
      <c r="N213" s="6">
        <v>95</v>
      </c>
      <c r="O213" s="6">
        <f>(N213-'Descriptive Stats'!$L$3)/'Descriptive Stats'!$L$7</f>
        <v>0.89306400126196028</v>
      </c>
      <c r="P213" s="6">
        <v>405</v>
      </c>
      <c r="Q213" s="6">
        <f>(P213-'Descriptive Stats'!$N$3)/'Descriptive Stats'!$N$7</f>
        <v>-0.26568606860109073</v>
      </c>
      <c r="R213">
        <v>67.5</v>
      </c>
      <c r="S213" s="5">
        <v>0.45471005470864273</v>
      </c>
    </row>
    <row r="214" spans="1:19" ht="15" customHeight="1" x14ac:dyDescent="0.25">
      <c r="A214">
        <v>239</v>
      </c>
      <c r="B214">
        <v>239</v>
      </c>
      <c r="C214" t="s">
        <v>523</v>
      </c>
      <c r="D214" s="6">
        <v>45</v>
      </c>
      <c r="E214" s="6">
        <f>(D214-'Descriptive Stats'!$B$3)/'Descriptive Stats'!$B$7</f>
        <v>-0.92703890546736112</v>
      </c>
      <c r="F214" s="6">
        <v>63</v>
      </c>
      <c r="G214" s="6">
        <f>(F214-'Descriptive Stats'!$D$3)/'Descriptive Stats'!$D$7</f>
        <v>-0.52928017148659157</v>
      </c>
      <c r="H214" s="6">
        <v>37</v>
      </c>
      <c r="I214" s="5">
        <f>('Base Stats'!H287-'Descriptive Stats'!$F$3)/'Descriptive Stats'!$F$7</f>
        <v>1.6061334287387594</v>
      </c>
      <c r="J214" s="6">
        <v>65</v>
      </c>
      <c r="K214" s="6">
        <f>(J214-'Descriptive Stats'!$H$3)/'Descriptive Stats'!$J$7</f>
        <v>-0.27074000232255757</v>
      </c>
      <c r="L214" s="6">
        <v>55</v>
      </c>
      <c r="M214" s="6">
        <f>(L214-'Descriptive Stats'!$J$3)/'Descriptive Stats'!$J$7</f>
        <v>-0.60942674150023513</v>
      </c>
      <c r="N214" s="6">
        <v>95</v>
      </c>
      <c r="O214" s="6">
        <f>(N214-'Descriptive Stats'!$L$3)/'Descriptive Stats'!$L$7</f>
        <v>0.89306400126196028</v>
      </c>
      <c r="P214" s="6">
        <v>360</v>
      </c>
      <c r="Q214" s="6">
        <f>(P214-'Descriptive Stats'!$N$3)/'Descriptive Stats'!$N$7</f>
        <v>-0.63426719956986588</v>
      </c>
      <c r="R214">
        <v>60</v>
      </c>
      <c r="S214" s="5">
        <v>0.32837269123559781</v>
      </c>
    </row>
    <row r="215" spans="1:19" ht="15" customHeight="1" x14ac:dyDescent="0.25">
      <c r="A215">
        <v>470</v>
      </c>
      <c r="B215">
        <v>470</v>
      </c>
      <c r="C215" t="s">
        <v>822</v>
      </c>
      <c r="D215" s="6">
        <v>65</v>
      </c>
      <c r="E215" s="6">
        <f>(D215-'Descriptive Stats'!$B$3)/'Descriptive Stats'!$B$7</f>
        <v>-0.17243784346935695</v>
      </c>
      <c r="F215" s="6">
        <v>110</v>
      </c>
      <c r="G215" s="6">
        <f>(F215-'Descriptive Stats'!$D$3)/'Descriptive Stats'!$D$7</f>
        <v>0.91720713079400262</v>
      </c>
      <c r="H215" s="6">
        <v>130</v>
      </c>
      <c r="I215" s="5">
        <f>('Base Stats'!H552-'Descriptive Stats'!$F$3)/'Descriptive Stats'!$F$7</f>
        <v>-0.84451642943600658</v>
      </c>
      <c r="J215" s="6">
        <v>60</v>
      </c>
      <c r="K215" s="6">
        <f>(J215-'Descriptive Stats'!$H$3)/'Descriptive Stats'!$J$7</f>
        <v>-0.4481971964202896</v>
      </c>
      <c r="L215" s="6">
        <v>65</v>
      </c>
      <c r="M215" s="6">
        <f>(L215-'Descriptive Stats'!$J$3)/'Descriptive Stats'!$J$7</f>
        <v>-0.25451235330477107</v>
      </c>
      <c r="N215" s="6">
        <v>95</v>
      </c>
      <c r="O215" s="6">
        <f>(N215-'Descriptive Stats'!$L$3)/'Descriptive Stats'!$L$7</f>
        <v>0.89306400126196028</v>
      </c>
      <c r="P215" s="6">
        <v>525</v>
      </c>
      <c r="Q215" s="6">
        <f>(P215-'Descriptive Stats'!$N$3)/'Descriptive Stats'!$N$7</f>
        <v>0.7171969473156431</v>
      </c>
      <c r="R215">
        <v>87.5</v>
      </c>
      <c r="S215" s="5">
        <v>0.2932459665015687</v>
      </c>
    </row>
    <row r="216" spans="1:19" ht="15" customHeight="1" x14ac:dyDescent="0.25">
      <c r="A216">
        <v>57</v>
      </c>
      <c r="B216">
        <v>57</v>
      </c>
      <c r="C216" t="s">
        <v>285</v>
      </c>
      <c r="D216" s="6">
        <v>65</v>
      </c>
      <c r="E216" s="6">
        <f>(D216-'Descriptive Stats'!$B$3)/'Descriptive Stats'!$B$7</f>
        <v>-0.17243784346935695</v>
      </c>
      <c r="F216" s="6">
        <v>105</v>
      </c>
      <c r="G216" s="6">
        <f>(F216-'Descriptive Stats'!$D$3)/'Descriptive Stats'!$D$7</f>
        <v>0.76332550289181178</v>
      </c>
      <c r="H216" s="6">
        <v>60</v>
      </c>
      <c r="I216" s="5">
        <f>('Base Stats'!H77-'Descriptive Stats'!$F$3)/'Descriptive Stats'!$F$7</f>
        <v>0.6513347826966428</v>
      </c>
      <c r="J216" s="6">
        <v>60</v>
      </c>
      <c r="K216" s="6">
        <f>(J216-'Descriptive Stats'!$H$3)/'Descriptive Stats'!$J$7</f>
        <v>-0.4481971964202896</v>
      </c>
      <c r="L216" s="6">
        <v>70</v>
      </c>
      <c r="M216" s="6">
        <f>(L216-'Descriptive Stats'!$J$3)/'Descriptive Stats'!$J$7</f>
        <v>-7.7055159207039009E-2</v>
      </c>
      <c r="N216" s="6">
        <v>95</v>
      </c>
      <c r="O216" s="6">
        <f>(N216-'Descriptive Stats'!$L$3)/'Descriptive Stats'!$L$7</f>
        <v>0.89306400126196028</v>
      </c>
      <c r="P216" s="6">
        <v>455</v>
      </c>
      <c r="Q216" s="6">
        <f>(P216-'Descriptive Stats'!$N$3)/'Descriptive Stats'!$N$7</f>
        <v>0.14384852136421503</v>
      </c>
      <c r="R216">
        <v>75.83</v>
      </c>
      <c r="S216" s="5">
        <v>0.53084172638562477</v>
      </c>
    </row>
    <row r="217" spans="1:19" ht="15" customHeight="1" x14ac:dyDescent="0.25">
      <c r="A217">
        <v>586</v>
      </c>
      <c r="B217">
        <v>586</v>
      </c>
      <c r="C217" t="s">
        <v>966</v>
      </c>
      <c r="D217" s="6">
        <v>80</v>
      </c>
      <c r="E217" s="6">
        <f>(D217-'Descriptive Stats'!$B$3)/'Descriptive Stats'!$B$7</f>
        <v>0.39351295302914624</v>
      </c>
      <c r="F217" s="6">
        <v>100</v>
      </c>
      <c r="G217" s="6">
        <f>(F217-'Descriptive Stats'!$D$3)/'Descriptive Stats'!$D$7</f>
        <v>0.60944387498962094</v>
      </c>
      <c r="H217" s="6">
        <v>70</v>
      </c>
      <c r="I217" s="5">
        <f>('Base Stats'!H682-'Descriptive Stats'!$F$3)/'Descriptive Stats'!$F$7</f>
        <v>1.6379600502734966</v>
      </c>
      <c r="J217" s="6">
        <v>60</v>
      </c>
      <c r="K217" s="6">
        <f>(J217-'Descriptive Stats'!$H$3)/'Descriptive Stats'!$J$7</f>
        <v>-0.4481971964202896</v>
      </c>
      <c r="L217" s="6">
        <v>70</v>
      </c>
      <c r="M217" s="6">
        <f>(L217-'Descriptive Stats'!$J$3)/'Descriptive Stats'!$J$7</f>
        <v>-7.7055159207039009E-2</v>
      </c>
      <c r="N217" s="6">
        <v>95</v>
      </c>
      <c r="O217" s="6">
        <f>(N217-'Descriptive Stats'!$L$3)/'Descriptive Stats'!$L$7</f>
        <v>0.89306400126196028</v>
      </c>
      <c r="P217" s="6">
        <v>475</v>
      </c>
      <c r="Q217" s="6">
        <f>(P217-'Descriptive Stats'!$N$3)/'Descriptive Stats'!$N$7</f>
        <v>0.30766235735033731</v>
      </c>
      <c r="R217">
        <v>79.17</v>
      </c>
      <c r="S217" s="5">
        <v>0.23881493504100085</v>
      </c>
    </row>
    <row r="218" spans="1:19" ht="15" customHeight="1" x14ac:dyDescent="0.25">
      <c r="A218">
        <v>452</v>
      </c>
      <c r="B218">
        <v>452</v>
      </c>
      <c r="C218" t="s">
        <v>802</v>
      </c>
      <c r="D218" s="6">
        <v>70</v>
      </c>
      <c r="E218" s="6">
        <f>(D218-'Descriptive Stats'!$B$3)/'Descriptive Stats'!$B$7</f>
        <v>1.6212422030144117E-2</v>
      </c>
      <c r="F218" s="6">
        <v>90</v>
      </c>
      <c r="G218" s="6">
        <f>(F218-'Descriptive Stats'!$D$3)/'Descriptive Stats'!$D$7</f>
        <v>0.3016806191852392</v>
      </c>
      <c r="H218" s="6">
        <v>110</v>
      </c>
      <c r="I218" s="5">
        <f>('Base Stats'!H533-'Descriptive Stats'!$F$3)/'Descriptive Stats'!$F$7</f>
        <v>-1.3537423739918022</v>
      </c>
      <c r="J218" s="6">
        <v>60</v>
      </c>
      <c r="K218" s="6">
        <f>(J218-'Descriptive Stats'!$H$3)/'Descriptive Stats'!$J$7</f>
        <v>-0.4481971964202896</v>
      </c>
      <c r="L218" s="6">
        <v>75</v>
      </c>
      <c r="M218" s="6">
        <f>(L218-'Descriptive Stats'!$J$3)/'Descriptive Stats'!$J$7</f>
        <v>0.10040203489069302</v>
      </c>
      <c r="N218" s="6">
        <v>95</v>
      </c>
      <c r="O218" s="6">
        <f>(N218-'Descriptive Stats'!$L$3)/'Descriptive Stats'!$L$7</f>
        <v>0.89306400126196028</v>
      </c>
      <c r="P218" s="6">
        <v>500</v>
      </c>
      <c r="Q218" s="6">
        <f>(P218-'Descriptive Stats'!$N$3)/'Descriptive Stats'!$N$7</f>
        <v>0.5124296523329902</v>
      </c>
      <c r="R218">
        <v>83.33</v>
      </c>
      <c r="S218" s="5">
        <v>0.15900476276362963</v>
      </c>
    </row>
    <row r="219" spans="1:19" ht="15" customHeight="1" x14ac:dyDescent="0.25">
      <c r="A219">
        <v>862</v>
      </c>
      <c r="B219">
        <v>862</v>
      </c>
      <c r="C219" t="s">
        <v>1290</v>
      </c>
      <c r="D219" s="6">
        <v>93</v>
      </c>
      <c r="E219" s="6">
        <f>(D219-'Descriptive Stats'!$B$3)/'Descriptive Stats'!$B$7</f>
        <v>0.88400364332784898</v>
      </c>
      <c r="F219" s="6">
        <v>90</v>
      </c>
      <c r="G219" s="6">
        <f>(F219-'Descriptive Stats'!$D$3)/'Descriptive Stats'!$D$7</f>
        <v>0.3016806191852392</v>
      </c>
      <c r="H219" s="6">
        <v>101</v>
      </c>
      <c r="I219" s="5">
        <f>('Base Stats'!H985-'Descriptive Stats'!$F$3)/'Descriptive Stats'!$F$7</f>
        <v>-0.62173007869284602</v>
      </c>
      <c r="J219" s="6">
        <v>60</v>
      </c>
      <c r="K219" s="6">
        <f>(J219-'Descriptive Stats'!$H$3)/'Descriptive Stats'!$J$7</f>
        <v>-0.4481971964202896</v>
      </c>
      <c r="L219" s="6">
        <v>81</v>
      </c>
      <c r="M219" s="6">
        <f>(L219-'Descriptive Stats'!$J$3)/'Descriptive Stats'!$J$7</f>
        <v>0.31335066780797144</v>
      </c>
      <c r="N219" s="6">
        <v>95</v>
      </c>
      <c r="O219" s="6">
        <f>(N219-'Descriptive Stats'!$L$3)/'Descriptive Stats'!$L$7</f>
        <v>0.89306400126196028</v>
      </c>
      <c r="P219" s="6">
        <v>520</v>
      </c>
      <c r="Q219" s="6">
        <f>(P219-'Descriptive Stats'!$N$3)/'Descriptive Stats'!$N$7</f>
        <v>0.67624348831911252</v>
      </c>
      <c r="R219">
        <v>86.67</v>
      </c>
      <c r="S219" s="5">
        <v>0.50970861802313916</v>
      </c>
    </row>
    <row r="220" spans="1:19" ht="15" customHeight="1" x14ac:dyDescent="0.25">
      <c r="A220">
        <v>472</v>
      </c>
      <c r="B220">
        <v>472</v>
      </c>
      <c r="C220" t="s">
        <v>824</v>
      </c>
      <c r="D220" s="6">
        <v>75</v>
      </c>
      <c r="E220" s="6">
        <f>(D220-'Descriptive Stats'!$B$3)/'Descriptive Stats'!$B$7</f>
        <v>0.20486268752964518</v>
      </c>
      <c r="F220" s="6">
        <v>95</v>
      </c>
      <c r="G220" s="6">
        <f>(F220-'Descriptive Stats'!$D$3)/'Descriptive Stats'!$D$7</f>
        <v>0.45556224708743004</v>
      </c>
      <c r="H220" s="6">
        <v>125</v>
      </c>
      <c r="I220" s="5">
        <f>('Base Stats'!H554-'Descriptive Stats'!$F$3)/'Descriptive Stats'!$F$7</f>
        <v>1.1287341057177012</v>
      </c>
      <c r="J220" s="6">
        <v>45</v>
      </c>
      <c r="K220" s="6">
        <f>(J220-'Descriptive Stats'!$H$3)/'Descriptive Stats'!$J$7</f>
        <v>-0.98056877871348569</v>
      </c>
      <c r="L220" s="6">
        <v>75</v>
      </c>
      <c r="M220" s="6">
        <f>(L220-'Descriptive Stats'!$J$3)/'Descriptive Stats'!$J$7</f>
        <v>0.10040203489069302</v>
      </c>
      <c r="N220" s="6">
        <v>95</v>
      </c>
      <c r="O220" s="6">
        <f>(N220-'Descriptive Stats'!$L$3)/'Descriptive Stats'!$L$7</f>
        <v>0.89306400126196028</v>
      </c>
      <c r="P220" s="6">
        <v>510</v>
      </c>
      <c r="Q220" s="6">
        <f>(P220-'Descriptive Stats'!$N$3)/'Descriptive Stats'!$N$7</f>
        <v>0.59433657032605136</v>
      </c>
      <c r="R220">
        <v>85</v>
      </c>
      <c r="S220" s="5">
        <v>0.56674432566701871</v>
      </c>
    </row>
    <row r="221" spans="1:19" ht="15" customHeight="1" x14ac:dyDescent="0.25">
      <c r="A221">
        <v>417</v>
      </c>
      <c r="B221">
        <v>417</v>
      </c>
      <c r="C221" t="s">
        <v>761</v>
      </c>
      <c r="D221" s="6">
        <v>60</v>
      </c>
      <c r="E221" s="6">
        <f>(D221-'Descriptive Stats'!$B$3)/'Descriptive Stats'!$B$7</f>
        <v>-0.36108810896885801</v>
      </c>
      <c r="F221" s="6">
        <v>45</v>
      </c>
      <c r="G221" s="6">
        <f>(F221-'Descriptive Stats'!$D$3)/'Descriptive Stats'!$D$7</f>
        <v>-1.0832540319344788</v>
      </c>
      <c r="H221" s="6">
        <v>70</v>
      </c>
      <c r="I221" s="5">
        <f>('Base Stats'!H495-'Descriptive Stats'!$F$3)/'Descriptive Stats'!$F$7</f>
        <v>-0.46259697101915992</v>
      </c>
      <c r="J221" s="6">
        <v>45</v>
      </c>
      <c r="K221" s="6">
        <f>(J221-'Descriptive Stats'!$H$3)/'Descriptive Stats'!$J$7</f>
        <v>-0.98056877871348569</v>
      </c>
      <c r="L221" s="6">
        <v>90</v>
      </c>
      <c r="M221" s="6">
        <f>(L221-'Descriptive Stats'!$J$3)/'Descriptive Stats'!$J$7</f>
        <v>0.63277361718388914</v>
      </c>
      <c r="N221" s="6">
        <v>95</v>
      </c>
      <c r="O221" s="6">
        <f>(N221-'Descriptive Stats'!$L$3)/'Descriptive Stats'!$L$7</f>
        <v>0.89306400126196028</v>
      </c>
      <c r="P221" s="6">
        <v>405</v>
      </c>
      <c r="Q221" s="6">
        <f>(P221-'Descriptive Stats'!$N$3)/'Descriptive Stats'!$N$7</f>
        <v>-0.26568606860109073</v>
      </c>
      <c r="R221">
        <v>67.5</v>
      </c>
      <c r="S221" s="5">
        <v>0.66765354093753904</v>
      </c>
    </row>
    <row r="222" spans="1:19" ht="15" customHeight="1" x14ac:dyDescent="0.25">
      <c r="A222">
        <v>50</v>
      </c>
      <c r="B222">
        <v>50</v>
      </c>
      <c r="C222" t="s">
        <v>268</v>
      </c>
      <c r="D222" s="6">
        <v>10</v>
      </c>
      <c r="E222" s="6">
        <f>(D222-'Descriptive Stats'!$B$3)/'Descriptive Stats'!$B$7</f>
        <v>-2.2475907639638684</v>
      </c>
      <c r="F222" s="6">
        <v>55</v>
      </c>
      <c r="G222" s="6">
        <f>(F222-'Descriptive Stats'!$D$3)/'Descriptive Stats'!$D$7</f>
        <v>-0.77549077613009698</v>
      </c>
      <c r="H222" s="6">
        <v>25</v>
      </c>
      <c r="I222" s="5">
        <f>('Base Stats'!H65-'Descriptive Stats'!$F$3)/'Descriptive Stats'!$F$7</f>
        <v>-0.14433075567178771</v>
      </c>
      <c r="J222" s="6">
        <v>35</v>
      </c>
      <c r="K222" s="6">
        <f>(J222-'Descriptive Stats'!$H$3)/'Descriptive Stats'!$J$7</f>
        <v>-1.3354831669089497</v>
      </c>
      <c r="L222" s="6">
        <v>45</v>
      </c>
      <c r="M222" s="6">
        <f>(L222-'Descriptive Stats'!$J$3)/'Descriptive Stats'!$J$7</f>
        <v>-0.96434112969569918</v>
      </c>
      <c r="N222" s="6">
        <v>95</v>
      </c>
      <c r="O222" s="6">
        <f>(N222-'Descriptive Stats'!$L$3)/'Descriptive Stats'!$L$7</f>
        <v>0.89306400126196028</v>
      </c>
      <c r="P222" s="6">
        <v>265</v>
      </c>
      <c r="Q222" s="6">
        <f>(P222-'Descriptive Stats'!$N$3)/'Descriptive Stats'!$N$7</f>
        <v>-1.4123829205039469</v>
      </c>
      <c r="R222">
        <v>44.17</v>
      </c>
      <c r="S222" s="5">
        <v>2.6792690827127168</v>
      </c>
    </row>
    <row r="223" spans="1:19" ht="15" customHeight="1" x14ac:dyDescent="0.25">
      <c r="A223">
        <v>555</v>
      </c>
      <c r="B223" t="s">
        <v>930</v>
      </c>
      <c r="C223" t="s">
        <v>931</v>
      </c>
      <c r="D223" s="6">
        <v>105</v>
      </c>
      <c r="E223" s="6">
        <f>(D223-'Descriptive Stats'!$B$3)/'Descriptive Stats'!$B$7</f>
        <v>1.3367642805266515</v>
      </c>
      <c r="F223" s="6">
        <v>140</v>
      </c>
      <c r="G223" s="6">
        <f>(F223-'Descriptive Stats'!$D$3)/'Descriptive Stats'!$D$7</f>
        <v>1.8404968982071479</v>
      </c>
      <c r="H223" s="6">
        <v>55</v>
      </c>
      <c r="I223" s="5">
        <f>('Base Stats'!H649-'Descriptive Stats'!$F$3)/'Descriptive Stats'!$F$7</f>
        <v>-0.62173007869284602</v>
      </c>
      <c r="J223" s="6">
        <v>30</v>
      </c>
      <c r="K223" s="6">
        <f>(J223-'Descriptive Stats'!$H$3)/'Descriptive Stats'!$J$7</f>
        <v>-1.5129403610066818</v>
      </c>
      <c r="L223" s="6">
        <v>55</v>
      </c>
      <c r="M223" s="6">
        <f>(L223-'Descriptive Stats'!$J$3)/'Descriptive Stats'!$J$7</f>
        <v>-0.60942674150023513</v>
      </c>
      <c r="N223" s="6">
        <v>95</v>
      </c>
      <c r="O223" s="6">
        <f>(N223-'Descriptive Stats'!$L$3)/'Descriptive Stats'!$L$7</f>
        <v>0.89306400126196028</v>
      </c>
      <c r="P223" s="6">
        <v>480</v>
      </c>
      <c r="Q223" s="6">
        <f>(P223-'Descriptive Stats'!$N$3)/'Descriptive Stats'!$N$7</f>
        <v>0.34861581634686789</v>
      </c>
      <c r="R223">
        <v>80</v>
      </c>
      <c r="S223" s="5">
        <v>1.4727313615035029</v>
      </c>
    </row>
    <row r="224" spans="1:19" ht="15" customHeight="1" x14ac:dyDescent="0.25">
      <c r="A224">
        <v>555</v>
      </c>
      <c r="B224">
        <v>555</v>
      </c>
      <c r="C224" t="s">
        <v>927</v>
      </c>
      <c r="D224" s="6">
        <v>105</v>
      </c>
      <c r="E224" s="6">
        <f>(D224-'Descriptive Stats'!$B$3)/'Descriptive Stats'!$B$7</f>
        <v>1.3367642805266515</v>
      </c>
      <c r="F224" s="6">
        <v>140</v>
      </c>
      <c r="G224" s="6">
        <f>(F224-'Descriptive Stats'!$D$3)/'Descriptive Stats'!$D$7</f>
        <v>1.8404968982071479</v>
      </c>
      <c r="H224" s="6">
        <v>55</v>
      </c>
      <c r="I224" s="5">
        <f>('Base Stats'!H647-'Descriptive Stats'!$F$3)/'Descriptive Stats'!$F$7</f>
        <v>0.17393545967558449</v>
      </c>
      <c r="J224" s="6">
        <v>30</v>
      </c>
      <c r="K224" s="6">
        <f>(J224-'Descriptive Stats'!$H$3)/'Descriptive Stats'!$J$7</f>
        <v>-1.5129403610066818</v>
      </c>
      <c r="L224" s="6">
        <v>55</v>
      </c>
      <c r="M224" s="6">
        <f>(L224-'Descriptive Stats'!$J$3)/'Descriptive Stats'!$J$7</f>
        <v>-0.60942674150023513</v>
      </c>
      <c r="N224" s="6">
        <v>95</v>
      </c>
      <c r="O224" s="6">
        <f>(N224-'Descriptive Stats'!$L$3)/'Descriptive Stats'!$L$7</f>
        <v>0.89306400126196028</v>
      </c>
      <c r="P224" s="6">
        <v>480</v>
      </c>
      <c r="Q224" s="6">
        <f>(P224-'Descriptive Stats'!$N$3)/'Descriptive Stats'!$N$7</f>
        <v>0.34861581634686789</v>
      </c>
      <c r="R224">
        <v>80</v>
      </c>
      <c r="S224" s="5">
        <v>1.5025082125409845</v>
      </c>
    </row>
    <row r="225" spans="1:19" ht="15" customHeight="1" x14ac:dyDescent="0.25">
      <c r="A225">
        <v>814</v>
      </c>
      <c r="B225">
        <v>814</v>
      </c>
      <c r="C225" t="s">
        <v>1240</v>
      </c>
      <c r="D225" s="6">
        <v>65</v>
      </c>
      <c r="E225" s="6">
        <f>(D225-'Descriptive Stats'!$B$3)/'Descriptive Stats'!$B$7</f>
        <v>-0.17243784346935695</v>
      </c>
      <c r="F225" s="6">
        <v>86</v>
      </c>
      <c r="G225" s="6">
        <f>(F225-'Descriptive Stats'!$D$3)/'Descriptive Stats'!$D$7</f>
        <v>0.17857531686348649</v>
      </c>
      <c r="H225" s="6">
        <v>60</v>
      </c>
      <c r="I225" s="5">
        <f>('Base Stats'!H936-'Descriptive Stats'!$F$3)/'Descriptive Stats'!$F$7</f>
        <v>-0.14433075567178771</v>
      </c>
      <c r="J225" s="6">
        <v>55</v>
      </c>
      <c r="K225" s="6">
        <f>(J225-'Descriptive Stats'!$H$3)/'Descriptive Stats'!$J$7</f>
        <v>-0.62565439051802163</v>
      </c>
      <c r="L225" s="6">
        <v>60</v>
      </c>
      <c r="M225" s="6">
        <f>(L225-'Descriptive Stats'!$J$3)/'Descriptive Stats'!$J$7</f>
        <v>-0.4319695474025031</v>
      </c>
      <c r="N225" s="6">
        <v>94</v>
      </c>
      <c r="O225" s="6">
        <f>(N225-'Descriptive Stats'!$L$3)/'Descriptive Stats'!$L$7</f>
        <v>0.85957163127584724</v>
      </c>
      <c r="P225" s="6">
        <v>420</v>
      </c>
      <c r="Q225" s="6">
        <f>(P225-'Descriptive Stats'!$N$3)/'Descriptive Stats'!$N$7</f>
        <v>-0.14282569161149899</v>
      </c>
      <c r="R225">
        <v>70</v>
      </c>
      <c r="S225" s="5">
        <v>0.56179288888587231</v>
      </c>
    </row>
    <row r="226" spans="1:19" ht="15" customHeight="1" x14ac:dyDescent="0.25">
      <c r="A226">
        <v>126</v>
      </c>
      <c r="B226">
        <v>126</v>
      </c>
      <c r="C226" t="s">
        <v>386</v>
      </c>
      <c r="D226" s="6">
        <v>65</v>
      </c>
      <c r="E226" s="6">
        <f>(D226-'Descriptive Stats'!$B$3)/'Descriptive Stats'!$B$7</f>
        <v>-0.17243784346935695</v>
      </c>
      <c r="F226" s="6">
        <v>95</v>
      </c>
      <c r="G226" s="6">
        <f>(F226-'Descriptive Stats'!$D$3)/'Descriptive Stats'!$D$7</f>
        <v>0.45556224708743004</v>
      </c>
      <c r="H226" s="6">
        <v>57</v>
      </c>
      <c r="I226" s="5">
        <f>('Base Stats'!H162-'Descriptive Stats'!$F$3)/'Descriptive Stats'!$F$7</f>
        <v>-0.30346386334547382</v>
      </c>
      <c r="J226" s="6">
        <v>100</v>
      </c>
      <c r="K226" s="6">
        <f>(J226-'Descriptive Stats'!$H$3)/'Descriptive Stats'!$J$7</f>
        <v>0.97146035636156669</v>
      </c>
      <c r="L226" s="6">
        <v>85</v>
      </c>
      <c r="M226" s="6">
        <f>(L226-'Descriptive Stats'!$J$3)/'Descriptive Stats'!$J$7</f>
        <v>0.45531642308615711</v>
      </c>
      <c r="N226" s="6">
        <v>93</v>
      </c>
      <c r="O226" s="6">
        <f>(N226-'Descriptive Stats'!$L$3)/'Descriptive Stats'!$L$7</f>
        <v>0.82607926128973419</v>
      </c>
      <c r="P226" s="6">
        <v>495</v>
      </c>
      <c r="Q226" s="6">
        <f>(P226-'Descriptive Stats'!$N$3)/'Descriptive Stats'!$N$7</f>
        <v>0.47147619333645963</v>
      </c>
      <c r="R226">
        <v>82.5</v>
      </c>
      <c r="S226" s="5">
        <v>0.26137273981514236</v>
      </c>
    </row>
    <row r="227" spans="1:19" ht="15" customHeight="1" x14ac:dyDescent="0.25">
      <c r="A227">
        <v>741</v>
      </c>
      <c r="B227">
        <v>741</v>
      </c>
      <c r="C227" t="s">
        <v>1153</v>
      </c>
      <c r="D227" s="6">
        <v>75</v>
      </c>
      <c r="E227" s="6">
        <f>(D227-'Descriptive Stats'!$B$3)/'Descriptive Stats'!$B$7</f>
        <v>0.20486268752964518</v>
      </c>
      <c r="F227" s="6">
        <v>70</v>
      </c>
      <c r="G227" s="6">
        <f>(F227-'Descriptive Stats'!$D$3)/'Descriptive Stats'!$D$7</f>
        <v>-0.31384589242352434</v>
      </c>
      <c r="H227" s="6">
        <v>70</v>
      </c>
      <c r="I227" s="5">
        <f>('Base Stats'!H856-'Descriptive Stats'!$F$3)/'Descriptive Stats'!$F$7</f>
        <v>0.33306856734927059</v>
      </c>
      <c r="J227" s="6">
        <v>98</v>
      </c>
      <c r="K227" s="6">
        <f>(J227-'Descriptive Stats'!$H$3)/'Descriptive Stats'!$J$7</f>
        <v>0.90047747872247386</v>
      </c>
      <c r="L227" s="6">
        <v>70</v>
      </c>
      <c r="M227" s="6">
        <f>(L227-'Descriptive Stats'!$J$3)/'Descriptive Stats'!$J$7</f>
        <v>-7.7055159207039009E-2</v>
      </c>
      <c r="N227" s="6">
        <v>93</v>
      </c>
      <c r="O227" s="6">
        <f>(N227-'Descriptive Stats'!$L$3)/'Descriptive Stats'!$L$7</f>
        <v>0.82607926128973419</v>
      </c>
      <c r="P227" s="6">
        <v>476</v>
      </c>
      <c r="Q227" s="6">
        <f>(P227-'Descriptive Stats'!$N$3)/'Descriptive Stats'!$N$7</f>
        <v>0.31585304914964346</v>
      </c>
      <c r="R227">
        <v>79.33</v>
      </c>
      <c r="S227" s="5">
        <v>0.41052677818661154</v>
      </c>
    </row>
    <row r="228" spans="1:19" ht="15" customHeight="1" x14ac:dyDescent="0.25">
      <c r="A228">
        <v>521</v>
      </c>
      <c r="B228">
        <v>521</v>
      </c>
      <c r="C228" t="s">
        <v>889</v>
      </c>
      <c r="D228" s="6">
        <v>80</v>
      </c>
      <c r="E228" s="6">
        <f>(D228-'Descriptive Stats'!$B$3)/'Descriptive Stats'!$B$7</f>
        <v>0.39351295302914624</v>
      </c>
      <c r="F228" s="6">
        <v>115</v>
      </c>
      <c r="G228" s="6">
        <f>(F228-'Descriptive Stats'!$D$3)/'Descriptive Stats'!$D$7</f>
        <v>1.0710887586961935</v>
      </c>
      <c r="H228" s="6">
        <v>80</v>
      </c>
      <c r="I228" s="5">
        <f>('Base Stats'!H611-'Descriptive Stats'!$F$3)/'Descriptive Stats'!$F$7</f>
        <v>0.6513347826966428</v>
      </c>
      <c r="J228" s="6">
        <v>65</v>
      </c>
      <c r="K228" s="6">
        <f>(J228-'Descriptive Stats'!$H$3)/'Descriptive Stats'!$J$7</f>
        <v>-0.27074000232255757</v>
      </c>
      <c r="L228" s="6">
        <v>55</v>
      </c>
      <c r="M228" s="6">
        <f>(L228-'Descriptive Stats'!$J$3)/'Descriptive Stats'!$J$7</f>
        <v>-0.60942674150023513</v>
      </c>
      <c r="N228" s="6">
        <v>93</v>
      </c>
      <c r="O228" s="6">
        <f>(N228-'Descriptive Stats'!$L$3)/'Descriptive Stats'!$L$7</f>
        <v>0.82607926128973419</v>
      </c>
      <c r="P228" s="6">
        <v>488</v>
      </c>
      <c r="Q228" s="6">
        <f>(P228-'Descriptive Stats'!$N$3)/'Descriptive Stats'!$N$7</f>
        <v>0.4141413507413168</v>
      </c>
      <c r="R228">
        <v>81.33</v>
      </c>
      <c r="S228" s="5">
        <v>0.49547703296452983</v>
      </c>
    </row>
    <row r="229" spans="1:19" ht="15" customHeight="1" x14ac:dyDescent="0.25">
      <c r="A229">
        <v>445</v>
      </c>
      <c r="B229" t="s">
        <v>792</v>
      </c>
      <c r="C229" t="s">
        <v>793</v>
      </c>
      <c r="D229" s="6">
        <v>108</v>
      </c>
      <c r="E229" s="6">
        <f>(D229-'Descriptive Stats'!$B$3)/'Descriptive Stats'!$B$7</f>
        <v>1.4499544398263522</v>
      </c>
      <c r="F229" s="6">
        <v>170</v>
      </c>
      <c r="G229" s="6">
        <f>(F229-'Descriptive Stats'!$D$3)/'Descriptive Stats'!$D$7</f>
        <v>2.7637866656202932</v>
      </c>
      <c r="H229" s="6">
        <v>115</v>
      </c>
      <c r="I229" s="5">
        <f>('Base Stats'!H525-'Descriptive Stats'!$F$3)/'Descriptive Stats'!$F$7</f>
        <v>0.81046789037032885</v>
      </c>
      <c r="J229" s="6">
        <v>120</v>
      </c>
      <c r="K229" s="6">
        <f>(J229-'Descriptive Stats'!$H$3)/'Descriptive Stats'!$J$7</f>
        <v>1.6812891327524948</v>
      </c>
      <c r="L229" s="6">
        <v>95</v>
      </c>
      <c r="M229" s="6">
        <f>(L229-'Descriptive Stats'!$J$3)/'Descriptive Stats'!$J$7</f>
        <v>0.81023081128162111</v>
      </c>
      <c r="N229" s="6">
        <v>92</v>
      </c>
      <c r="O229" s="6">
        <f>(N229-'Descriptive Stats'!$L$3)/'Descriptive Stats'!$L$7</f>
        <v>0.79258689130362103</v>
      </c>
      <c r="P229" s="6">
        <v>700</v>
      </c>
      <c r="Q229" s="6">
        <f>(P229-'Descriptive Stats'!$N$3)/'Descriptive Stats'!$N$7</f>
        <v>2.150568012194213</v>
      </c>
      <c r="R229">
        <v>116.67</v>
      </c>
      <c r="S229" s="5">
        <v>0.53472103256626924</v>
      </c>
    </row>
    <row r="230" spans="1:19" ht="15" customHeight="1" x14ac:dyDescent="0.25">
      <c r="A230">
        <v>779</v>
      </c>
      <c r="B230">
        <v>779</v>
      </c>
      <c r="C230" t="s">
        <v>1199</v>
      </c>
      <c r="D230" s="6">
        <v>68</v>
      </c>
      <c r="E230" s="6">
        <f>(D230-'Descriptive Stats'!$B$3)/'Descriptive Stats'!$B$7</f>
        <v>-5.9247684169656305E-2</v>
      </c>
      <c r="F230" s="6">
        <v>105</v>
      </c>
      <c r="G230" s="6">
        <f>(F230-'Descriptive Stats'!$D$3)/'Descriptive Stats'!$D$7</f>
        <v>0.76332550289181178</v>
      </c>
      <c r="H230" s="6">
        <v>70</v>
      </c>
      <c r="I230" s="5">
        <f>('Base Stats'!H898-'Descriptive Stats'!$F$3)/'Descriptive Stats'!$F$7</f>
        <v>0.30124194581453334</v>
      </c>
      <c r="J230" s="6">
        <v>70</v>
      </c>
      <c r="K230" s="6">
        <f>(J230-'Descriptive Stats'!$H$3)/'Descriptive Stats'!$J$7</f>
        <v>-9.3282808224825542E-2</v>
      </c>
      <c r="L230" s="6">
        <v>70</v>
      </c>
      <c r="M230" s="6">
        <f>(L230-'Descriptive Stats'!$J$3)/'Descriptive Stats'!$J$7</f>
        <v>-7.7055159207039009E-2</v>
      </c>
      <c r="N230" s="6">
        <v>92</v>
      </c>
      <c r="O230" s="6">
        <f>(N230-'Descriptive Stats'!$L$3)/'Descriptive Stats'!$L$7</f>
        <v>0.79258689130362103</v>
      </c>
      <c r="P230" s="6">
        <v>475</v>
      </c>
      <c r="Q230" s="6">
        <f>(P230-'Descriptive Stats'!$N$3)/'Descriptive Stats'!$N$7</f>
        <v>0.30766235735033731</v>
      </c>
      <c r="R230">
        <v>79.17</v>
      </c>
      <c r="S230" s="5">
        <v>0.23321024736095528</v>
      </c>
    </row>
    <row r="231" spans="1:19" ht="15" customHeight="1" x14ac:dyDescent="0.25">
      <c r="A231">
        <v>542</v>
      </c>
      <c r="B231">
        <v>542</v>
      </c>
      <c r="C231" t="s">
        <v>912</v>
      </c>
      <c r="D231" s="6">
        <v>75</v>
      </c>
      <c r="E231" s="6">
        <f>(D231-'Descriptive Stats'!$B$3)/'Descriptive Stats'!$B$7</f>
        <v>0.20486268752964518</v>
      </c>
      <c r="F231" s="6">
        <v>103</v>
      </c>
      <c r="G231" s="6">
        <f>(F231-'Descriptive Stats'!$D$3)/'Descriptive Stats'!$D$7</f>
        <v>0.7017728517309354</v>
      </c>
      <c r="H231" s="6">
        <v>80</v>
      </c>
      <c r="I231" s="5">
        <f>('Base Stats'!H633-'Descriptive Stats'!$F$3)/'Descriptive Stats'!$F$7</f>
        <v>-0.46259697101915992</v>
      </c>
      <c r="J231" s="6">
        <v>70</v>
      </c>
      <c r="K231" s="6">
        <f>(J231-'Descriptive Stats'!$H$3)/'Descriptive Stats'!$J$7</f>
        <v>-9.3282808224825542E-2</v>
      </c>
      <c r="L231" s="6">
        <v>80</v>
      </c>
      <c r="M231" s="6">
        <f>(L231-'Descriptive Stats'!$J$3)/'Descriptive Stats'!$J$7</f>
        <v>0.27785922898842508</v>
      </c>
      <c r="N231" s="6">
        <v>92</v>
      </c>
      <c r="O231" s="6">
        <f>(N231-'Descriptive Stats'!$L$3)/'Descriptive Stats'!$L$7</f>
        <v>0.79258689130362103</v>
      </c>
      <c r="P231" s="6">
        <v>500</v>
      </c>
      <c r="Q231" s="6">
        <f>(P231-'Descriptive Stats'!$N$3)/'Descriptive Stats'!$N$7</f>
        <v>0.5124296523329902</v>
      </c>
      <c r="R231">
        <v>83.33</v>
      </c>
      <c r="S231" s="5">
        <v>0.10799888188162542</v>
      </c>
    </row>
    <row r="232" spans="1:19" ht="15" customHeight="1" x14ac:dyDescent="0.25">
      <c r="A232">
        <v>553</v>
      </c>
      <c r="B232">
        <v>553</v>
      </c>
      <c r="C232" t="s">
        <v>923</v>
      </c>
      <c r="D232" s="6">
        <v>95</v>
      </c>
      <c r="E232" s="6">
        <f>(D232-'Descriptive Stats'!$B$3)/'Descriptive Stats'!$B$7</f>
        <v>0.95946374952764946</v>
      </c>
      <c r="F232" s="6">
        <v>117</v>
      </c>
      <c r="G232" s="6">
        <f>(F232-'Descriptive Stats'!$D$3)/'Descriptive Stats'!$D$7</f>
        <v>1.1326414098570698</v>
      </c>
      <c r="H232" s="6">
        <v>80</v>
      </c>
      <c r="I232" s="5">
        <f>('Base Stats'!H644-'Descriptive Stats'!$F$3)/'Descriptive Stats'!$F$7</f>
        <v>-2.0539280477560209</v>
      </c>
      <c r="J232" s="6">
        <v>65</v>
      </c>
      <c r="K232" s="6">
        <f>(J232-'Descriptive Stats'!$H$3)/'Descriptive Stats'!$J$7</f>
        <v>-0.27074000232255757</v>
      </c>
      <c r="L232" s="6">
        <v>70</v>
      </c>
      <c r="M232" s="6">
        <f>(L232-'Descriptive Stats'!$J$3)/'Descriptive Stats'!$J$7</f>
        <v>-7.7055159207039009E-2</v>
      </c>
      <c r="N232" s="6">
        <v>92</v>
      </c>
      <c r="O232" s="6">
        <f>(N232-'Descriptive Stats'!$L$3)/'Descriptive Stats'!$L$7</f>
        <v>0.79258689130362103</v>
      </c>
      <c r="P232" s="6">
        <v>519</v>
      </c>
      <c r="Q232" s="6">
        <f>(P232-'Descriptive Stats'!$N$3)/'Descriptive Stats'!$N$7</f>
        <v>0.66805279651980642</v>
      </c>
      <c r="R232">
        <v>86.5</v>
      </c>
      <c r="S232" s="5">
        <v>0.70360318438999025</v>
      </c>
    </row>
    <row r="233" spans="1:19" ht="15" customHeight="1" x14ac:dyDescent="0.25">
      <c r="A233">
        <v>645</v>
      </c>
      <c r="B233" t="s">
        <v>1032</v>
      </c>
      <c r="C233" t="s">
        <v>1033</v>
      </c>
      <c r="D233" s="6">
        <v>89</v>
      </c>
      <c r="E233" s="6">
        <f>(D233-'Descriptive Stats'!$B$3)/'Descriptive Stats'!$B$7</f>
        <v>0.73308343092824813</v>
      </c>
      <c r="F233" s="6">
        <v>145</v>
      </c>
      <c r="G233" s="6">
        <f>(F233-'Descriptive Stats'!$D$3)/'Descriptive Stats'!$D$7</f>
        <v>1.9943785261093387</v>
      </c>
      <c r="H233" s="6">
        <v>90</v>
      </c>
      <c r="I233" s="5">
        <f>('Base Stats'!H745-'Descriptive Stats'!$F$3)/'Descriptive Stats'!$F$7</f>
        <v>0.96960099804401501</v>
      </c>
      <c r="J233" s="6">
        <v>105</v>
      </c>
      <c r="K233" s="6">
        <f>(J233-'Descriptive Stats'!$H$3)/'Descriptive Stats'!$J$7</f>
        <v>1.1489175504592988</v>
      </c>
      <c r="L233" s="6">
        <v>80</v>
      </c>
      <c r="M233" s="6">
        <f>(L233-'Descriptive Stats'!$J$3)/'Descriptive Stats'!$J$7</f>
        <v>0.27785922898842508</v>
      </c>
      <c r="N233" s="6">
        <v>91</v>
      </c>
      <c r="O233" s="6">
        <f>(N233-'Descriptive Stats'!$L$3)/'Descriptive Stats'!$L$7</f>
        <v>0.75909452131750799</v>
      </c>
      <c r="P233" s="6">
        <v>600</v>
      </c>
      <c r="Q233" s="6">
        <f>(P233-'Descriptive Stats'!$N$3)/'Descriptive Stats'!$N$7</f>
        <v>1.3314988322636017</v>
      </c>
      <c r="R233">
        <v>100</v>
      </c>
      <c r="S233" s="5">
        <v>0.28082340121765154</v>
      </c>
    </row>
    <row r="234" spans="1:19" ht="15" customHeight="1" x14ac:dyDescent="0.25">
      <c r="A234">
        <v>479</v>
      </c>
      <c r="B234">
        <v>479</v>
      </c>
      <c r="C234" t="s">
        <v>833</v>
      </c>
      <c r="D234" s="6">
        <v>50</v>
      </c>
      <c r="E234" s="6">
        <f>(D234-'Descriptive Stats'!$B$3)/'Descriptive Stats'!$B$7</f>
        <v>-0.73838863996786008</v>
      </c>
      <c r="F234" s="6">
        <v>50</v>
      </c>
      <c r="G234" s="6">
        <f>(F234-'Descriptive Stats'!$D$3)/'Descriptive Stats'!$D$7</f>
        <v>-0.92937240403228782</v>
      </c>
      <c r="H234" s="6">
        <v>77</v>
      </c>
      <c r="I234" s="5">
        <f>('Base Stats'!H562-'Descriptive Stats'!$F$3)/'Descriptive Stats'!$F$7</f>
        <v>0.4922016750229567</v>
      </c>
      <c r="J234" s="6">
        <v>95</v>
      </c>
      <c r="K234" s="6">
        <f>(J234-'Descriptive Stats'!$H$3)/'Descriptive Stats'!$J$7</f>
        <v>0.79400316226383461</v>
      </c>
      <c r="L234" s="6">
        <v>77</v>
      </c>
      <c r="M234" s="6">
        <f>(L234-'Descriptive Stats'!$J$3)/'Descriptive Stats'!$J$7</f>
        <v>0.17138491252978583</v>
      </c>
      <c r="N234" s="6">
        <v>91</v>
      </c>
      <c r="O234" s="6">
        <f>(N234-'Descriptive Stats'!$L$3)/'Descriptive Stats'!$L$7</f>
        <v>0.75909452131750799</v>
      </c>
      <c r="P234" s="6">
        <v>440</v>
      </c>
      <c r="Q234" s="6">
        <f>(P234-'Descriptive Stats'!$N$3)/'Descriptive Stats'!$N$7</f>
        <v>2.0988144374623308E-2</v>
      </c>
      <c r="R234">
        <v>73.33</v>
      </c>
      <c r="S234" s="5">
        <v>0.52941851628253866</v>
      </c>
    </row>
    <row r="235" spans="1:19" ht="15" customHeight="1" x14ac:dyDescent="0.25">
      <c r="A235">
        <v>441</v>
      </c>
      <c r="B235">
        <v>441</v>
      </c>
      <c r="C235" t="s">
        <v>787</v>
      </c>
      <c r="D235" s="6">
        <v>76</v>
      </c>
      <c r="E235" s="6">
        <f>(D235-'Descriptive Stats'!$B$3)/'Descriptive Stats'!$B$7</f>
        <v>0.24259274062954539</v>
      </c>
      <c r="F235" s="6">
        <v>65</v>
      </c>
      <c r="G235" s="6">
        <f>(F235-'Descriptive Stats'!$D$3)/'Descriptive Stats'!$D$7</f>
        <v>-0.46772752032571518</v>
      </c>
      <c r="H235" s="6">
        <v>45</v>
      </c>
      <c r="I235" s="5">
        <f>('Base Stats'!H520-'Descriptive Stats'!$F$3)/'Descriptive Stats'!$F$7</f>
        <v>-1.0991294017139044</v>
      </c>
      <c r="J235" s="6">
        <v>92</v>
      </c>
      <c r="K235" s="6">
        <f>(J235-'Descriptive Stats'!$H$3)/'Descriptive Stats'!$J$7</f>
        <v>0.68752884580519547</v>
      </c>
      <c r="L235" s="6">
        <v>42</v>
      </c>
      <c r="M235" s="6">
        <f>(L235-'Descriptive Stats'!$J$3)/'Descriptive Stats'!$J$7</f>
        <v>-1.0708154461543384</v>
      </c>
      <c r="N235" s="6">
        <v>91</v>
      </c>
      <c r="O235" s="6">
        <f>(N235-'Descriptive Stats'!$L$3)/'Descriptive Stats'!$L$7</f>
        <v>0.75909452131750799</v>
      </c>
      <c r="P235" s="6">
        <v>411</v>
      </c>
      <c r="Q235" s="6">
        <f>(P235-'Descriptive Stats'!$N$3)/'Descriptive Stats'!$N$7</f>
        <v>-0.21654191780525403</v>
      </c>
      <c r="R235">
        <v>68.5</v>
      </c>
      <c r="S235" s="5">
        <v>0.8295913666773217</v>
      </c>
    </row>
    <row r="236" spans="1:19" ht="15" customHeight="1" x14ac:dyDescent="0.25">
      <c r="A236">
        <v>198</v>
      </c>
      <c r="B236">
        <v>198</v>
      </c>
      <c r="C236" t="s">
        <v>472</v>
      </c>
      <c r="D236" s="6">
        <v>60</v>
      </c>
      <c r="E236" s="6">
        <f>(D236-'Descriptive Stats'!$B$3)/'Descriptive Stats'!$B$7</f>
        <v>-0.36108810896885801</v>
      </c>
      <c r="F236" s="6">
        <v>85</v>
      </c>
      <c r="G236" s="6">
        <f>(F236-'Descriptive Stats'!$D$3)/'Descriptive Stats'!$D$7</f>
        <v>0.1477989912830483</v>
      </c>
      <c r="H236" s="6">
        <v>42</v>
      </c>
      <c r="I236" s="5">
        <f>('Base Stats'!H241-'Descriptive Stats'!$F$3)/'Descriptive Stats'!$F$7</f>
        <v>1.4470003210650733</v>
      </c>
      <c r="J236" s="6">
        <v>85</v>
      </c>
      <c r="K236" s="6">
        <f>(J236-'Descriptive Stats'!$H$3)/'Descriptive Stats'!$J$7</f>
        <v>0.43908877406837055</v>
      </c>
      <c r="L236" s="6">
        <v>42</v>
      </c>
      <c r="M236" s="6">
        <f>(L236-'Descriptive Stats'!$J$3)/'Descriptive Stats'!$J$7</f>
        <v>-1.0708154461543384</v>
      </c>
      <c r="N236" s="6">
        <v>91</v>
      </c>
      <c r="O236" s="6">
        <f>(N236-'Descriptive Stats'!$L$3)/'Descriptive Stats'!$L$7</f>
        <v>0.75909452131750799</v>
      </c>
      <c r="P236" s="6">
        <v>405</v>
      </c>
      <c r="Q236" s="6">
        <f>(P236-'Descriptive Stats'!$N$3)/'Descriptive Stats'!$N$7</f>
        <v>-0.26568606860109073</v>
      </c>
      <c r="R236">
        <v>67.5</v>
      </c>
      <c r="S236" s="5">
        <v>0.50698770906007562</v>
      </c>
    </row>
    <row r="237" spans="1:19" ht="15" customHeight="1" x14ac:dyDescent="0.25">
      <c r="A237">
        <v>457</v>
      </c>
      <c r="B237">
        <v>457</v>
      </c>
      <c r="C237" t="s">
        <v>807</v>
      </c>
      <c r="D237" s="6">
        <v>69</v>
      </c>
      <c r="E237" s="6">
        <f>(D237-'Descriptive Stats'!$B$3)/'Descriptive Stats'!$B$7</f>
        <v>-2.1517631069756096E-2</v>
      </c>
      <c r="F237" s="6">
        <v>69</v>
      </c>
      <c r="G237" s="6">
        <f>(F237-'Descriptive Stats'!$D$3)/'Descriptive Stats'!$D$7</f>
        <v>-0.34462221800396248</v>
      </c>
      <c r="H237" s="6">
        <v>76</v>
      </c>
      <c r="I237" s="5">
        <f>('Base Stats'!H538-'Descriptive Stats'!$F$3)/'Descriptive Stats'!$F$7</f>
        <v>-1.2582625093875905</v>
      </c>
      <c r="J237" s="6">
        <v>69</v>
      </c>
      <c r="K237" s="6">
        <f>(J237-'Descriptive Stats'!$H$3)/'Descriptive Stats'!$J$7</f>
        <v>-0.12877424704437196</v>
      </c>
      <c r="L237" s="6">
        <v>86</v>
      </c>
      <c r="M237" s="6">
        <f>(L237-'Descriptive Stats'!$J$3)/'Descriptive Stats'!$J$7</f>
        <v>0.49080786190570352</v>
      </c>
      <c r="N237" s="6">
        <v>91</v>
      </c>
      <c r="O237" s="6">
        <f>(N237-'Descriptive Stats'!$L$3)/'Descriptive Stats'!$L$7</f>
        <v>0.75909452131750799</v>
      </c>
      <c r="P237" s="6">
        <v>460</v>
      </c>
      <c r="Q237" s="6">
        <f>(P237-'Descriptive Stats'!$N$3)/'Descriptive Stats'!$N$7</f>
        <v>0.1848019803607456</v>
      </c>
      <c r="R237">
        <v>76.67</v>
      </c>
      <c r="S237" s="5">
        <v>0.35687895474632952</v>
      </c>
    </row>
    <row r="238" spans="1:19" ht="15" customHeight="1" x14ac:dyDescent="0.25">
      <c r="A238">
        <v>382</v>
      </c>
      <c r="B238" t="s">
        <v>711</v>
      </c>
      <c r="C238" t="s">
        <v>712</v>
      </c>
      <c r="D238" s="6">
        <v>100</v>
      </c>
      <c r="E238" s="6">
        <f>(D238-'Descriptive Stats'!$B$3)/'Descriptive Stats'!$B$7</f>
        <v>1.1481140150271505</v>
      </c>
      <c r="F238" s="6">
        <v>150</v>
      </c>
      <c r="G238" s="6">
        <f>(F238-'Descriptive Stats'!$D$3)/'Descriptive Stats'!$D$7</f>
        <v>2.1482601540115298</v>
      </c>
      <c r="H238" s="6">
        <v>90</v>
      </c>
      <c r="I238" s="5">
        <f>('Base Stats'!H453-'Descriptive Stats'!$F$3)/'Descriptive Stats'!$F$7</f>
        <v>-0.93999629404021823</v>
      </c>
      <c r="J238" s="6">
        <v>180</v>
      </c>
      <c r="K238" s="6">
        <f>(J238-'Descriptive Stats'!$H$3)/'Descriptive Stats'!$J$7</f>
        <v>3.8107754619252794</v>
      </c>
      <c r="L238" s="6">
        <v>160</v>
      </c>
      <c r="M238" s="6">
        <f>(L238-'Descriptive Stats'!$J$3)/'Descriptive Stats'!$J$7</f>
        <v>3.1171743345521374</v>
      </c>
      <c r="N238" s="6">
        <v>90</v>
      </c>
      <c r="O238" s="6">
        <f>(N238-'Descriptive Stats'!$L$3)/'Descriptive Stats'!$L$7</f>
        <v>0.72560215133139494</v>
      </c>
      <c r="P238" s="6">
        <v>770</v>
      </c>
      <c r="Q238" s="6">
        <f>(P238-'Descriptive Stats'!$N$3)/'Descriptive Stats'!$N$7</f>
        <v>2.7239164381456411</v>
      </c>
      <c r="R238">
        <v>128.33000000000001</v>
      </c>
      <c r="S238" s="5">
        <v>1.5986240965536507</v>
      </c>
    </row>
    <row r="239" spans="1:19" ht="15" customHeight="1" x14ac:dyDescent="0.25">
      <c r="A239">
        <v>383</v>
      </c>
      <c r="B239" t="s">
        <v>714</v>
      </c>
      <c r="C239" t="s">
        <v>715</v>
      </c>
      <c r="D239" s="6">
        <v>100</v>
      </c>
      <c r="E239" s="6">
        <f>(D239-'Descriptive Stats'!$B$3)/'Descriptive Stats'!$B$7</f>
        <v>1.1481140150271505</v>
      </c>
      <c r="F239" s="6">
        <v>180</v>
      </c>
      <c r="G239" s="6">
        <f>(F239-'Descriptive Stats'!$D$3)/'Descriptive Stats'!$D$7</f>
        <v>3.0715499214246749</v>
      </c>
      <c r="H239" s="6">
        <v>160</v>
      </c>
      <c r="I239" s="5">
        <f>('Base Stats'!H455-'Descriptive Stats'!$F$3)/'Descriptive Stats'!$F$7</f>
        <v>-0.30346386334547382</v>
      </c>
      <c r="J239" s="6">
        <v>150</v>
      </c>
      <c r="K239" s="6">
        <f>(J239-'Descriptive Stats'!$H$3)/'Descriptive Stats'!$J$7</f>
        <v>2.7460322973388869</v>
      </c>
      <c r="L239" s="6">
        <v>90</v>
      </c>
      <c r="M239" s="6">
        <f>(L239-'Descriptive Stats'!$J$3)/'Descriptive Stats'!$J$7</f>
        <v>0.63277361718388914</v>
      </c>
      <c r="N239" s="6">
        <v>90</v>
      </c>
      <c r="O239" s="6">
        <f>(N239-'Descriptive Stats'!$L$3)/'Descriptive Stats'!$L$7</f>
        <v>0.72560215133139494</v>
      </c>
      <c r="P239" s="6">
        <v>770</v>
      </c>
      <c r="Q239" s="6">
        <f>(P239-'Descriptive Stats'!$N$3)/'Descriptive Stats'!$N$7</f>
        <v>2.7239164381456411</v>
      </c>
      <c r="R239">
        <v>128.33000000000001</v>
      </c>
      <c r="S239" s="5">
        <v>0.89416893817917276</v>
      </c>
    </row>
    <row r="240" spans="1:19" ht="15" customHeight="1" x14ac:dyDescent="0.25">
      <c r="A240">
        <v>643</v>
      </c>
      <c r="B240">
        <v>643</v>
      </c>
      <c r="C240" t="s">
        <v>1029</v>
      </c>
      <c r="D240" s="6">
        <v>100</v>
      </c>
      <c r="E240" s="6">
        <f>(D240-'Descriptive Stats'!$B$3)/'Descriptive Stats'!$B$7</f>
        <v>1.1481140150271505</v>
      </c>
      <c r="F240" s="6">
        <v>120</v>
      </c>
      <c r="G240" s="6">
        <f>(F240-'Descriptive Stats'!$D$3)/'Descriptive Stats'!$D$7</f>
        <v>1.2249703865983845</v>
      </c>
      <c r="H240" s="6">
        <v>100</v>
      </c>
      <c r="I240" s="5">
        <f>('Base Stats'!H742-'Descriptive Stats'!$F$3)/'Descriptive Stats'!$F$7</f>
        <v>-0.93999629404021823</v>
      </c>
      <c r="J240" s="6">
        <v>150</v>
      </c>
      <c r="K240" s="6">
        <f>(J240-'Descriptive Stats'!$H$3)/'Descriptive Stats'!$J$7</f>
        <v>2.7460322973388869</v>
      </c>
      <c r="L240" s="6">
        <v>120</v>
      </c>
      <c r="M240" s="6">
        <f>(L240-'Descriptive Stats'!$J$3)/'Descriptive Stats'!$J$7</f>
        <v>1.6975167817702814</v>
      </c>
      <c r="N240" s="6">
        <v>90</v>
      </c>
      <c r="O240" s="6">
        <f>(N240-'Descriptive Stats'!$L$3)/'Descriptive Stats'!$L$7</f>
        <v>0.72560215133139494</v>
      </c>
      <c r="P240" s="6">
        <v>680</v>
      </c>
      <c r="Q240" s="6">
        <f>(P240-'Descriptive Stats'!$N$3)/'Descriptive Stats'!$N$7</f>
        <v>1.9867541762080909</v>
      </c>
      <c r="R240">
        <v>113.33</v>
      </c>
      <c r="S240" s="5">
        <v>0.4660648060582015</v>
      </c>
    </row>
    <row r="241" spans="1:19" ht="15" customHeight="1" x14ac:dyDescent="0.25">
      <c r="A241">
        <v>483</v>
      </c>
      <c r="B241">
        <v>483</v>
      </c>
      <c r="C241" t="s">
        <v>847</v>
      </c>
      <c r="D241" s="6">
        <v>100</v>
      </c>
      <c r="E241" s="6">
        <f>(D241-'Descriptive Stats'!$B$3)/'Descriptive Stats'!$B$7</f>
        <v>1.1481140150271505</v>
      </c>
      <c r="F241" s="6">
        <v>120</v>
      </c>
      <c r="G241" s="6">
        <f>(F241-'Descriptive Stats'!$D$3)/'Descriptive Stats'!$D$7</f>
        <v>1.2249703865983845</v>
      </c>
      <c r="H241" s="6">
        <v>120</v>
      </c>
      <c r="I241" s="5">
        <f>('Base Stats'!H571-'Descriptive Stats'!$F$3)/'Descriptive Stats'!$F$7</f>
        <v>1.4470003210650733</v>
      </c>
      <c r="J241" s="6">
        <v>150</v>
      </c>
      <c r="K241" s="6">
        <f>(J241-'Descriptive Stats'!$H$3)/'Descriptive Stats'!$J$7</f>
        <v>2.7460322973388869</v>
      </c>
      <c r="L241" s="6">
        <v>100</v>
      </c>
      <c r="M241" s="6">
        <f>(L241-'Descriptive Stats'!$J$3)/'Descriptive Stats'!$J$7</f>
        <v>0.9876880053793532</v>
      </c>
      <c r="N241" s="6">
        <v>90</v>
      </c>
      <c r="O241" s="6">
        <f>(N241-'Descriptive Stats'!$L$3)/'Descriptive Stats'!$L$7</f>
        <v>0.72560215133139494</v>
      </c>
      <c r="P241" s="6">
        <v>680</v>
      </c>
      <c r="Q241" s="6">
        <f>(P241-'Descriptive Stats'!$N$3)/'Descriptive Stats'!$N$7</f>
        <v>1.9867541762080909</v>
      </c>
      <c r="R241">
        <v>113.33</v>
      </c>
      <c r="S241" s="5">
        <v>1.0998067337288233</v>
      </c>
    </row>
    <row r="242" spans="1:19" ht="15" customHeight="1" x14ac:dyDescent="0.25">
      <c r="A242">
        <v>382</v>
      </c>
      <c r="B242">
        <v>382</v>
      </c>
      <c r="C242" t="s">
        <v>710</v>
      </c>
      <c r="D242" s="6">
        <v>100</v>
      </c>
      <c r="E242" s="6">
        <f>(D242-'Descriptive Stats'!$B$3)/'Descriptive Stats'!$B$7</f>
        <v>1.1481140150271505</v>
      </c>
      <c r="F242" s="6">
        <v>100</v>
      </c>
      <c r="G242" s="6">
        <f>(F242-'Descriptive Stats'!$D$3)/'Descriptive Stats'!$D$7</f>
        <v>0.60944387498962094</v>
      </c>
      <c r="H242" s="6">
        <v>90</v>
      </c>
      <c r="I242" s="5">
        <f>('Base Stats'!H452-'Descriptive Stats'!$F$3)/'Descriptive Stats'!$F$7</f>
        <v>-0.93999629404021823</v>
      </c>
      <c r="J242" s="6">
        <v>150</v>
      </c>
      <c r="K242" s="6">
        <f>(J242-'Descriptive Stats'!$H$3)/'Descriptive Stats'!$J$7</f>
        <v>2.7460322973388869</v>
      </c>
      <c r="L242" s="6">
        <v>140</v>
      </c>
      <c r="M242" s="6">
        <f>(L242-'Descriptive Stats'!$J$3)/'Descriptive Stats'!$J$7</f>
        <v>2.4073455581612095</v>
      </c>
      <c r="N242" s="6">
        <v>90</v>
      </c>
      <c r="O242" s="6">
        <f>(N242-'Descriptive Stats'!$L$3)/'Descriptive Stats'!$L$7</f>
        <v>0.72560215133139494</v>
      </c>
      <c r="P242" s="6">
        <v>670</v>
      </c>
      <c r="Q242" s="6">
        <f>(P242-'Descriptive Stats'!$N$3)/'Descriptive Stats'!$N$7</f>
        <v>1.9048472582150298</v>
      </c>
      <c r="R242">
        <v>111.67</v>
      </c>
      <c r="S242" s="5">
        <v>0.81580160578888672</v>
      </c>
    </row>
    <row r="243" spans="1:19" ht="15" customHeight="1" x14ac:dyDescent="0.25">
      <c r="A243">
        <v>474</v>
      </c>
      <c r="B243">
        <v>474</v>
      </c>
      <c r="C243" t="s">
        <v>826</v>
      </c>
      <c r="D243" s="6">
        <v>85</v>
      </c>
      <c r="E243" s="6">
        <f>(D243-'Descriptive Stats'!$B$3)/'Descriptive Stats'!$B$7</f>
        <v>0.58216321852864727</v>
      </c>
      <c r="F243" s="6">
        <v>80</v>
      </c>
      <c r="G243" s="6">
        <f>(F243-'Descriptive Stats'!$D$3)/'Descriptive Stats'!$D$7</f>
        <v>-6.0826366191425729E-3</v>
      </c>
      <c r="H243" s="6">
        <v>70</v>
      </c>
      <c r="I243" s="5">
        <f>('Base Stats'!H556-'Descriptive Stats'!$F$3)/'Descriptive Stats'!$F$7</f>
        <v>-0.78086318636653218</v>
      </c>
      <c r="J243" s="6">
        <v>135</v>
      </c>
      <c r="K243" s="6">
        <f>(J243-'Descriptive Stats'!$H$3)/'Descriptive Stats'!$J$7</f>
        <v>2.2136607150456911</v>
      </c>
      <c r="L243" s="6">
        <v>75</v>
      </c>
      <c r="M243" s="6">
        <f>(L243-'Descriptive Stats'!$J$3)/'Descriptive Stats'!$J$7</f>
        <v>0.10040203489069302</v>
      </c>
      <c r="N243" s="6">
        <v>90</v>
      </c>
      <c r="O243" s="6">
        <f>(N243-'Descriptive Stats'!$L$3)/'Descriptive Stats'!$L$7</f>
        <v>0.72560215133139494</v>
      </c>
      <c r="P243" s="6">
        <v>535</v>
      </c>
      <c r="Q243" s="6">
        <f>(P243-'Descriptive Stats'!$N$3)/'Descriptive Stats'!$N$7</f>
        <v>0.79910386530870425</v>
      </c>
      <c r="R243">
        <v>89.17</v>
      </c>
      <c r="S243" s="5">
        <v>0.63136697034697675</v>
      </c>
    </row>
    <row r="244" spans="1:19" ht="15" customHeight="1" x14ac:dyDescent="0.25">
      <c r="A244">
        <v>648</v>
      </c>
      <c r="B244">
        <v>648</v>
      </c>
      <c r="C244" t="s">
        <v>1040</v>
      </c>
      <c r="D244" s="6">
        <v>100</v>
      </c>
      <c r="E244" s="6">
        <f>(D244-'Descriptive Stats'!$B$3)/'Descriptive Stats'!$B$7</f>
        <v>1.1481140150271505</v>
      </c>
      <c r="F244" s="6">
        <v>77</v>
      </c>
      <c r="G244" s="6">
        <f>(F244-'Descriptive Stats'!$D$3)/'Descriptive Stats'!$D$7</f>
        <v>-9.8411613360457104E-2</v>
      </c>
      <c r="H244" s="6">
        <v>77</v>
      </c>
      <c r="I244" s="5">
        <f>('Base Stats'!H750-'Descriptive Stats'!$F$3)/'Descriptive Stats'!$F$7</f>
        <v>0.4922016750229567</v>
      </c>
      <c r="J244" s="6">
        <v>128</v>
      </c>
      <c r="K244" s="6">
        <f>(J244-'Descriptive Stats'!$H$3)/'Descriptive Stats'!$J$7</f>
        <v>1.9652206433088661</v>
      </c>
      <c r="L244" s="6">
        <v>128</v>
      </c>
      <c r="M244" s="6">
        <f>(L244-'Descriptive Stats'!$J$3)/'Descriptive Stats'!$J$7</f>
        <v>1.9814482923266525</v>
      </c>
      <c r="N244" s="6">
        <v>90</v>
      </c>
      <c r="O244" s="6">
        <f>(N244-'Descriptive Stats'!$L$3)/'Descriptive Stats'!$L$7</f>
        <v>0.72560215133139494</v>
      </c>
      <c r="P244" s="6">
        <v>600</v>
      </c>
      <c r="Q244" s="6">
        <f>(P244-'Descriptive Stats'!$N$3)/'Descriptive Stats'!$N$7</f>
        <v>1.3314988322636017</v>
      </c>
      <c r="R244">
        <v>100</v>
      </c>
      <c r="S244" s="5">
        <v>0.90337686579464238</v>
      </c>
    </row>
    <row r="245" spans="1:19" ht="15" customHeight="1" x14ac:dyDescent="0.25">
      <c r="A245">
        <v>146</v>
      </c>
      <c r="B245">
        <v>146</v>
      </c>
      <c r="C245" t="s">
        <v>414</v>
      </c>
      <c r="D245" s="6">
        <v>90</v>
      </c>
      <c r="E245" s="6">
        <f>(D245-'Descriptive Stats'!$B$3)/'Descriptive Stats'!$B$7</f>
        <v>0.77081348402814831</v>
      </c>
      <c r="F245" s="6">
        <v>100</v>
      </c>
      <c r="G245" s="6">
        <f>(F245-'Descriptive Stats'!$D$3)/'Descriptive Stats'!$D$7</f>
        <v>0.60944387498962094</v>
      </c>
      <c r="H245" s="6">
        <v>90</v>
      </c>
      <c r="I245" s="5">
        <f>('Base Stats'!H186-'Descriptive Stats'!$F$3)/'Descriptive Stats'!$F$7</f>
        <v>-0.71720994329705767</v>
      </c>
      <c r="J245" s="6">
        <v>125</v>
      </c>
      <c r="K245" s="6">
        <f>(J245-'Descriptive Stats'!$H$3)/'Descriptive Stats'!$J$7</f>
        <v>1.8587463268502269</v>
      </c>
      <c r="L245" s="6">
        <v>85</v>
      </c>
      <c r="M245" s="6">
        <f>(L245-'Descriptive Stats'!$J$3)/'Descriptive Stats'!$J$7</f>
        <v>0.45531642308615711</v>
      </c>
      <c r="N245" s="6">
        <v>90</v>
      </c>
      <c r="O245" s="6">
        <f>(N245-'Descriptive Stats'!$L$3)/'Descriptive Stats'!$L$7</f>
        <v>0.72560215133139494</v>
      </c>
      <c r="P245" s="6">
        <v>580</v>
      </c>
      <c r="Q245" s="6">
        <f>(P245-'Descriptive Stats'!$N$3)/'Descriptive Stats'!$N$7</f>
        <v>1.1676849962774793</v>
      </c>
      <c r="R245">
        <v>96.67</v>
      </c>
      <c r="S245" s="5">
        <v>0.25001762243486969</v>
      </c>
    </row>
    <row r="246" spans="1:19" ht="15" customHeight="1" x14ac:dyDescent="0.25">
      <c r="A246">
        <v>407</v>
      </c>
      <c r="B246">
        <v>407</v>
      </c>
      <c r="C246" t="s">
        <v>747</v>
      </c>
      <c r="D246" s="6">
        <v>60</v>
      </c>
      <c r="E246" s="6">
        <f>(D246-'Descriptive Stats'!$B$3)/'Descriptive Stats'!$B$7</f>
        <v>-0.36108810896885801</v>
      </c>
      <c r="F246" s="6">
        <v>70</v>
      </c>
      <c r="G246" s="6">
        <f>(F246-'Descriptive Stats'!$D$3)/'Descriptive Stats'!$D$7</f>
        <v>-0.31384589242352434</v>
      </c>
      <c r="H246" s="6">
        <v>65</v>
      </c>
      <c r="I246" s="5">
        <f>('Base Stats'!H483-'Descriptive Stats'!$F$3)/'Descriptive Stats'!$F$7</f>
        <v>-0.65355670022758328</v>
      </c>
      <c r="J246" s="6">
        <v>125</v>
      </c>
      <c r="K246" s="6">
        <f>(J246-'Descriptive Stats'!$H$3)/'Descriptive Stats'!$J$7</f>
        <v>1.8587463268502269</v>
      </c>
      <c r="L246" s="6">
        <v>105</v>
      </c>
      <c r="M246" s="6">
        <f>(L246-'Descriptive Stats'!$J$3)/'Descriptive Stats'!$J$7</f>
        <v>1.1651451994770852</v>
      </c>
      <c r="N246" s="6">
        <v>90</v>
      </c>
      <c r="O246" s="6">
        <f>(N246-'Descriptive Stats'!$L$3)/'Descriptive Stats'!$L$7</f>
        <v>0.72560215133139494</v>
      </c>
      <c r="P246" s="6">
        <v>515</v>
      </c>
      <c r="Q246" s="6">
        <f>(P246-'Descriptive Stats'!$N$3)/'Descriptive Stats'!$N$7</f>
        <v>0.63529002932258194</v>
      </c>
      <c r="R246">
        <v>85.83</v>
      </c>
      <c r="S246" s="5">
        <v>0.70904600883468683</v>
      </c>
    </row>
    <row r="247" spans="1:19" ht="15" customHeight="1" x14ac:dyDescent="0.25">
      <c r="A247">
        <v>644</v>
      </c>
      <c r="B247">
        <v>644</v>
      </c>
      <c r="C247" t="s">
        <v>1030</v>
      </c>
      <c r="D247" s="6">
        <v>100</v>
      </c>
      <c r="E247" s="6">
        <f>(D247-'Descriptive Stats'!$B$3)/'Descriptive Stats'!$B$7</f>
        <v>1.1481140150271505</v>
      </c>
      <c r="F247" s="6">
        <v>150</v>
      </c>
      <c r="G247" s="6">
        <f>(F247-'Descriptive Stats'!$D$3)/'Descriptive Stats'!$D$7</f>
        <v>2.1482601540115298</v>
      </c>
      <c r="H247" s="6">
        <v>120</v>
      </c>
      <c r="I247" s="5">
        <f>('Base Stats'!H743-'Descriptive Stats'!$F$3)/'Descriptive Stats'!$F$7</f>
        <v>-0.14433075567178771</v>
      </c>
      <c r="J247" s="6">
        <v>120</v>
      </c>
      <c r="K247" s="6">
        <f>(J247-'Descriptive Stats'!$H$3)/'Descriptive Stats'!$J$7</f>
        <v>1.6812891327524948</v>
      </c>
      <c r="L247" s="6">
        <v>100</v>
      </c>
      <c r="M247" s="6">
        <f>(L247-'Descriptive Stats'!$J$3)/'Descriptive Stats'!$J$7</f>
        <v>0.9876880053793532</v>
      </c>
      <c r="N247" s="6">
        <v>90</v>
      </c>
      <c r="O247" s="6">
        <f>(N247-'Descriptive Stats'!$L$3)/'Descriptive Stats'!$L$7</f>
        <v>0.72560215133139494</v>
      </c>
      <c r="P247" s="6">
        <v>680</v>
      </c>
      <c r="Q247" s="6">
        <f>(P247-'Descriptive Stats'!$N$3)/'Descriptive Stats'!$N$7</f>
        <v>1.9867541762080909</v>
      </c>
      <c r="R247">
        <v>113.33</v>
      </c>
      <c r="S247" s="5">
        <v>0.59233885583865786</v>
      </c>
    </row>
    <row r="248" spans="1:19" ht="15" customHeight="1" x14ac:dyDescent="0.25">
      <c r="A248">
        <v>487</v>
      </c>
      <c r="B248" t="s">
        <v>852</v>
      </c>
      <c r="C248" t="s">
        <v>853</v>
      </c>
      <c r="D248" s="6">
        <v>150</v>
      </c>
      <c r="E248" s="6">
        <f>(D248-'Descriptive Stats'!$B$3)/'Descriptive Stats'!$B$7</f>
        <v>3.0346166700221611</v>
      </c>
      <c r="F248" s="6">
        <v>120</v>
      </c>
      <c r="G248" s="6">
        <f>(F248-'Descriptive Stats'!$D$3)/'Descriptive Stats'!$D$7</f>
        <v>1.2249703865983845</v>
      </c>
      <c r="H248" s="6">
        <v>100</v>
      </c>
      <c r="I248" s="5">
        <f>('Base Stats'!H576-'Descriptive Stats'!$F$3)/'Descriptive Stats'!$F$7</f>
        <v>0.4922016750229567</v>
      </c>
      <c r="J248" s="6">
        <v>120</v>
      </c>
      <c r="K248" s="6">
        <f>(J248-'Descriptive Stats'!$H$3)/'Descriptive Stats'!$J$7</f>
        <v>1.6812891327524948</v>
      </c>
      <c r="L248" s="6">
        <v>100</v>
      </c>
      <c r="M248" s="6">
        <f>(L248-'Descriptive Stats'!$J$3)/'Descriptive Stats'!$J$7</f>
        <v>0.9876880053793532</v>
      </c>
      <c r="N248" s="6">
        <v>90</v>
      </c>
      <c r="O248" s="6">
        <f>(N248-'Descriptive Stats'!$L$3)/'Descriptive Stats'!$L$7</f>
        <v>0.72560215133139494</v>
      </c>
      <c r="P248" s="6">
        <v>680</v>
      </c>
      <c r="Q248" s="6">
        <f>(P248-'Descriptive Stats'!$N$3)/'Descriptive Stats'!$N$7</f>
        <v>1.9867541762080909</v>
      </c>
      <c r="R248">
        <v>113.33</v>
      </c>
      <c r="S248" s="5">
        <v>1.4682073750257834</v>
      </c>
    </row>
    <row r="249" spans="1:19" ht="15" customHeight="1" x14ac:dyDescent="0.25">
      <c r="A249">
        <v>448</v>
      </c>
      <c r="B249">
        <v>448</v>
      </c>
      <c r="C249" t="s">
        <v>796</v>
      </c>
      <c r="D249" s="6">
        <v>70</v>
      </c>
      <c r="E249" s="6">
        <f>(D249-'Descriptive Stats'!$B$3)/'Descriptive Stats'!$B$7</f>
        <v>1.6212422030144117E-2</v>
      </c>
      <c r="F249" s="6">
        <v>110</v>
      </c>
      <c r="G249" s="6">
        <f>(F249-'Descriptive Stats'!$D$3)/'Descriptive Stats'!$D$7</f>
        <v>0.91720713079400262</v>
      </c>
      <c r="H249" s="6">
        <v>70</v>
      </c>
      <c r="I249" s="5">
        <f>('Base Stats'!H528-'Descriptive Stats'!$F$3)/'Descriptive Stats'!$F$7</f>
        <v>-0.55807683562337163</v>
      </c>
      <c r="J249" s="6">
        <v>115</v>
      </c>
      <c r="K249" s="6">
        <f>(J249-'Descriptive Stats'!$H$3)/'Descriptive Stats'!$J$7</f>
        <v>1.5038319386547627</v>
      </c>
      <c r="L249" s="6">
        <v>70</v>
      </c>
      <c r="M249" s="6">
        <f>(L249-'Descriptive Stats'!$J$3)/'Descriptive Stats'!$J$7</f>
        <v>-7.7055159207039009E-2</v>
      </c>
      <c r="N249" s="6">
        <v>90</v>
      </c>
      <c r="O249" s="6">
        <f>(N249-'Descriptive Stats'!$L$3)/'Descriptive Stats'!$L$7</f>
        <v>0.72560215133139494</v>
      </c>
      <c r="P249" s="6">
        <v>525</v>
      </c>
      <c r="Q249" s="6">
        <f>(P249-'Descriptive Stats'!$N$3)/'Descriptive Stats'!$N$7</f>
        <v>0.7171969473156431</v>
      </c>
      <c r="R249">
        <v>87.5</v>
      </c>
      <c r="S249" s="5">
        <v>0.69762577959870142</v>
      </c>
    </row>
    <row r="250" spans="1:19" ht="15" customHeight="1" x14ac:dyDescent="0.25">
      <c r="A250">
        <v>250</v>
      </c>
      <c r="B250">
        <v>250</v>
      </c>
      <c r="C250" t="s">
        <v>536</v>
      </c>
      <c r="D250" s="6">
        <v>106</v>
      </c>
      <c r="E250" s="6">
        <f>(D250-'Descriptive Stats'!$B$3)/'Descriptive Stats'!$B$7</f>
        <v>1.3744943336265518</v>
      </c>
      <c r="F250" s="6">
        <v>130</v>
      </c>
      <c r="G250" s="6">
        <f>(F250-'Descriptive Stats'!$D$3)/'Descriptive Stats'!$D$7</f>
        <v>1.5327336424027662</v>
      </c>
      <c r="H250" s="6">
        <v>90</v>
      </c>
      <c r="I250" s="5">
        <f>('Base Stats'!H299-'Descriptive Stats'!$F$3)/'Descriptive Stats'!$F$7</f>
        <v>7.8455595071372827E-2</v>
      </c>
      <c r="J250" s="6">
        <v>110</v>
      </c>
      <c r="K250" s="6">
        <f>(J250-'Descriptive Stats'!$H$3)/'Descriptive Stats'!$J$7</f>
        <v>1.3263747445570306</v>
      </c>
      <c r="L250" s="6">
        <v>154</v>
      </c>
      <c r="M250" s="6">
        <f>(L250-'Descriptive Stats'!$J$3)/'Descriptive Stats'!$J$7</f>
        <v>2.9042257016348589</v>
      </c>
      <c r="N250" s="6">
        <v>90</v>
      </c>
      <c r="O250" s="6">
        <f>(N250-'Descriptive Stats'!$L$3)/'Descriptive Stats'!$L$7</f>
        <v>0.72560215133139494</v>
      </c>
      <c r="P250" s="6">
        <v>680</v>
      </c>
      <c r="Q250" s="6">
        <f>(P250-'Descriptive Stats'!$N$3)/'Descriptive Stats'!$N$7</f>
        <v>1.9867541762080909</v>
      </c>
      <c r="R250">
        <v>113.33</v>
      </c>
      <c r="S250" s="5">
        <v>0.54991688054391241</v>
      </c>
    </row>
    <row r="251" spans="1:19" ht="15" customHeight="1" x14ac:dyDescent="0.25">
      <c r="A251">
        <v>549</v>
      </c>
      <c r="B251">
        <v>549</v>
      </c>
      <c r="C251" t="s">
        <v>919</v>
      </c>
      <c r="D251" s="6">
        <v>70</v>
      </c>
      <c r="E251" s="6">
        <f>(D251-'Descriptive Stats'!$B$3)/'Descriptive Stats'!$B$7</f>
        <v>1.6212422030144117E-2</v>
      </c>
      <c r="F251" s="6">
        <v>60</v>
      </c>
      <c r="G251" s="6">
        <f>(F251-'Descriptive Stats'!$D$3)/'Descriptive Stats'!$D$7</f>
        <v>-0.62160914822790603</v>
      </c>
      <c r="H251" s="6">
        <v>75</v>
      </c>
      <c r="I251" s="5">
        <f>('Base Stats'!H640-'Descriptive Stats'!$F$3)/'Descriptive Stats'!$F$7</f>
        <v>-0.46259697101915992</v>
      </c>
      <c r="J251" s="6">
        <v>110</v>
      </c>
      <c r="K251" s="6">
        <f>(J251-'Descriptive Stats'!$H$3)/'Descriptive Stats'!$J$7</f>
        <v>1.3263747445570306</v>
      </c>
      <c r="L251" s="6">
        <v>75</v>
      </c>
      <c r="M251" s="6">
        <f>(L251-'Descriptive Stats'!$J$3)/'Descriptive Stats'!$J$7</f>
        <v>0.10040203489069302</v>
      </c>
      <c r="N251" s="6">
        <v>90</v>
      </c>
      <c r="O251" s="6">
        <f>(N251-'Descriptive Stats'!$L$3)/'Descriptive Stats'!$L$7</f>
        <v>0.72560215133139494</v>
      </c>
      <c r="P251" s="6">
        <v>480</v>
      </c>
      <c r="Q251" s="6">
        <f>(P251-'Descriptive Stats'!$N$3)/'Descriptive Stats'!$N$7</f>
        <v>0.34861581634686789</v>
      </c>
      <c r="R251">
        <v>80</v>
      </c>
      <c r="S251" s="5">
        <v>0.37936673314036173</v>
      </c>
    </row>
    <row r="252" spans="1:19" ht="15" customHeight="1" x14ac:dyDescent="0.25">
      <c r="A252">
        <v>63</v>
      </c>
      <c r="B252">
        <v>63</v>
      </c>
      <c r="C252" t="s">
        <v>291</v>
      </c>
      <c r="D252" s="6">
        <v>25</v>
      </c>
      <c r="E252" s="6">
        <f>(D252-'Descriptive Stats'!$B$3)/'Descriptive Stats'!$B$7</f>
        <v>-1.6816399674653655</v>
      </c>
      <c r="F252" s="6">
        <v>20</v>
      </c>
      <c r="G252" s="6">
        <f>(F252-'Descriptive Stats'!$D$3)/'Descriptive Stats'!$D$7</f>
        <v>-1.852662171445433</v>
      </c>
      <c r="H252" s="6">
        <v>15</v>
      </c>
      <c r="I252" s="5">
        <f>('Base Stats'!H83-'Descriptive Stats'!$F$3)/'Descriptive Stats'!$F$7</f>
        <v>-0.14433075567178771</v>
      </c>
      <c r="J252" s="6">
        <v>105</v>
      </c>
      <c r="K252" s="6">
        <f>(J252-'Descriptive Stats'!$H$3)/'Descriptive Stats'!$J$7</f>
        <v>1.1489175504592988</v>
      </c>
      <c r="L252" s="6">
        <v>55</v>
      </c>
      <c r="M252" s="6">
        <f>(L252-'Descriptive Stats'!$J$3)/'Descriptive Stats'!$J$7</f>
        <v>-0.60942674150023513</v>
      </c>
      <c r="N252" s="6">
        <v>90</v>
      </c>
      <c r="O252" s="6">
        <f>(N252-'Descriptive Stats'!$L$3)/'Descriptive Stats'!$L$7</f>
        <v>0.72560215133139494</v>
      </c>
      <c r="P252" s="6">
        <v>310</v>
      </c>
      <c r="Q252" s="6">
        <f>(P252-'Descriptive Stats'!$N$3)/'Descriptive Stats'!$N$7</f>
        <v>-1.0438017895351717</v>
      </c>
      <c r="R252">
        <v>51.67</v>
      </c>
      <c r="S252" s="5">
        <v>1.2413971487392719</v>
      </c>
    </row>
    <row r="253" spans="1:19" ht="15" customHeight="1" x14ac:dyDescent="0.25">
      <c r="A253">
        <v>383</v>
      </c>
      <c r="B253">
        <v>383</v>
      </c>
      <c r="C253" t="s">
        <v>713</v>
      </c>
      <c r="D253" s="6">
        <v>100</v>
      </c>
      <c r="E253" s="6">
        <f>(D253-'Descriptive Stats'!$B$3)/'Descriptive Stats'!$B$7</f>
        <v>1.1481140150271505</v>
      </c>
      <c r="F253" s="6">
        <v>150</v>
      </c>
      <c r="G253" s="6">
        <f>(F253-'Descriptive Stats'!$D$3)/'Descriptive Stats'!$D$7</f>
        <v>2.1482601540115298</v>
      </c>
      <c r="H253" s="6">
        <v>140</v>
      </c>
      <c r="I253" s="5">
        <f>('Base Stats'!H454-'Descriptive Stats'!$F$3)/'Descriptive Stats'!$F$7</f>
        <v>0.6513347826966428</v>
      </c>
      <c r="J253" s="6">
        <v>100</v>
      </c>
      <c r="K253" s="6">
        <f>(J253-'Descriptive Stats'!$H$3)/'Descriptive Stats'!$J$7</f>
        <v>0.97146035636156669</v>
      </c>
      <c r="L253" s="6">
        <v>90</v>
      </c>
      <c r="M253" s="6">
        <f>(L253-'Descriptive Stats'!$J$3)/'Descriptive Stats'!$J$7</f>
        <v>0.63277361718388914</v>
      </c>
      <c r="N253" s="6">
        <v>90</v>
      </c>
      <c r="O253" s="6">
        <f>(N253-'Descriptive Stats'!$L$3)/'Descriptive Stats'!$L$7</f>
        <v>0.72560215133139494</v>
      </c>
      <c r="P253" s="6">
        <v>670</v>
      </c>
      <c r="Q253" s="6">
        <f>(P253-'Descriptive Stats'!$N$3)/'Descriptive Stats'!$N$7</f>
        <v>1.9048472582150298</v>
      </c>
      <c r="R253">
        <v>111.67</v>
      </c>
      <c r="S253" s="5">
        <v>0.37118812017788805</v>
      </c>
    </row>
    <row r="254" spans="1:19" ht="15" customHeight="1" x14ac:dyDescent="0.25">
      <c r="A254">
        <v>487</v>
      </c>
      <c r="B254">
        <v>487</v>
      </c>
      <c r="C254" t="s">
        <v>851</v>
      </c>
      <c r="D254" s="6">
        <v>150</v>
      </c>
      <c r="E254" s="6">
        <f>(D254-'Descriptive Stats'!$B$3)/'Descriptive Stats'!$B$7</f>
        <v>3.0346166700221611</v>
      </c>
      <c r="F254" s="6">
        <v>100</v>
      </c>
      <c r="G254" s="6">
        <f>(F254-'Descriptive Stats'!$D$3)/'Descriptive Stats'!$D$7</f>
        <v>0.60944387498962094</v>
      </c>
      <c r="H254" s="6">
        <v>120</v>
      </c>
      <c r="I254" s="5">
        <f>('Base Stats'!H575-'Descriptive Stats'!$F$3)/'Descriptive Stats'!$F$7</f>
        <v>-0.68538332176232053</v>
      </c>
      <c r="J254" s="6">
        <v>100</v>
      </c>
      <c r="K254" s="6">
        <f>(J254-'Descriptive Stats'!$H$3)/'Descriptive Stats'!$J$7</f>
        <v>0.97146035636156669</v>
      </c>
      <c r="L254" s="6">
        <v>120</v>
      </c>
      <c r="M254" s="6">
        <f>(L254-'Descriptive Stats'!$J$3)/'Descriptive Stats'!$J$7</f>
        <v>1.6975167817702814</v>
      </c>
      <c r="N254" s="6">
        <v>90</v>
      </c>
      <c r="O254" s="6">
        <f>(N254-'Descriptive Stats'!$L$3)/'Descriptive Stats'!$L$7</f>
        <v>0.72560215133139494</v>
      </c>
      <c r="P254" s="6">
        <v>680</v>
      </c>
      <c r="Q254" s="6">
        <f>(P254-'Descriptive Stats'!$N$3)/'Descriptive Stats'!$N$7</f>
        <v>1.9867541762080909</v>
      </c>
      <c r="R254">
        <v>113.33</v>
      </c>
      <c r="S254" s="5">
        <v>0.88202726382721808</v>
      </c>
    </row>
    <row r="255" spans="1:19" ht="15" customHeight="1" x14ac:dyDescent="0.25">
      <c r="A255">
        <v>122</v>
      </c>
      <c r="B255">
        <v>122</v>
      </c>
      <c r="C255" t="s">
        <v>380</v>
      </c>
      <c r="D255" s="6">
        <v>40</v>
      </c>
      <c r="E255" s="6">
        <f>(D255-'Descriptive Stats'!$B$3)/'Descriptive Stats'!$B$7</f>
        <v>-1.1156891709668622</v>
      </c>
      <c r="F255" s="6">
        <v>45</v>
      </c>
      <c r="G255" s="6">
        <f>(F255-'Descriptive Stats'!$D$3)/'Descriptive Stats'!$D$7</f>
        <v>-1.0832540319344788</v>
      </c>
      <c r="H255" s="6">
        <v>65</v>
      </c>
      <c r="I255" s="5">
        <f>('Base Stats'!H157-'Descriptive Stats'!$F$3)/'Descriptive Stats'!$F$7</f>
        <v>0.81046789037032885</v>
      </c>
      <c r="J255" s="6">
        <v>100</v>
      </c>
      <c r="K255" s="6">
        <f>(J255-'Descriptive Stats'!$H$3)/'Descriptive Stats'!$J$7</f>
        <v>0.97146035636156669</v>
      </c>
      <c r="L255" s="6">
        <v>120</v>
      </c>
      <c r="M255" s="6">
        <f>(L255-'Descriptive Stats'!$J$3)/'Descriptive Stats'!$J$7</f>
        <v>1.6975167817702814</v>
      </c>
      <c r="N255" s="6">
        <v>90</v>
      </c>
      <c r="O255" s="6">
        <f>(N255-'Descriptive Stats'!$L$3)/'Descriptive Stats'!$L$7</f>
        <v>0.72560215133139494</v>
      </c>
      <c r="P255" s="6">
        <v>460</v>
      </c>
      <c r="Q255" s="6">
        <f>(P255-'Descriptive Stats'!$N$3)/'Descriptive Stats'!$N$7</f>
        <v>0.1848019803607456</v>
      </c>
      <c r="R255">
        <v>76.67</v>
      </c>
      <c r="S255" s="5">
        <v>1.1836086934576164</v>
      </c>
    </row>
    <row r="256" spans="1:19" ht="15" customHeight="1" x14ac:dyDescent="0.25">
      <c r="A256">
        <v>817</v>
      </c>
      <c r="B256">
        <v>817</v>
      </c>
      <c r="C256" t="s">
        <v>1243</v>
      </c>
      <c r="D256" s="6">
        <v>65</v>
      </c>
      <c r="E256" s="6">
        <f>(D256-'Descriptive Stats'!$B$3)/'Descriptive Stats'!$B$7</f>
        <v>-0.17243784346935695</v>
      </c>
      <c r="F256" s="6">
        <v>60</v>
      </c>
      <c r="G256" s="6">
        <f>(F256-'Descriptive Stats'!$D$3)/'Descriptive Stats'!$D$7</f>
        <v>-0.62160914822790603</v>
      </c>
      <c r="H256" s="6">
        <v>55</v>
      </c>
      <c r="I256" s="5">
        <f>('Base Stats'!H939-'Descriptive Stats'!$F$3)/'Descriptive Stats'!$F$7</f>
        <v>-0.78086318636653218</v>
      </c>
      <c r="J256" s="6">
        <v>95</v>
      </c>
      <c r="K256" s="6">
        <f>(J256-'Descriptive Stats'!$H$3)/'Descriptive Stats'!$J$7</f>
        <v>0.79400316226383461</v>
      </c>
      <c r="L256" s="6">
        <v>55</v>
      </c>
      <c r="M256" s="6">
        <f>(L256-'Descriptive Stats'!$J$3)/'Descriptive Stats'!$J$7</f>
        <v>-0.60942674150023513</v>
      </c>
      <c r="N256" s="6">
        <v>90</v>
      </c>
      <c r="O256" s="6">
        <f>(N256-'Descriptive Stats'!$L$3)/'Descriptive Stats'!$L$7</f>
        <v>0.72560215133139494</v>
      </c>
      <c r="P256" s="6">
        <v>420</v>
      </c>
      <c r="Q256" s="6">
        <f>(P256-'Descriptive Stats'!$N$3)/'Descriptive Stats'!$N$7</f>
        <v>-0.14282569161149899</v>
      </c>
      <c r="R256">
        <v>70</v>
      </c>
      <c r="S256" s="5">
        <v>0.32363917119346897</v>
      </c>
    </row>
    <row r="257" spans="1:19" ht="15" customHeight="1" x14ac:dyDescent="0.25">
      <c r="A257">
        <v>49</v>
      </c>
      <c r="B257">
        <v>49</v>
      </c>
      <c r="C257" t="s">
        <v>267</v>
      </c>
      <c r="D257" s="6">
        <v>70</v>
      </c>
      <c r="E257" s="6">
        <f>(D257-'Descriptive Stats'!$B$3)/'Descriptive Stats'!$B$7</f>
        <v>1.6212422030144117E-2</v>
      </c>
      <c r="F257" s="6">
        <v>65</v>
      </c>
      <c r="G257" s="6">
        <f>(F257-'Descriptive Stats'!$D$3)/'Descriptive Stats'!$D$7</f>
        <v>-0.46772752032571518</v>
      </c>
      <c r="H257" s="6">
        <v>60</v>
      </c>
      <c r="I257" s="5">
        <f>('Base Stats'!H64-'Descriptive Stats'!$F$3)/'Descriptive Stats'!$F$7</f>
        <v>0.4922016750229567</v>
      </c>
      <c r="J257" s="6">
        <v>90</v>
      </c>
      <c r="K257" s="6">
        <f>(J257-'Descriptive Stats'!$H$3)/'Descriptive Stats'!$J$7</f>
        <v>0.61654596816610263</v>
      </c>
      <c r="L257" s="6">
        <v>75</v>
      </c>
      <c r="M257" s="6">
        <f>(L257-'Descriptive Stats'!$J$3)/'Descriptive Stats'!$J$7</f>
        <v>0.10040203489069302</v>
      </c>
      <c r="N257" s="6">
        <v>90</v>
      </c>
      <c r="O257" s="6">
        <f>(N257-'Descriptive Stats'!$L$3)/'Descriptive Stats'!$L$7</f>
        <v>0.72560215133139494</v>
      </c>
      <c r="P257" s="6">
        <v>450</v>
      </c>
      <c r="Q257" s="6">
        <f>(P257-'Descriptive Stats'!$N$3)/'Descriptive Stats'!$N$7</f>
        <v>0.10289506236768446</v>
      </c>
      <c r="R257">
        <v>75</v>
      </c>
      <c r="S257" s="5">
        <v>0.23919727722191356</v>
      </c>
    </row>
    <row r="258" spans="1:19" ht="15" customHeight="1" x14ac:dyDescent="0.25">
      <c r="A258">
        <v>828</v>
      </c>
      <c r="B258">
        <v>828</v>
      </c>
      <c r="C258" t="s">
        <v>1254</v>
      </c>
      <c r="D258" s="6">
        <v>70</v>
      </c>
      <c r="E258" s="6">
        <f>(D258-'Descriptive Stats'!$B$3)/'Descriptive Stats'!$B$7</f>
        <v>1.6212422030144117E-2</v>
      </c>
      <c r="F258" s="6">
        <v>58</v>
      </c>
      <c r="G258" s="6">
        <f>(F258-'Descriptive Stats'!$D$3)/'Descriptive Stats'!$D$7</f>
        <v>-0.68316179938878241</v>
      </c>
      <c r="H258" s="6">
        <v>58</v>
      </c>
      <c r="I258" s="5">
        <f>('Base Stats'!H950-'Descriptive Stats'!$F$3)/'Descriptive Stats'!$F$7</f>
        <v>-0.62173007869284602</v>
      </c>
      <c r="J258" s="6">
        <v>87</v>
      </c>
      <c r="K258" s="6">
        <f>(J258-'Descriptive Stats'!$H$3)/'Descriptive Stats'!$J$7</f>
        <v>0.51007165170746338</v>
      </c>
      <c r="L258" s="6">
        <v>92</v>
      </c>
      <c r="M258" s="6">
        <f>(L258-'Descriptive Stats'!$J$3)/'Descriptive Stats'!$J$7</f>
        <v>0.70375649482298197</v>
      </c>
      <c r="N258" s="6">
        <v>90</v>
      </c>
      <c r="O258" s="6">
        <f>(N258-'Descriptive Stats'!$L$3)/'Descriptive Stats'!$L$7</f>
        <v>0.72560215133139494</v>
      </c>
      <c r="P258" s="6">
        <v>455</v>
      </c>
      <c r="Q258" s="6">
        <f>(P258-'Descriptive Stats'!$N$3)/'Descriptive Stats'!$N$7</f>
        <v>0.14384852136421503</v>
      </c>
      <c r="R258">
        <v>75.83</v>
      </c>
      <c r="S258" s="5">
        <v>0.43568105961228332</v>
      </c>
    </row>
    <row r="259" spans="1:19" ht="15" customHeight="1" x14ac:dyDescent="0.25">
      <c r="A259">
        <v>726</v>
      </c>
      <c r="B259">
        <v>726</v>
      </c>
      <c r="C259" t="s">
        <v>1138</v>
      </c>
      <c r="D259" s="6">
        <v>65</v>
      </c>
      <c r="E259" s="6">
        <f>(D259-'Descriptive Stats'!$B$3)/'Descriptive Stats'!$B$7</f>
        <v>-0.17243784346935695</v>
      </c>
      <c r="F259" s="6">
        <v>85</v>
      </c>
      <c r="G259" s="6">
        <f>(F259-'Descriptive Stats'!$D$3)/'Descriptive Stats'!$D$7</f>
        <v>0.1477989912830483</v>
      </c>
      <c r="H259" s="6">
        <v>50</v>
      </c>
      <c r="I259" s="5">
        <f>('Base Stats'!H841-'Descriptive Stats'!$F$3)/'Descriptive Stats'!$F$7</f>
        <v>-0.62173007869284602</v>
      </c>
      <c r="J259" s="6">
        <v>80</v>
      </c>
      <c r="K259" s="6">
        <f>(J259-'Descriptive Stats'!$H$3)/'Descriptive Stats'!$J$7</f>
        <v>0.26163157997063852</v>
      </c>
      <c r="L259" s="6">
        <v>50</v>
      </c>
      <c r="M259" s="6">
        <f>(L259-'Descriptive Stats'!$J$3)/'Descriptive Stats'!$J$7</f>
        <v>-0.7868839355979671</v>
      </c>
      <c r="N259" s="6">
        <v>90</v>
      </c>
      <c r="O259" s="6">
        <f>(N259-'Descriptive Stats'!$L$3)/'Descriptive Stats'!$L$7</f>
        <v>0.72560215133139494</v>
      </c>
      <c r="P259" s="6">
        <v>420</v>
      </c>
      <c r="Q259" s="6">
        <f>(P259-'Descriptive Stats'!$N$3)/'Descriptive Stats'!$N$7</f>
        <v>-0.14282569161149899</v>
      </c>
      <c r="R259">
        <v>70</v>
      </c>
      <c r="S259" s="5">
        <v>0.44227002319621572</v>
      </c>
    </row>
    <row r="260" spans="1:19" ht="15" customHeight="1" x14ac:dyDescent="0.25">
      <c r="A260">
        <v>826</v>
      </c>
      <c r="B260">
        <v>826</v>
      </c>
      <c r="C260" t="s">
        <v>1252</v>
      </c>
      <c r="D260" s="6">
        <v>60</v>
      </c>
      <c r="E260" s="6">
        <f>(D260-'Descriptive Stats'!$B$3)/'Descriptive Stats'!$B$7</f>
        <v>-0.36108810896885801</v>
      </c>
      <c r="F260" s="6">
        <v>45</v>
      </c>
      <c r="G260" s="6">
        <f>(F260-'Descriptive Stats'!$D$3)/'Descriptive Stats'!$D$7</f>
        <v>-1.0832540319344788</v>
      </c>
      <c r="H260" s="6">
        <v>110</v>
      </c>
      <c r="I260" s="5">
        <f>('Base Stats'!H948-'Descriptive Stats'!$F$3)/'Descriptive Stats'!$F$7</f>
        <v>-0.78086318636653218</v>
      </c>
      <c r="J260" s="6">
        <v>80</v>
      </c>
      <c r="K260" s="6">
        <f>(J260-'Descriptive Stats'!$H$3)/'Descriptive Stats'!$J$7</f>
        <v>0.26163157997063852</v>
      </c>
      <c r="L260" s="6">
        <v>120</v>
      </c>
      <c r="M260" s="6">
        <f>(L260-'Descriptive Stats'!$J$3)/'Descriptive Stats'!$J$7</f>
        <v>1.6975167817702814</v>
      </c>
      <c r="N260" s="6">
        <v>90</v>
      </c>
      <c r="O260" s="6">
        <f>(N260-'Descriptive Stats'!$L$3)/'Descriptive Stats'!$L$7</f>
        <v>0.72560215133139494</v>
      </c>
      <c r="P260" s="6">
        <v>505</v>
      </c>
      <c r="Q260" s="6">
        <f>(P260-'Descriptive Stats'!$N$3)/'Descriptive Stats'!$N$7</f>
        <v>0.55338311132952078</v>
      </c>
      <c r="R260">
        <v>84.17</v>
      </c>
      <c r="S260" s="5">
        <v>0.8924811771740363</v>
      </c>
    </row>
    <row r="261" spans="1:19" ht="15" customHeight="1" x14ac:dyDescent="0.25">
      <c r="A261">
        <v>601</v>
      </c>
      <c r="B261">
        <v>601</v>
      </c>
      <c r="C261" t="s">
        <v>981</v>
      </c>
      <c r="D261" s="6">
        <v>60</v>
      </c>
      <c r="E261" s="6">
        <f>(D261-'Descriptive Stats'!$B$3)/'Descriptive Stats'!$B$7</f>
        <v>-0.36108810896885801</v>
      </c>
      <c r="F261" s="6">
        <v>100</v>
      </c>
      <c r="G261" s="6">
        <f>(F261-'Descriptive Stats'!$D$3)/'Descriptive Stats'!$D$7</f>
        <v>0.60944387498962094</v>
      </c>
      <c r="H261" s="6">
        <v>115</v>
      </c>
      <c r="I261" s="5">
        <f>('Base Stats'!H697-'Descriptive Stats'!$F$3)/'Descriptive Stats'!$F$7</f>
        <v>0.81046789037032885</v>
      </c>
      <c r="J261" s="6">
        <v>70</v>
      </c>
      <c r="K261" s="6">
        <f>(J261-'Descriptive Stats'!$H$3)/'Descriptive Stats'!$J$7</f>
        <v>-9.3282808224825542E-2</v>
      </c>
      <c r="L261" s="6">
        <v>85</v>
      </c>
      <c r="M261" s="6">
        <f>(L261-'Descriptive Stats'!$J$3)/'Descriptive Stats'!$J$7</f>
        <v>0.45531642308615711</v>
      </c>
      <c r="N261" s="6">
        <v>90</v>
      </c>
      <c r="O261" s="6">
        <f>(N261-'Descriptive Stats'!$L$3)/'Descriptive Stats'!$L$7</f>
        <v>0.72560215133139494</v>
      </c>
      <c r="P261" s="6">
        <v>520</v>
      </c>
      <c r="Q261" s="6">
        <f>(P261-'Descriptive Stats'!$N$3)/'Descriptive Stats'!$N$7</f>
        <v>0.67624348831911252</v>
      </c>
      <c r="R261">
        <v>86.67</v>
      </c>
      <c r="S261" s="5">
        <v>0.15492229284298753</v>
      </c>
    </row>
    <row r="262" spans="1:19" ht="15" customHeight="1" x14ac:dyDescent="0.25">
      <c r="A262">
        <v>386</v>
      </c>
      <c r="B262" t="s">
        <v>723</v>
      </c>
      <c r="C262" t="s">
        <v>724</v>
      </c>
      <c r="D262" s="6">
        <v>50</v>
      </c>
      <c r="E262" s="6">
        <f>(D262-'Descriptive Stats'!$B$3)/'Descriptive Stats'!$B$7</f>
        <v>-0.73838863996786008</v>
      </c>
      <c r="F262" s="6">
        <v>70</v>
      </c>
      <c r="G262" s="6">
        <f>(F262-'Descriptive Stats'!$D$3)/'Descriptive Stats'!$D$7</f>
        <v>-0.31384589242352434</v>
      </c>
      <c r="H262" s="6">
        <v>160</v>
      </c>
      <c r="I262" s="5">
        <f>('Base Stats'!H461-'Descriptive Stats'!$F$3)/'Descriptive Stats'!$F$7</f>
        <v>-1.3219157524570648</v>
      </c>
      <c r="J262" s="6">
        <v>70</v>
      </c>
      <c r="K262" s="6">
        <f>(J262-'Descriptive Stats'!$H$3)/'Descriptive Stats'!$J$7</f>
        <v>-9.3282808224825542E-2</v>
      </c>
      <c r="L262" s="6">
        <v>160</v>
      </c>
      <c r="M262" s="6">
        <f>(L262-'Descriptive Stats'!$J$3)/'Descriptive Stats'!$J$7</f>
        <v>3.1171743345521374</v>
      </c>
      <c r="N262" s="6">
        <v>90</v>
      </c>
      <c r="O262" s="6">
        <f>(N262-'Descriptive Stats'!$L$3)/'Descriptive Stats'!$L$7</f>
        <v>0.72560215133139494</v>
      </c>
      <c r="P262" s="6">
        <v>600</v>
      </c>
      <c r="Q262" s="6">
        <f>(P262-'Descriptive Stats'!$N$3)/'Descriptive Stats'!$N$7</f>
        <v>1.3314988322636017</v>
      </c>
      <c r="R262">
        <v>100</v>
      </c>
      <c r="S262" s="5">
        <v>1.5737520209461009</v>
      </c>
    </row>
    <row r="263" spans="1:19" ht="15" customHeight="1" x14ac:dyDescent="0.25">
      <c r="A263">
        <v>77</v>
      </c>
      <c r="B263" t="s">
        <v>314</v>
      </c>
      <c r="C263" t="s">
        <v>315</v>
      </c>
      <c r="D263" s="6">
        <v>50</v>
      </c>
      <c r="E263" s="6">
        <f>(D263-'Descriptive Stats'!$B$3)/'Descriptive Stats'!$B$7</f>
        <v>-0.73838863996786008</v>
      </c>
      <c r="F263" s="6">
        <v>85</v>
      </c>
      <c r="G263" s="6">
        <f>(F263-'Descriptive Stats'!$D$3)/'Descriptive Stats'!$D$7</f>
        <v>0.1477989912830483</v>
      </c>
      <c r="H263" s="6">
        <v>55</v>
      </c>
      <c r="I263" s="5">
        <f>('Base Stats'!H102-'Descriptive Stats'!$F$3)/'Descriptive Stats'!$F$7</f>
        <v>0.6513347826966428</v>
      </c>
      <c r="J263" s="6">
        <v>65</v>
      </c>
      <c r="K263" s="6">
        <f>(J263-'Descriptive Stats'!$H$3)/'Descriptive Stats'!$J$7</f>
        <v>-0.27074000232255757</v>
      </c>
      <c r="L263" s="6">
        <v>65</v>
      </c>
      <c r="M263" s="6">
        <f>(L263-'Descriptive Stats'!$J$3)/'Descriptive Stats'!$J$7</f>
        <v>-0.25451235330477107</v>
      </c>
      <c r="N263" s="6">
        <v>90</v>
      </c>
      <c r="O263" s="6">
        <f>(N263-'Descriptive Stats'!$L$3)/'Descriptive Stats'!$L$7</f>
        <v>0.72560215133139494</v>
      </c>
      <c r="P263" s="6">
        <v>410</v>
      </c>
      <c r="Q263" s="6">
        <f>(P263-'Descriptive Stats'!$N$3)/'Descriptive Stats'!$N$7</f>
        <v>-0.22473260960456012</v>
      </c>
      <c r="R263">
        <v>68.33</v>
      </c>
      <c r="S263" s="5">
        <v>0.22367123425937926</v>
      </c>
    </row>
    <row r="264" spans="1:19" ht="15" customHeight="1" x14ac:dyDescent="0.25">
      <c r="A264">
        <v>77</v>
      </c>
      <c r="B264">
        <v>77</v>
      </c>
      <c r="C264" t="s">
        <v>313</v>
      </c>
      <c r="D264" s="6">
        <v>50</v>
      </c>
      <c r="E264" s="6">
        <f>(D264-'Descriptive Stats'!$B$3)/'Descriptive Stats'!$B$7</f>
        <v>-0.73838863996786008</v>
      </c>
      <c r="F264" s="6">
        <v>85</v>
      </c>
      <c r="G264" s="6">
        <f>(F264-'Descriptive Stats'!$D$3)/'Descriptive Stats'!$D$7</f>
        <v>0.1477989912830483</v>
      </c>
      <c r="H264" s="6">
        <v>55</v>
      </c>
      <c r="I264" s="5">
        <f>('Base Stats'!H101-'Descriptive Stats'!$F$3)/'Descriptive Stats'!$F$7</f>
        <v>-0.46259697101915992</v>
      </c>
      <c r="J264" s="6">
        <v>65</v>
      </c>
      <c r="K264" s="6">
        <f>(J264-'Descriptive Stats'!$H$3)/'Descriptive Stats'!$J$7</f>
        <v>-0.27074000232255757</v>
      </c>
      <c r="L264" s="6">
        <v>65</v>
      </c>
      <c r="M264" s="6">
        <f>(L264-'Descriptive Stats'!$J$3)/'Descriptive Stats'!$J$7</f>
        <v>-0.25451235330477107</v>
      </c>
      <c r="N264" s="6">
        <v>90</v>
      </c>
      <c r="O264" s="6">
        <f>(N264-'Descriptive Stats'!$L$3)/'Descriptive Stats'!$L$7</f>
        <v>0.72560215133139494</v>
      </c>
      <c r="P264" s="6">
        <v>410</v>
      </c>
      <c r="Q264" s="6">
        <f>(P264-'Descriptive Stats'!$N$3)/'Descriptive Stats'!$N$7</f>
        <v>-0.22473260960456012</v>
      </c>
      <c r="R264">
        <v>68.33</v>
      </c>
      <c r="S264" s="5">
        <v>0.37172342842306066</v>
      </c>
    </row>
    <row r="265" spans="1:19" ht="15" customHeight="1" x14ac:dyDescent="0.25">
      <c r="A265">
        <v>42</v>
      </c>
      <c r="B265">
        <v>42</v>
      </c>
      <c r="C265" t="s">
        <v>260</v>
      </c>
      <c r="D265" s="6">
        <v>75</v>
      </c>
      <c r="E265" s="6">
        <f>(D265-'Descriptive Stats'!$B$3)/'Descriptive Stats'!$B$7</f>
        <v>0.20486268752964518</v>
      </c>
      <c r="F265" s="6">
        <v>80</v>
      </c>
      <c r="G265" s="6">
        <f>(F265-'Descriptive Stats'!$D$3)/'Descriptive Stats'!$D$7</f>
        <v>-6.0826366191425729E-3</v>
      </c>
      <c r="H265" s="6">
        <v>70</v>
      </c>
      <c r="I265" s="5">
        <f>('Base Stats'!H57-'Descriptive Stats'!$F$3)/'Descriptive Stats'!$F$7</f>
        <v>-0.78086318636653218</v>
      </c>
      <c r="J265" s="6">
        <v>65</v>
      </c>
      <c r="K265" s="6">
        <f>(J265-'Descriptive Stats'!$H$3)/'Descriptive Stats'!$J$7</f>
        <v>-0.27074000232255757</v>
      </c>
      <c r="L265" s="6">
        <v>75</v>
      </c>
      <c r="M265" s="6">
        <f>(L265-'Descriptive Stats'!$J$3)/'Descriptive Stats'!$J$7</f>
        <v>0.10040203489069302</v>
      </c>
      <c r="N265" s="6">
        <v>90</v>
      </c>
      <c r="O265" s="6">
        <f>(N265-'Descriptive Stats'!$L$3)/'Descriptive Stats'!$L$7</f>
        <v>0.72560215133139494</v>
      </c>
      <c r="P265" s="6">
        <v>455</v>
      </c>
      <c r="Q265" s="6">
        <f>(P265-'Descriptive Stats'!$N$3)/'Descriptive Stats'!$N$7</f>
        <v>0.14384852136421503</v>
      </c>
      <c r="R265">
        <v>75.83</v>
      </c>
      <c r="S265" s="5">
        <v>0.26926441405119367</v>
      </c>
    </row>
    <row r="266" spans="1:19" ht="15" customHeight="1" x14ac:dyDescent="0.25">
      <c r="A266">
        <v>335</v>
      </c>
      <c r="B266">
        <v>335</v>
      </c>
      <c r="C266" t="s">
        <v>649</v>
      </c>
      <c r="D266" s="6">
        <v>73</v>
      </c>
      <c r="E266" s="6">
        <f>(D266-'Descriptive Stats'!$B$3)/'Descriptive Stats'!$B$7</f>
        <v>0.12940258132984475</v>
      </c>
      <c r="F266" s="6">
        <v>115</v>
      </c>
      <c r="G266" s="6">
        <f>(F266-'Descriptive Stats'!$D$3)/'Descriptive Stats'!$D$7</f>
        <v>1.0710887586961935</v>
      </c>
      <c r="H266" s="6">
        <v>60</v>
      </c>
      <c r="I266" s="5">
        <f>('Base Stats'!H398-'Descriptive Stats'!$F$3)/'Descriptive Stats'!$F$7</f>
        <v>0.81046789037032885</v>
      </c>
      <c r="J266" s="6">
        <v>60</v>
      </c>
      <c r="K266" s="6">
        <f>(J266-'Descriptive Stats'!$H$3)/'Descriptive Stats'!$J$7</f>
        <v>-0.4481971964202896</v>
      </c>
      <c r="L266" s="6">
        <v>60</v>
      </c>
      <c r="M266" s="6">
        <f>(L266-'Descriptive Stats'!$J$3)/'Descriptive Stats'!$J$7</f>
        <v>-0.4319695474025031</v>
      </c>
      <c r="N266" s="6">
        <v>90</v>
      </c>
      <c r="O266" s="6">
        <f>(N266-'Descriptive Stats'!$L$3)/'Descriptive Stats'!$L$7</f>
        <v>0.72560215133139494</v>
      </c>
      <c r="P266" s="6">
        <v>458</v>
      </c>
      <c r="Q266" s="6">
        <f>(P266-'Descriptive Stats'!$N$3)/'Descriptive Stats'!$N$7</f>
        <v>0.16842059676213336</v>
      </c>
      <c r="R266">
        <v>76.33</v>
      </c>
      <c r="S266" s="5">
        <v>0.33701232299817258</v>
      </c>
    </row>
    <row r="267" spans="1:19" ht="15" customHeight="1" x14ac:dyDescent="0.25">
      <c r="A267">
        <v>288</v>
      </c>
      <c r="B267">
        <v>288</v>
      </c>
      <c r="C267" t="s">
        <v>586</v>
      </c>
      <c r="D267" s="6">
        <v>80</v>
      </c>
      <c r="E267" s="6">
        <f>(D267-'Descriptive Stats'!$B$3)/'Descriptive Stats'!$B$7</f>
        <v>0.39351295302914624</v>
      </c>
      <c r="F267" s="6">
        <v>80</v>
      </c>
      <c r="G267" s="6">
        <f>(F267-'Descriptive Stats'!$D$3)/'Descriptive Stats'!$D$7</f>
        <v>-6.0826366191425729E-3</v>
      </c>
      <c r="H267" s="6">
        <v>80</v>
      </c>
      <c r="I267" s="5">
        <f>('Base Stats'!H343-'Descriptive Stats'!$F$3)/'Descriptive Stats'!$F$7</f>
        <v>0.96960099804401501</v>
      </c>
      <c r="J267" s="6">
        <v>55</v>
      </c>
      <c r="K267" s="6">
        <f>(J267-'Descriptive Stats'!$H$3)/'Descriptive Stats'!$J$7</f>
        <v>-0.62565439051802163</v>
      </c>
      <c r="L267" s="6">
        <v>55</v>
      </c>
      <c r="M267" s="6">
        <f>(L267-'Descriptive Stats'!$J$3)/'Descriptive Stats'!$J$7</f>
        <v>-0.60942674150023513</v>
      </c>
      <c r="N267" s="6">
        <v>90</v>
      </c>
      <c r="O267" s="6">
        <f>(N267-'Descriptive Stats'!$L$3)/'Descriptive Stats'!$L$7</f>
        <v>0.72560215133139494</v>
      </c>
      <c r="P267" s="6">
        <v>440</v>
      </c>
      <c r="Q267" s="6">
        <f>(P267-'Descriptive Stats'!$N$3)/'Descriptive Stats'!$N$7</f>
        <v>2.0988144374623308E-2</v>
      </c>
      <c r="R267">
        <v>73.33</v>
      </c>
      <c r="S267" s="5">
        <v>0.3370172761937093</v>
      </c>
    </row>
    <row r="268" spans="1:19" ht="15" customHeight="1" x14ac:dyDescent="0.25">
      <c r="A268">
        <v>301</v>
      </c>
      <c r="B268">
        <v>301</v>
      </c>
      <c r="C268" t="s">
        <v>599</v>
      </c>
      <c r="D268" s="6">
        <v>70</v>
      </c>
      <c r="E268" s="6">
        <f>(D268-'Descriptive Stats'!$B$3)/'Descriptive Stats'!$B$7</f>
        <v>1.6212422030144117E-2</v>
      </c>
      <c r="F268" s="6">
        <v>65</v>
      </c>
      <c r="G268" s="6">
        <f>(F268-'Descriptive Stats'!$D$3)/'Descriptive Stats'!$D$7</f>
        <v>-0.46772752032571518</v>
      </c>
      <c r="H268" s="6">
        <v>65</v>
      </c>
      <c r="I268" s="5">
        <f>('Base Stats'!H356-'Descriptive Stats'!$F$3)/'Descriptive Stats'!$F$7</f>
        <v>0.17393545967558449</v>
      </c>
      <c r="J268" s="6">
        <v>55</v>
      </c>
      <c r="K268" s="6">
        <f>(J268-'Descriptive Stats'!$H$3)/'Descriptive Stats'!$J$7</f>
        <v>-0.62565439051802163</v>
      </c>
      <c r="L268" s="6">
        <v>55</v>
      </c>
      <c r="M268" s="6">
        <f>(L268-'Descriptive Stats'!$J$3)/'Descriptive Stats'!$J$7</f>
        <v>-0.60942674150023513</v>
      </c>
      <c r="N268" s="6">
        <v>90</v>
      </c>
      <c r="O268" s="6">
        <f>(N268-'Descriptive Stats'!$L$3)/'Descriptive Stats'!$L$7</f>
        <v>0.72560215133139494</v>
      </c>
      <c r="P268" s="6">
        <v>400</v>
      </c>
      <c r="Q268" s="6">
        <f>(P268-'Descriptive Stats'!$N$3)/'Descriptive Stats'!$N$7</f>
        <v>-0.30663952759762125</v>
      </c>
      <c r="R268">
        <v>66.67</v>
      </c>
      <c r="S268" s="5">
        <v>0.31943837445545448</v>
      </c>
    </row>
    <row r="269" spans="1:19" ht="15" customHeight="1" x14ac:dyDescent="0.25">
      <c r="A269">
        <v>61</v>
      </c>
      <c r="B269">
        <v>61</v>
      </c>
      <c r="C269" t="s">
        <v>289</v>
      </c>
      <c r="D269" s="6">
        <v>65</v>
      </c>
      <c r="E269" s="6">
        <f>(D269-'Descriptive Stats'!$B$3)/'Descriptive Stats'!$B$7</f>
        <v>-0.17243784346935695</v>
      </c>
      <c r="F269" s="6">
        <v>65</v>
      </c>
      <c r="G269" s="6">
        <f>(F269-'Descriptive Stats'!$D$3)/'Descriptive Stats'!$D$7</f>
        <v>-0.46772752032571518</v>
      </c>
      <c r="H269" s="6">
        <v>65</v>
      </c>
      <c r="I269" s="5">
        <f>('Base Stats'!H81-'Descriptive Stats'!$F$3)/'Descriptive Stats'!$F$7</f>
        <v>0.4603750534882195</v>
      </c>
      <c r="J269" s="6">
        <v>50</v>
      </c>
      <c r="K269" s="6">
        <f>(J269-'Descriptive Stats'!$H$3)/'Descriptive Stats'!$J$7</f>
        <v>-0.80311158461575372</v>
      </c>
      <c r="L269" s="6">
        <v>50</v>
      </c>
      <c r="M269" s="6">
        <f>(L269-'Descriptive Stats'!$J$3)/'Descriptive Stats'!$J$7</f>
        <v>-0.7868839355979671</v>
      </c>
      <c r="N269" s="6">
        <v>90</v>
      </c>
      <c r="O269" s="6">
        <f>(N269-'Descriptive Stats'!$L$3)/'Descriptive Stats'!$L$7</f>
        <v>0.72560215133139494</v>
      </c>
      <c r="P269" s="6">
        <v>385</v>
      </c>
      <c r="Q269" s="6">
        <f>(P269-'Descriptive Stats'!$N$3)/'Descriptive Stats'!$N$7</f>
        <v>-0.42949990458721299</v>
      </c>
      <c r="R269">
        <v>64.17</v>
      </c>
      <c r="S269" s="5">
        <v>0.26803709462640729</v>
      </c>
    </row>
    <row r="270" spans="1:19" ht="15" customHeight="1" x14ac:dyDescent="0.25">
      <c r="A270">
        <v>25</v>
      </c>
      <c r="B270">
        <v>25</v>
      </c>
      <c r="C270" t="s">
        <v>231</v>
      </c>
      <c r="D270" s="6">
        <v>35</v>
      </c>
      <c r="E270" s="6">
        <f>(D270-'Descriptive Stats'!$B$3)/'Descriptive Stats'!$B$7</f>
        <v>-1.3043394364663632</v>
      </c>
      <c r="F270" s="6">
        <v>55</v>
      </c>
      <c r="G270" s="6">
        <f>(F270-'Descriptive Stats'!$D$3)/'Descriptive Stats'!$D$7</f>
        <v>-0.77549077613009698</v>
      </c>
      <c r="H270" s="6">
        <v>40</v>
      </c>
      <c r="I270" s="5">
        <f>('Base Stats'!H34-'Descriptive Stats'!$F$3)/'Descriptive Stats'!$F$7</f>
        <v>0.7149880257661172</v>
      </c>
      <c r="J270" s="6">
        <v>50</v>
      </c>
      <c r="K270" s="6">
        <f>(J270-'Descriptive Stats'!$H$3)/'Descriptive Stats'!$J$7</f>
        <v>-0.80311158461575372</v>
      </c>
      <c r="L270" s="6">
        <v>50</v>
      </c>
      <c r="M270" s="6">
        <f>(L270-'Descriptive Stats'!$J$3)/'Descriptive Stats'!$J$7</f>
        <v>-0.7868839355979671</v>
      </c>
      <c r="N270" s="6">
        <v>90</v>
      </c>
      <c r="O270" s="6">
        <f>(N270-'Descriptive Stats'!$L$3)/'Descriptive Stats'!$L$7</f>
        <v>0.72560215133139494</v>
      </c>
      <c r="P270" s="6">
        <v>320</v>
      </c>
      <c r="Q270" s="6">
        <f>(P270-'Descriptive Stats'!$N$3)/'Descriptive Stats'!$N$7</f>
        <v>-0.96189487154211051</v>
      </c>
      <c r="R270">
        <v>53.33</v>
      </c>
      <c r="S270" s="5">
        <v>0.75967817304347074</v>
      </c>
    </row>
    <row r="271" spans="1:19" ht="15" customHeight="1" x14ac:dyDescent="0.25">
      <c r="A271">
        <v>52</v>
      </c>
      <c r="B271" t="s">
        <v>275</v>
      </c>
      <c r="C271" t="s">
        <v>276</v>
      </c>
      <c r="D271" s="6">
        <v>40</v>
      </c>
      <c r="E271" s="6">
        <f>(D271-'Descriptive Stats'!$B$3)/'Descriptive Stats'!$B$7</f>
        <v>-1.1156891709668622</v>
      </c>
      <c r="F271" s="6">
        <v>35</v>
      </c>
      <c r="G271" s="6">
        <f>(F271-'Descriptive Stats'!$D$3)/'Descriptive Stats'!$D$7</f>
        <v>-1.3910172877388605</v>
      </c>
      <c r="H271" s="6">
        <v>35</v>
      </c>
      <c r="I271" s="5">
        <f>('Base Stats'!H70-'Descriptive Stats'!$F$3)/'Descriptive Stats'!$F$7</f>
        <v>-0.46259697101915992</v>
      </c>
      <c r="J271" s="6">
        <v>50</v>
      </c>
      <c r="K271" s="6">
        <f>(J271-'Descriptive Stats'!$H$3)/'Descriptive Stats'!$J$7</f>
        <v>-0.80311158461575372</v>
      </c>
      <c r="L271" s="6">
        <v>40</v>
      </c>
      <c r="M271" s="6">
        <f>(L271-'Descriptive Stats'!$J$3)/'Descriptive Stats'!$J$7</f>
        <v>-1.1417983237934313</v>
      </c>
      <c r="N271" s="6">
        <v>90</v>
      </c>
      <c r="O271" s="6">
        <f>(N271-'Descriptive Stats'!$L$3)/'Descriptive Stats'!$L$7</f>
        <v>0.72560215133139494</v>
      </c>
      <c r="P271" s="6">
        <v>290</v>
      </c>
      <c r="Q271" s="6">
        <f>(P271-'Descriptive Stats'!$N$3)/'Descriptive Stats'!$N$7</f>
        <v>-1.207615625521294</v>
      </c>
      <c r="R271">
        <v>48.33</v>
      </c>
      <c r="S271" s="5">
        <v>0.53530580983296849</v>
      </c>
    </row>
    <row r="272" spans="1:19" ht="15" customHeight="1" x14ac:dyDescent="0.25">
      <c r="A272">
        <v>162</v>
      </c>
      <c r="B272">
        <v>162</v>
      </c>
      <c r="C272" t="s">
        <v>434</v>
      </c>
      <c r="D272" s="6">
        <v>85</v>
      </c>
      <c r="E272" s="6">
        <f>(D272-'Descriptive Stats'!$B$3)/'Descriptive Stats'!$B$7</f>
        <v>0.58216321852864727</v>
      </c>
      <c r="F272" s="6">
        <v>76</v>
      </c>
      <c r="G272" s="6">
        <f>(F272-'Descriptive Stats'!$D$3)/'Descriptive Stats'!$D$7</f>
        <v>-0.12918793894089528</v>
      </c>
      <c r="H272" s="6">
        <v>64</v>
      </c>
      <c r="I272" s="5">
        <f>('Base Stats'!H204-'Descriptive Stats'!$F$3)/'Descriptive Stats'!$F$7</f>
        <v>-0.23981062027599939</v>
      </c>
      <c r="J272" s="6">
        <v>45</v>
      </c>
      <c r="K272" s="6">
        <f>(J272-'Descriptive Stats'!$H$3)/'Descriptive Stats'!$J$7</f>
        <v>-0.98056877871348569</v>
      </c>
      <c r="L272" s="6">
        <v>55</v>
      </c>
      <c r="M272" s="6">
        <f>(L272-'Descriptive Stats'!$J$3)/'Descriptive Stats'!$J$7</f>
        <v>-0.60942674150023513</v>
      </c>
      <c r="N272" s="6">
        <v>90</v>
      </c>
      <c r="O272" s="6">
        <f>(N272-'Descriptive Stats'!$L$3)/'Descriptive Stats'!$L$7</f>
        <v>0.72560215133139494</v>
      </c>
      <c r="P272" s="6">
        <v>415</v>
      </c>
      <c r="Q272" s="6">
        <f>(P272-'Descriptive Stats'!$N$3)/'Descriptive Stats'!$N$7</f>
        <v>-0.18377915060802955</v>
      </c>
      <c r="R272">
        <v>69.17</v>
      </c>
      <c r="S272" s="5">
        <v>0.38361616749261024</v>
      </c>
    </row>
    <row r="273" spans="1:19" ht="15" customHeight="1" x14ac:dyDescent="0.25">
      <c r="A273">
        <v>115</v>
      </c>
      <c r="B273">
        <v>115</v>
      </c>
      <c r="C273" t="s">
        <v>371</v>
      </c>
      <c r="D273" s="6">
        <v>105</v>
      </c>
      <c r="E273" s="6">
        <f>(D273-'Descriptive Stats'!$B$3)/'Descriptive Stats'!$B$7</f>
        <v>1.3367642805266515</v>
      </c>
      <c r="F273" s="6">
        <v>95</v>
      </c>
      <c r="G273" s="6">
        <f>(F273-'Descriptive Stats'!$D$3)/'Descriptive Stats'!$D$7</f>
        <v>0.45556224708743004</v>
      </c>
      <c r="H273" s="6">
        <v>80</v>
      </c>
      <c r="I273" s="5">
        <f>('Base Stats'!H149-'Descriptive Stats'!$F$3)/'Descriptive Stats'!$F$7</f>
        <v>0.33306856734927059</v>
      </c>
      <c r="J273" s="6">
        <v>40</v>
      </c>
      <c r="K273" s="6">
        <f>(J273-'Descriptive Stats'!$H$3)/'Descriptive Stats'!$J$7</f>
        <v>-1.1580259728112177</v>
      </c>
      <c r="L273" s="6">
        <v>80</v>
      </c>
      <c r="M273" s="6">
        <f>(L273-'Descriptive Stats'!$J$3)/'Descriptive Stats'!$J$7</f>
        <v>0.27785922898842508</v>
      </c>
      <c r="N273" s="6">
        <v>90</v>
      </c>
      <c r="O273" s="6">
        <f>(N273-'Descriptive Stats'!$L$3)/'Descriptive Stats'!$L$7</f>
        <v>0.72560215133139494</v>
      </c>
      <c r="P273" s="6">
        <v>490</v>
      </c>
      <c r="Q273" s="6">
        <f>(P273-'Descriptive Stats'!$N$3)/'Descriptive Stats'!$N$7</f>
        <v>0.43052273433992905</v>
      </c>
      <c r="R273">
        <v>81.67</v>
      </c>
      <c r="S273" s="5">
        <v>0.57089040249845646</v>
      </c>
    </row>
    <row r="274" spans="1:19" ht="15" customHeight="1" x14ac:dyDescent="0.25">
      <c r="A274">
        <v>60</v>
      </c>
      <c r="B274">
        <v>60</v>
      </c>
      <c r="C274" t="s">
        <v>288</v>
      </c>
      <c r="D274" s="6">
        <v>40</v>
      </c>
      <c r="E274" s="6">
        <f>(D274-'Descriptive Stats'!$B$3)/'Descriptive Stats'!$B$7</f>
        <v>-1.1156891709668622</v>
      </c>
      <c r="F274" s="6">
        <v>50</v>
      </c>
      <c r="G274" s="6">
        <f>(F274-'Descriptive Stats'!$D$3)/'Descriptive Stats'!$D$7</f>
        <v>-0.92937240403228782</v>
      </c>
      <c r="H274" s="6">
        <v>40</v>
      </c>
      <c r="I274" s="5">
        <f>('Base Stats'!H80-'Descriptive Stats'!$F$3)/'Descriptive Stats'!$F$7</f>
        <v>-0.30346386334547382</v>
      </c>
      <c r="J274" s="6">
        <v>40</v>
      </c>
      <c r="K274" s="6">
        <f>(J274-'Descriptive Stats'!$H$3)/'Descriptive Stats'!$J$7</f>
        <v>-1.1580259728112177</v>
      </c>
      <c r="L274" s="6">
        <v>40</v>
      </c>
      <c r="M274" s="6">
        <f>(L274-'Descriptive Stats'!$J$3)/'Descriptive Stats'!$J$7</f>
        <v>-1.1417983237934313</v>
      </c>
      <c r="N274" s="6">
        <v>90</v>
      </c>
      <c r="O274" s="6">
        <f>(N274-'Descriptive Stats'!$L$3)/'Descriptive Stats'!$L$7</f>
        <v>0.72560215133139494</v>
      </c>
      <c r="P274" s="6">
        <v>300</v>
      </c>
      <c r="Q274" s="6">
        <f>(P274-'Descriptive Stats'!$N$3)/'Descriptive Stats'!$N$7</f>
        <v>-1.1257087075282328</v>
      </c>
      <c r="R274">
        <v>50</v>
      </c>
      <c r="S274" s="5">
        <v>0.51909326001983347</v>
      </c>
    </row>
    <row r="275" spans="1:19" ht="15" customHeight="1" x14ac:dyDescent="0.25">
      <c r="A275">
        <v>52</v>
      </c>
      <c r="B275">
        <v>52</v>
      </c>
      <c r="C275" t="s">
        <v>274</v>
      </c>
      <c r="D275" s="6">
        <v>40</v>
      </c>
      <c r="E275" s="6">
        <f>(D275-'Descriptive Stats'!$B$3)/'Descriptive Stats'!$B$7</f>
        <v>-1.1156891709668622</v>
      </c>
      <c r="F275" s="6">
        <v>45</v>
      </c>
      <c r="G275" s="6">
        <f>(F275-'Descriptive Stats'!$D$3)/'Descriptive Stats'!$D$7</f>
        <v>-1.0832540319344788</v>
      </c>
      <c r="H275" s="6">
        <v>35</v>
      </c>
      <c r="I275" s="5">
        <f>('Base Stats'!H69-'Descriptive Stats'!$F$3)/'Descriptive Stats'!$F$7</f>
        <v>-0.62173007869284602</v>
      </c>
      <c r="J275" s="6">
        <v>40</v>
      </c>
      <c r="K275" s="6">
        <f>(J275-'Descriptive Stats'!$H$3)/'Descriptive Stats'!$J$7</f>
        <v>-1.1580259728112177</v>
      </c>
      <c r="L275" s="6">
        <v>40</v>
      </c>
      <c r="M275" s="6">
        <f>(L275-'Descriptive Stats'!$J$3)/'Descriptive Stats'!$J$7</f>
        <v>-1.1417983237934313</v>
      </c>
      <c r="N275" s="6">
        <v>90</v>
      </c>
      <c r="O275" s="6">
        <f>(N275-'Descriptive Stats'!$L$3)/'Descriptive Stats'!$L$7</f>
        <v>0.72560215133139494</v>
      </c>
      <c r="P275" s="6">
        <v>290</v>
      </c>
      <c r="Q275" s="6">
        <f>(P275-'Descriptive Stats'!$N$3)/'Descriptive Stats'!$N$7</f>
        <v>-1.207615625521294</v>
      </c>
      <c r="R275">
        <v>48.33</v>
      </c>
      <c r="S275" s="5">
        <v>0.46178421006496762</v>
      </c>
    </row>
    <row r="276" spans="1:19" ht="15" customHeight="1" x14ac:dyDescent="0.25">
      <c r="A276">
        <v>50</v>
      </c>
      <c r="B276" t="s">
        <v>269</v>
      </c>
      <c r="C276" t="s">
        <v>270</v>
      </c>
      <c r="D276" s="6">
        <v>10</v>
      </c>
      <c r="E276" s="6">
        <f>(D276-'Descriptive Stats'!$B$3)/'Descriptive Stats'!$B$7</f>
        <v>-2.2475907639638684</v>
      </c>
      <c r="F276" s="6">
        <v>55</v>
      </c>
      <c r="G276" s="6">
        <f>(F276-'Descriptive Stats'!$D$3)/'Descriptive Stats'!$D$7</f>
        <v>-0.77549077613009698</v>
      </c>
      <c r="H276" s="6">
        <v>30</v>
      </c>
      <c r="I276" s="5">
        <f>('Base Stats'!H66-'Descriptive Stats'!$F$3)/'Descriptive Stats'!$F$7</f>
        <v>-0.46259697101915992</v>
      </c>
      <c r="J276" s="6">
        <v>35</v>
      </c>
      <c r="K276" s="6">
        <f>(J276-'Descriptive Stats'!$H$3)/'Descriptive Stats'!$J$7</f>
        <v>-1.3354831669089497</v>
      </c>
      <c r="L276" s="6">
        <v>45</v>
      </c>
      <c r="M276" s="6">
        <f>(L276-'Descriptive Stats'!$J$3)/'Descriptive Stats'!$J$7</f>
        <v>-0.96434112969569918</v>
      </c>
      <c r="N276" s="6">
        <v>90</v>
      </c>
      <c r="O276" s="6">
        <f>(N276-'Descriptive Stats'!$L$3)/'Descriptive Stats'!$L$7</f>
        <v>0.72560215133139494</v>
      </c>
      <c r="P276" s="6">
        <v>265</v>
      </c>
      <c r="Q276" s="6">
        <f>(P276-'Descriptive Stats'!$N$3)/'Descriptive Stats'!$N$7</f>
        <v>-1.4123829205039469</v>
      </c>
      <c r="R276">
        <v>44.17</v>
      </c>
      <c r="S276" s="5">
        <v>0.86111104610224465</v>
      </c>
    </row>
    <row r="277" spans="1:19" ht="15" customHeight="1" x14ac:dyDescent="0.25">
      <c r="A277">
        <v>666</v>
      </c>
      <c r="B277">
        <v>666</v>
      </c>
      <c r="C277" t="s">
        <v>1062</v>
      </c>
      <c r="D277" s="6">
        <v>80</v>
      </c>
      <c r="E277" s="6">
        <f>(D277-'Descriptive Stats'!$B$3)/'Descriptive Stats'!$B$7</f>
        <v>0.39351295302914624</v>
      </c>
      <c r="F277" s="6">
        <v>52</v>
      </c>
      <c r="G277" s="6">
        <f>(F277-'Descriptive Stats'!$D$3)/'Descriptive Stats'!$D$7</f>
        <v>-0.86781975287141144</v>
      </c>
      <c r="H277" s="6">
        <v>50</v>
      </c>
      <c r="I277" s="5">
        <f>('Base Stats'!H770-'Descriptive Stats'!$F$3)/'Descriptive Stats'!$F$7</f>
        <v>1.1287341057177012</v>
      </c>
      <c r="J277" s="6">
        <v>90</v>
      </c>
      <c r="K277" s="6">
        <f>(J277-'Descriptive Stats'!$H$3)/'Descriptive Stats'!$J$7</f>
        <v>0.61654596816610263</v>
      </c>
      <c r="L277" s="6">
        <v>50</v>
      </c>
      <c r="M277" s="6">
        <f>(L277-'Descriptive Stats'!$J$3)/'Descriptive Stats'!$J$7</f>
        <v>-0.7868839355979671</v>
      </c>
      <c r="N277" s="6">
        <v>89</v>
      </c>
      <c r="O277" s="6">
        <f>(N277-'Descriptive Stats'!$L$3)/'Descriptive Stats'!$L$7</f>
        <v>0.69210978134528189</v>
      </c>
      <c r="P277" s="6">
        <v>411</v>
      </c>
      <c r="Q277" s="6">
        <f>(P277-'Descriptive Stats'!$N$3)/'Descriptive Stats'!$N$7</f>
        <v>-0.21654191780525403</v>
      </c>
      <c r="R277">
        <v>68.5</v>
      </c>
      <c r="S277" s="5">
        <v>0.39764461359197695</v>
      </c>
    </row>
    <row r="278" spans="1:19" ht="15" customHeight="1" x14ac:dyDescent="0.25">
      <c r="A278">
        <v>832</v>
      </c>
      <c r="B278">
        <v>832</v>
      </c>
      <c r="C278" t="s">
        <v>1258</v>
      </c>
      <c r="D278" s="6">
        <v>72</v>
      </c>
      <c r="E278" s="6">
        <f>(D278-'Descriptive Stats'!$B$3)/'Descriptive Stats'!$B$7</f>
        <v>9.1672528229944539E-2</v>
      </c>
      <c r="F278" s="6">
        <v>80</v>
      </c>
      <c r="G278" s="6">
        <f>(F278-'Descriptive Stats'!$D$3)/'Descriptive Stats'!$D$7</f>
        <v>-6.0826366191425729E-3</v>
      </c>
      <c r="H278" s="6">
        <v>100</v>
      </c>
      <c r="I278" s="5">
        <f>('Base Stats'!H954-'Descriptive Stats'!$F$3)/'Descriptive Stats'!$F$7</f>
        <v>-8.0677512602313275E-2</v>
      </c>
      <c r="J278" s="6">
        <v>60</v>
      </c>
      <c r="K278" s="6">
        <f>(J278-'Descriptive Stats'!$H$3)/'Descriptive Stats'!$J$7</f>
        <v>-0.4481971964202896</v>
      </c>
      <c r="L278" s="6">
        <v>90</v>
      </c>
      <c r="M278" s="6">
        <f>(L278-'Descriptive Stats'!$J$3)/'Descriptive Stats'!$J$7</f>
        <v>0.63277361718388914</v>
      </c>
      <c r="N278" s="6">
        <v>88</v>
      </c>
      <c r="O278" s="6">
        <f>(N278-'Descriptive Stats'!$L$3)/'Descriptive Stats'!$L$7</f>
        <v>0.65861741135916885</v>
      </c>
      <c r="P278" s="6">
        <v>490</v>
      </c>
      <c r="Q278" s="6">
        <f>(P278-'Descriptive Stats'!$N$3)/'Descriptive Stats'!$N$7</f>
        <v>0.43052273433992905</v>
      </c>
      <c r="R278">
        <v>81.67</v>
      </c>
      <c r="S278" s="5">
        <v>0.27493358186479244</v>
      </c>
    </row>
    <row r="279" spans="1:19" ht="15" customHeight="1" x14ac:dyDescent="0.25">
      <c r="A279">
        <v>530</v>
      </c>
      <c r="B279">
        <v>530</v>
      </c>
      <c r="C279" t="s">
        <v>898</v>
      </c>
      <c r="D279" s="6">
        <v>110</v>
      </c>
      <c r="E279" s="6">
        <f>(D279-'Descriptive Stats'!$B$3)/'Descriptive Stats'!$B$7</f>
        <v>1.5254145460261526</v>
      </c>
      <c r="F279" s="6">
        <v>135</v>
      </c>
      <c r="G279" s="6">
        <f>(F279-'Descriptive Stats'!$D$3)/'Descriptive Stats'!$D$7</f>
        <v>1.6866152703049571</v>
      </c>
      <c r="H279" s="6">
        <v>60</v>
      </c>
      <c r="I279" s="5">
        <f>('Base Stats'!H620-'Descriptive Stats'!$F$3)/'Descriptive Stats'!$F$7</f>
        <v>-1.0991294017139044</v>
      </c>
      <c r="J279" s="6">
        <v>50</v>
      </c>
      <c r="K279" s="6">
        <f>(J279-'Descriptive Stats'!$H$3)/'Descriptive Stats'!$J$7</f>
        <v>-0.80311158461575372</v>
      </c>
      <c r="L279" s="6">
        <v>65</v>
      </c>
      <c r="M279" s="6">
        <f>(L279-'Descriptive Stats'!$J$3)/'Descriptive Stats'!$J$7</f>
        <v>-0.25451235330477107</v>
      </c>
      <c r="N279" s="6">
        <v>88</v>
      </c>
      <c r="O279" s="6">
        <f>(N279-'Descriptive Stats'!$L$3)/'Descriptive Stats'!$L$7</f>
        <v>0.65861741135916885</v>
      </c>
      <c r="P279" s="6">
        <v>508</v>
      </c>
      <c r="Q279" s="6">
        <f>(P279-'Descriptive Stats'!$N$3)/'Descriptive Stats'!$N$7</f>
        <v>0.57795518672743906</v>
      </c>
      <c r="R279">
        <v>84.67</v>
      </c>
      <c r="S279" s="5">
        <v>1.1722692759312803</v>
      </c>
    </row>
    <row r="280" spans="1:19" ht="15" customHeight="1" x14ac:dyDescent="0.25">
      <c r="A280">
        <v>106</v>
      </c>
      <c r="B280">
        <v>106</v>
      </c>
      <c r="C280" t="s">
        <v>360</v>
      </c>
      <c r="D280" s="6">
        <v>50</v>
      </c>
      <c r="E280" s="6">
        <f>(D280-'Descriptive Stats'!$B$3)/'Descriptive Stats'!$B$7</f>
        <v>-0.73838863996786008</v>
      </c>
      <c r="F280" s="6">
        <v>120</v>
      </c>
      <c r="G280" s="6">
        <f>(F280-'Descriptive Stats'!$D$3)/'Descriptive Stats'!$D$7</f>
        <v>1.2249703865983845</v>
      </c>
      <c r="H280" s="6">
        <v>53</v>
      </c>
      <c r="I280" s="5">
        <f>('Base Stats'!H139-'Descriptive Stats'!$F$3)/'Descriptive Stats'!$F$7</f>
        <v>-0.36711710641494827</v>
      </c>
      <c r="J280" s="6">
        <v>35</v>
      </c>
      <c r="K280" s="6">
        <f>(J280-'Descriptive Stats'!$H$3)/'Descriptive Stats'!$J$7</f>
        <v>-1.3354831669089497</v>
      </c>
      <c r="L280" s="6">
        <v>110</v>
      </c>
      <c r="M280" s="6">
        <f>(L280-'Descriptive Stats'!$J$3)/'Descriptive Stats'!$J$7</f>
        <v>1.3426023935748173</v>
      </c>
      <c r="N280" s="6">
        <v>87</v>
      </c>
      <c r="O280" s="6">
        <f>(N280-'Descriptive Stats'!$L$3)/'Descriptive Stats'!$L$7</f>
        <v>0.6251250413730558</v>
      </c>
      <c r="P280" s="6">
        <v>455</v>
      </c>
      <c r="Q280" s="6">
        <f>(P280-'Descriptive Stats'!$N$3)/'Descriptive Stats'!$N$7</f>
        <v>0.14384852136421503</v>
      </c>
      <c r="R280">
        <v>75.83</v>
      </c>
      <c r="S280" s="5">
        <v>1.6209143766728507</v>
      </c>
    </row>
    <row r="281" spans="1:19" ht="15" customHeight="1" x14ac:dyDescent="0.25">
      <c r="A281">
        <v>479</v>
      </c>
      <c r="B281" t="s">
        <v>840</v>
      </c>
      <c r="C281" t="s">
        <v>841</v>
      </c>
      <c r="D281" s="6">
        <v>50</v>
      </c>
      <c r="E281" s="6">
        <f>(D281-'Descriptive Stats'!$B$3)/'Descriptive Stats'!$B$7</f>
        <v>-0.73838863996786008</v>
      </c>
      <c r="F281" s="6">
        <v>65</v>
      </c>
      <c r="G281" s="6">
        <f>(F281-'Descriptive Stats'!$D$3)/'Descriptive Stats'!$D$7</f>
        <v>-0.46772752032571518</v>
      </c>
      <c r="H281" s="6">
        <v>107</v>
      </c>
      <c r="I281" s="5">
        <f>('Base Stats'!H566-'Descriptive Stats'!$F$3)/'Descriptive Stats'!$F$7</f>
        <v>1.480235200189838E-2</v>
      </c>
      <c r="J281" s="6">
        <v>105</v>
      </c>
      <c r="K281" s="6">
        <f>(J281-'Descriptive Stats'!$H$3)/'Descriptive Stats'!$J$7</f>
        <v>1.1489175504592988</v>
      </c>
      <c r="L281" s="6">
        <v>107</v>
      </c>
      <c r="M281" s="6">
        <f>(L281-'Descriptive Stats'!$J$3)/'Descriptive Stats'!$J$7</f>
        <v>1.236128077116178</v>
      </c>
      <c r="N281" s="6">
        <v>86</v>
      </c>
      <c r="O281" s="6">
        <f>(N281-'Descriptive Stats'!$L$3)/'Descriptive Stats'!$L$7</f>
        <v>0.59163267138694275</v>
      </c>
      <c r="P281" s="6">
        <v>520</v>
      </c>
      <c r="Q281" s="6">
        <f>(P281-'Descriptive Stats'!$N$3)/'Descriptive Stats'!$N$7</f>
        <v>0.67624348831911252</v>
      </c>
      <c r="R281">
        <v>86.67</v>
      </c>
      <c r="S281" s="5">
        <v>0.62808980649009027</v>
      </c>
    </row>
    <row r="282" spans="1:19" ht="15" customHeight="1" x14ac:dyDescent="0.25">
      <c r="A282">
        <v>479</v>
      </c>
      <c r="B282" t="s">
        <v>842</v>
      </c>
      <c r="C282" t="s">
        <v>843</v>
      </c>
      <c r="D282" s="6">
        <v>50</v>
      </c>
      <c r="E282" s="6">
        <f>(D282-'Descriptive Stats'!$B$3)/'Descriptive Stats'!$B$7</f>
        <v>-0.73838863996786008</v>
      </c>
      <c r="F282" s="6">
        <v>65</v>
      </c>
      <c r="G282" s="6">
        <f>(F282-'Descriptive Stats'!$D$3)/'Descriptive Stats'!$D$7</f>
        <v>-0.46772752032571518</v>
      </c>
      <c r="H282" s="6">
        <v>107</v>
      </c>
      <c r="I282" s="5">
        <f>('Base Stats'!H567-'Descriptive Stats'!$F$3)/'Descriptive Stats'!$F$7</f>
        <v>-0.93999629404021823</v>
      </c>
      <c r="J282" s="6">
        <v>105</v>
      </c>
      <c r="K282" s="6">
        <f>(J282-'Descriptive Stats'!$H$3)/'Descriptive Stats'!$J$7</f>
        <v>1.1489175504592988</v>
      </c>
      <c r="L282" s="6">
        <v>107</v>
      </c>
      <c r="M282" s="6">
        <f>(L282-'Descriptive Stats'!$J$3)/'Descriptive Stats'!$J$7</f>
        <v>1.236128077116178</v>
      </c>
      <c r="N282" s="6">
        <v>86</v>
      </c>
      <c r="O282" s="6">
        <f>(N282-'Descriptive Stats'!$L$3)/'Descriptive Stats'!$L$7</f>
        <v>0.59163267138694275</v>
      </c>
      <c r="P282" s="6">
        <v>520</v>
      </c>
      <c r="Q282" s="6">
        <f>(P282-'Descriptive Stats'!$N$3)/'Descriptive Stats'!$N$7</f>
        <v>0.67624348831911252</v>
      </c>
      <c r="R282">
        <v>86.67</v>
      </c>
      <c r="S282" s="5">
        <v>0.63918240413929395</v>
      </c>
    </row>
    <row r="283" spans="1:19" ht="15" customHeight="1" x14ac:dyDescent="0.25">
      <c r="A283">
        <v>479</v>
      </c>
      <c r="B283" t="s">
        <v>836</v>
      </c>
      <c r="C283" t="s">
        <v>837</v>
      </c>
      <c r="D283" s="6">
        <v>50</v>
      </c>
      <c r="E283" s="6">
        <f>(D283-'Descriptive Stats'!$B$3)/'Descriptive Stats'!$B$7</f>
        <v>-0.73838863996786008</v>
      </c>
      <c r="F283" s="6">
        <v>65</v>
      </c>
      <c r="G283" s="6">
        <f>(F283-'Descriptive Stats'!$D$3)/'Descriptive Stats'!$D$7</f>
        <v>-0.46772752032571518</v>
      </c>
      <c r="H283" s="6">
        <v>107</v>
      </c>
      <c r="I283" s="5">
        <f>('Base Stats'!H564-'Descriptive Stats'!$F$3)/'Descriptive Stats'!$F$7</f>
        <v>-0.30346386334547382</v>
      </c>
      <c r="J283" s="6">
        <v>105</v>
      </c>
      <c r="K283" s="6">
        <f>(J283-'Descriptive Stats'!$H$3)/'Descriptive Stats'!$J$7</f>
        <v>1.1489175504592988</v>
      </c>
      <c r="L283" s="6">
        <v>107</v>
      </c>
      <c r="M283" s="6">
        <f>(L283-'Descriptive Stats'!$J$3)/'Descriptive Stats'!$J$7</f>
        <v>1.236128077116178</v>
      </c>
      <c r="N283" s="6">
        <v>86</v>
      </c>
      <c r="O283" s="6">
        <f>(N283-'Descriptive Stats'!$L$3)/'Descriptive Stats'!$L$7</f>
        <v>0.59163267138694275</v>
      </c>
      <c r="P283" s="6">
        <v>520</v>
      </c>
      <c r="Q283" s="6">
        <f>(P283-'Descriptive Stats'!$N$3)/'Descriptive Stats'!$N$7</f>
        <v>0.67624348831911252</v>
      </c>
      <c r="R283">
        <v>86.67</v>
      </c>
      <c r="S283" s="5">
        <v>0.73475614033369852</v>
      </c>
    </row>
    <row r="284" spans="1:19" x14ac:dyDescent="0.25">
      <c r="A284">
        <v>479</v>
      </c>
      <c r="B284" t="s">
        <v>834</v>
      </c>
      <c r="C284" t="s">
        <v>835</v>
      </c>
      <c r="D284" s="6">
        <v>50</v>
      </c>
      <c r="E284" s="6">
        <f>(D284-'Descriptive Stats'!$B$3)/'Descriptive Stats'!$B$7</f>
        <v>-0.73838863996786008</v>
      </c>
      <c r="F284" s="6">
        <v>65</v>
      </c>
      <c r="G284" s="6">
        <f>(F284-'Descriptive Stats'!$D$3)/'Descriptive Stats'!$D$7</f>
        <v>-0.46772752032571518</v>
      </c>
      <c r="H284" s="6">
        <v>107</v>
      </c>
      <c r="I284" s="5">
        <f>('Base Stats'!H563-'Descriptive Stats'!$F$3)/'Descriptive Stats'!$F$7</f>
        <v>1.2878672133913873</v>
      </c>
      <c r="J284" s="6">
        <v>105</v>
      </c>
      <c r="K284" s="6">
        <f>(J284-'Descriptive Stats'!$H$3)/'Descriptive Stats'!$J$7</f>
        <v>1.1489175504592988</v>
      </c>
      <c r="L284" s="6">
        <v>107</v>
      </c>
      <c r="M284" s="6">
        <f>(L284-'Descriptive Stats'!$J$3)/'Descriptive Stats'!$J$7</f>
        <v>1.236128077116178</v>
      </c>
      <c r="N284" s="6">
        <v>86</v>
      </c>
      <c r="O284" s="6">
        <f>(N284-'Descriptive Stats'!$L$3)/'Descriptive Stats'!$L$7</f>
        <v>0.59163267138694275</v>
      </c>
      <c r="P284" s="6">
        <v>520</v>
      </c>
      <c r="Q284" s="6">
        <f>(P284-'Descriptive Stats'!$N$3)/'Descriptive Stats'!$N$7</f>
        <v>0.67624348831911252</v>
      </c>
      <c r="R284">
        <v>86.67</v>
      </c>
      <c r="S284" s="5">
        <v>0.77355988232747408</v>
      </c>
    </row>
    <row r="285" spans="1:19" ht="15" customHeight="1" x14ac:dyDescent="0.25">
      <c r="A285">
        <v>479</v>
      </c>
      <c r="B285" t="s">
        <v>838</v>
      </c>
      <c r="C285" t="s">
        <v>839</v>
      </c>
      <c r="D285" s="6">
        <v>50</v>
      </c>
      <c r="E285" s="6">
        <f>(D285-'Descriptive Stats'!$B$3)/'Descriptive Stats'!$B$7</f>
        <v>-0.73838863996786008</v>
      </c>
      <c r="F285" s="6">
        <v>65</v>
      </c>
      <c r="G285" s="6">
        <f>(F285-'Descriptive Stats'!$D$3)/'Descriptive Stats'!$D$7</f>
        <v>-0.46772752032571518</v>
      </c>
      <c r="H285" s="6">
        <v>107</v>
      </c>
      <c r="I285" s="5">
        <f>('Base Stats'!H565-'Descriptive Stats'!$F$3)/'Descriptive Stats'!$F$7</f>
        <v>-4.8850891067576063E-2</v>
      </c>
      <c r="J285" s="6">
        <v>105</v>
      </c>
      <c r="K285" s="6">
        <f>(J285-'Descriptive Stats'!$H$3)/'Descriptive Stats'!$J$7</f>
        <v>1.1489175504592988</v>
      </c>
      <c r="L285" s="6">
        <v>107</v>
      </c>
      <c r="M285" s="6">
        <f>(L285-'Descriptive Stats'!$J$3)/'Descriptive Stats'!$J$7</f>
        <v>1.236128077116178</v>
      </c>
      <c r="N285" s="6">
        <v>86</v>
      </c>
      <c r="O285" s="6">
        <f>(N285-'Descriptive Stats'!$L$3)/'Descriptive Stats'!$L$7</f>
        <v>0.59163267138694275</v>
      </c>
      <c r="P285" s="6">
        <v>520</v>
      </c>
      <c r="Q285" s="6">
        <f>(P285-'Descriptive Stats'!$N$3)/'Descriptive Stats'!$N$7</f>
        <v>0.67624348831911252</v>
      </c>
      <c r="R285">
        <v>86.67</v>
      </c>
      <c r="S285" s="5">
        <v>2.3950727466890598</v>
      </c>
    </row>
    <row r="286" spans="1:19" ht="15" customHeight="1" x14ac:dyDescent="0.25">
      <c r="A286">
        <v>884</v>
      </c>
      <c r="B286">
        <v>884</v>
      </c>
      <c r="C286" t="s">
        <v>1316</v>
      </c>
      <c r="D286" s="6">
        <v>70</v>
      </c>
      <c r="E286" s="6">
        <f>(D286-'Descriptive Stats'!$B$3)/'Descriptive Stats'!$B$7</f>
        <v>1.6212422030144117E-2</v>
      </c>
      <c r="F286" s="6">
        <v>95</v>
      </c>
      <c r="G286" s="6">
        <f>(F286-'Descriptive Stats'!$D$3)/'Descriptive Stats'!$D$7</f>
        <v>0.45556224708743004</v>
      </c>
      <c r="H286" s="6">
        <v>115</v>
      </c>
      <c r="I286" s="5">
        <f>('Base Stats'!H1009-'Descriptive Stats'!$F$3)/'Descriptive Stats'!$F$7</f>
        <v>-0.62173007869284602</v>
      </c>
      <c r="J286" s="6">
        <v>120</v>
      </c>
      <c r="K286" s="6">
        <f>(J286-'Descriptive Stats'!$H$3)/'Descriptive Stats'!$J$7</f>
        <v>1.6812891327524948</v>
      </c>
      <c r="L286" s="6">
        <v>50</v>
      </c>
      <c r="M286" s="6">
        <f>(L286-'Descriptive Stats'!$J$3)/'Descriptive Stats'!$J$7</f>
        <v>-0.7868839355979671</v>
      </c>
      <c r="N286" s="6">
        <v>85</v>
      </c>
      <c r="O286" s="6">
        <f>(N286-'Descriptive Stats'!$L$3)/'Descriptive Stats'!$L$7</f>
        <v>0.55814030140082971</v>
      </c>
      <c r="P286" s="6">
        <v>535</v>
      </c>
      <c r="Q286" s="6">
        <f>(P286-'Descriptive Stats'!$N$3)/'Descriptive Stats'!$N$7</f>
        <v>0.79910386530870425</v>
      </c>
      <c r="R286">
        <v>89.17</v>
      </c>
      <c r="S286" s="5">
        <v>0.78122511007274698</v>
      </c>
    </row>
    <row r="287" spans="1:19" ht="15" customHeight="1" x14ac:dyDescent="0.25">
      <c r="A287">
        <v>784</v>
      </c>
      <c r="B287">
        <v>784</v>
      </c>
      <c r="C287" t="s">
        <v>1204</v>
      </c>
      <c r="D287" s="6">
        <v>75</v>
      </c>
      <c r="E287" s="6">
        <f>(D287-'Descriptive Stats'!$B$3)/'Descriptive Stats'!$B$7</f>
        <v>0.20486268752964518</v>
      </c>
      <c r="F287" s="6">
        <v>110</v>
      </c>
      <c r="G287" s="6">
        <f>(F287-'Descriptive Stats'!$D$3)/'Descriptive Stats'!$D$7</f>
        <v>0.91720713079400262</v>
      </c>
      <c r="H287" s="6">
        <v>125</v>
      </c>
      <c r="I287" s="5">
        <f>('Base Stats'!H903-'Descriptive Stats'!$F$3)/'Descriptive Stats'!$F$7</f>
        <v>-1.1627826447833789</v>
      </c>
      <c r="J287" s="6">
        <v>100</v>
      </c>
      <c r="K287" s="6">
        <f>(J287-'Descriptive Stats'!$H$3)/'Descriptive Stats'!$J$7</f>
        <v>0.97146035636156669</v>
      </c>
      <c r="L287" s="6">
        <v>105</v>
      </c>
      <c r="M287" s="6">
        <f>(L287-'Descriptive Stats'!$J$3)/'Descriptive Stats'!$J$7</f>
        <v>1.1651451994770852</v>
      </c>
      <c r="N287" s="6">
        <v>85</v>
      </c>
      <c r="O287" s="6">
        <f>(N287-'Descriptive Stats'!$L$3)/'Descriptive Stats'!$L$7</f>
        <v>0.55814030140082971</v>
      </c>
      <c r="P287" s="6">
        <v>600</v>
      </c>
      <c r="Q287" s="6">
        <f>(P287-'Descriptive Stats'!$N$3)/'Descriptive Stats'!$N$7</f>
        <v>1.3314988322636017</v>
      </c>
      <c r="R287">
        <v>100</v>
      </c>
      <c r="S287" s="5">
        <v>0.12278915495161256</v>
      </c>
    </row>
    <row r="288" spans="1:19" ht="15" customHeight="1" x14ac:dyDescent="0.25">
      <c r="A288">
        <v>230</v>
      </c>
      <c r="B288">
        <v>230</v>
      </c>
      <c r="C288" t="s">
        <v>514</v>
      </c>
      <c r="D288" s="6">
        <v>75</v>
      </c>
      <c r="E288" s="6">
        <f>(D288-'Descriptive Stats'!$B$3)/'Descriptive Stats'!$B$7</f>
        <v>0.20486268752964518</v>
      </c>
      <c r="F288" s="6">
        <v>95</v>
      </c>
      <c r="G288" s="6">
        <f>(F288-'Descriptive Stats'!$D$3)/'Descriptive Stats'!$D$7</f>
        <v>0.45556224708743004</v>
      </c>
      <c r="H288" s="6">
        <v>95</v>
      </c>
      <c r="I288" s="5">
        <f>('Base Stats'!H278-'Descriptive Stats'!$F$3)/'Descriptive Stats'!$F$7</f>
        <v>0.81046789037032885</v>
      </c>
      <c r="J288" s="6">
        <v>95</v>
      </c>
      <c r="K288" s="6">
        <f>(J288-'Descriptive Stats'!$H$3)/'Descriptive Stats'!$J$7</f>
        <v>0.79400316226383461</v>
      </c>
      <c r="L288" s="6">
        <v>95</v>
      </c>
      <c r="M288" s="6">
        <f>(L288-'Descriptive Stats'!$J$3)/'Descriptive Stats'!$J$7</f>
        <v>0.81023081128162111</v>
      </c>
      <c r="N288" s="6">
        <v>85</v>
      </c>
      <c r="O288" s="6">
        <f>(N288-'Descriptive Stats'!$L$3)/'Descriptive Stats'!$L$7</f>
        <v>0.55814030140082971</v>
      </c>
      <c r="P288" s="6">
        <v>540</v>
      </c>
      <c r="Q288" s="6">
        <f>(P288-'Descriptive Stats'!$N$3)/'Descriptive Stats'!$N$7</f>
        <v>0.84005732430523483</v>
      </c>
      <c r="R288">
        <v>90</v>
      </c>
      <c r="S288" s="5">
        <v>0.51119586568583808</v>
      </c>
    </row>
    <row r="289" spans="1:19" ht="15" customHeight="1" x14ac:dyDescent="0.25">
      <c r="A289">
        <v>144</v>
      </c>
      <c r="B289">
        <v>144</v>
      </c>
      <c r="C289" t="s">
        <v>412</v>
      </c>
      <c r="D289" s="6">
        <v>90</v>
      </c>
      <c r="E289" s="6">
        <f>(D289-'Descriptive Stats'!$B$3)/'Descriptive Stats'!$B$7</f>
        <v>0.77081348402814831</v>
      </c>
      <c r="F289" s="6">
        <v>85</v>
      </c>
      <c r="G289" s="6">
        <f>(F289-'Descriptive Stats'!$D$3)/'Descriptive Stats'!$D$7</f>
        <v>0.1477989912830483</v>
      </c>
      <c r="H289" s="6">
        <v>100</v>
      </c>
      <c r="I289" s="5">
        <f>('Base Stats'!H184-'Descriptive Stats'!$F$3)/'Descriptive Stats'!$F$7</f>
        <v>1.0332542411134895</v>
      </c>
      <c r="J289" s="6">
        <v>95</v>
      </c>
      <c r="K289" s="6">
        <f>(J289-'Descriptive Stats'!$H$3)/'Descriptive Stats'!$J$7</f>
        <v>0.79400316226383461</v>
      </c>
      <c r="L289" s="6">
        <v>125</v>
      </c>
      <c r="M289" s="6">
        <f>(L289-'Descriptive Stats'!$J$3)/'Descriptive Stats'!$J$7</f>
        <v>1.8749739758680133</v>
      </c>
      <c r="N289" s="6">
        <v>85</v>
      </c>
      <c r="O289" s="6">
        <f>(N289-'Descriptive Stats'!$L$3)/'Descriptive Stats'!$L$7</f>
        <v>0.55814030140082971</v>
      </c>
      <c r="P289" s="6">
        <v>580</v>
      </c>
      <c r="Q289" s="6">
        <f>(P289-'Descriptive Stats'!$N$3)/'Descriptive Stats'!$N$7</f>
        <v>1.1676849962774793</v>
      </c>
      <c r="R289">
        <v>96.67</v>
      </c>
      <c r="S289" s="5">
        <v>0.56504546890860829</v>
      </c>
    </row>
    <row r="290" spans="1:19" ht="15" customHeight="1" x14ac:dyDescent="0.25">
      <c r="A290">
        <v>55</v>
      </c>
      <c r="B290">
        <v>55</v>
      </c>
      <c r="C290" t="s">
        <v>283</v>
      </c>
      <c r="D290" s="6">
        <v>80</v>
      </c>
      <c r="E290" s="6">
        <f>(D290-'Descriptive Stats'!$B$3)/'Descriptive Stats'!$B$7</f>
        <v>0.39351295302914624</v>
      </c>
      <c r="F290" s="6">
        <v>82</v>
      </c>
      <c r="G290" s="6">
        <f>(F290-'Descriptive Stats'!$D$3)/'Descriptive Stats'!$D$7</f>
        <v>5.5470014541733774E-2</v>
      </c>
      <c r="H290" s="6">
        <v>78</v>
      </c>
      <c r="I290" s="5">
        <f>('Base Stats'!H75-'Descriptive Stats'!$F$3)/'Descriptive Stats'!$F$7</f>
        <v>-0.62173007869284602</v>
      </c>
      <c r="J290" s="6">
        <v>95</v>
      </c>
      <c r="K290" s="6">
        <f>(J290-'Descriptive Stats'!$H$3)/'Descriptive Stats'!$J$7</f>
        <v>0.79400316226383461</v>
      </c>
      <c r="L290" s="6">
        <v>80</v>
      </c>
      <c r="M290" s="6">
        <f>(L290-'Descriptive Stats'!$J$3)/'Descriptive Stats'!$J$7</f>
        <v>0.27785922898842508</v>
      </c>
      <c r="N290" s="6">
        <v>85</v>
      </c>
      <c r="O290" s="6">
        <f>(N290-'Descriptive Stats'!$L$3)/'Descriptive Stats'!$L$7</f>
        <v>0.55814030140082971</v>
      </c>
      <c r="P290" s="6">
        <v>500</v>
      </c>
      <c r="Q290" s="6">
        <f>(P290-'Descriptive Stats'!$N$3)/'Descriptive Stats'!$N$7</f>
        <v>0.5124296523329902</v>
      </c>
      <c r="R290">
        <v>83.33</v>
      </c>
      <c r="S290" s="5">
        <v>9.5685528221658947E-2</v>
      </c>
    </row>
    <row r="291" spans="1:19" ht="15" customHeight="1" x14ac:dyDescent="0.25">
      <c r="A291">
        <v>788</v>
      </c>
      <c r="B291">
        <v>788</v>
      </c>
      <c r="C291" t="s">
        <v>1208</v>
      </c>
      <c r="D291" s="6">
        <v>70</v>
      </c>
      <c r="E291" s="6">
        <f>(D291-'Descriptive Stats'!$B$3)/'Descriptive Stats'!$B$7</f>
        <v>1.6212422030144117E-2</v>
      </c>
      <c r="F291" s="6">
        <v>75</v>
      </c>
      <c r="G291" s="6">
        <f>(F291-'Descriptive Stats'!$D$3)/'Descriptive Stats'!$D$7</f>
        <v>-0.15996426452133344</v>
      </c>
      <c r="H291" s="6">
        <v>115</v>
      </c>
      <c r="I291" s="5">
        <f>('Base Stats'!H907-'Descriptive Stats'!$F$3)/'Descriptive Stats'!$F$7</f>
        <v>1.7652665364124456</v>
      </c>
      <c r="J291" s="6">
        <v>95</v>
      </c>
      <c r="K291" s="6">
        <f>(J291-'Descriptive Stats'!$H$3)/'Descriptive Stats'!$J$7</f>
        <v>0.79400316226383461</v>
      </c>
      <c r="L291" s="6">
        <v>130</v>
      </c>
      <c r="M291" s="6">
        <f>(L291-'Descriptive Stats'!$J$3)/'Descriptive Stats'!$J$7</f>
        <v>2.0524311699657454</v>
      </c>
      <c r="N291" s="6">
        <v>85</v>
      </c>
      <c r="O291" s="6">
        <f>(N291-'Descriptive Stats'!$L$3)/'Descriptive Stats'!$L$7</f>
        <v>0.55814030140082971</v>
      </c>
      <c r="P291" s="6">
        <v>570</v>
      </c>
      <c r="Q291" s="6">
        <f>(P291-'Descriptive Stats'!$N$3)/'Descriptive Stats'!$N$7</f>
        <v>1.0857780782844182</v>
      </c>
      <c r="R291">
        <v>95</v>
      </c>
      <c r="S291" s="5">
        <v>0.56536986060445771</v>
      </c>
    </row>
    <row r="292" spans="1:19" ht="15" customHeight="1" x14ac:dyDescent="0.25">
      <c r="A292">
        <v>117</v>
      </c>
      <c r="B292">
        <v>117</v>
      </c>
      <c r="C292" t="s">
        <v>375</v>
      </c>
      <c r="D292" s="6">
        <v>55</v>
      </c>
      <c r="E292" s="6">
        <f>(D292-'Descriptive Stats'!$B$3)/'Descriptive Stats'!$B$7</f>
        <v>-0.54973837446835905</v>
      </c>
      <c r="F292" s="6">
        <v>65</v>
      </c>
      <c r="G292" s="6">
        <f>(F292-'Descriptive Stats'!$D$3)/'Descriptive Stats'!$D$7</f>
        <v>-0.46772752032571518</v>
      </c>
      <c r="H292" s="6">
        <v>95</v>
      </c>
      <c r="I292" s="5">
        <f>('Base Stats'!H152-'Descriptive Stats'!$F$3)/'Descriptive Stats'!$F$7</f>
        <v>0.11028221660611004</v>
      </c>
      <c r="J292" s="6">
        <v>95</v>
      </c>
      <c r="K292" s="6">
        <f>(J292-'Descriptive Stats'!$H$3)/'Descriptive Stats'!$J$7</f>
        <v>0.79400316226383461</v>
      </c>
      <c r="L292" s="6">
        <v>45</v>
      </c>
      <c r="M292" s="6">
        <f>(L292-'Descriptive Stats'!$J$3)/'Descriptive Stats'!$J$7</f>
        <v>-0.96434112969569918</v>
      </c>
      <c r="N292" s="6">
        <v>85</v>
      </c>
      <c r="O292" s="6">
        <f>(N292-'Descriptive Stats'!$L$3)/'Descriptive Stats'!$L$7</f>
        <v>0.55814030140082971</v>
      </c>
      <c r="P292" s="6">
        <v>440</v>
      </c>
      <c r="Q292" s="6">
        <f>(P292-'Descriptive Stats'!$N$3)/'Descriptive Stats'!$N$7</f>
        <v>2.0988144374623308E-2</v>
      </c>
      <c r="R292">
        <v>73.33</v>
      </c>
      <c r="S292" s="5">
        <v>0.39808926770417391</v>
      </c>
    </row>
    <row r="293" spans="1:19" ht="15" customHeight="1" x14ac:dyDescent="0.25">
      <c r="A293">
        <v>876</v>
      </c>
      <c r="B293" t="s">
        <v>1307</v>
      </c>
      <c r="C293" t="s">
        <v>1308</v>
      </c>
      <c r="D293" s="6">
        <v>70</v>
      </c>
      <c r="E293" s="6">
        <f>(D293-'Descriptive Stats'!$B$3)/'Descriptive Stats'!$B$7</f>
        <v>1.6212422030144117E-2</v>
      </c>
      <c r="F293" s="6">
        <v>55</v>
      </c>
      <c r="G293" s="6">
        <f>(F293-'Descriptive Stats'!$D$3)/'Descriptive Stats'!$D$7</f>
        <v>-0.77549077613009698</v>
      </c>
      <c r="H293" s="6">
        <v>65</v>
      </c>
      <c r="I293" s="5">
        <f>('Base Stats'!H1001-'Descriptive Stats'!$F$3)/'Descriptive Stats'!$F$7</f>
        <v>-0.62173007869284602</v>
      </c>
      <c r="J293" s="6">
        <v>95</v>
      </c>
      <c r="K293" s="6">
        <f>(J293-'Descriptive Stats'!$H$3)/'Descriptive Stats'!$J$7</f>
        <v>0.79400316226383461</v>
      </c>
      <c r="L293" s="6">
        <v>105</v>
      </c>
      <c r="M293" s="6">
        <f>(L293-'Descriptive Stats'!$J$3)/'Descriptive Stats'!$J$7</f>
        <v>1.1651451994770852</v>
      </c>
      <c r="N293" s="6">
        <v>85</v>
      </c>
      <c r="O293" s="6">
        <f>(N293-'Descriptive Stats'!$L$3)/'Descriptive Stats'!$L$7</f>
        <v>0.55814030140082971</v>
      </c>
      <c r="P293" s="6">
        <v>475</v>
      </c>
      <c r="Q293" s="6">
        <f>(P293-'Descriptive Stats'!$N$3)/'Descriptive Stats'!$N$7</f>
        <v>0.30766235735033731</v>
      </c>
      <c r="R293">
        <v>79.17</v>
      </c>
      <c r="S293" s="5">
        <v>0.55863082878088111</v>
      </c>
    </row>
    <row r="294" spans="1:19" ht="15" customHeight="1" x14ac:dyDescent="0.25">
      <c r="A294">
        <v>718</v>
      </c>
      <c r="B294" t="s">
        <v>1125</v>
      </c>
      <c r="C294" t="s">
        <v>1126</v>
      </c>
      <c r="D294" s="6">
        <v>216</v>
      </c>
      <c r="E294" s="6">
        <f>(D294-'Descriptive Stats'!$B$3)/'Descriptive Stats'!$B$7</f>
        <v>5.5248001746155744</v>
      </c>
      <c r="F294" s="6">
        <v>100</v>
      </c>
      <c r="G294" s="6">
        <f>(F294-'Descriptive Stats'!$D$3)/'Descriptive Stats'!$D$7</f>
        <v>0.60944387498962094</v>
      </c>
      <c r="H294" s="6">
        <v>121</v>
      </c>
      <c r="I294" s="5">
        <f>('Base Stats'!H831-'Descriptive Stats'!$F$3)/'Descriptive Stats'!$F$7</f>
        <v>-1.2582625093875905</v>
      </c>
      <c r="J294" s="6">
        <v>91</v>
      </c>
      <c r="K294" s="6">
        <f>(J294-'Descriptive Stats'!$H$3)/'Descriptive Stats'!$J$7</f>
        <v>0.65203740698564905</v>
      </c>
      <c r="L294" s="6">
        <v>95</v>
      </c>
      <c r="M294" s="6">
        <f>(L294-'Descriptive Stats'!$J$3)/'Descriptive Stats'!$J$7</f>
        <v>0.81023081128162111</v>
      </c>
      <c r="N294" s="6">
        <v>85</v>
      </c>
      <c r="O294" s="6">
        <f>(N294-'Descriptive Stats'!$L$3)/'Descriptive Stats'!$L$7</f>
        <v>0.55814030140082971</v>
      </c>
      <c r="P294" s="6">
        <v>708</v>
      </c>
      <c r="Q294" s="6">
        <f>(P294-'Descriptive Stats'!$N$3)/'Descriptive Stats'!$N$7</f>
        <v>2.2160935465886622</v>
      </c>
      <c r="R294">
        <v>118</v>
      </c>
      <c r="S294" s="5">
        <v>3.3986698563798243</v>
      </c>
    </row>
    <row r="295" spans="1:19" ht="15" customHeight="1" x14ac:dyDescent="0.25">
      <c r="A295">
        <v>203</v>
      </c>
      <c r="B295">
        <v>203</v>
      </c>
      <c r="C295" t="s">
        <v>477</v>
      </c>
      <c r="D295" s="6">
        <v>70</v>
      </c>
      <c r="E295" s="6">
        <f>(D295-'Descriptive Stats'!$B$3)/'Descriptive Stats'!$B$7</f>
        <v>1.6212422030144117E-2</v>
      </c>
      <c r="F295" s="6">
        <v>80</v>
      </c>
      <c r="G295" s="6">
        <f>(F295-'Descriptive Stats'!$D$3)/'Descriptive Stats'!$D$7</f>
        <v>-6.0826366191425729E-3</v>
      </c>
      <c r="H295" s="6">
        <v>65</v>
      </c>
      <c r="I295" s="5">
        <f>('Base Stats'!H246-'Descriptive Stats'!$F$3)/'Descriptive Stats'!$F$7</f>
        <v>-0.30346386334547382</v>
      </c>
      <c r="J295" s="6">
        <v>90</v>
      </c>
      <c r="K295" s="6">
        <f>(J295-'Descriptive Stats'!$H$3)/'Descriptive Stats'!$J$7</f>
        <v>0.61654596816610263</v>
      </c>
      <c r="L295" s="6">
        <v>65</v>
      </c>
      <c r="M295" s="6">
        <f>(L295-'Descriptive Stats'!$J$3)/'Descriptive Stats'!$J$7</f>
        <v>-0.25451235330477107</v>
      </c>
      <c r="N295" s="6">
        <v>85</v>
      </c>
      <c r="O295" s="6">
        <f>(N295-'Descriptive Stats'!$L$3)/'Descriptive Stats'!$L$7</f>
        <v>0.55814030140082971</v>
      </c>
      <c r="P295" s="6">
        <v>455</v>
      </c>
      <c r="Q295" s="6">
        <f>(P295-'Descriptive Stats'!$N$3)/'Descriptive Stats'!$N$7</f>
        <v>0.14384852136421503</v>
      </c>
      <c r="R295">
        <v>75.83</v>
      </c>
      <c r="S295" s="5">
        <v>0.17418058674698833</v>
      </c>
    </row>
    <row r="296" spans="1:19" ht="15" customHeight="1" x14ac:dyDescent="0.25">
      <c r="A296">
        <v>245</v>
      </c>
      <c r="B296">
        <v>245</v>
      </c>
      <c r="C296" t="s">
        <v>529</v>
      </c>
      <c r="D296" s="6">
        <v>100</v>
      </c>
      <c r="E296" s="6">
        <f>(D296-'Descriptive Stats'!$B$3)/'Descriptive Stats'!$B$7</f>
        <v>1.1481140150271505</v>
      </c>
      <c r="F296" s="6">
        <v>75</v>
      </c>
      <c r="G296" s="6">
        <f>(F296-'Descriptive Stats'!$D$3)/'Descriptive Stats'!$D$7</f>
        <v>-0.15996426452133344</v>
      </c>
      <c r="H296" s="6">
        <v>115</v>
      </c>
      <c r="I296" s="5">
        <f>('Base Stats'!H293-'Descriptive Stats'!$F$3)/'Descriptive Stats'!$F$7</f>
        <v>-0.30346386334547382</v>
      </c>
      <c r="J296" s="6">
        <v>90</v>
      </c>
      <c r="K296" s="6">
        <f>(J296-'Descriptive Stats'!$H$3)/'Descriptive Stats'!$J$7</f>
        <v>0.61654596816610263</v>
      </c>
      <c r="L296" s="6">
        <v>115</v>
      </c>
      <c r="M296" s="6">
        <f>(L296-'Descriptive Stats'!$J$3)/'Descriptive Stats'!$J$7</f>
        <v>1.5200595876725493</v>
      </c>
      <c r="N296" s="6">
        <v>85</v>
      </c>
      <c r="O296" s="6">
        <f>(N296-'Descriptive Stats'!$L$3)/'Descriptive Stats'!$L$7</f>
        <v>0.55814030140082971</v>
      </c>
      <c r="P296" s="6">
        <v>580</v>
      </c>
      <c r="Q296" s="6">
        <f>(P296-'Descriptive Stats'!$N$3)/'Descriptive Stats'!$N$7</f>
        <v>1.1676849962774793</v>
      </c>
      <c r="R296">
        <v>96.67</v>
      </c>
      <c r="S296" s="5">
        <v>0.34456262951926092</v>
      </c>
    </row>
    <row r="297" spans="1:19" ht="15" customHeight="1" x14ac:dyDescent="0.25">
      <c r="A297">
        <v>421</v>
      </c>
      <c r="B297">
        <v>421</v>
      </c>
      <c r="C297" t="s">
        <v>765</v>
      </c>
      <c r="D297" s="6">
        <v>70</v>
      </c>
      <c r="E297" s="6">
        <f>(D297-'Descriptive Stats'!$B$3)/'Descriptive Stats'!$B$7</f>
        <v>1.6212422030144117E-2</v>
      </c>
      <c r="F297" s="6">
        <v>60</v>
      </c>
      <c r="G297" s="6">
        <f>(F297-'Descriptive Stats'!$D$3)/'Descriptive Stats'!$D$7</f>
        <v>-0.62160914822790603</v>
      </c>
      <c r="H297" s="6">
        <v>70</v>
      </c>
      <c r="I297" s="5">
        <f>('Base Stats'!H499-'Descriptive Stats'!$F$3)/'Descriptive Stats'!$F$7</f>
        <v>-0.46259697101915992</v>
      </c>
      <c r="J297" s="6">
        <v>87</v>
      </c>
      <c r="K297" s="6">
        <f>(J297-'Descriptive Stats'!$H$3)/'Descriptive Stats'!$J$7</f>
        <v>0.51007165170746338</v>
      </c>
      <c r="L297" s="6">
        <v>78</v>
      </c>
      <c r="M297" s="6">
        <f>(L297-'Descriptive Stats'!$J$3)/'Descriptive Stats'!$J$7</f>
        <v>0.20687635134933224</v>
      </c>
      <c r="N297" s="6">
        <v>85</v>
      </c>
      <c r="O297" s="6">
        <f>(N297-'Descriptive Stats'!$L$3)/'Descriptive Stats'!$L$7</f>
        <v>0.55814030140082971</v>
      </c>
      <c r="P297" s="6">
        <v>450</v>
      </c>
      <c r="Q297" s="6">
        <f>(P297-'Descriptive Stats'!$N$3)/'Descriptive Stats'!$N$7</f>
        <v>0.10289506236768446</v>
      </c>
      <c r="R297">
        <v>75</v>
      </c>
      <c r="S297" s="5">
        <v>0.16670928516148542</v>
      </c>
    </row>
    <row r="298" spans="1:19" ht="15" customHeight="1" x14ac:dyDescent="0.25">
      <c r="A298">
        <v>454</v>
      </c>
      <c r="B298">
        <v>454</v>
      </c>
      <c r="C298" t="s">
        <v>804</v>
      </c>
      <c r="D298" s="6">
        <v>83</v>
      </c>
      <c r="E298" s="6">
        <f>(D298-'Descriptive Stats'!$B$3)/'Descriptive Stats'!$B$7</f>
        <v>0.50670311232884691</v>
      </c>
      <c r="F298" s="6">
        <v>106</v>
      </c>
      <c r="G298" s="6">
        <f>(F298-'Descriptive Stats'!$D$3)/'Descriptive Stats'!$D$7</f>
        <v>0.79410182847224997</v>
      </c>
      <c r="H298" s="6">
        <v>65</v>
      </c>
      <c r="I298" s="5">
        <f>('Base Stats'!H535-'Descriptive Stats'!$F$3)/'Descriptive Stats'!$F$7</f>
        <v>0.17393545967558449</v>
      </c>
      <c r="J298" s="6">
        <v>86</v>
      </c>
      <c r="K298" s="6">
        <f>(J298-'Descriptive Stats'!$H$3)/'Descriptive Stats'!$J$7</f>
        <v>0.47458021288791696</v>
      </c>
      <c r="L298" s="6">
        <v>65</v>
      </c>
      <c r="M298" s="6">
        <f>(L298-'Descriptive Stats'!$J$3)/'Descriptive Stats'!$J$7</f>
        <v>-0.25451235330477107</v>
      </c>
      <c r="N298" s="6">
        <v>85</v>
      </c>
      <c r="O298" s="6">
        <f>(N298-'Descriptive Stats'!$L$3)/'Descriptive Stats'!$L$7</f>
        <v>0.55814030140082971</v>
      </c>
      <c r="P298" s="6">
        <v>490</v>
      </c>
      <c r="Q298" s="6">
        <f>(P298-'Descriptive Stats'!$N$3)/'Descriptive Stats'!$N$7</f>
        <v>0.43052273433992905</v>
      </c>
      <c r="R298">
        <v>81.67</v>
      </c>
      <c r="S298" s="5">
        <v>0.10501904633073922</v>
      </c>
    </row>
    <row r="299" spans="1:19" ht="15" customHeight="1" x14ac:dyDescent="0.25">
      <c r="A299">
        <v>34</v>
      </c>
      <c r="B299">
        <v>34</v>
      </c>
      <c r="C299" t="s">
        <v>248</v>
      </c>
      <c r="D299" s="6">
        <v>81</v>
      </c>
      <c r="E299" s="6">
        <f>(D299-'Descriptive Stats'!$B$3)/'Descriptive Stats'!$B$7</f>
        <v>0.43124300612904642</v>
      </c>
      <c r="F299" s="6">
        <v>102</v>
      </c>
      <c r="G299" s="6">
        <f>(F299-'Descriptive Stats'!$D$3)/'Descriptive Stats'!$D$7</f>
        <v>0.67099652615049732</v>
      </c>
      <c r="H299" s="6">
        <v>77</v>
      </c>
      <c r="I299" s="5">
        <f>('Base Stats'!H47-'Descriptive Stats'!$F$3)/'Descriptive Stats'!$F$7</f>
        <v>-4.8850891067576063E-2</v>
      </c>
      <c r="J299" s="6">
        <v>85</v>
      </c>
      <c r="K299" s="6">
        <f>(J299-'Descriptive Stats'!$H$3)/'Descriptive Stats'!$J$7</f>
        <v>0.43908877406837055</v>
      </c>
      <c r="L299" s="6">
        <v>75</v>
      </c>
      <c r="M299" s="6">
        <f>(L299-'Descriptive Stats'!$J$3)/'Descriptive Stats'!$J$7</f>
        <v>0.10040203489069302</v>
      </c>
      <c r="N299" s="6">
        <v>85</v>
      </c>
      <c r="O299" s="6">
        <f>(N299-'Descriptive Stats'!$L$3)/'Descriptive Stats'!$L$7</f>
        <v>0.55814030140082971</v>
      </c>
      <c r="P299" s="6">
        <v>505</v>
      </c>
      <c r="Q299" s="6">
        <f>(P299-'Descriptive Stats'!$N$3)/'Descriptive Stats'!$N$7</f>
        <v>0.55338311132952078</v>
      </c>
      <c r="R299">
        <v>84.17</v>
      </c>
      <c r="S299" s="5">
        <v>8.8765932442422285E-2</v>
      </c>
    </row>
    <row r="300" spans="1:19" ht="15" customHeight="1" x14ac:dyDescent="0.25">
      <c r="A300">
        <v>234</v>
      </c>
      <c r="B300">
        <v>234</v>
      </c>
      <c r="C300" t="s">
        <v>518</v>
      </c>
      <c r="D300" s="6">
        <v>73</v>
      </c>
      <c r="E300" s="6">
        <f>(D300-'Descriptive Stats'!$B$3)/'Descriptive Stats'!$B$7</f>
        <v>0.12940258132984475</v>
      </c>
      <c r="F300" s="6">
        <v>95</v>
      </c>
      <c r="G300" s="6">
        <f>(F300-'Descriptive Stats'!$D$3)/'Descriptive Stats'!$D$7</f>
        <v>0.45556224708743004</v>
      </c>
      <c r="H300" s="6">
        <v>62</v>
      </c>
      <c r="I300" s="5">
        <f>('Base Stats'!H282-'Descriptive Stats'!$F$3)/'Descriptive Stats'!$F$7</f>
        <v>1.0332542411134895</v>
      </c>
      <c r="J300" s="6">
        <v>85</v>
      </c>
      <c r="K300" s="6">
        <f>(J300-'Descriptive Stats'!$H$3)/'Descriptive Stats'!$J$7</f>
        <v>0.43908877406837055</v>
      </c>
      <c r="L300" s="6">
        <v>65</v>
      </c>
      <c r="M300" s="6">
        <f>(L300-'Descriptive Stats'!$J$3)/'Descriptive Stats'!$J$7</f>
        <v>-0.25451235330477107</v>
      </c>
      <c r="N300" s="6">
        <v>85</v>
      </c>
      <c r="O300" s="6">
        <f>(N300-'Descriptive Stats'!$L$3)/'Descriptive Stats'!$L$7</f>
        <v>0.55814030140082971</v>
      </c>
      <c r="P300" s="6">
        <v>465</v>
      </c>
      <c r="Q300" s="6">
        <f>(P300-'Descriptive Stats'!$N$3)/'Descriptive Stats'!$N$7</f>
        <v>0.22575543935727618</v>
      </c>
      <c r="R300">
        <v>77.5</v>
      </c>
      <c r="S300" s="5">
        <v>0.3858593401681743</v>
      </c>
    </row>
    <row r="301" spans="1:19" ht="15" customHeight="1" x14ac:dyDescent="0.25">
      <c r="A301">
        <v>845</v>
      </c>
      <c r="B301">
        <v>845</v>
      </c>
      <c r="C301" t="s">
        <v>1271</v>
      </c>
      <c r="D301" s="6">
        <v>70</v>
      </c>
      <c r="E301" s="6">
        <f>(D301-'Descriptive Stats'!$B$3)/'Descriptive Stats'!$B$7</f>
        <v>1.6212422030144117E-2</v>
      </c>
      <c r="F301" s="6">
        <v>85</v>
      </c>
      <c r="G301" s="6">
        <f>(F301-'Descriptive Stats'!$D$3)/'Descriptive Stats'!$D$7</f>
        <v>0.1477989912830483</v>
      </c>
      <c r="H301" s="6">
        <v>55</v>
      </c>
      <c r="I301" s="5">
        <f>('Base Stats'!H967-'Descriptive Stats'!$F$3)/'Descriptive Stats'!$F$7</f>
        <v>-0.78086318636653218</v>
      </c>
      <c r="J301" s="6">
        <v>85</v>
      </c>
      <c r="K301" s="6">
        <f>(J301-'Descriptive Stats'!$H$3)/'Descriptive Stats'!$J$7</f>
        <v>0.43908877406837055</v>
      </c>
      <c r="L301" s="6">
        <v>95</v>
      </c>
      <c r="M301" s="6">
        <f>(L301-'Descriptive Stats'!$J$3)/'Descriptive Stats'!$J$7</f>
        <v>0.81023081128162111</v>
      </c>
      <c r="N301" s="6">
        <v>85</v>
      </c>
      <c r="O301" s="6">
        <f>(N301-'Descriptive Stats'!$L$3)/'Descriptive Stats'!$L$7</f>
        <v>0.55814030140082971</v>
      </c>
      <c r="P301" s="6">
        <v>475</v>
      </c>
      <c r="Q301" s="6">
        <f>(P301-'Descriptive Stats'!$N$3)/'Descriptive Stats'!$N$7</f>
        <v>0.30766235735033731</v>
      </c>
      <c r="R301">
        <v>79.17</v>
      </c>
      <c r="S301" s="5">
        <v>6.8924883404923545E-2</v>
      </c>
    </row>
    <row r="302" spans="1:19" ht="15" customHeight="1" x14ac:dyDescent="0.25">
      <c r="A302">
        <v>200</v>
      </c>
      <c r="B302">
        <v>200</v>
      </c>
      <c r="C302" t="s">
        <v>474</v>
      </c>
      <c r="D302" s="6">
        <v>60</v>
      </c>
      <c r="E302" s="6">
        <f>(D302-'Descriptive Stats'!$B$3)/'Descriptive Stats'!$B$7</f>
        <v>-0.36108810896885801</v>
      </c>
      <c r="F302" s="6">
        <v>60</v>
      </c>
      <c r="G302" s="6">
        <f>(F302-'Descriptive Stats'!$D$3)/'Descriptive Stats'!$D$7</f>
        <v>-0.62160914822790603</v>
      </c>
      <c r="H302" s="6">
        <v>60</v>
      </c>
      <c r="I302" s="5">
        <f>('Base Stats'!H243-'Descriptive Stats'!$F$3)/'Descriptive Stats'!$F$7</f>
        <v>-0.14433075567178771</v>
      </c>
      <c r="J302" s="6">
        <v>85</v>
      </c>
      <c r="K302" s="6">
        <f>(J302-'Descriptive Stats'!$H$3)/'Descriptive Stats'!$J$7</f>
        <v>0.43908877406837055</v>
      </c>
      <c r="L302" s="6">
        <v>85</v>
      </c>
      <c r="M302" s="6">
        <f>(L302-'Descriptive Stats'!$J$3)/'Descriptive Stats'!$J$7</f>
        <v>0.45531642308615711</v>
      </c>
      <c r="N302" s="6">
        <v>85</v>
      </c>
      <c r="O302" s="6">
        <f>(N302-'Descriptive Stats'!$L$3)/'Descriptive Stats'!$L$7</f>
        <v>0.55814030140082971</v>
      </c>
      <c r="P302" s="6">
        <v>435</v>
      </c>
      <c r="Q302" s="6">
        <f>(P302-'Descriptive Stats'!$N$3)/'Descriptive Stats'!$N$7</f>
        <v>-1.9965314621907263E-2</v>
      </c>
      <c r="R302">
        <v>72.5</v>
      </c>
      <c r="S302" s="5">
        <v>3.4697270537282168</v>
      </c>
    </row>
    <row r="303" spans="1:19" ht="15" customHeight="1" x14ac:dyDescent="0.25">
      <c r="A303">
        <v>488</v>
      </c>
      <c r="B303">
        <v>488</v>
      </c>
      <c r="C303" t="s">
        <v>854</v>
      </c>
      <c r="D303" s="6">
        <v>120</v>
      </c>
      <c r="E303" s="6">
        <f>(D303-'Descriptive Stats'!$B$3)/'Descriptive Stats'!$B$7</f>
        <v>1.9027150770251546</v>
      </c>
      <c r="F303" s="6">
        <v>70</v>
      </c>
      <c r="G303" s="6">
        <f>(F303-'Descriptive Stats'!$D$3)/'Descriptive Stats'!$D$7</f>
        <v>-0.31384589242352434</v>
      </c>
      <c r="H303" s="6">
        <v>120</v>
      </c>
      <c r="I303" s="5">
        <f>('Base Stats'!H577-'Descriptive Stats'!$F$3)/'Descriptive Stats'!$F$7</f>
        <v>-0.36711710641494827</v>
      </c>
      <c r="J303" s="6">
        <v>75</v>
      </c>
      <c r="K303" s="6">
        <f>(J303-'Descriptive Stats'!$H$3)/'Descriptive Stats'!$J$7</f>
        <v>8.4174385872906501E-2</v>
      </c>
      <c r="L303" s="6">
        <v>130</v>
      </c>
      <c r="M303" s="6">
        <f>(L303-'Descriptive Stats'!$J$3)/'Descriptive Stats'!$J$7</f>
        <v>2.0524311699657454</v>
      </c>
      <c r="N303" s="6">
        <v>85</v>
      </c>
      <c r="O303" s="6">
        <f>(N303-'Descriptive Stats'!$L$3)/'Descriptive Stats'!$L$7</f>
        <v>0.55814030140082971</v>
      </c>
      <c r="P303" s="6">
        <v>600</v>
      </c>
      <c r="Q303" s="6">
        <f>(P303-'Descriptive Stats'!$N$3)/'Descriptive Stats'!$N$7</f>
        <v>1.3314988322636017</v>
      </c>
      <c r="R303">
        <v>100</v>
      </c>
      <c r="S303" s="5">
        <v>1.1357954047076442</v>
      </c>
    </row>
    <row r="304" spans="1:19" ht="15" customHeight="1" x14ac:dyDescent="0.25">
      <c r="A304">
        <v>314</v>
      </c>
      <c r="B304">
        <v>314</v>
      </c>
      <c r="C304" t="s">
        <v>622</v>
      </c>
      <c r="D304" s="6">
        <v>65</v>
      </c>
      <c r="E304" s="6">
        <f>(D304-'Descriptive Stats'!$B$3)/'Descriptive Stats'!$B$7</f>
        <v>-0.17243784346935695</v>
      </c>
      <c r="F304" s="6">
        <v>47</v>
      </c>
      <c r="G304" s="6">
        <f>(F304-'Descriptive Stats'!$D$3)/'Descriptive Stats'!$D$7</f>
        <v>-1.0217013807736024</v>
      </c>
      <c r="H304" s="6">
        <v>75</v>
      </c>
      <c r="I304" s="5">
        <f>('Base Stats'!H374-'Descriptive Stats'!$F$3)/'Descriptive Stats'!$F$7</f>
        <v>2.0517061302250803</v>
      </c>
      <c r="J304" s="6">
        <v>73</v>
      </c>
      <c r="K304" s="6">
        <f>(J304-'Descriptive Stats'!$H$3)/'Descriptive Stats'!$J$7</f>
        <v>1.3191508233813681E-2</v>
      </c>
      <c r="L304" s="6">
        <v>85</v>
      </c>
      <c r="M304" s="6">
        <f>(L304-'Descriptive Stats'!$J$3)/'Descriptive Stats'!$J$7</f>
        <v>0.45531642308615711</v>
      </c>
      <c r="N304" s="6">
        <v>85</v>
      </c>
      <c r="O304" s="6">
        <f>(N304-'Descriptive Stats'!$L$3)/'Descriptive Stats'!$L$7</f>
        <v>0.55814030140082971</v>
      </c>
      <c r="P304" s="6">
        <v>430</v>
      </c>
      <c r="Q304" s="6">
        <f>(P304-'Descriptive Stats'!$N$3)/'Descriptive Stats'!$N$7</f>
        <v>-6.0918773618437838E-2</v>
      </c>
      <c r="R304">
        <v>71.67</v>
      </c>
      <c r="S304" s="5">
        <v>0.29007394376286144</v>
      </c>
    </row>
    <row r="305" spans="1:19" ht="15" customHeight="1" x14ac:dyDescent="0.25">
      <c r="A305">
        <v>120</v>
      </c>
      <c r="B305">
        <v>120</v>
      </c>
      <c r="C305" t="s">
        <v>378</v>
      </c>
      <c r="D305" s="6">
        <v>30</v>
      </c>
      <c r="E305" s="6">
        <f>(D305-'Descriptive Stats'!$B$3)/'Descriptive Stats'!$B$7</f>
        <v>-1.4929897019658644</v>
      </c>
      <c r="F305" s="6">
        <v>45</v>
      </c>
      <c r="G305" s="6">
        <f>(F305-'Descriptive Stats'!$D$3)/'Descriptive Stats'!$D$7</f>
        <v>-1.0832540319344788</v>
      </c>
      <c r="H305" s="6">
        <v>55</v>
      </c>
      <c r="I305" s="5">
        <f>('Base Stats'!H155-'Descriptive Stats'!$F$3)/'Descriptive Stats'!$F$7</f>
        <v>0.81046789037032885</v>
      </c>
      <c r="J305" s="6">
        <v>70</v>
      </c>
      <c r="K305" s="6">
        <f>(J305-'Descriptive Stats'!$H$3)/'Descriptive Stats'!$J$7</f>
        <v>-9.3282808224825542E-2</v>
      </c>
      <c r="L305" s="6">
        <v>55</v>
      </c>
      <c r="M305" s="6">
        <f>(L305-'Descriptive Stats'!$J$3)/'Descriptive Stats'!$J$7</f>
        <v>-0.60942674150023513</v>
      </c>
      <c r="N305" s="6">
        <v>85</v>
      </c>
      <c r="O305" s="6">
        <f>(N305-'Descriptive Stats'!$L$3)/'Descriptive Stats'!$L$7</f>
        <v>0.55814030140082971</v>
      </c>
      <c r="P305" s="6">
        <v>340</v>
      </c>
      <c r="Q305" s="6">
        <f>(P305-'Descriptive Stats'!$N$3)/'Descriptive Stats'!$N$7</f>
        <v>-0.79808103555598819</v>
      </c>
      <c r="R305">
        <v>56.67</v>
      </c>
      <c r="S305" s="5">
        <v>0.4573477310172927</v>
      </c>
    </row>
    <row r="306" spans="1:19" ht="15" customHeight="1" x14ac:dyDescent="0.25">
      <c r="A306">
        <v>812</v>
      </c>
      <c r="B306">
        <v>812</v>
      </c>
      <c r="C306" t="s">
        <v>1238</v>
      </c>
      <c r="D306" s="6">
        <v>100</v>
      </c>
      <c r="E306" s="6">
        <f>(D306-'Descriptive Stats'!$B$3)/'Descriptive Stats'!$B$7</f>
        <v>1.1481140150271505</v>
      </c>
      <c r="F306" s="6">
        <v>125</v>
      </c>
      <c r="G306" s="6">
        <f>(F306-'Descriptive Stats'!$D$3)/'Descriptive Stats'!$D$7</f>
        <v>1.3788520145005754</v>
      </c>
      <c r="H306" s="6">
        <v>90</v>
      </c>
      <c r="I306" s="5">
        <f>('Base Stats'!H934-'Descriptive Stats'!$F$3)/'Descriptive Stats'!$F$7</f>
        <v>0.17393545967558449</v>
      </c>
      <c r="J306" s="6">
        <v>60</v>
      </c>
      <c r="K306" s="6">
        <f>(J306-'Descriptive Stats'!$H$3)/'Descriptive Stats'!$J$7</f>
        <v>-0.4481971964202896</v>
      </c>
      <c r="L306" s="6">
        <v>70</v>
      </c>
      <c r="M306" s="6">
        <f>(L306-'Descriptive Stats'!$J$3)/'Descriptive Stats'!$J$7</f>
        <v>-7.7055159207039009E-2</v>
      </c>
      <c r="N306" s="6">
        <v>85</v>
      </c>
      <c r="O306" s="6">
        <f>(N306-'Descriptive Stats'!$L$3)/'Descriptive Stats'!$L$7</f>
        <v>0.55814030140082971</v>
      </c>
      <c r="P306" s="6">
        <v>530</v>
      </c>
      <c r="Q306" s="6">
        <f>(P306-'Descriptive Stats'!$N$3)/'Descriptive Stats'!$N$7</f>
        <v>0.75815040631217367</v>
      </c>
      <c r="R306">
        <v>88.33</v>
      </c>
      <c r="S306" s="5">
        <v>0.52595564338759049</v>
      </c>
    </row>
    <row r="307" spans="1:19" ht="15" customHeight="1" x14ac:dyDescent="0.25">
      <c r="A307">
        <v>418</v>
      </c>
      <c r="B307">
        <v>418</v>
      </c>
      <c r="C307" t="s">
        <v>762</v>
      </c>
      <c r="D307" s="6">
        <v>55</v>
      </c>
      <c r="E307" s="6">
        <f>(D307-'Descriptive Stats'!$B$3)/'Descriptive Stats'!$B$7</f>
        <v>-0.54973837446835905</v>
      </c>
      <c r="F307" s="6">
        <v>65</v>
      </c>
      <c r="G307" s="6">
        <f>(F307-'Descriptive Stats'!$D$3)/'Descriptive Stats'!$D$7</f>
        <v>-0.46772752032571518</v>
      </c>
      <c r="H307" s="6">
        <v>35</v>
      </c>
      <c r="I307" s="5">
        <f>('Base Stats'!H496-'Descriptive Stats'!$F$3)/'Descriptive Stats'!$F$7</f>
        <v>1.2878672133913873</v>
      </c>
      <c r="J307" s="6">
        <v>60</v>
      </c>
      <c r="K307" s="6">
        <f>(J307-'Descriptive Stats'!$H$3)/'Descriptive Stats'!$J$7</f>
        <v>-0.4481971964202896</v>
      </c>
      <c r="L307" s="6">
        <v>30</v>
      </c>
      <c r="M307" s="6">
        <f>(L307-'Descriptive Stats'!$J$3)/'Descriptive Stats'!$J$7</f>
        <v>-1.4967127119888952</v>
      </c>
      <c r="N307" s="6">
        <v>85</v>
      </c>
      <c r="O307" s="6">
        <f>(N307-'Descriptive Stats'!$L$3)/'Descriptive Stats'!$L$7</f>
        <v>0.55814030140082971</v>
      </c>
      <c r="P307" s="6">
        <v>330</v>
      </c>
      <c r="Q307" s="6">
        <f>(P307-'Descriptive Stats'!$N$3)/'Descriptive Stats'!$N$7</f>
        <v>-0.87998795354904935</v>
      </c>
      <c r="R307">
        <v>55</v>
      </c>
      <c r="S307" s="5">
        <v>0.48441364031550627</v>
      </c>
    </row>
    <row r="308" spans="1:19" ht="15" customHeight="1" x14ac:dyDescent="0.25">
      <c r="A308">
        <v>127</v>
      </c>
      <c r="B308">
        <v>127</v>
      </c>
      <c r="C308" t="s">
        <v>387</v>
      </c>
      <c r="D308" s="6">
        <v>65</v>
      </c>
      <c r="E308" s="6">
        <f>(D308-'Descriptive Stats'!$B$3)/'Descriptive Stats'!$B$7</f>
        <v>-0.17243784346935695</v>
      </c>
      <c r="F308" s="6">
        <v>125</v>
      </c>
      <c r="G308" s="6">
        <f>(F308-'Descriptive Stats'!$D$3)/'Descriptive Stats'!$D$7</f>
        <v>1.3788520145005754</v>
      </c>
      <c r="H308" s="6">
        <v>100</v>
      </c>
      <c r="I308" s="5">
        <f>('Base Stats'!H163-'Descriptive Stats'!$F$3)/'Descriptive Stats'!$F$7</f>
        <v>0.4922016750229567</v>
      </c>
      <c r="J308" s="6">
        <v>55</v>
      </c>
      <c r="K308" s="6">
        <f>(J308-'Descriptive Stats'!$H$3)/'Descriptive Stats'!$J$7</f>
        <v>-0.62565439051802163</v>
      </c>
      <c r="L308" s="6">
        <v>70</v>
      </c>
      <c r="M308" s="6">
        <f>(L308-'Descriptive Stats'!$J$3)/'Descriptive Stats'!$J$7</f>
        <v>-7.7055159207039009E-2</v>
      </c>
      <c r="N308" s="6">
        <v>85</v>
      </c>
      <c r="O308" s="6">
        <f>(N308-'Descriptive Stats'!$L$3)/'Descriptive Stats'!$L$7</f>
        <v>0.55814030140082971</v>
      </c>
      <c r="P308" s="6">
        <v>500</v>
      </c>
      <c r="Q308" s="6">
        <f>(P308-'Descriptive Stats'!$N$3)/'Descriptive Stats'!$N$7</f>
        <v>0.5124296523329902</v>
      </c>
      <c r="R308">
        <v>83.33</v>
      </c>
      <c r="S308" s="5">
        <v>0.40781556916730144</v>
      </c>
    </row>
    <row r="309" spans="1:19" ht="15" customHeight="1" x14ac:dyDescent="0.25">
      <c r="A309">
        <v>211</v>
      </c>
      <c r="B309">
        <v>211</v>
      </c>
      <c r="C309" t="s">
        <v>487</v>
      </c>
      <c r="D309" s="6">
        <v>65</v>
      </c>
      <c r="E309" s="6">
        <f>(D309-'Descriptive Stats'!$B$3)/'Descriptive Stats'!$B$7</f>
        <v>-0.17243784346935695</v>
      </c>
      <c r="F309" s="6">
        <v>95</v>
      </c>
      <c r="G309" s="6">
        <f>(F309-'Descriptive Stats'!$D$3)/'Descriptive Stats'!$D$7</f>
        <v>0.45556224708743004</v>
      </c>
      <c r="H309" s="6">
        <v>85</v>
      </c>
      <c r="I309" s="5">
        <f>('Base Stats'!H255-'Descriptive Stats'!$F$3)/'Descriptive Stats'!$F$7</f>
        <v>-0.30346386334547382</v>
      </c>
      <c r="J309" s="6">
        <v>55</v>
      </c>
      <c r="K309" s="6">
        <f>(J309-'Descriptive Stats'!$H$3)/'Descriptive Stats'!$J$7</f>
        <v>-0.62565439051802163</v>
      </c>
      <c r="L309" s="6">
        <v>55</v>
      </c>
      <c r="M309" s="6">
        <f>(L309-'Descriptive Stats'!$J$3)/'Descriptive Stats'!$J$7</f>
        <v>-0.60942674150023513</v>
      </c>
      <c r="N309" s="6">
        <v>85</v>
      </c>
      <c r="O309" s="6">
        <f>(N309-'Descriptive Stats'!$L$3)/'Descriptive Stats'!$L$7</f>
        <v>0.55814030140082971</v>
      </c>
      <c r="P309" s="6">
        <v>440</v>
      </c>
      <c r="Q309" s="6">
        <f>(P309-'Descriptive Stats'!$N$3)/'Descriptive Stats'!$N$7</f>
        <v>2.0988144374623308E-2</v>
      </c>
      <c r="R309">
        <v>73.33</v>
      </c>
      <c r="S309" s="5">
        <v>0.26390275615673953</v>
      </c>
    </row>
    <row r="310" spans="1:19" ht="15" customHeight="1" x14ac:dyDescent="0.25">
      <c r="A310">
        <v>166</v>
      </c>
      <c r="B310">
        <v>166</v>
      </c>
      <c r="C310" t="s">
        <v>438</v>
      </c>
      <c r="D310" s="6">
        <v>55</v>
      </c>
      <c r="E310" s="6">
        <f>(D310-'Descriptive Stats'!$B$3)/'Descriptive Stats'!$B$7</f>
        <v>-0.54973837446835905</v>
      </c>
      <c r="F310" s="6">
        <v>35</v>
      </c>
      <c r="G310" s="6">
        <f>(F310-'Descriptive Stats'!$D$3)/'Descriptive Stats'!$D$7</f>
        <v>-1.3910172877388605</v>
      </c>
      <c r="H310" s="6">
        <v>50</v>
      </c>
      <c r="I310" s="5">
        <f>('Base Stats'!H208-'Descriptive Stats'!$F$3)/'Descriptive Stats'!$F$7</f>
        <v>-0.93999629404021823</v>
      </c>
      <c r="J310" s="6">
        <v>55</v>
      </c>
      <c r="K310" s="6">
        <f>(J310-'Descriptive Stats'!$H$3)/'Descriptive Stats'!$J$7</f>
        <v>-0.62565439051802163</v>
      </c>
      <c r="L310" s="6">
        <v>110</v>
      </c>
      <c r="M310" s="6">
        <f>(L310-'Descriptive Stats'!$J$3)/'Descriptive Stats'!$J$7</f>
        <v>1.3426023935748173</v>
      </c>
      <c r="N310" s="6">
        <v>85</v>
      </c>
      <c r="O310" s="6">
        <f>(N310-'Descriptive Stats'!$L$3)/'Descriptive Stats'!$L$7</f>
        <v>0.55814030140082971</v>
      </c>
      <c r="P310" s="6">
        <v>390</v>
      </c>
      <c r="Q310" s="6">
        <f>(P310-'Descriptive Stats'!$N$3)/'Descriptive Stats'!$N$7</f>
        <v>-0.38854644559068241</v>
      </c>
      <c r="R310">
        <v>65</v>
      </c>
      <c r="S310" s="5">
        <v>0.788773345945875</v>
      </c>
    </row>
    <row r="311" spans="1:19" ht="15" customHeight="1" x14ac:dyDescent="0.25">
      <c r="A311">
        <v>278</v>
      </c>
      <c r="B311">
        <v>278</v>
      </c>
      <c r="C311" t="s">
        <v>574</v>
      </c>
      <c r="D311" s="6">
        <v>40</v>
      </c>
      <c r="E311" s="6">
        <f>(D311-'Descriptive Stats'!$B$3)/'Descriptive Stats'!$B$7</f>
        <v>-1.1156891709668622</v>
      </c>
      <c r="F311" s="6">
        <v>30</v>
      </c>
      <c r="G311" s="6">
        <f>(F311-'Descriptive Stats'!$D$3)/'Descriptive Stats'!$D$7</f>
        <v>-1.5448989156410513</v>
      </c>
      <c r="H311" s="6">
        <v>30</v>
      </c>
      <c r="I311" s="5">
        <f>('Base Stats'!H332-'Descriptive Stats'!$F$3)/'Descriptive Stats'!$F$7</f>
        <v>-0.71720994329705767</v>
      </c>
      <c r="J311" s="6">
        <v>55</v>
      </c>
      <c r="K311" s="6">
        <f>(J311-'Descriptive Stats'!$H$3)/'Descriptive Stats'!$J$7</f>
        <v>-0.62565439051802163</v>
      </c>
      <c r="L311" s="6">
        <v>30</v>
      </c>
      <c r="M311" s="6">
        <f>(L311-'Descriptive Stats'!$J$3)/'Descriptive Stats'!$J$7</f>
        <v>-1.4967127119888952</v>
      </c>
      <c r="N311" s="6">
        <v>85</v>
      </c>
      <c r="O311" s="6">
        <f>(N311-'Descriptive Stats'!$L$3)/'Descriptive Stats'!$L$7</f>
        <v>0.55814030140082971</v>
      </c>
      <c r="P311" s="6">
        <v>270</v>
      </c>
      <c r="Q311" s="6">
        <f>(P311-'Descriptive Stats'!$N$3)/'Descriptive Stats'!$N$7</f>
        <v>-1.3714294615074163</v>
      </c>
      <c r="R311">
        <v>45</v>
      </c>
      <c r="S311" s="5">
        <v>0.88141420644823887</v>
      </c>
    </row>
    <row r="312" spans="1:19" ht="15" customHeight="1" x14ac:dyDescent="0.25">
      <c r="A312">
        <v>313</v>
      </c>
      <c r="B312">
        <v>313</v>
      </c>
      <c r="C312" t="s">
        <v>621</v>
      </c>
      <c r="D312" s="6">
        <v>65</v>
      </c>
      <c r="E312" s="6">
        <f>(D312-'Descriptive Stats'!$B$3)/'Descriptive Stats'!$B$7</f>
        <v>-0.17243784346935695</v>
      </c>
      <c r="F312" s="6">
        <v>73</v>
      </c>
      <c r="G312" s="6">
        <f>(F312-'Descriptive Stats'!$D$3)/'Descriptive Stats'!$D$7</f>
        <v>-0.2215169156822098</v>
      </c>
      <c r="H312" s="6">
        <v>75</v>
      </c>
      <c r="I312" s="5">
        <f>('Base Stats'!H373-'Descriptive Stats'!$F$3)/'Descriptive Stats'!$F$7</f>
        <v>0.33306856734927059</v>
      </c>
      <c r="J312" s="6">
        <v>47</v>
      </c>
      <c r="K312" s="6">
        <f>(J312-'Descriptive Stats'!$H$3)/'Descriptive Stats'!$J$7</f>
        <v>-0.90958590107439286</v>
      </c>
      <c r="L312" s="6">
        <v>85</v>
      </c>
      <c r="M312" s="6">
        <f>(L312-'Descriptive Stats'!$J$3)/'Descriptive Stats'!$J$7</f>
        <v>0.45531642308615711</v>
      </c>
      <c r="N312" s="6">
        <v>85</v>
      </c>
      <c r="O312" s="6">
        <f>(N312-'Descriptive Stats'!$L$3)/'Descriptive Stats'!$L$7</f>
        <v>0.55814030140082971</v>
      </c>
      <c r="P312" s="6">
        <v>430</v>
      </c>
      <c r="Q312" s="6">
        <f>(P312-'Descriptive Stats'!$N$3)/'Descriptive Stats'!$N$7</f>
        <v>-6.0918773618437838E-2</v>
      </c>
      <c r="R312">
        <v>71.67</v>
      </c>
      <c r="S312" s="5">
        <v>0.30726289986193911</v>
      </c>
    </row>
    <row r="313" spans="1:19" ht="15" customHeight="1" x14ac:dyDescent="0.25">
      <c r="A313">
        <v>427</v>
      </c>
      <c r="B313">
        <v>427</v>
      </c>
      <c r="C313" t="s">
        <v>771</v>
      </c>
      <c r="D313" s="6">
        <v>55</v>
      </c>
      <c r="E313" s="6">
        <f>(D313-'Descriptive Stats'!$B$3)/'Descriptive Stats'!$B$7</f>
        <v>-0.54973837446835905</v>
      </c>
      <c r="F313" s="6">
        <v>66</v>
      </c>
      <c r="G313" s="6">
        <f>(F313-'Descriptive Stats'!$D$3)/'Descriptive Stats'!$D$7</f>
        <v>-0.43695119474527705</v>
      </c>
      <c r="H313" s="6">
        <v>44</v>
      </c>
      <c r="I313" s="5">
        <f>('Base Stats'!H505-'Descriptive Stats'!$F$3)/'Descriptive Stats'!$F$7</f>
        <v>-0.46259697101915992</v>
      </c>
      <c r="J313" s="6">
        <v>44</v>
      </c>
      <c r="K313" s="6">
        <f>(J313-'Descriptive Stats'!$H$3)/'Descriptive Stats'!$J$7</f>
        <v>-1.0160602175330322</v>
      </c>
      <c r="L313" s="6">
        <v>56</v>
      </c>
      <c r="M313" s="6">
        <f>(L313-'Descriptive Stats'!$J$3)/'Descriptive Stats'!$J$7</f>
        <v>-0.57393530268068871</v>
      </c>
      <c r="N313" s="6">
        <v>85</v>
      </c>
      <c r="O313" s="6">
        <f>(N313-'Descriptive Stats'!$L$3)/'Descriptive Stats'!$L$7</f>
        <v>0.55814030140082971</v>
      </c>
      <c r="P313" s="6">
        <v>350</v>
      </c>
      <c r="Q313" s="6">
        <f>(P313-'Descriptive Stats'!$N$3)/'Descriptive Stats'!$N$7</f>
        <v>-0.71617411756292704</v>
      </c>
      <c r="R313">
        <v>58.33</v>
      </c>
      <c r="S313" s="5">
        <v>0.27159926701267195</v>
      </c>
    </row>
    <row r="314" spans="1:19" ht="15" customHeight="1" x14ac:dyDescent="0.25">
      <c r="A314">
        <v>431</v>
      </c>
      <c r="B314">
        <v>431</v>
      </c>
      <c r="C314" t="s">
        <v>777</v>
      </c>
      <c r="D314" s="6">
        <v>49</v>
      </c>
      <c r="E314" s="6">
        <f>(D314-'Descriptive Stats'!$B$3)/'Descriptive Stats'!$B$7</f>
        <v>-0.77611869306776038</v>
      </c>
      <c r="F314" s="6">
        <v>55</v>
      </c>
      <c r="G314" s="6">
        <f>(F314-'Descriptive Stats'!$D$3)/'Descriptive Stats'!$D$7</f>
        <v>-0.77549077613009698</v>
      </c>
      <c r="H314" s="6">
        <v>42</v>
      </c>
      <c r="I314" s="5">
        <f>('Base Stats'!H510-'Descriptive Stats'!$F$3)/'Descriptive Stats'!$F$7</f>
        <v>-0.30346386334547382</v>
      </c>
      <c r="J314" s="6">
        <v>42</v>
      </c>
      <c r="K314" s="6">
        <f>(J314-'Descriptive Stats'!$H$3)/'Descriptive Stats'!$J$7</f>
        <v>-1.0870430951721248</v>
      </c>
      <c r="L314" s="6">
        <v>37</v>
      </c>
      <c r="M314" s="6">
        <f>(L314-'Descriptive Stats'!$J$3)/'Descriptive Stats'!$J$7</f>
        <v>-1.2482726402520705</v>
      </c>
      <c r="N314" s="6">
        <v>85</v>
      </c>
      <c r="O314" s="6">
        <f>(N314-'Descriptive Stats'!$L$3)/'Descriptive Stats'!$L$7</f>
        <v>0.55814030140082971</v>
      </c>
      <c r="P314" s="6">
        <v>310</v>
      </c>
      <c r="Q314" s="6">
        <f>(P314-'Descriptive Stats'!$N$3)/'Descriptive Stats'!$N$7</f>
        <v>-1.0438017895351717</v>
      </c>
      <c r="R314">
        <v>51.67</v>
      </c>
      <c r="S314" s="5">
        <v>0.35805541779813743</v>
      </c>
    </row>
    <row r="315" spans="1:19" ht="15" customHeight="1" x14ac:dyDescent="0.25">
      <c r="A315">
        <v>214</v>
      </c>
      <c r="B315">
        <v>214</v>
      </c>
      <c r="C315" t="s">
        <v>492</v>
      </c>
      <c r="D315" s="6">
        <v>80</v>
      </c>
      <c r="E315" s="6">
        <f>(D315-'Descriptive Stats'!$B$3)/'Descriptive Stats'!$B$7</f>
        <v>0.39351295302914624</v>
      </c>
      <c r="F315" s="6">
        <v>125</v>
      </c>
      <c r="G315" s="6">
        <f>(F315-'Descriptive Stats'!$D$3)/'Descriptive Stats'!$D$7</f>
        <v>1.3788520145005754</v>
      </c>
      <c r="H315" s="6">
        <v>75</v>
      </c>
      <c r="I315" s="5">
        <f>('Base Stats'!H259-'Descriptive Stats'!$F$3)/'Descriptive Stats'!$F$7</f>
        <v>-0.78086318636653218</v>
      </c>
      <c r="J315" s="6">
        <v>40</v>
      </c>
      <c r="K315" s="6">
        <f>(J315-'Descriptive Stats'!$H$3)/'Descriptive Stats'!$J$7</f>
        <v>-1.1580259728112177</v>
      </c>
      <c r="L315" s="6">
        <v>95</v>
      </c>
      <c r="M315" s="6">
        <f>(L315-'Descriptive Stats'!$J$3)/'Descriptive Stats'!$J$7</f>
        <v>0.81023081128162111</v>
      </c>
      <c r="N315" s="6">
        <v>85</v>
      </c>
      <c r="O315" s="6">
        <f>(N315-'Descriptive Stats'!$L$3)/'Descriptive Stats'!$L$7</f>
        <v>0.55814030140082971</v>
      </c>
      <c r="P315" s="6">
        <v>500</v>
      </c>
      <c r="Q315" s="6">
        <f>(P315-'Descriptive Stats'!$N$3)/'Descriptive Stats'!$N$7</f>
        <v>0.5124296523329902</v>
      </c>
      <c r="R315">
        <v>83.33</v>
      </c>
      <c r="S315" s="5">
        <v>0.74973806078415317</v>
      </c>
    </row>
    <row r="316" spans="1:19" ht="15" customHeight="1" x14ac:dyDescent="0.25">
      <c r="A316">
        <v>190</v>
      </c>
      <c r="B316">
        <v>190</v>
      </c>
      <c r="C316" t="s">
        <v>464</v>
      </c>
      <c r="D316" s="6">
        <v>55</v>
      </c>
      <c r="E316" s="6">
        <f>(D316-'Descriptive Stats'!$B$3)/'Descriptive Stats'!$B$7</f>
        <v>-0.54973837446835905</v>
      </c>
      <c r="F316" s="6">
        <v>70</v>
      </c>
      <c r="G316" s="6">
        <f>(F316-'Descriptive Stats'!$D$3)/'Descriptive Stats'!$D$7</f>
        <v>-0.31384589242352434</v>
      </c>
      <c r="H316" s="6">
        <v>55</v>
      </c>
      <c r="I316" s="5">
        <f>('Base Stats'!H233-'Descriptive Stats'!$F$3)/'Descriptive Stats'!$F$7</f>
        <v>0.4922016750229567</v>
      </c>
      <c r="J316" s="6">
        <v>40</v>
      </c>
      <c r="K316" s="6">
        <f>(J316-'Descriptive Stats'!$H$3)/'Descriptive Stats'!$J$7</f>
        <v>-1.1580259728112177</v>
      </c>
      <c r="L316" s="6">
        <v>55</v>
      </c>
      <c r="M316" s="6">
        <f>(L316-'Descriptive Stats'!$J$3)/'Descriptive Stats'!$J$7</f>
        <v>-0.60942674150023513</v>
      </c>
      <c r="N316" s="6">
        <v>85</v>
      </c>
      <c r="O316" s="6">
        <f>(N316-'Descriptive Stats'!$L$3)/'Descriptive Stats'!$L$7</f>
        <v>0.55814030140082971</v>
      </c>
      <c r="P316" s="6">
        <v>360</v>
      </c>
      <c r="Q316" s="6">
        <f>(P316-'Descriptive Stats'!$N$3)/'Descriptive Stats'!$N$7</f>
        <v>-0.63426719956986588</v>
      </c>
      <c r="R316">
        <v>60</v>
      </c>
      <c r="S316" s="5">
        <v>0.59168734687604452</v>
      </c>
    </row>
    <row r="317" spans="1:19" ht="15" customHeight="1" x14ac:dyDescent="0.25">
      <c r="A317">
        <v>207</v>
      </c>
      <c r="B317">
        <v>207</v>
      </c>
      <c r="C317" t="s">
        <v>481</v>
      </c>
      <c r="D317" s="6">
        <v>65</v>
      </c>
      <c r="E317" s="6">
        <f>(D317-'Descriptive Stats'!$B$3)/'Descriptive Stats'!$B$7</f>
        <v>-0.17243784346935695</v>
      </c>
      <c r="F317" s="6">
        <v>75</v>
      </c>
      <c r="G317" s="6">
        <f>(F317-'Descriptive Stats'!$D$3)/'Descriptive Stats'!$D$7</f>
        <v>-0.15996426452133344</v>
      </c>
      <c r="H317" s="6">
        <v>105</v>
      </c>
      <c r="I317" s="5">
        <f>('Base Stats'!H250-'Descriptive Stats'!$F$3)/'Descriptive Stats'!$F$7</f>
        <v>0.4922016750229567</v>
      </c>
      <c r="J317" s="6">
        <v>35</v>
      </c>
      <c r="K317" s="6">
        <f>(J317-'Descriptive Stats'!$H$3)/'Descriptive Stats'!$J$7</f>
        <v>-1.3354831669089497</v>
      </c>
      <c r="L317" s="6">
        <v>65</v>
      </c>
      <c r="M317" s="6">
        <f>(L317-'Descriptive Stats'!$J$3)/'Descriptive Stats'!$J$7</f>
        <v>-0.25451235330477107</v>
      </c>
      <c r="N317" s="6">
        <v>85</v>
      </c>
      <c r="O317" s="6">
        <f>(N317-'Descriptive Stats'!$L$3)/'Descriptive Stats'!$L$7</f>
        <v>0.55814030140082971</v>
      </c>
      <c r="P317" s="6">
        <v>430</v>
      </c>
      <c r="Q317" s="6">
        <f>(P317-'Descriptive Stats'!$N$3)/'Descriptive Stats'!$N$7</f>
        <v>-6.0918773618437838E-2</v>
      </c>
      <c r="R317">
        <v>71.67</v>
      </c>
      <c r="S317" s="5">
        <v>0.57998854706319003</v>
      </c>
    </row>
    <row r="318" spans="1:19" ht="15" customHeight="1" x14ac:dyDescent="0.25">
      <c r="A318">
        <v>539</v>
      </c>
      <c r="B318">
        <v>539</v>
      </c>
      <c r="C318" t="s">
        <v>909</v>
      </c>
      <c r="D318" s="6">
        <v>75</v>
      </c>
      <c r="E318" s="6">
        <f>(D318-'Descriptive Stats'!$B$3)/'Descriptive Stats'!$B$7</f>
        <v>0.20486268752964518</v>
      </c>
      <c r="F318" s="6">
        <v>125</v>
      </c>
      <c r="G318" s="6">
        <f>(F318-'Descriptive Stats'!$D$3)/'Descriptive Stats'!$D$7</f>
        <v>1.3788520145005754</v>
      </c>
      <c r="H318" s="6">
        <v>75</v>
      </c>
      <c r="I318" s="5">
        <f>('Base Stats'!H630-'Descriptive Stats'!$F$3)/'Descriptive Stats'!$F$7</f>
        <v>-1.0991294017139044</v>
      </c>
      <c r="J318" s="6">
        <v>30</v>
      </c>
      <c r="K318" s="6">
        <f>(J318-'Descriptive Stats'!$H$3)/'Descriptive Stats'!$J$7</f>
        <v>-1.5129403610066818</v>
      </c>
      <c r="L318" s="6">
        <v>75</v>
      </c>
      <c r="M318" s="6">
        <f>(L318-'Descriptive Stats'!$J$3)/'Descriptive Stats'!$J$7</f>
        <v>0.10040203489069302</v>
      </c>
      <c r="N318" s="6">
        <v>85</v>
      </c>
      <c r="O318" s="6">
        <f>(N318-'Descriptive Stats'!$L$3)/'Descriptive Stats'!$L$7</f>
        <v>0.55814030140082971</v>
      </c>
      <c r="P318" s="6">
        <v>465</v>
      </c>
      <c r="Q318" s="6">
        <f>(P318-'Descriptive Stats'!$N$3)/'Descriptive Stats'!$N$7</f>
        <v>0.22575543935727618</v>
      </c>
      <c r="R318">
        <v>77.5</v>
      </c>
      <c r="S318" s="5">
        <v>0.79265511498281105</v>
      </c>
    </row>
    <row r="319" spans="1:19" ht="15" customHeight="1" x14ac:dyDescent="0.25">
      <c r="A319">
        <v>276</v>
      </c>
      <c r="B319">
        <v>276</v>
      </c>
      <c r="C319" t="s">
        <v>572</v>
      </c>
      <c r="D319" s="6">
        <v>40</v>
      </c>
      <c r="E319" s="6">
        <f>(D319-'Descriptive Stats'!$B$3)/'Descriptive Stats'!$B$7</f>
        <v>-1.1156891709668622</v>
      </c>
      <c r="F319" s="6">
        <v>55</v>
      </c>
      <c r="G319" s="6">
        <f>(F319-'Descriptive Stats'!$D$3)/'Descriptive Stats'!$D$7</f>
        <v>-0.77549077613009698</v>
      </c>
      <c r="H319" s="6">
        <v>30</v>
      </c>
      <c r="I319" s="5">
        <f>('Base Stats'!H330-'Descriptive Stats'!$F$3)/'Descriptive Stats'!$F$7</f>
        <v>-1.4173956170612765</v>
      </c>
      <c r="J319" s="6">
        <v>30</v>
      </c>
      <c r="K319" s="6">
        <f>(J319-'Descriptive Stats'!$H$3)/'Descriptive Stats'!$J$7</f>
        <v>-1.5129403610066818</v>
      </c>
      <c r="L319" s="6">
        <v>30</v>
      </c>
      <c r="M319" s="6">
        <f>(L319-'Descriptive Stats'!$J$3)/'Descriptive Stats'!$J$7</f>
        <v>-1.4967127119888952</v>
      </c>
      <c r="N319" s="6">
        <v>85</v>
      </c>
      <c r="O319" s="6">
        <f>(N319-'Descriptive Stats'!$L$3)/'Descriptive Stats'!$L$7</f>
        <v>0.55814030140082971</v>
      </c>
      <c r="P319" s="6">
        <v>270</v>
      </c>
      <c r="Q319" s="6">
        <f>(P319-'Descriptive Stats'!$N$3)/'Descriptive Stats'!$N$7</f>
        <v>-1.3714294615074163</v>
      </c>
      <c r="R319">
        <v>45</v>
      </c>
      <c r="S319" s="5">
        <v>0.97149803519094868</v>
      </c>
    </row>
    <row r="320" spans="1:19" ht="15" customHeight="1" x14ac:dyDescent="0.25">
      <c r="A320">
        <v>435</v>
      </c>
      <c r="B320">
        <v>435</v>
      </c>
      <c r="C320" t="s">
        <v>781</v>
      </c>
      <c r="D320" s="6">
        <v>103</v>
      </c>
      <c r="E320" s="6">
        <f>(D320-'Descriptive Stats'!$B$3)/'Descriptive Stats'!$B$7</f>
        <v>1.2613041743268512</v>
      </c>
      <c r="F320" s="6">
        <v>93</v>
      </c>
      <c r="G320" s="6">
        <f>(F320-'Descriptive Stats'!$D$3)/'Descriptive Stats'!$D$7</f>
        <v>0.39400959592655371</v>
      </c>
      <c r="H320" s="6">
        <v>67</v>
      </c>
      <c r="I320" s="5">
        <f>('Base Stats'!H514-'Descriptive Stats'!$F$3)/'Descriptive Stats'!$F$7</f>
        <v>-1.4173956170612765</v>
      </c>
      <c r="J320" s="6">
        <v>71</v>
      </c>
      <c r="K320" s="6">
        <f>(J320-'Descriptive Stats'!$H$3)/'Descriptive Stats'!$J$7</f>
        <v>-5.7791369405279132E-2</v>
      </c>
      <c r="L320" s="6">
        <v>61</v>
      </c>
      <c r="M320" s="6">
        <f>(L320-'Descriptive Stats'!$J$3)/'Descriptive Stats'!$J$7</f>
        <v>-0.39647810858295668</v>
      </c>
      <c r="N320" s="6">
        <v>84</v>
      </c>
      <c r="O320" s="6">
        <f>(N320-'Descriptive Stats'!$L$3)/'Descriptive Stats'!$L$7</f>
        <v>0.52464793141471666</v>
      </c>
      <c r="P320" s="6">
        <v>479</v>
      </c>
      <c r="Q320" s="6">
        <f>(P320-'Descriptive Stats'!$N$3)/'Descriptive Stats'!$N$7</f>
        <v>0.3404251245475618</v>
      </c>
      <c r="R320">
        <v>79.83</v>
      </c>
      <c r="S320" s="5">
        <v>0.26444075178330118</v>
      </c>
    </row>
    <row r="321" spans="1:19" ht="15" customHeight="1" x14ac:dyDescent="0.25">
      <c r="A321">
        <v>711</v>
      </c>
      <c r="B321">
        <v>711</v>
      </c>
      <c r="C321" t="s">
        <v>1113</v>
      </c>
      <c r="D321" s="6">
        <v>65</v>
      </c>
      <c r="E321" s="6">
        <f>(D321-'Descriptive Stats'!$B$3)/'Descriptive Stats'!$B$7</f>
        <v>-0.17243784346935695</v>
      </c>
      <c r="F321" s="6">
        <v>90</v>
      </c>
      <c r="G321" s="6">
        <f>(F321-'Descriptive Stats'!$D$3)/'Descriptive Stats'!$D$7</f>
        <v>0.3016806191852392</v>
      </c>
      <c r="H321" s="6">
        <v>122</v>
      </c>
      <c r="I321" s="5">
        <f>('Base Stats'!H820-'Descriptive Stats'!$F$3)/'Descriptive Stats'!$F$7</f>
        <v>-0.78086318636653218</v>
      </c>
      <c r="J321" s="6">
        <v>58</v>
      </c>
      <c r="K321" s="6">
        <f>(J321-'Descriptive Stats'!$H$3)/'Descriptive Stats'!$J$7</f>
        <v>-0.51918007405938238</v>
      </c>
      <c r="L321" s="6">
        <v>75</v>
      </c>
      <c r="M321" s="6">
        <f>(L321-'Descriptive Stats'!$J$3)/'Descriptive Stats'!$J$7</f>
        <v>0.10040203489069302</v>
      </c>
      <c r="N321" s="6">
        <v>84</v>
      </c>
      <c r="O321" s="6">
        <f>(N321-'Descriptive Stats'!$L$3)/'Descriptive Stats'!$L$7</f>
        <v>0.52464793141471666</v>
      </c>
      <c r="P321" s="6">
        <v>494</v>
      </c>
      <c r="Q321" s="6">
        <f>(P321-'Descriptive Stats'!$N$3)/'Descriptive Stats'!$N$7</f>
        <v>0.46328550153715353</v>
      </c>
      <c r="R321">
        <v>82.33</v>
      </c>
      <c r="S321" s="5">
        <v>0.11131820088097591</v>
      </c>
    </row>
    <row r="322" spans="1:19" ht="15" customHeight="1" x14ac:dyDescent="0.25">
      <c r="A322">
        <v>662</v>
      </c>
      <c r="B322">
        <v>662</v>
      </c>
      <c r="C322" t="s">
        <v>1058</v>
      </c>
      <c r="D322" s="6">
        <v>62</v>
      </c>
      <c r="E322" s="6">
        <f>(D322-'Descriptive Stats'!$B$3)/'Descriptive Stats'!$B$7</f>
        <v>-0.28562800276905759</v>
      </c>
      <c r="F322" s="6">
        <v>73</v>
      </c>
      <c r="G322" s="6">
        <f>(F322-'Descriptive Stats'!$D$3)/'Descriptive Stats'!$D$7</f>
        <v>-0.2215169156822098</v>
      </c>
      <c r="H322" s="6">
        <v>55</v>
      </c>
      <c r="I322" s="5">
        <f>('Base Stats'!H766-'Descriptive Stats'!$F$3)/'Descriptive Stats'!$F$7</f>
        <v>-0.46259697101915992</v>
      </c>
      <c r="J322" s="6">
        <v>56</v>
      </c>
      <c r="K322" s="6">
        <f>(J322-'Descriptive Stats'!$H$3)/'Descriptive Stats'!$J$7</f>
        <v>-0.59016295169847521</v>
      </c>
      <c r="L322" s="6">
        <v>52</v>
      </c>
      <c r="M322" s="6">
        <f>(L322-'Descriptive Stats'!$J$3)/'Descriptive Stats'!$J$7</f>
        <v>-0.71590105795887438</v>
      </c>
      <c r="N322" s="6">
        <v>84</v>
      </c>
      <c r="O322" s="6">
        <f>(N322-'Descriptive Stats'!$L$3)/'Descriptive Stats'!$L$7</f>
        <v>0.52464793141471666</v>
      </c>
      <c r="P322" s="6">
        <v>382</v>
      </c>
      <c r="Q322" s="6">
        <f>(P322-'Descriptive Stats'!$N$3)/'Descriptive Stats'!$N$7</f>
        <v>-0.45407197998513132</v>
      </c>
      <c r="R322">
        <v>63.67</v>
      </c>
      <c r="S322" s="5">
        <v>0.17417691302478955</v>
      </c>
    </row>
    <row r="323" spans="1:19" ht="15" customHeight="1" x14ac:dyDescent="0.25">
      <c r="A323">
        <v>742</v>
      </c>
      <c r="B323">
        <v>742</v>
      </c>
      <c r="C323" t="s">
        <v>1154</v>
      </c>
      <c r="D323" s="6">
        <v>40</v>
      </c>
      <c r="E323" s="6">
        <f>(D323-'Descriptive Stats'!$B$3)/'Descriptive Stats'!$B$7</f>
        <v>-1.1156891709668622</v>
      </c>
      <c r="F323" s="6">
        <v>45</v>
      </c>
      <c r="G323" s="6">
        <f>(F323-'Descriptive Stats'!$D$3)/'Descriptive Stats'!$D$7</f>
        <v>-1.0832540319344788</v>
      </c>
      <c r="H323" s="6">
        <v>40</v>
      </c>
      <c r="I323" s="5">
        <f>('Base Stats'!H857-'Descriptive Stats'!$F$3)/'Descriptive Stats'!$F$7</f>
        <v>1.9243996440861317</v>
      </c>
      <c r="J323" s="6">
        <v>55</v>
      </c>
      <c r="K323" s="6">
        <f>(J323-'Descriptive Stats'!$H$3)/'Descriptive Stats'!$J$7</f>
        <v>-0.62565439051802163</v>
      </c>
      <c r="L323" s="6">
        <v>40</v>
      </c>
      <c r="M323" s="6">
        <f>(L323-'Descriptive Stats'!$J$3)/'Descriptive Stats'!$J$7</f>
        <v>-1.1417983237934313</v>
      </c>
      <c r="N323" s="6">
        <v>84</v>
      </c>
      <c r="O323" s="6">
        <f>(N323-'Descriptive Stats'!$L$3)/'Descriptive Stats'!$L$7</f>
        <v>0.52464793141471666</v>
      </c>
      <c r="P323" s="6">
        <v>304</v>
      </c>
      <c r="Q323" s="6">
        <f>(P323-'Descriptive Stats'!$N$3)/'Descriptive Stats'!$N$7</f>
        <v>-1.0929459403310082</v>
      </c>
      <c r="R323">
        <v>50.67</v>
      </c>
      <c r="S323" s="5">
        <v>0.33719608862716666</v>
      </c>
    </row>
    <row r="324" spans="1:19" ht="15" customHeight="1" x14ac:dyDescent="0.25">
      <c r="A324">
        <v>796</v>
      </c>
      <c r="B324">
        <v>796</v>
      </c>
      <c r="C324" t="s">
        <v>1216</v>
      </c>
      <c r="D324" s="6">
        <v>83</v>
      </c>
      <c r="E324" s="6">
        <f>(D324-'Descriptive Stats'!$B$3)/'Descriptive Stats'!$B$7</f>
        <v>0.50670311232884691</v>
      </c>
      <c r="F324" s="6">
        <v>89</v>
      </c>
      <c r="G324" s="6">
        <f>(F324-'Descriptive Stats'!$D$3)/'Descriptive Stats'!$D$7</f>
        <v>0.27090429360480101</v>
      </c>
      <c r="H324" s="6">
        <v>71</v>
      </c>
      <c r="I324" s="5">
        <f>('Base Stats'!H915-'Descriptive Stats'!$F$3)/'Descriptive Stats'!$F$7</f>
        <v>1.1287341057177012</v>
      </c>
      <c r="J324" s="6">
        <v>173</v>
      </c>
      <c r="K324" s="6">
        <f>(J324-'Descriptive Stats'!$H$3)/'Descriptive Stats'!$J$7</f>
        <v>3.5623353901884545</v>
      </c>
      <c r="L324" s="6">
        <v>71</v>
      </c>
      <c r="M324" s="6">
        <f>(L324-'Descriptive Stats'!$J$3)/'Descriptive Stats'!$J$7</f>
        <v>-4.1563720387492606E-2</v>
      </c>
      <c r="N324" s="6">
        <v>83</v>
      </c>
      <c r="O324" s="6">
        <f>(N324-'Descriptive Stats'!$L$3)/'Descriptive Stats'!$L$7</f>
        <v>0.49115556142860362</v>
      </c>
      <c r="P324" s="6">
        <v>570</v>
      </c>
      <c r="Q324" s="6">
        <f>(P324-'Descriptive Stats'!$N$3)/'Descriptive Stats'!$N$7</f>
        <v>1.0857780782844182</v>
      </c>
      <c r="R324">
        <v>95</v>
      </c>
      <c r="S324" s="5">
        <v>1.865806353886363</v>
      </c>
    </row>
    <row r="325" spans="1:19" ht="15" customHeight="1" x14ac:dyDescent="0.25">
      <c r="A325">
        <v>467</v>
      </c>
      <c r="B325">
        <v>467</v>
      </c>
      <c r="C325" t="s">
        <v>819</v>
      </c>
      <c r="D325" s="6">
        <v>75</v>
      </c>
      <c r="E325" s="6">
        <f>(D325-'Descriptive Stats'!$B$3)/'Descriptive Stats'!$B$7</f>
        <v>0.20486268752964518</v>
      </c>
      <c r="F325" s="6">
        <v>95</v>
      </c>
      <c r="G325" s="6">
        <f>(F325-'Descriptive Stats'!$D$3)/'Descriptive Stats'!$D$7</f>
        <v>0.45556224708743004</v>
      </c>
      <c r="H325" s="6">
        <v>67</v>
      </c>
      <c r="I325" s="5">
        <f>('Base Stats'!H549-'Descriptive Stats'!$F$3)/'Descriptive Stats'!$F$7</f>
        <v>-0.55807683562337163</v>
      </c>
      <c r="J325" s="6">
        <v>125</v>
      </c>
      <c r="K325" s="6">
        <f>(J325-'Descriptive Stats'!$H$3)/'Descriptive Stats'!$J$7</f>
        <v>1.8587463268502269</v>
      </c>
      <c r="L325" s="6">
        <v>95</v>
      </c>
      <c r="M325" s="6">
        <f>(L325-'Descriptive Stats'!$J$3)/'Descriptive Stats'!$J$7</f>
        <v>0.81023081128162111</v>
      </c>
      <c r="N325" s="6">
        <v>83</v>
      </c>
      <c r="O325" s="6">
        <f>(N325-'Descriptive Stats'!$L$3)/'Descriptive Stats'!$L$7</f>
        <v>0.49115556142860362</v>
      </c>
      <c r="P325" s="6">
        <v>540</v>
      </c>
      <c r="Q325" s="6">
        <f>(P325-'Descriptive Stats'!$N$3)/'Descriptive Stats'!$N$7</f>
        <v>0.84005732430523483</v>
      </c>
      <c r="R325">
        <v>90</v>
      </c>
      <c r="S325" s="5">
        <v>0.76264580777806135</v>
      </c>
    </row>
    <row r="326" spans="1:19" ht="15" customHeight="1" x14ac:dyDescent="0.25">
      <c r="A326">
        <v>240</v>
      </c>
      <c r="B326">
        <v>240</v>
      </c>
      <c r="C326" t="s">
        <v>524</v>
      </c>
      <c r="D326" s="6">
        <v>45</v>
      </c>
      <c r="E326" s="6">
        <f>(D326-'Descriptive Stats'!$B$3)/'Descriptive Stats'!$B$7</f>
        <v>-0.92703890546736112</v>
      </c>
      <c r="F326" s="6">
        <v>75</v>
      </c>
      <c r="G326" s="6">
        <f>(F326-'Descriptive Stats'!$D$3)/'Descriptive Stats'!$D$7</f>
        <v>-0.15996426452133344</v>
      </c>
      <c r="H326" s="6">
        <v>37</v>
      </c>
      <c r="I326" s="5">
        <f>('Base Stats'!H288-'Descriptive Stats'!$F$3)/'Descriptive Stats'!$F$7</f>
        <v>0.6513347826966428</v>
      </c>
      <c r="J326" s="6">
        <v>70</v>
      </c>
      <c r="K326" s="6">
        <f>(J326-'Descriptive Stats'!$H$3)/'Descriptive Stats'!$J$7</f>
        <v>-9.3282808224825542E-2</v>
      </c>
      <c r="L326" s="6">
        <v>55</v>
      </c>
      <c r="M326" s="6">
        <f>(L326-'Descriptive Stats'!$J$3)/'Descriptive Stats'!$J$7</f>
        <v>-0.60942674150023513</v>
      </c>
      <c r="N326" s="6">
        <v>83</v>
      </c>
      <c r="O326" s="6">
        <f>(N326-'Descriptive Stats'!$L$3)/'Descriptive Stats'!$L$7</f>
        <v>0.49115556142860362</v>
      </c>
      <c r="P326" s="6">
        <v>365</v>
      </c>
      <c r="Q326" s="6">
        <f>(P326-'Descriptive Stats'!$N$3)/'Descriptive Stats'!$N$7</f>
        <v>-0.5933137405733353</v>
      </c>
      <c r="R326">
        <v>60.83</v>
      </c>
      <c r="S326" s="5">
        <v>0.48770583956694913</v>
      </c>
    </row>
    <row r="327" spans="1:19" ht="15" customHeight="1" x14ac:dyDescent="0.25">
      <c r="A327">
        <v>496</v>
      </c>
      <c r="B327">
        <v>496</v>
      </c>
      <c r="C327" t="s">
        <v>864</v>
      </c>
      <c r="D327" s="6">
        <v>60</v>
      </c>
      <c r="E327" s="6">
        <f>(D327-'Descriptive Stats'!$B$3)/'Descriptive Stats'!$B$7</f>
        <v>-0.36108810896885801</v>
      </c>
      <c r="F327" s="6">
        <v>60</v>
      </c>
      <c r="G327" s="6">
        <f>(F327-'Descriptive Stats'!$D$3)/'Descriptive Stats'!$D$7</f>
        <v>-0.62160914822790603</v>
      </c>
      <c r="H327" s="6">
        <v>75</v>
      </c>
      <c r="I327" s="5">
        <f>('Base Stats'!H586-'Descriptive Stats'!$F$3)/'Descriptive Stats'!$F$7</f>
        <v>0.17393545967558449</v>
      </c>
      <c r="J327" s="6">
        <v>60</v>
      </c>
      <c r="K327" s="6">
        <f>(J327-'Descriptive Stats'!$H$3)/'Descriptive Stats'!$J$7</f>
        <v>-0.4481971964202896</v>
      </c>
      <c r="L327" s="6">
        <v>75</v>
      </c>
      <c r="M327" s="6">
        <f>(L327-'Descriptive Stats'!$J$3)/'Descriptive Stats'!$J$7</f>
        <v>0.10040203489069302</v>
      </c>
      <c r="N327" s="6">
        <v>83</v>
      </c>
      <c r="O327" s="6">
        <f>(N327-'Descriptive Stats'!$L$3)/'Descriptive Stats'!$L$7</f>
        <v>0.49115556142860362</v>
      </c>
      <c r="P327" s="6">
        <v>413</v>
      </c>
      <c r="Q327" s="6">
        <f>(P327-'Descriptive Stats'!$N$3)/'Descriptive Stats'!$N$7</f>
        <v>-0.20016053420664179</v>
      </c>
      <c r="R327">
        <v>68.83</v>
      </c>
      <c r="S327" s="5">
        <v>0.25846463979471601</v>
      </c>
    </row>
    <row r="328" spans="1:19" ht="15" customHeight="1" x14ac:dyDescent="0.25">
      <c r="A328">
        <v>745</v>
      </c>
      <c r="B328" t="s">
        <v>1158</v>
      </c>
      <c r="C328" t="s">
        <v>1159</v>
      </c>
      <c r="D328" s="6">
        <v>85</v>
      </c>
      <c r="E328" s="6">
        <f>(D328-'Descriptive Stats'!$B$3)/'Descriptive Stats'!$B$7</f>
        <v>0.58216321852864727</v>
      </c>
      <c r="F328" s="6">
        <v>115</v>
      </c>
      <c r="G328" s="6">
        <f>(F328-'Descriptive Stats'!$D$3)/'Descriptive Stats'!$D$7</f>
        <v>1.0710887586961935</v>
      </c>
      <c r="H328" s="6">
        <v>75</v>
      </c>
      <c r="I328" s="5">
        <f>('Base Stats'!H861-'Descriptive Stats'!$F$3)/'Descriptive Stats'!$F$7</f>
        <v>0.33306856734927059</v>
      </c>
      <c r="J328" s="6">
        <v>55</v>
      </c>
      <c r="K328" s="6">
        <f>(J328-'Descriptive Stats'!$H$3)/'Descriptive Stats'!$J$7</f>
        <v>-0.62565439051802163</v>
      </c>
      <c r="L328" s="6">
        <v>75</v>
      </c>
      <c r="M328" s="6">
        <f>(L328-'Descriptive Stats'!$J$3)/'Descriptive Stats'!$J$7</f>
        <v>0.10040203489069302</v>
      </c>
      <c r="N328" s="6">
        <v>82</v>
      </c>
      <c r="O328" s="6">
        <f>(N328-'Descriptive Stats'!$L$3)/'Descriptive Stats'!$L$7</f>
        <v>0.45766319144249057</v>
      </c>
      <c r="P328" s="6">
        <v>487</v>
      </c>
      <c r="Q328" s="6">
        <f>(P328-'Descriptive Stats'!$N$3)/'Descriptive Stats'!$N$7</f>
        <v>0.40595065894201071</v>
      </c>
      <c r="R328">
        <v>81.17</v>
      </c>
      <c r="S328" s="5">
        <v>0.54431080709084756</v>
      </c>
    </row>
    <row r="329" spans="1:19" ht="15" customHeight="1" x14ac:dyDescent="0.25">
      <c r="A329">
        <v>444</v>
      </c>
      <c r="B329">
        <v>444</v>
      </c>
      <c r="C329" t="s">
        <v>790</v>
      </c>
      <c r="D329" s="6">
        <v>68</v>
      </c>
      <c r="E329" s="6">
        <f>(D329-'Descriptive Stats'!$B$3)/'Descriptive Stats'!$B$7</f>
        <v>-5.9247684169656305E-2</v>
      </c>
      <c r="F329" s="6">
        <v>90</v>
      </c>
      <c r="G329" s="6">
        <f>(F329-'Descriptive Stats'!$D$3)/'Descriptive Stats'!$D$7</f>
        <v>0.3016806191852392</v>
      </c>
      <c r="H329" s="6">
        <v>65</v>
      </c>
      <c r="I329" s="5">
        <f>('Base Stats'!H523-'Descriptive Stats'!$F$3)/'Descriptive Stats'!$F$7</f>
        <v>-1.0036495371096927</v>
      </c>
      <c r="J329" s="6">
        <v>50</v>
      </c>
      <c r="K329" s="6">
        <f>(J329-'Descriptive Stats'!$H$3)/'Descriptive Stats'!$J$7</f>
        <v>-0.80311158461575372</v>
      </c>
      <c r="L329" s="6">
        <v>55</v>
      </c>
      <c r="M329" s="6">
        <f>(L329-'Descriptive Stats'!$J$3)/'Descriptive Stats'!$J$7</f>
        <v>-0.60942674150023513</v>
      </c>
      <c r="N329" s="6">
        <v>82</v>
      </c>
      <c r="O329" s="6">
        <f>(N329-'Descriptive Stats'!$L$3)/'Descriptive Stats'!$L$7</f>
        <v>0.45766319144249057</v>
      </c>
      <c r="P329" s="6">
        <v>410</v>
      </c>
      <c r="Q329" s="6">
        <f>(P329-'Descriptive Stats'!$N$3)/'Descriptive Stats'!$N$7</f>
        <v>-0.22473260960456012</v>
      </c>
      <c r="R329">
        <v>68.33</v>
      </c>
      <c r="S329" s="5">
        <v>0.32927049113118795</v>
      </c>
    </row>
    <row r="330" spans="1:19" ht="15" customHeight="1" x14ac:dyDescent="0.25">
      <c r="A330">
        <v>885</v>
      </c>
      <c r="B330">
        <v>885</v>
      </c>
      <c r="C330" t="s">
        <v>1317</v>
      </c>
      <c r="D330" s="6">
        <v>28</v>
      </c>
      <c r="E330" s="6">
        <f>(D330-'Descriptive Stats'!$B$3)/'Descriptive Stats'!$B$7</f>
        <v>-1.5684498081656648</v>
      </c>
      <c r="F330" s="6">
        <v>60</v>
      </c>
      <c r="G330" s="6">
        <f>(F330-'Descriptive Stats'!$D$3)/'Descriptive Stats'!$D$7</f>
        <v>-0.62160914822790603</v>
      </c>
      <c r="H330" s="6">
        <v>30</v>
      </c>
      <c r="I330" s="5">
        <f>('Base Stats'!H1010-'Descriptive Stats'!$F$3)/'Descriptive Stats'!$F$7</f>
        <v>-0.62173007869284602</v>
      </c>
      <c r="J330" s="6">
        <v>40</v>
      </c>
      <c r="K330" s="6">
        <f>(J330-'Descriptive Stats'!$H$3)/'Descriptive Stats'!$J$7</f>
        <v>-1.1580259728112177</v>
      </c>
      <c r="L330" s="6">
        <v>30</v>
      </c>
      <c r="M330" s="6">
        <f>(L330-'Descriptive Stats'!$J$3)/'Descriptive Stats'!$J$7</f>
        <v>-1.4967127119888952</v>
      </c>
      <c r="N330" s="6">
        <v>82</v>
      </c>
      <c r="O330" s="6">
        <f>(N330-'Descriptive Stats'!$L$3)/'Descriptive Stats'!$L$7</f>
        <v>0.45766319144249057</v>
      </c>
      <c r="P330" s="6">
        <v>270</v>
      </c>
      <c r="Q330" s="6">
        <f>(P330-'Descriptive Stats'!$N$3)/'Descriptive Stats'!$N$7</f>
        <v>-1.3714294615074163</v>
      </c>
      <c r="R330">
        <v>45</v>
      </c>
      <c r="S330" s="5">
        <v>0.48475580524213846</v>
      </c>
    </row>
    <row r="331" spans="1:19" ht="15" customHeight="1" x14ac:dyDescent="0.25">
      <c r="A331">
        <v>350</v>
      </c>
      <c r="B331">
        <v>350</v>
      </c>
      <c r="C331" t="s">
        <v>664</v>
      </c>
      <c r="D331" s="6">
        <v>95</v>
      </c>
      <c r="E331" s="6">
        <f>(D331-'Descriptive Stats'!$B$3)/'Descriptive Stats'!$B$7</f>
        <v>0.95946374952764946</v>
      </c>
      <c r="F331" s="6">
        <v>60</v>
      </c>
      <c r="G331" s="6">
        <f>(F331-'Descriptive Stats'!$D$3)/'Descriptive Stats'!$D$7</f>
        <v>-0.62160914822790603</v>
      </c>
      <c r="H331" s="6">
        <v>79</v>
      </c>
      <c r="I331" s="5">
        <f>('Base Stats'!H413-'Descriptive Stats'!$F$3)/'Descriptive Stats'!$F$7</f>
        <v>1.480235200189838E-2</v>
      </c>
      <c r="J331" s="6">
        <v>100</v>
      </c>
      <c r="K331" s="6">
        <f>(J331-'Descriptive Stats'!$H$3)/'Descriptive Stats'!$J$7</f>
        <v>0.97146035636156669</v>
      </c>
      <c r="L331" s="6">
        <v>125</v>
      </c>
      <c r="M331" s="6">
        <f>(L331-'Descriptive Stats'!$J$3)/'Descriptive Stats'!$J$7</f>
        <v>1.8749739758680133</v>
      </c>
      <c r="N331" s="6">
        <v>81</v>
      </c>
      <c r="O331" s="6">
        <f>(N331-'Descriptive Stats'!$L$3)/'Descriptive Stats'!$L$7</f>
        <v>0.42417082145637747</v>
      </c>
      <c r="P331" s="6">
        <v>540</v>
      </c>
      <c r="Q331" s="6">
        <f>(P331-'Descriptive Stats'!$N$3)/'Descriptive Stats'!$N$7</f>
        <v>0.84005732430523483</v>
      </c>
      <c r="R331">
        <v>90</v>
      </c>
      <c r="S331" s="5">
        <v>1.1014675833475394</v>
      </c>
    </row>
    <row r="332" spans="1:19" ht="15" customHeight="1" x14ac:dyDescent="0.25">
      <c r="A332">
        <v>391</v>
      </c>
      <c r="B332">
        <v>391</v>
      </c>
      <c r="C332" t="s">
        <v>731</v>
      </c>
      <c r="D332" s="6">
        <v>64</v>
      </c>
      <c r="E332" s="6">
        <f>(D332-'Descriptive Stats'!$B$3)/'Descriptive Stats'!$B$7</f>
        <v>-0.21016789656925716</v>
      </c>
      <c r="F332" s="6">
        <v>78</v>
      </c>
      <c r="G332" s="6">
        <f>(F332-'Descriptive Stats'!$D$3)/'Descriptive Stats'!$D$7</f>
        <v>-6.7635287780018927E-2</v>
      </c>
      <c r="H332" s="6">
        <v>52</v>
      </c>
      <c r="I332" s="5">
        <f>('Base Stats'!H467-'Descriptive Stats'!$F$3)/'Descriptive Stats'!$F$7</f>
        <v>0.33306856734927059</v>
      </c>
      <c r="J332" s="6">
        <v>78</v>
      </c>
      <c r="K332" s="6">
        <f>(J332-'Descriptive Stats'!$H$3)/'Descriptive Stats'!$J$7</f>
        <v>0.19064870233154571</v>
      </c>
      <c r="L332" s="6">
        <v>52</v>
      </c>
      <c r="M332" s="6">
        <f>(L332-'Descriptive Stats'!$J$3)/'Descriptive Stats'!$J$7</f>
        <v>-0.71590105795887438</v>
      </c>
      <c r="N332" s="6">
        <v>81</v>
      </c>
      <c r="O332" s="6">
        <f>(N332-'Descriptive Stats'!$L$3)/'Descriptive Stats'!$L$7</f>
        <v>0.42417082145637747</v>
      </c>
      <c r="P332" s="6">
        <v>405</v>
      </c>
      <c r="Q332" s="6">
        <f>(P332-'Descriptive Stats'!$N$3)/'Descriptive Stats'!$N$7</f>
        <v>-0.26568606860109073</v>
      </c>
      <c r="R332">
        <v>67.5</v>
      </c>
      <c r="S332" s="5">
        <v>0.27658261501488224</v>
      </c>
    </row>
    <row r="333" spans="1:19" ht="15" customHeight="1" x14ac:dyDescent="0.25">
      <c r="A333">
        <v>130</v>
      </c>
      <c r="B333" t="s">
        <v>393</v>
      </c>
      <c r="C333" t="s">
        <v>394</v>
      </c>
      <c r="D333" s="6">
        <v>95</v>
      </c>
      <c r="E333" s="6">
        <f>(D333-'Descriptive Stats'!$B$3)/'Descriptive Stats'!$B$7</f>
        <v>0.95946374952764946</v>
      </c>
      <c r="F333" s="6">
        <v>155</v>
      </c>
      <c r="G333" s="6">
        <f>(F333-'Descriptive Stats'!$D$3)/'Descriptive Stats'!$D$7</f>
        <v>2.3021417819137207</v>
      </c>
      <c r="H333" s="6">
        <v>109</v>
      </c>
      <c r="I333" s="5">
        <f>('Base Stats'!H168-'Descriptive Stats'!$F$3)/'Descriptive Stats'!$F$7</f>
        <v>-0.30346386334547382</v>
      </c>
      <c r="J333" s="6">
        <v>70</v>
      </c>
      <c r="K333" s="6">
        <f>(J333-'Descriptive Stats'!$H$3)/'Descriptive Stats'!$J$7</f>
        <v>-9.3282808224825542E-2</v>
      </c>
      <c r="L333" s="6">
        <v>130</v>
      </c>
      <c r="M333" s="6">
        <f>(L333-'Descriptive Stats'!$J$3)/'Descriptive Stats'!$J$7</f>
        <v>2.0524311699657454</v>
      </c>
      <c r="N333" s="6">
        <v>81</v>
      </c>
      <c r="O333" s="6">
        <f>(N333-'Descriptive Stats'!$L$3)/'Descriptive Stats'!$L$7</f>
        <v>0.42417082145637747</v>
      </c>
      <c r="P333" s="6">
        <v>640</v>
      </c>
      <c r="Q333" s="6">
        <f>(P333-'Descriptive Stats'!$N$3)/'Descriptive Stats'!$N$7</f>
        <v>1.6591265042358463</v>
      </c>
      <c r="R333">
        <v>106.67</v>
      </c>
      <c r="S333" s="5">
        <v>1.3972839855352492</v>
      </c>
    </row>
    <row r="334" spans="1:19" ht="15" customHeight="1" x14ac:dyDescent="0.25">
      <c r="A334">
        <v>130</v>
      </c>
      <c r="B334">
        <v>130</v>
      </c>
      <c r="C334" t="s">
        <v>392</v>
      </c>
      <c r="D334" s="6">
        <v>95</v>
      </c>
      <c r="E334" s="6">
        <f>(D334-'Descriptive Stats'!$B$3)/'Descriptive Stats'!$B$7</f>
        <v>0.95946374952764946</v>
      </c>
      <c r="F334" s="6">
        <v>125</v>
      </c>
      <c r="G334" s="6">
        <f>(F334-'Descriptive Stats'!$D$3)/'Descriptive Stats'!$D$7</f>
        <v>1.3788520145005754</v>
      </c>
      <c r="H334" s="6">
        <v>79</v>
      </c>
      <c r="I334" s="5">
        <f>('Base Stats'!H167-'Descriptive Stats'!$F$3)/'Descriptive Stats'!$F$7</f>
        <v>0.33306856734927059</v>
      </c>
      <c r="J334" s="6">
        <v>60</v>
      </c>
      <c r="K334" s="6">
        <f>(J334-'Descriptive Stats'!$H$3)/'Descriptive Stats'!$J$7</f>
        <v>-0.4481971964202896</v>
      </c>
      <c r="L334" s="6">
        <v>100</v>
      </c>
      <c r="M334" s="6">
        <f>(L334-'Descriptive Stats'!$J$3)/'Descriptive Stats'!$J$7</f>
        <v>0.9876880053793532</v>
      </c>
      <c r="N334" s="6">
        <v>81</v>
      </c>
      <c r="O334" s="6">
        <f>(N334-'Descriptive Stats'!$L$3)/'Descriptive Stats'!$L$7</f>
        <v>0.42417082145637747</v>
      </c>
      <c r="P334" s="6">
        <v>540</v>
      </c>
      <c r="Q334" s="6">
        <f>(P334-'Descriptive Stats'!$N$3)/'Descriptive Stats'!$N$7</f>
        <v>0.84005732430523483</v>
      </c>
      <c r="R334">
        <v>90</v>
      </c>
      <c r="S334" s="5">
        <v>0.6142147075033183</v>
      </c>
    </row>
    <row r="335" spans="1:19" ht="15" customHeight="1" x14ac:dyDescent="0.25">
      <c r="A335">
        <v>720</v>
      </c>
      <c r="B335" t="s">
        <v>1131</v>
      </c>
      <c r="C335" t="s">
        <v>1132</v>
      </c>
      <c r="D335" s="6">
        <v>80</v>
      </c>
      <c r="E335" s="6">
        <f>(D335-'Descriptive Stats'!$B$3)/'Descriptive Stats'!$B$7</f>
        <v>0.39351295302914624</v>
      </c>
      <c r="F335" s="6">
        <v>160</v>
      </c>
      <c r="G335" s="6">
        <f>(F335-'Descriptive Stats'!$D$3)/'Descriptive Stats'!$D$7</f>
        <v>2.4560234098159115</v>
      </c>
      <c r="H335" s="6">
        <v>60</v>
      </c>
      <c r="I335" s="5">
        <f>('Base Stats'!H835-'Descriptive Stats'!$F$3)/'Descriptive Stats'!$F$7</f>
        <v>1.4470003210650733</v>
      </c>
      <c r="J335" s="6">
        <v>170</v>
      </c>
      <c r="K335" s="6">
        <f>(J335-'Descriptive Stats'!$H$3)/'Descriptive Stats'!$J$7</f>
        <v>3.4558610737298152</v>
      </c>
      <c r="L335" s="6">
        <v>130</v>
      </c>
      <c r="M335" s="6">
        <f>(L335-'Descriptive Stats'!$J$3)/'Descriptive Stats'!$J$7</f>
        <v>2.0524311699657454</v>
      </c>
      <c r="N335" s="6">
        <v>80</v>
      </c>
      <c r="O335" s="6">
        <f>(N335-'Descriptive Stats'!$L$3)/'Descriptive Stats'!$L$7</f>
        <v>0.39067845147026442</v>
      </c>
      <c r="P335" s="6">
        <v>680</v>
      </c>
      <c r="Q335" s="6">
        <f>(P335-'Descriptive Stats'!$N$3)/'Descriptive Stats'!$N$7</f>
        <v>1.9867541762080909</v>
      </c>
      <c r="R335">
        <v>113.33</v>
      </c>
      <c r="S335" s="5">
        <v>1.4766802086572435</v>
      </c>
    </row>
    <row r="336" spans="1:19" ht="15" customHeight="1" x14ac:dyDescent="0.25">
      <c r="A336">
        <v>609</v>
      </c>
      <c r="B336">
        <v>609</v>
      </c>
      <c r="C336" t="s">
        <v>989</v>
      </c>
      <c r="D336" s="6">
        <v>60</v>
      </c>
      <c r="E336" s="6">
        <f>(D336-'Descriptive Stats'!$B$3)/'Descriptive Stats'!$B$7</f>
        <v>-0.36108810896885801</v>
      </c>
      <c r="F336" s="6">
        <v>55</v>
      </c>
      <c r="G336" s="6">
        <f>(F336-'Descriptive Stats'!$D$3)/'Descriptive Stats'!$D$7</f>
        <v>-0.77549077613009698</v>
      </c>
      <c r="H336" s="6">
        <v>90</v>
      </c>
      <c r="I336" s="5">
        <f>('Base Stats'!H705-'Descriptive Stats'!$F$3)/'Descriptive Stats'!$F$7</f>
        <v>0.33306856734927059</v>
      </c>
      <c r="J336" s="6">
        <v>145</v>
      </c>
      <c r="K336" s="6">
        <f>(J336-'Descriptive Stats'!$H$3)/'Descriptive Stats'!$J$7</f>
        <v>2.5685751032411548</v>
      </c>
      <c r="L336" s="6">
        <v>90</v>
      </c>
      <c r="M336" s="6">
        <f>(L336-'Descriptive Stats'!$J$3)/'Descriptive Stats'!$J$7</f>
        <v>0.63277361718388914</v>
      </c>
      <c r="N336" s="6">
        <v>80</v>
      </c>
      <c r="O336" s="6">
        <f>(N336-'Descriptive Stats'!$L$3)/'Descriptive Stats'!$L$7</f>
        <v>0.39067845147026442</v>
      </c>
      <c r="P336" s="6">
        <v>520</v>
      </c>
      <c r="Q336" s="6">
        <f>(P336-'Descriptive Stats'!$N$3)/'Descriptive Stats'!$N$7</f>
        <v>0.67624348831911252</v>
      </c>
      <c r="R336">
        <v>86.67</v>
      </c>
      <c r="S336" s="5">
        <v>1.126922919824537</v>
      </c>
    </row>
    <row r="337" spans="1:19" ht="15" customHeight="1" x14ac:dyDescent="0.25">
      <c r="A337">
        <v>282</v>
      </c>
      <c r="B337">
        <v>282</v>
      </c>
      <c r="C337" t="s">
        <v>578</v>
      </c>
      <c r="D337" s="6">
        <v>68</v>
      </c>
      <c r="E337" s="6">
        <f>(D337-'Descriptive Stats'!$B$3)/'Descriptive Stats'!$B$7</f>
        <v>-5.9247684169656305E-2</v>
      </c>
      <c r="F337" s="6">
        <v>65</v>
      </c>
      <c r="G337" s="6">
        <f>(F337-'Descriptive Stats'!$D$3)/'Descriptive Stats'!$D$7</f>
        <v>-0.46772752032571518</v>
      </c>
      <c r="H337" s="6">
        <v>65</v>
      </c>
      <c r="I337" s="5">
        <f>('Base Stats'!H336-'Descriptive Stats'!$F$3)/'Descriptive Stats'!$F$7</f>
        <v>0.4922016750229567</v>
      </c>
      <c r="J337" s="6">
        <v>125</v>
      </c>
      <c r="K337" s="6">
        <f>(J337-'Descriptive Stats'!$H$3)/'Descriptive Stats'!$J$7</f>
        <v>1.8587463268502269</v>
      </c>
      <c r="L337" s="6">
        <v>115</v>
      </c>
      <c r="M337" s="6">
        <f>(L337-'Descriptive Stats'!$J$3)/'Descriptive Stats'!$J$7</f>
        <v>1.5200595876725493</v>
      </c>
      <c r="N337" s="6">
        <v>80</v>
      </c>
      <c r="O337" s="6">
        <f>(N337-'Descriptive Stats'!$L$3)/'Descriptive Stats'!$L$7</f>
        <v>0.39067845147026442</v>
      </c>
      <c r="P337" s="6">
        <v>518</v>
      </c>
      <c r="Q337" s="6">
        <f>(P337-'Descriptive Stats'!$N$3)/'Descriptive Stats'!$N$7</f>
        <v>0.65986210472050022</v>
      </c>
      <c r="R337">
        <v>86.33</v>
      </c>
      <c r="S337" s="5">
        <v>0.68676166991648113</v>
      </c>
    </row>
    <row r="338" spans="1:19" ht="15" customHeight="1" x14ac:dyDescent="0.25">
      <c r="A338">
        <v>3</v>
      </c>
      <c r="B338" t="s">
        <v>194</v>
      </c>
      <c r="C338" t="s">
        <v>195</v>
      </c>
      <c r="D338" s="6">
        <v>80</v>
      </c>
      <c r="E338" s="6">
        <f>(D338-'Descriptive Stats'!$B$3)/'Descriptive Stats'!$B$7</f>
        <v>0.39351295302914624</v>
      </c>
      <c r="F338" s="6">
        <v>100</v>
      </c>
      <c r="G338" s="6">
        <f>(F338-'Descriptive Stats'!$D$3)/'Descriptive Stats'!$D$7</f>
        <v>0.60944387498962094</v>
      </c>
      <c r="H338" s="6">
        <v>123</v>
      </c>
      <c r="I338" s="5">
        <f>('Base Stats'!H5-'Descriptive Stats'!$F$3)/'Descriptive Stats'!$F$7</f>
        <v>-1.7356618324086488</v>
      </c>
      <c r="J338" s="6">
        <v>122</v>
      </c>
      <c r="K338" s="6">
        <f>(J338-'Descriptive Stats'!$H$3)/'Descriptive Stats'!$J$7</f>
        <v>1.7522720103915876</v>
      </c>
      <c r="L338" s="6">
        <v>120</v>
      </c>
      <c r="M338" s="6">
        <f>(L338-'Descriptive Stats'!$J$3)/'Descriptive Stats'!$J$7</f>
        <v>1.6975167817702814</v>
      </c>
      <c r="N338" s="6">
        <v>80</v>
      </c>
      <c r="O338" s="6">
        <f>(N338-'Descriptive Stats'!$L$3)/'Descriptive Stats'!$L$7</f>
        <v>0.39067845147026442</v>
      </c>
      <c r="P338" s="6">
        <v>625</v>
      </c>
      <c r="Q338" s="6">
        <f>(P338-'Descriptive Stats'!$N$3)/'Descriptive Stats'!$N$7</f>
        <v>1.5362661272462546</v>
      </c>
      <c r="R338">
        <v>104.17</v>
      </c>
      <c r="S338" s="5">
        <v>3.2822775721810049</v>
      </c>
    </row>
    <row r="339" spans="1:19" ht="15" customHeight="1" x14ac:dyDescent="0.25">
      <c r="A339">
        <v>468</v>
      </c>
      <c r="B339">
        <v>468</v>
      </c>
      <c r="C339" t="s">
        <v>820</v>
      </c>
      <c r="D339" s="6">
        <v>85</v>
      </c>
      <c r="E339" s="6">
        <f>(D339-'Descriptive Stats'!$B$3)/'Descriptive Stats'!$B$7</f>
        <v>0.58216321852864727</v>
      </c>
      <c r="F339" s="6">
        <v>50</v>
      </c>
      <c r="G339" s="6">
        <f>(F339-'Descriptive Stats'!$D$3)/'Descriptive Stats'!$D$7</f>
        <v>-0.92937240403228782</v>
      </c>
      <c r="H339" s="6">
        <v>95</v>
      </c>
      <c r="I339" s="5">
        <f>('Base Stats'!H550-'Descriptive Stats'!$F$3)/'Descriptive Stats'!$F$7</f>
        <v>-0.46259697101915992</v>
      </c>
      <c r="J339" s="6">
        <v>120</v>
      </c>
      <c r="K339" s="6">
        <f>(J339-'Descriptive Stats'!$H$3)/'Descriptive Stats'!$J$7</f>
        <v>1.6812891327524948</v>
      </c>
      <c r="L339" s="6">
        <v>115</v>
      </c>
      <c r="M339" s="6">
        <f>(L339-'Descriptive Stats'!$J$3)/'Descriptive Stats'!$J$7</f>
        <v>1.5200595876725493</v>
      </c>
      <c r="N339" s="6">
        <v>80</v>
      </c>
      <c r="O339" s="6">
        <f>(N339-'Descriptive Stats'!$L$3)/'Descriptive Stats'!$L$7</f>
        <v>0.39067845147026442</v>
      </c>
      <c r="P339" s="6">
        <v>545</v>
      </c>
      <c r="Q339" s="6">
        <f>(P339-'Descriptive Stats'!$N$3)/'Descriptive Stats'!$N$7</f>
        <v>0.88101078330176541</v>
      </c>
      <c r="R339">
        <v>90.83</v>
      </c>
      <c r="S339" s="5">
        <v>0.74499672235508785</v>
      </c>
    </row>
    <row r="340" spans="1:19" ht="15" customHeight="1" x14ac:dyDescent="0.25">
      <c r="A340">
        <v>257</v>
      </c>
      <c r="B340">
        <v>257</v>
      </c>
      <c r="C340" t="s">
        <v>545</v>
      </c>
      <c r="D340" s="6">
        <v>80</v>
      </c>
      <c r="E340" s="6">
        <f>(D340-'Descriptive Stats'!$B$3)/'Descriptive Stats'!$B$7</f>
        <v>0.39351295302914624</v>
      </c>
      <c r="F340" s="6">
        <v>120</v>
      </c>
      <c r="G340" s="6">
        <f>(F340-'Descriptive Stats'!$D$3)/'Descriptive Stats'!$D$7</f>
        <v>1.2249703865983845</v>
      </c>
      <c r="H340" s="6">
        <v>70</v>
      </c>
      <c r="I340" s="5">
        <f>('Base Stats'!H307-'Descriptive Stats'!$F$3)/'Descriptive Stats'!$F$7</f>
        <v>-1.2582625093875905</v>
      </c>
      <c r="J340" s="6">
        <v>110</v>
      </c>
      <c r="K340" s="6">
        <f>(J340-'Descriptive Stats'!$H$3)/'Descriptive Stats'!$J$7</f>
        <v>1.3263747445570306</v>
      </c>
      <c r="L340" s="6">
        <v>70</v>
      </c>
      <c r="M340" s="6">
        <f>(L340-'Descriptive Stats'!$J$3)/'Descriptive Stats'!$J$7</f>
        <v>-7.7055159207039009E-2</v>
      </c>
      <c r="N340" s="6">
        <v>80</v>
      </c>
      <c r="O340" s="6">
        <f>(N340-'Descriptive Stats'!$L$3)/'Descriptive Stats'!$L$7</f>
        <v>0.39067845147026442</v>
      </c>
      <c r="P340" s="6">
        <v>530</v>
      </c>
      <c r="Q340" s="6">
        <f>(P340-'Descriptive Stats'!$N$3)/'Descriptive Stats'!$N$7</f>
        <v>0.75815040631217367</v>
      </c>
      <c r="R340">
        <v>88.33</v>
      </c>
      <c r="S340" s="5">
        <v>0.41406828245944549</v>
      </c>
    </row>
    <row r="341" spans="1:19" ht="15" customHeight="1" x14ac:dyDescent="0.25">
      <c r="A341">
        <v>334</v>
      </c>
      <c r="B341" t="s">
        <v>647</v>
      </c>
      <c r="C341" t="s">
        <v>648</v>
      </c>
      <c r="D341" s="6">
        <v>75</v>
      </c>
      <c r="E341" s="6">
        <f>(D341-'Descriptive Stats'!$B$3)/'Descriptive Stats'!$B$7</f>
        <v>0.20486268752964518</v>
      </c>
      <c r="F341" s="6">
        <v>110</v>
      </c>
      <c r="G341" s="6">
        <f>(F341-'Descriptive Stats'!$D$3)/'Descriptive Stats'!$D$7</f>
        <v>0.91720713079400262</v>
      </c>
      <c r="H341" s="6">
        <v>110</v>
      </c>
      <c r="I341" s="5">
        <f>('Base Stats'!H397-'Descriptive Stats'!$F$3)/'Descriptive Stats'!$F$7</f>
        <v>0.81046789037032885</v>
      </c>
      <c r="J341" s="6">
        <v>110</v>
      </c>
      <c r="K341" s="6">
        <f>(J341-'Descriptive Stats'!$H$3)/'Descriptive Stats'!$J$7</f>
        <v>1.3263747445570306</v>
      </c>
      <c r="L341" s="6">
        <v>105</v>
      </c>
      <c r="M341" s="6">
        <f>(L341-'Descriptive Stats'!$J$3)/'Descriptive Stats'!$J$7</f>
        <v>1.1651451994770852</v>
      </c>
      <c r="N341" s="6">
        <v>80</v>
      </c>
      <c r="O341" s="6">
        <f>(N341-'Descriptive Stats'!$L$3)/'Descriptive Stats'!$L$7</f>
        <v>0.39067845147026442</v>
      </c>
      <c r="P341" s="6">
        <v>590</v>
      </c>
      <c r="Q341" s="6">
        <f>(P341-'Descriptive Stats'!$N$3)/'Descriptive Stats'!$N$7</f>
        <v>1.2495919142705405</v>
      </c>
      <c r="R341">
        <v>98.33</v>
      </c>
      <c r="S341" s="5">
        <v>0.18803670074858628</v>
      </c>
    </row>
    <row r="342" spans="1:19" ht="15" customHeight="1" x14ac:dyDescent="0.25">
      <c r="A342">
        <v>706</v>
      </c>
      <c r="B342">
        <v>706</v>
      </c>
      <c r="C342" t="s">
        <v>1104</v>
      </c>
      <c r="D342" s="6">
        <v>90</v>
      </c>
      <c r="E342" s="6">
        <f>(D342-'Descriptive Stats'!$B$3)/'Descriptive Stats'!$B$7</f>
        <v>0.77081348402814831</v>
      </c>
      <c r="F342" s="6">
        <v>100</v>
      </c>
      <c r="G342" s="6">
        <f>(F342-'Descriptive Stats'!$D$3)/'Descriptive Stats'!$D$7</f>
        <v>0.60944387498962094</v>
      </c>
      <c r="H342" s="6">
        <v>70</v>
      </c>
      <c r="I342" s="5">
        <f>('Base Stats'!H811-'Descriptive Stats'!$F$3)/'Descriptive Stats'!$F$7</f>
        <v>0.81046789037032885</v>
      </c>
      <c r="J342" s="6">
        <v>110</v>
      </c>
      <c r="K342" s="6">
        <f>(J342-'Descriptive Stats'!$H$3)/'Descriptive Stats'!$J$7</f>
        <v>1.3263747445570306</v>
      </c>
      <c r="L342" s="6">
        <v>150</v>
      </c>
      <c r="M342" s="6">
        <f>(L342-'Descriptive Stats'!$J$3)/'Descriptive Stats'!$J$7</f>
        <v>2.7622599463566737</v>
      </c>
      <c r="N342" s="6">
        <v>80</v>
      </c>
      <c r="O342" s="6">
        <f>(N342-'Descriptive Stats'!$L$3)/'Descriptive Stats'!$L$7</f>
        <v>0.39067845147026442</v>
      </c>
      <c r="P342" s="6">
        <v>600</v>
      </c>
      <c r="Q342" s="6">
        <f>(P342-'Descriptive Stats'!$N$3)/'Descriptive Stats'!$N$7</f>
        <v>1.3314988322636017</v>
      </c>
      <c r="R342">
        <v>100</v>
      </c>
      <c r="S342" s="5">
        <v>1.0072961050990601</v>
      </c>
    </row>
    <row r="343" spans="1:19" ht="15" customHeight="1" x14ac:dyDescent="0.25">
      <c r="A343">
        <v>481</v>
      </c>
      <c r="B343">
        <v>481</v>
      </c>
      <c r="C343" t="s">
        <v>845</v>
      </c>
      <c r="D343" s="6">
        <v>80</v>
      </c>
      <c r="E343" s="6">
        <f>(D343-'Descriptive Stats'!$B$3)/'Descriptive Stats'!$B$7</f>
        <v>0.39351295302914624</v>
      </c>
      <c r="F343" s="6">
        <v>105</v>
      </c>
      <c r="G343" s="6">
        <f>(F343-'Descriptive Stats'!$D$3)/'Descriptive Stats'!$D$7</f>
        <v>0.76332550289181178</v>
      </c>
      <c r="H343" s="6">
        <v>105</v>
      </c>
      <c r="I343" s="5">
        <f>('Base Stats'!H569-'Descriptive Stats'!$F$3)/'Descriptive Stats'!$F$7</f>
        <v>0.4922016750229567</v>
      </c>
      <c r="J343" s="6">
        <v>105</v>
      </c>
      <c r="K343" s="6">
        <f>(J343-'Descriptive Stats'!$H$3)/'Descriptive Stats'!$J$7</f>
        <v>1.1489175504592988</v>
      </c>
      <c r="L343" s="6">
        <v>105</v>
      </c>
      <c r="M343" s="6">
        <f>(L343-'Descriptive Stats'!$J$3)/'Descriptive Stats'!$J$7</f>
        <v>1.1651451994770852</v>
      </c>
      <c r="N343" s="6">
        <v>80</v>
      </c>
      <c r="O343" s="6">
        <f>(N343-'Descriptive Stats'!$L$3)/'Descriptive Stats'!$L$7</f>
        <v>0.39067845147026442</v>
      </c>
      <c r="P343" s="6">
        <v>580</v>
      </c>
      <c r="Q343" s="6">
        <f>(P343-'Descriptive Stats'!$N$3)/'Descriptive Stats'!$N$7</f>
        <v>1.1676849962774793</v>
      </c>
      <c r="R343">
        <v>96.67</v>
      </c>
      <c r="S343" s="5">
        <v>0.21426071019729059</v>
      </c>
    </row>
    <row r="344" spans="1:19" ht="15" customHeight="1" x14ac:dyDescent="0.25">
      <c r="A344">
        <v>149</v>
      </c>
      <c r="B344">
        <v>149</v>
      </c>
      <c r="C344" t="s">
        <v>417</v>
      </c>
      <c r="D344" s="6">
        <v>91</v>
      </c>
      <c r="E344" s="6">
        <f>(D344-'Descriptive Stats'!$B$3)/'Descriptive Stats'!$B$7</f>
        <v>0.80854353712804861</v>
      </c>
      <c r="F344" s="6">
        <v>134</v>
      </c>
      <c r="G344" s="6">
        <f>(F344-'Descriptive Stats'!$D$3)/'Descriptive Stats'!$D$7</f>
        <v>1.655838944724519</v>
      </c>
      <c r="H344" s="6">
        <v>95</v>
      </c>
      <c r="I344" s="5">
        <f>('Base Stats'!H189-'Descriptive Stats'!$F$3)/'Descriptive Stats'!$F$7</f>
        <v>-0.46259697101915992</v>
      </c>
      <c r="J344" s="6">
        <v>100</v>
      </c>
      <c r="K344" s="6">
        <f>(J344-'Descriptive Stats'!$H$3)/'Descriptive Stats'!$J$7</f>
        <v>0.97146035636156669</v>
      </c>
      <c r="L344" s="6">
        <v>100</v>
      </c>
      <c r="M344" s="6">
        <f>(L344-'Descriptive Stats'!$J$3)/'Descriptive Stats'!$J$7</f>
        <v>0.9876880053793532</v>
      </c>
      <c r="N344" s="6">
        <v>80</v>
      </c>
      <c r="O344" s="6">
        <f>(N344-'Descriptive Stats'!$L$3)/'Descriptive Stats'!$L$7</f>
        <v>0.39067845147026442</v>
      </c>
      <c r="P344" s="6">
        <v>600</v>
      </c>
      <c r="Q344" s="6">
        <f>(P344-'Descriptive Stats'!$N$3)/'Descriptive Stats'!$N$7</f>
        <v>1.3314988322636017</v>
      </c>
      <c r="R344">
        <v>100</v>
      </c>
      <c r="S344" s="5">
        <v>0.1694501099465851</v>
      </c>
    </row>
    <row r="345" spans="1:19" ht="15" customHeight="1" x14ac:dyDescent="0.25">
      <c r="A345">
        <v>3</v>
      </c>
      <c r="B345">
        <v>3</v>
      </c>
      <c r="C345" t="s">
        <v>193</v>
      </c>
      <c r="D345" s="6">
        <v>80</v>
      </c>
      <c r="E345" s="6">
        <f>(D345-'Descriptive Stats'!$B$3)/'Descriptive Stats'!$B$7</f>
        <v>0.39351295302914624</v>
      </c>
      <c r="F345" s="6">
        <v>82</v>
      </c>
      <c r="G345" s="6">
        <f>(F345-'Descriptive Stats'!$D$3)/'Descriptive Stats'!$D$7</f>
        <v>5.5470014541733774E-2</v>
      </c>
      <c r="H345" s="6">
        <v>83</v>
      </c>
      <c r="I345" s="5">
        <f>('Base Stats'!H4-'Descriptive Stats'!$F$3)/'Descriptive Stats'!$F$7</f>
        <v>-1.194609266318116</v>
      </c>
      <c r="J345" s="6">
        <v>100</v>
      </c>
      <c r="K345" s="6">
        <f>(J345-'Descriptive Stats'!$H$3)/'Descriptive Stats'!$J$7</f>
        <v>0.97146035636156669</v>
      </c>
      <c r="L345" s="6">
        <v>100</v>
      </c>
      <c r="M345" s="6">
        <f>(L345-'Descriptive Stats'!$J$3)/'Descriptive Stats'!$J$7</f>
        <v>0.9876880053793532</v>
      </c>
      <c r="N345" s="6">
        <v>80</v>
      </c>
      <c r="O345" s="6">
        <f>(N345-'Descriptive Stats'!$L$3)/'Descriptive Stats'!$L$7</f>
        <v>0.39067845147026442</v>
      </c>
      <c r="P345" s="6">
        <v>525</v>
      </c>
      <c r="Q345" s="6">
        <f>(P345-'Descriptive Stats'!$N$3)/'Descriptive Stats'!$N$7</f>
        <v>0.7171969473156431</v>
      </c>
      <c r="R345">
        <v>87.5</v>
      </c>
      <c r="S345" s="5">
        <v>2.7849712228590033</v>
      </c>
    </row>
    <row r="346" spans="1:19" ht="15" customHeight="1" x14ac:dyDescent="0.25">
      <c r="A346">
        <v>284</v>
      </c>
      <c r="B346">
        <v>284</v>
      </c>
      <c r="C346" t="s">
        <v>582</v>
      </c>
      <c r="D346" s="6">
        <v>70</v>
      </c>
      <c r="E346" s="6">
        <f>(D346-'Descriptive Stats'!$B$3)/'Descriptive Stats'!$B$7</f>
        <v>1.6212422030144117E-2</v>
      </c>
      <c r="F346" s="6">
        <v>60</v>
      </c>
      <c r="G346" s="6">
        <f>(F346-'Descriptive Stats'!$D$3)/'Descriptive Stats'!$D$7</f>
        <v>-0.62160914822790603</v>
      </c>
      <c r="H346" s="6">
        <v>62</v>
      </c>
      <c r="I346" s="5">
        <f>('Base Stats'!H339-'Descriptive Stats'!$F$3)/'Descriptive Stats'!$F$7</f>
        <v>0.6513347826966428</v>
      </c>
      <c r="J346" s="6">
        <v>100</v>
      </c>
      <c r="K346" s="6">
        <f>(J346-'Descriptive Stats'!$H$3)/'Descriptive Stats'!$J$7</f>
        <v>0.97146035636156669</v>
      </c>
      <c r="L346" s="6">
        <v>82</v>
      </c>
      <c r="M346" s="6">
        <f>(L346-'Descriptive Stats'!$J$3)/'Descriptive Stats'!$J$7</f>
        <v>0.34884210662751786</v>
      </c>
      <c r="N346" s="6">
        <v>80</v>
      </c>
      <c r="O346" s="6">
        <f>(N346-'Descriptive Stats'!$L$3)/'Descriptive Stats'!$L$7</f>
        <v>0.39067845147026442</v>
      </c>
      <c r="P346" s="6">
        <v>454</v>
      </c>
      <c r="Q346" s="6">
        <f>(P346-'Descriptive Stats'!$N$3)/'Descriptive Stats'!$N$7</f>
        <v>0.1356578295649089</v>
      </c>
      <c r="R346">
        <v>75.67</v>
      </c>
      <c r="S346" s="5">
        <v>0.41395660143237945</v>
      </c>
    </row>
    <row r="347" spans="1:19" ht="15" customHeight="1" x14ac:dyDescent="0.25">
      <c r="A347">
        <v>92</v>
      </c>
      <c r="B347">
        <v>92</v>
      </c>
      <c r="C347" t="s">
        <v>340</v>
      </c>
      <c r="D347" s="6">
        <v>30</v>
      </c>
      <c r="E347" s="6">
        <f>(D347-'Descriptive Stats'!$B$3)/'Descriptive Stats'!$B$7</f>
        <v>-1.4929897019658644</v>
      </c>
      <c r="F347" s="6">
        <v>35</v>
      </c>
      <c r="G347" s="6">
        <f>(F347-'Descriptive Stats'!$D$3)/'Descriptive Stats'!$D$7</f>
        <v>-1.3910172877388605</v>
      </c>
      <c r="H347" s="6">
        <v>30</v>
      </c>
      <c r="I347" s="5">
        <f>('Base Stats'!H122-'Descriptive Stats'!$F$3)/'Descriptive Stats'!$F$7</f>
        <v>-0.55807683562337163</v>
      </c>
      <c r="J347" s="6">
        <v>100</v>
      </c>
      <c r="K347" s="6">
        <f>(J347-'Descriptive Stats'!$H$3)/'Descriptive Stats'!$J$7</f>
        <v>0.97146035636156669</v>
      </c>
      <c r="L347" s="6">
        <v>35</v>
      </c>
      <c r="M347" s="6">
        <f>(L347-'Descriptive Stats'!$J$3)/'Descriptive Stats'!$J$7</f>
        <v>-1.3192555178911634</v>
      </c>
      <c r="N347" s="6">
        <v>80</v>
      </c>
      <c r="O347" s="6">
        <f>(N347-'Descriptive Stats'!$L$3)/'Descriptive Stats'!$L$7</f>
        <v>0.39067845147026442</v>
      </c>
      <c r="P347" s="6">
        <v>310</v>
      </c>
      <c r="Q347" s="6">
        <f>(P347-'Descriptive Stats'!$N$3)/'Descriptive Stats'!$N$7</f>
        <v>-1.0438017895351717</v>
      </c>
      <c r="R347">
        <v>51.67</v>
      </c>
      <c r="S347" s="5">
        <v>0.89963150196893382</v>
      </c>
    </row>
    <row r="348" spans="1:19" ht="15" customHeight="1" x14ac:dyDescent="0.25">
      <c r="A348">
        <v>275</v>
      </c>
      <c r="B348">
        <v>275</v>
      </c>
      <c r="C348" t="s">
        <v>571</v>
      </c>
      <c r="D348" s="6">
        <v>90</v>
      </c>
      <c r="E348" s="6">
        <f>(D348-'Descriptive Stats'!$B$3)/'Descriptive Stats'!$B$7</f>
        <v>0.77081348402814831</v>
      </c>
      <c r="F348" s="6">
        <v>100</v>
      </c>
      <c r="G348" s="6">
        <f>(F348-'Descriptive Stats'!$D$3)/'Descriptive Stats'!$D$7</f>
        <v>0.60944387498962094</v>
      </c>
      <c r="H348" s="6">
        <v>60</v>
      </c>
      <c r="I348" s="5">
        <f>('Base Stats'!H329-'Descriptive Stats'!$F$3)/'Descriptive Stats'!$F$7</f>
        <v>-0.30346386334547382</v>
      </c>
      <c r="J348" s="6">
        <v>90</v>
      </c>
      <c r="K348" s="6">
        <f>(J348-'Descriptive Stats'!$H$3)/'Descriptive Stats'!$J$7</f>
        <v>0.61654596816610263</v>
      </c>
      <c r="L348" s="6">
        <v>60</v>
      </c>
      <c r="M348" s="6">
        <f>(L348-'Descriptive Stats'!$J$3)/'Descriptive Stats'!$J$7</f>
        <v>-0.4319695474025031</v>
      </c>
      <c r="N348" s="6">
        <v>80</v>
      </c>
      <c r="O348" s="6">
        <f>(N348-'Descriptive Stats'!$L$3)/'Descriptive Stats'!$L$7</f>
        <v>0.39067845147026442</v>
      </c>
      <c r="P348" s="6">
        <v>480</v>
      </c>
      <c r="Q348" s="6">
        <f>(P348-'Descriptive Stats'!$N$3)/'Descriptive Stats'!$N$7</f>
        <v>0.34861581634686789</v>
      </c>
      <c r="R348">
        <v>80</v>
      </c>
      <c r="S348" s="5">
        <v>0.16275999620647055</v>
      </c>
    </row>
    <row r="349" spans="1:19" ht="15" customHeight="1" x14ac:dyDescent="0.25">
      <c r="A349">
        <v>426</v>
      </c>
      <c r="B349">
        <v>426</v>
      </c>
      <c r="C349" t="s">
        <v>770</v>
      </c>
      <c r="D349" s="6">
        <v>150</v>
      </c>
      <c r="E349" s="6">
        <f>(D349-'Descriptive Stats'!$B$3)/'Descriptive Stats'!$B$7</f>
        <v>3.0346166700221611</v>
      </c>
      <c r="F349" s="6">
        <v>80</v>
      </c>
      <c r="G349" s="6">
        <f>(F349-'Descriptive Stats'!$D$3)/'Descriptive Stats'!$D$7</f>
        <v>-6.0826366191425729E-3</v>
      </c>
      <c r="H349" s="6">
        <v>44</v>
      </c>
      <c r="I349" s="5">
        <f>('Base Stats'!H504-'Descriptive Stats'!$F$3)/'Descriptive Stats'!$F$7</f>
        <v>-0.93999629404021823</v>
      </c>
      <c r="J349" s="6">
        <v>90</v>
      </c>
      <c r="K349" s="6">
        <f>(J349-'Descriptive Stats'!$H$3)/'Descriptive Stats'!$J$7</f>
        <v>0.61654596816610263</v>
      </c>
      <c r="L349" s="6">
        <v>54</v>
      </c>
      <c r="M349" s="6">
        <f>(L349-'Descriptive Stats'!$J$3)/'Descriptive Stats'!$J$7</f>
        <v>-0.64491818031978154</v>
      </c>
      <c r="N349" s="6">
        <v>80</v>
      </c>
      <c r="O349" s="6">
        <f>(N349-'Descriptive Stats'!$L$3)/'Descriptive Stats'!$L$7</f>
        <v>0.39067845147026442</v>
      </c>
      <c r="P349" s="6">
        <v>498</v>
      </c>
      <c r="Q349" s="6">
        <f>(P349-'Descriptive Stats'!$N$3)/'Descriptive Stats'!$N$7</f>
        <v>0.49604826873437796</v>
      </c>
      <c r="R349">
        <v>83</v>
      </c>
      <c r="S349" s="5">
        <v>1.3707942561324691</v>
      </c>
    </row>
    <row r="350" spans="1:19" ht="15" customHeight="1" x14ac:dyDescent="0.25">
      <c r="A350">
        <v>326</v>
      </c>
      <c r="B350">
        <v>326</v>
      </c>
      <c r="C350" t="s">
        <v>638</v>
      </c>
      <c r="D350" s="6">
        <v>80</v>
      </c>
      <c r="E350" s="6">
        <f>(D350-'Descriptive Stats'!$B$3)/'Descriptive Stats'!$B$7</f>
        <v>0.39351295302914624</v>
      </c>
      <c r="F350" s="6">
        <v>45</v>
      </c>
      <c r="G350" s="6">
        <f>(F350-'Descriptive Stats'!$D$3)/'Descriptive Stats'!$D$7</f>
        <v>-1.0832540319344788</v>
      </c>
      <c r="H350" s="6">
        <v>65</v>
      </c>
      <c r="I350" s="5">
        <f>('Base Stats'!H388-'Descriptive Stats'!$F$3)/'Descriptive Stats'!$F$7</f>
        <v>0.14210883814084727</v>
      </c>
      <c r="J350" s="6">
        <v>90</v>
      </c>
      <c r="K350" s="6">
        <f>(J350-'Descriptive Stats'!$H$3)/'Descriptive Stats'!$J$7</f>
        <v>0.61654596816610263</v>
      </c>
      <c r="L350" s="6">
        <v>110</v>
      </c>
      <c r="M350" s="6">
        <f>(L350-'Descriptive Stats'!$J$3)/'Descriptive Stats'!$J$7</f>
        <v>1.3426023935748173</v>
      </c>
      <c r="N350" s="6">
        <v>80</v>
      </c>
      <c r="O350" s="6">
        <f>(N350-'Descriptive Stats'!$L$3)/'Descriptive Stats'!$L$7</f>
        <v>0.39067845147026442</v>
      </c>
      <c r="P350" s="6">
        <v>470</v>
      </c>
      <c r="Q350" s="6">
        <f>(P350-'Descriptive Stats'!$N$3)/'Descriptive Stats'!$N$7</f>
        <v>0.26670889835380673</v>
      </c>
      <c r="R350">
        <v>78.33</v>
      </c>
      <c r="S350" s="5">
        <v>0.57483077977841457</v>
      </c>
    </row>
    <row r="351" spans="1:19" ht="15" customHeight="1" x14ac:dyDescent="0.25">
      <c r="A351">
        <v>154</v>
      </c>
      <c r="B351">
        <v>154</v>
      </c>
      <c r="C351" t="s">
        <v>426</v>
      </c>
      <c r="D351" s="6">
        <v>80</v>
      </c>
      <c r="E351" s="6">
        <f>(D351-'Descriptive Stats'!$B$3)/'Descriptive Stats'!$B$7</f>
        <v>0.39351295302914624</v>
      </c>
      <c r="F351" s="6">
        <v>82</v>
      </c>
      <c r="G351" s="6">
        <f>(F351-'Descriptive Stats'!$D$3)/'Descriptive Stats'!$D$7</f>
        <v>5.5470014541733774E-2</v>
      </c>
      <c r="H351" s="6">
        <v>100</v>
      </c>
      <c r="I351" s="5">
        <f>('Base Stats'!H196-'Descriptive Stats'!$F$3)/'Descriptive Stats'!$F$7</f>
        <v>1.480235200189838E-2</v>
      </c>
      <c r="J351" s="6">
        <v>83</v>
      </c>
      <c r="K351" s="6">
        <f>(J351-'Descriptive Stats'!$H$3)/'Descriptive Stats'!$J$7</f>
        <v>0.36810589642927777</v>
      </c>
      <c r="L351" s="6">
        <v>100</v>
      </c>
      <c r="M351" s="6">
        <f>(L351-'Descriptive Stats'!$J$3)/'Descriptive Stats'!$J$7</f>
        <v>0.9876880053793532</v>
      </c>
      <c r="N351" s="6">
        <v>80</v>
      </c>
      <c r="O351" s="6">
        <f>(N351-'Descriptive Stats'!$L$3)/'Descriptive Stats'!$L$7</f>
        <v>0.39067845147026442</v>
      </c>
      <c r="P351" s="6">
        <v>525</v>
      </c>
      <c r="Q351" s="6">
        <f>(P351-'Descriptive Stats'!$N$3)/'Descriptive Stats'!$N$7</f>
        <v>0.7171969473156431</v>
      </c>
      <c r="R351">
        <v>87.5</v>
      </c>
      <c r="S351" s="5">
        <v>0.26542894225447788</v>
      </c>
    </row>
    <row r="352" spans="1:19" ht="15" customHeight="1" x14ac:dyDescent="0.25">
      <c r="A352">
        <v>489</v>
      </c>
      <c r="B352">
        <v>489</v>
      </c>
      <c r="C352" t="s">
        <v>855</v>
      </c>
      <c r="D352" s="6">
        <v>80</v>
      </c>
      <c r="E352" s="6">
        <f>(D352-'Descriptive Stats'!$B$3)/'Descriptive Stats'!$B$7</f>
        <v>0.39351295302914624</v>
      </c>
      <c r="F352" s="6">
        <v>80</v>
      </c>
      <c r="G352" s="6">
        <f>(F352-'Descriptive Stats'!$D$3)/'Descriptive Stats'!$D$7</f>
        <v>-6.0826366191425729E-3</v>
      </c>
      <c r="H352" s="6">
        <v>80</v>
      </c>
      <c r="I352" s="5">
        <f>('Base Stats'!H578-'Descriptive Stats'!$F$3)/'Descriptive Stats'!$F$7</f>
        <v>0.4922016750229567</v>
      </c>
      <c r="J352" s="6">
        <v>80</v>
      </c>
      <c r="K352" s="6">
        <f>(J352-'Descriptive Stats'!$H$3)/'Descriptive Stats'!$J$7</f>
        <v>0.26163157997063852</v>
      </c>
      <c r="L352" s="6">
        <v>80</v>
      </c>
      <c r="M352" s="6">
        <f>(L352-'Descriptive Stats'!$J$3)/'Descriptive Stats'!$J$7</f>
        <v>0.27785922898842508</v>
      </c>
      <c r="N352" s="6">
        <v>80</v>
      </c>
      <c r="O352" s="6">
        <f>(N352-'Descriptive Stats'!$L$3)/'Descriptive Stats'!$L$7</f>
        <v>0.39067845147026442</v>
      </c>
      <c r="P352" s="6">
        <v>480</v>
      </c>
      <c r="Q352" s="6">
        <f>(P352-'Descriptive Stats'!$N$3)/'Descriptive Stats'!$N$7</f>
        <v>0.34861581634686789</v>
      </c>
      <c r="R352">
        <v>80</v>
      </c>
      <c r="S352" s="5">
        <v>5.920926784007436E-2</v>
      </c>
    </row>
    <row r="353" spans="1:19" ht="15" customHeight="1" x14ac:dyDescent="0.25">
      <c r="A353">
        <v>362</v>
      </c>
      <c r="B353">
        <v>362</v>
      </c>
      <c r="C353" t="s">
        <v>680</v>
      </c>
      <c r="D353" s="6">
        <v>80</v>
      </c>
      <c r="E353" s="6">
        <f>(D353-'Descriptive Stats'!$B$3)/'Descriptive Stats'!$B$7</f>
        <v>0.39351295302914624</v>
      </c>
      <c r="F353" s="6">
        <v>80</v>
      </c>
      <c r="G353" s="6">
        <f>(F353-'Descriptive Stats'!$D$3)/'Descriptive Stats'!$D$7</f>
        <v>-6.0826366191425729E-3</v>
      </c>
      <c r="H353" s="6">
        <v>80</v>
      </c>
      <c r="I353" s="5">
        <f>('Base Stats'!H427-'Descriptive Stats'!$F$3)/'Descriptive Stats'!$F$7</f>
        <v>2.4017989671071898</v>
      </c>
      <c r="J353" s="6">
        <v>80</v>
      </c>
      <c r="K353" s="6">
        <f>(J353-'Descriptive Stats'!$H$3)/'Descriptive Stats'!$J$7</f>
        <v>0.26163157997063852</v>
      </c>
      <c r="L353" s="6">
        <v>80</v>
      </c>
      <c r="M353" s="6">
        <f>(L353-'Descriptive Stats'!$J$3)/'Descriptive Stats'!$J$7</f>
        <v>0.27785922898842508</v>
      </c>
      <c r="N353" s="6">
        <v>80</v>
      </c>
      <c r="O353" s="6">
        <f>(N353-'Descriptive Stats'!$L$3)/'Descriptive Stats'!$L$7</f>
        <v>0.39067845147026442</v>
      </c>
      <c r="P353" s="6">
        <v>480</v>
      </c>
      <c r="Q353" s="6">
        <f>(P353-'Descriptive Stats'!$N$3)/'Descriptive Stats'!$N$7</f>
        <v>0.34861581634686789</v>
      </c>
      <c r="R353">
        <v>80</v>
      </c>
      <c r="S353" s="5">
        <v>0.41008773170149859</v>
      </c>
    </row>
    <row r="354" spans="1:19" ht="15" customHeight="1" x14ac:dyDescent="0.25">
      <c r="A354">
        <v>156</v>
      </c>
      <c r="B354">
        <v>156</v>
      </c>
      <c r="C354" t="s">
        <v>428</v>
      </c>
      <c r="D354" s="6">
        <v>58</v>
      </c>
      <c r="E354" s="6">
        <f>(D354-'Descriptive Stats'!$B$3)/'Descriptive Stats'!$B$7</f>
        <v>-0.43654821516865844</v>
      </c>
      <c r="F354" s="6">
        <v>64</v>
      </c>
      <c r="G354" s="6">
        <f>(F354-'Descriptive Stats'!$D$3)/'Descriptive Stats'!$D$7</f>
        <v>-0.49850384590615338</v>
      </c>
      <c r="H354" s="6">
        <v>58</v>
      </c>
      <c r="I354" s="5">
        <f>('Base Stats'!H198-'Descriptive Stats'!$F$3)/'Descriptive Stats'!$F$7</f>
        <v>0.36489518888400779</v>
      </c>
      <c r="J354" s="6">
        <v>80</v>
      </c>
      <c r="K354" s="6">
        <f>(J354-'Descriptive Stats'!$H$3)/'Descriptive Stats'!$J$7</f>
        <v>0.26163157997063852</v>
      </c>
      <c r="L354" s="6">
        <v>65</v>
      </c>
      <c r="M354" s="6">
        <f>(L354-'Descriptive Stats'!$J$3)/'Descriptive Stats'!$J$7</f>
        <v>-0.25451235330477107</v>
      </c>
      <c r="N354" s="6">
        <v>80</v>
      </c>
      <c r="O354" s="6">
        <f>(N354-'Descriptive Stats'!$L$3)/'Descriptive Stats'!$L$7</f>
        <v>0.39067845147026442</v>
      </c>
      <c r="P354" s="6">
        <v>405</v>
      </c>
      <c r="Q354" s="6">
        <f>(P354-'Descriptive Stats'!$N$3)/'Descriptive Stats'!$N$7</f>
        <v>-0.26568606860109073</v>
      </c>
      <c r="R354">
        <v>67.5</v>
      </c>
      <c r="S354" s="5">
        <v>0.11139044768661949</v>
      </c>
    </row>
    <row r="355" spans="1:19" ht="15" customHeight="1" x14ac:dyDescent="0.25">
      <c r="A355">
        <v>5</v>
      </c>
      <c r="B355">
        <v>5</v>
      </c>
      <c r="C355" t="s">
        <v>197</v>
      </c>
      <c r="D355" s="6">
        <v>58</v>
      </c>
      <c r="E355" s="6">
        <f>(D355-'Descriptive Stats'!$B$3)/'Descriptive Stats'!$B$7</f>
        <v>-0.43654821516865844</v>
      </c>
      <c r="F355" s="6">
        <v>64</v>
      </c>
      <c r="G355" s="6">
        <f>(F355-'Descriptive Stats'!$D$3)/'Descriptive Stats'!$D$7</f>
        <v>-0.49850384590615338</v>
      </c>
      <c r="H355" s="6">
        <v>58</v>
      </c>
      <c r="I355" s="5">
        <f>('Base Stats'!H7-'Descriptive Stats'!$F$3)/'Descriptive Stats'!$F$7</f>
        <v>-0.78086318636653218</v>
      </c>
      <c r="J355" s="6">
        <v>80</v>
      </c>
      <c r="K355" s="6">
        <f>(J355-'Descriptive Stats'!$H$3)/'Descriptive Stats'!$J$7</f>
        <v>0.26163157997063852</v>
      </c>
      <c r="L355" s="6">
        <v>65</v>
      </c>
      <c r="M355" s="6">
        <f>(L355-'Descriptive Stats'!$J$3)/'Descriptive Stats'!$J$7</f>
        <v>-0.25451235330477107</v>
      </c>
      <c r="N355" s="6">
        <v>80</v>
      </c>
      <c r="O355" s="6">
        <f>(N355-'Descriptive Stats'!$L$3)/'Descriptive Stats'!$L$7</f>
        <v>0.39067845147026442</v>
      </c>
      <c r="P355" s="6">
        <v>405</v>
      </c>
      <c r="Q355" s="6">
        <f>(P355-'Descriptive Stats'!$N$3)/'Descriptive Stats'!$N$7</f>
        <v>-0.26568606860109073</v>
      </c>
      <c r="R355">
        <v>67.5</v>
      </c>
      <c r="S355" s="5">
        <v>0.13556166429911079</v>
      </c>
    </row>
    <row r="356" spans="1:19" ht="15" customHeight="1" x14ac:dyDescent="0.25">
      <c r="A356">
        <v>473</v>
      </c>
      <c r="B356">
        <v>473</v>
      </c>
      <c r="C356" t="s">
        <v>825</v>
      </c>
      <c r="D356" s="6">
        <v>110</v>
      </c>
      <c r="E356" s="6">
        <f>(D356-'Descriptive Stats'!$B$3)/'Descriptive Stats'!$B$7</f>
        <v>1.5254145460261526</v>
      </c>
      <c r="F356" s="6">
        <v>130</v>
      </c>
      <c r="G356" s="6">
        <f>(F356-'Descriptive Stats'!$D$3)/'Descriptive Stats'!$D$7</f>
        <v>1.5327336424027662</v>
      </c>
      <c r="H356" s="6">
        <v>80</v>
      </c>
      <c r="I356" s="5">
        <f>('Base Stats'!H555-'Descriptive Stats'!$F$3)/'Descriptive Stats'!$F$7</f>
        <v>-0.97182291557495548</v>
      </c>
      <c r="J356" s="6">
        <v>70</v>
      </c>
      <c r="K356" s="6">
        <f>(J356-'Descriptive Stats'!$H$3)/'Descriptive Stats'!$J$7</f>
        <v>-9.3282808224825542E-2</v>
      </c>
      <c r="L356" s="6">
        <v>60</v>
      </c>
      <c r="M356" s="6">
        <f>(L356-'Descriptive Stats'!$J$3)/'Descriptive Stats'!$J$7</f>
        <v>-0.4319695474025031</v>
      </c>
      <c r="N356" s="6">
        <v>80</v>
      </c>
      <c r="O356" s="6">
        <f>(N356-'Descriptive Stats'!$L$3)/'Descriptive Stats'!$L$7</f>
        <v>0.39067845147026442</v>
      </c>
      <c r="P356" s="6">
        <v>530</v>
      </c>
      <c r="Q356" s="6">
        <f>(P356-'Descriptive Stats'!$N$3)/'Descriptive Stats'!$N$7</f>
        <v>0.75815040631217367</v>
      </c>
      <c r="R356">
        <v>88.33</v>
      </c>
      <c r="S356" s="5">
        <v>0.59354407453862912</v>
      </c>
    </row>
    <row r="357" spans="1:19" ht="15" customHeight="1" x14ac:dyDescent="0.25">
      <c r="A357">
        <v>334</v>
      </c>
      <c r="B357">
        <v>334</v>
      </c>
      <c r="C357" t="s">
        <v>646</v>
      </c>
      <c r="D357" s="6">
        <v>75</v>
      </c>
      <c r="E357" s="6">
        <f>(D357-'Descriptive Stats'!$B$3)/'Descriptive Stats'!$B$7</f>
        <v>0.20486268752964518</v>
      </c>
      <c r="F357" s="6">
        <v>70</v>
      </c>
      <c r="G357" s="6">
        <f>(F357-'Descriptive Stats'!$D$3)/'Descriptive Stats'!$D$7</f>
        <v>-0.31384589242352434</v>
      </c>
      <c r="H357" s="6">
        <v>90</v>
      </c>
      <c r="I357" s="5">
        <f>('Base Stats'!H396-'Descriptive Stats'!$F$3)/'Descriptive Stats'!$F$7</f>
        <v>-0.46259697101915992</v>
      </c>
      <c r="J357" s="6">
        <v>70</v>
      </c>
      <c r="K357" s="6">
        <f>(J357-'Descriptive Stats'!$H$3)/'Descriptive Stats'!$J$7</f>
        <v>-9.3282808224825542E-2</v>
      </c>
      <c r="L357" s="6">
        <v>105</v>
      </c>
      <c r="M357" s="6">
        <f>(L357-'Descriptive Stats'!$J$3)/'Descriptive Stats'!$J$7</f>
        <v>1.1651451994770852</v>
      </c>
      <c r="N357" s="6">
        <v>80</v>
      </c>
      <c r="O357" s="6">
        <f>(N357-'Descriptive Stats'!$L$3)/'Descriptive Stats'!$L$7</f>
        <v>0.39067845147026442</v>
      </c>
      <c r="P357" s="6">
        <v>490</v>
      </c>
      <c r="Q357" s="6">
        <f>(P357-'Descriptive Stats'!$N$3)/'Descriptive Stats'!$N$7</f>
        <v>0.43052273433992905</v>
      </c>
      <c r="R357">
        <v>81.67</v>
      </c>
      <c r="S357" s="5">
        <v>0.25634291157826961</v>
      </c>
    </row>
    <row r="358" spans="1:19" ht="15" customHeight="1" x14ac:dyDescent="0.25">
      <c r="A358">
        <v>475</v>
      </c>
      <c r="B358">
        <v>475</v>
      </c>
      <c r="C358" t="s">
        <v>827</v>
      </c>
      <c r="D358" s="6">
        <v>68</v>
      </c>
      <c r="E358" s="6">
        <f>(D358-'Descriptive Stats'!$B$3)/'Descriptive Stats'!$B$7</f>
        <v>-5.9247684169656305E-2</v>
      </c>
      <c r="F358" s="6">
        <v>125</v>
      </c>
      <c r="G358" s="6">
        <f>(F358-'Descriptive Stats'!$D$3)/'Descriptive Stats'!$D$7</f>
        <v>1.3788520145005754</v>
      </c>
      <c r="H358" s="6">
        <v>65</v>
      </c>
      <c r="I358" s="5">
        <f>('Base Stats'!H557-'Descriptive Stats'!$F$3)/'Descriptive Stats'!$F$7</f>
        <v>1.2878672133913873</v>
      </c>
      <c r="J358" s="6">
        <v>65</v>
      </c>
      <c r="K358" s="6">
        <f>(J358-'Descriptive Stats'!$H$3)/'Descriptive Stats'!$J$7</f>
        <v>-0.27074000232255757</v>
      </c>
      <c r="L358" s="6">
        <v>115</v>
      </c>
      <c r="M358" s="6">
        <f>(L358-'Descriptive Stats'!$J$3)/'Descriptive Stats'!$J$7</f>
        <v>1.5200595876725493</v>
      </c>
      <c r="N358" s="6">
        <v>80</v>
      </c>
      <c r="O358" s="6">
        <f>(N358-'Descriptive Stats'!$L$3)/'Descriptive Stats'!$L$7</f>
        <v>0.39067845147026442</v>
      </c>
      <c r="P358" s="6">
        <v>518</v>
      </c>
      <c r="Q358" s="6">
        <f>(P358-'Descriptive Stats'!$N$3)/'Descriptive Stats'!$N$7</f>
        <v>0.65986210472050022</v>
      </c>
      <c r="R358">
        <v>86.33</v>
      </c>
      <c r="S358" s="5">
        <v>0.54978436186852297</v>
      </c>
    </row>
    <row r="359" spans="1:19" ht="15" customHeight="1" x14ac:dyDescent="0.25">
      <c r="A359">
        <v>141</v>
      </c>
      <c r="B359">
        <v>141</v>
      </c>
      <c r="C359" t="s">
        <v>407</v>
      </c>
      <c r="D359" s="6">
        <v>60</v>
      </c>
      <c r="E359" s="6">
        <f>(D359-'Descriptive Stats'!$B$3)/'Descriptive Stats'!$B$7</f>
        <v>-0.36108810896885801</v>
      </c>
      <c r="F359" s="6">
        <v>115</v>
      </c>
      <c r="G359" s="6">
        <f>(F359-'Descriptive Stats'!$D$3)/'Descriptive Stats'!$D$7</f>
        <v>1.0710887586961935</v>
      </c>
      <c r="H359" s="6">
        <v>105</v>
      </c>
      <c r="I359" s="5">
        <f>('Base Stats'!H180-'Descriptive Stats'!$F$3)/'Descriptive Stats'!$F$7</f>
        <v>0.4922016750229567</v>
      </c>
      <c r="J359" s="6">
        <v>65</v>
      </c>
      <c r="K359" s="6">
        <f>(J359-'Descriptive Stats'!$H$3)/'Descriptive Stats'!$J$7</f>
        <v>-0.27074000232255757</v>
      </c>
      <c r="L359" s="6">
        <v>70</v>
      </c>
      <c r="M359" s="6">
        <f>(L359-'Descriptive Stats'!$J$3)/'Descriptive Stats'!$J$7</f>
        <v>-7.7055159207039009E-2</v>
      </c>
      <c r="N359" s="6">
        <v>80</v>
      </c>
      <c r="O359" s="6">
        <f>(N359-'Descriptive Stats'!$L$3)/'Descriptive Stats'!$L$7</f>
        <v>0.39067845147026442</v>
      </c>
      <c r="P359" s="6">
        <v>495</v>
      </c>
      <c r="Q359" s="6">
        <f>(P359-'Descriptive Stats'!$N$3)/'Descriptive Stats'!$N$7</f>
        <v>0.47147619333645963</v>
      </c>
      <c r="R359">
        <v>82.5</v>
      </c>
      <c r="S359" s="5">
        <v>0.32974565985871895</v>
      </c>
    </row>
    <row r="360" spans="1:19" ht="15" customHeight="1" x14ac:dyDescent="0.25">
      <c r="A360">
        <v>24</v>
      </c>
      <c r="B360">
        <v>24</v>
      </c>
      <c r="C360" t="s">
        <v>230</v>
      </c>
      <c r="D360" s="6">
        <v>60</v>
      </c>
      <c r="E360" s="6">
        <f>(D360-'Descriptive Stats'!$B$3)/'Descriptive Stats'!$B$7</f>
        <v>-0.36108810896885801</v>
      </c>
      <c r="F360" s="6">
        <v>95</v>
      </c>
      <c r="G360" s="6">
        <f>(F360-'Descriptive Stats'!$D$3)/'Descriptive Stats'!$D$7</f>
        <v>0.45556224708743004</v>
      </c>
      <c r="H360" s="6">
        <v>69</v>
      </c>
      <c r="I360" s="5">
        <f>('Base Stats'!H33-'Descriptive Stats'!$F$3)/'Descriptive Stats'!$F$7</f>
        <v>-0.30346386334547382</v>
      </c>
      <c r="J360" s="6">
        <v>65</v>
      </c>
      <c r="K360" s="6">
        <f>(J360-'Descriptive Stats'!$H$3)/'Descriptive Stats'!$J$7</f>
        <v>-0.27074000232255757</v>
      </c>
      <c r="L360" s="6">
        <v>79</v>
      </c>
      <c r="M360" s="6">
        <f>(L360-'Descriptive Stats'!$J$3)/'Descriptive Stats'!$J$7</f>
        <v>0.24236779016887866</v>
      </c>
      <c r="N360" s="6">
        <v>80</v>
      </c>
      <c r="O360" s="6">
        <f>(N360-'Descriptive Stats'!$L$3)/'Descriptive Stats'!$L$7</f>
        <v>0.39067845147026442</v>
      </c>
      <c r="P360" s="6">
        <v>448</v>
      </c>
      <c r="Q360" s="6">
        <f>(P360-'Descriptive Stats'!$N$3)/'Descriptive Stats'!$N$7</f>
        <v>8.6513678769072233E-2</v>
      </c>
      <c r="R360">
        <v>74.67</v>
      </c>
      <c r="S360" s="5">
        <v>0.32649215300838103</v>
      </c>
    </row>
    <row r="361" spans="1:19" ht="15" customHeight="1" x14ac:dyDescent="0.25">
      <c r="A361">
        <v>308</v>
      </c>
      <c r="B361">
        <v>308</v>
      </c>
      <c r="C361" t="s">
        <v>612</v>
      </c>
      <c r="D361" s="6">
        <v>60</v>
      </c>
      <c r="E361" s="6">
        <f>(D361-'Descriptive Stats'!$B$3)/'Descriptive Stats'!$B$7</f>
        <v>-0.36108810896885801</v>
      </c>
      <c r="F361" s="6">
        <v>60</v>
      </c>
      <c r="G361" s="6">
        <f>(F361-'Descriptive Stats'!$D$3)/'Descriptive Stats'!$D$7</f>
        <v>-0.62160914822790603</v>
      </c>
      <c r="H361" s="6">
        <v>75</v>
      </c>
      <c r="I361" s="5">
        <f>('Base Stats'!H366-'Descriptive Stats'!$F$3)/'Descriptive Stats'!$F$7</f>
        <v>-0.78086318636653218</v>
      </c>
      <c r="J361" s="6">
        <v>60</v>
      </c>
      <c r="K361" s="6">
        <f>(J361-'Descriptive Stats'!$H$3)/'Descriptive Stats'!$J$7</f>
        <v>-0.4481971964202896</v>
      </c>
      <c r="L361" s="6">
        <v>75</v>
      </c>
      <c r="M361" s="6">
        <f>(L361-'Descriptive Stats'!$J$3)/'Descriptive Stats'!$J$7</f>
        <v>0.10040203489069302</v>
      </c>
      <c r="N361" s="6">
        <v>80</v>
      </c>
      <c r="O361" s="6">
        <f>(N361-'Descriptive Stats'!$L$3)/'Descriptive Stats'!$L$7</f>
        <v>0.39067845147026442</v>
      </c>
      <c r="P361" s="6">
        <v>410</v>
      </c>
      <c r="Q361" s="6">
        <f>(P361-'Descriptive Stats'!$N$3)/'Descriptive Stats'!$N$7</f>
        <v>-0.22473260960456012</v>
      </c>
      <c r="R361">
        <v>68.33</v>
      </c>
      <c r="S361" s="5">
        <v>0.12776278686035883</v>
      </c>
    </row>
    <row r="362" spans="1:19" ht="15" customHeight="1" x14ac:dyDescent="0.25">
      <c r="A362">
        <v>628</v>
      </c>
      <c r="B362">
        <v>628</v>
      </c>
      <c r="C362" t="s">
        <v>1010</v>
      </c>
      <c r="D362" s="6">
        <v>100</v>
      </c>
      <c r="E362" s="6">
        <f>(D362-'Descriptive Stats'!$B$3)/'Descriptive Stats'!$B$7</f>
        <v>1.1481140150271505</v>
      </c>
      <c r="F362" s="6">
        <v>123</v>
      </c>
      <c r="G362" s="6">
        <f>(F362-'Descriptive Stats'!$D$3)/'Descriptive Stats'!$D$7</f>
        <v>1.317299363339699</v>
      </c>
      <c r="H362" s="6">
        <v>75</v>
      </c>
      <c r="I362" s="5">
        <f>('Base Stats'!H725-'Descriptive Stats'!$F$3)/'Descriptive Stats'!$F$7</f>
        <v>0.4922016750229567</v>
      </c>
      <c r="J362" s="6">
        <v>57</v>
      </c>
      <c r="K362" s="6">
        <f>(J362-'Descriptive Stats'!$H$3)/'Descriptive Stats'!$J$7</f>
        <v>-0.5546715128789288</v>
      </c>
      <c r="L362" s="6">
        <v>75</v>
      </c>
      <c r="M362" s="6">
        <f>(L362-'Descriptive Stats'!$J$3)/'Descriptive Stats'!$J$7</f>
        <v>0.10040203489069302</v>
      </c>
      <c r="N362" s="6">
        <v>80</v>
      </c>
      <c r="O362" s="6">
        <f>(N362-'Descriptive Stats'!$L$3)/'Descriptive Stats'!$L$7</f>
        <v>0.39067845147026442</v>
      </c>
      <c r="P362" s="6">
        <v>510</v>
      </c>
      <c r="Q362" s="6">
        <f>(P362-'Descriptive Stats'!$N$3)/'Descriptive Stats'!$N$7</f>
        <v>0.59433657032605136</v>
      </c>
      <c r="R362">
        <v>85</v>
      </c>
      <c r="S362" s="5">
        <v>0.61594055425644867</v>
      </c>
    </row>
    <row r="363" spans="1:19" ht="15" customHeight="1" x14ac:dyDescent="0.25">
      <c r="A363">
        <v>811</v>
      </c>
      <c r="B363">
        <v>811</v>
      </c>
      <c r="C363" t="s">
        <v>1237</v>
      </c>
      <c r="D363" s="6">
        <v>70</v>
      </c>
      <c r="E363" s="6">
        <f>(D363-'Descriptive Stats'!$B$3)/'Descriptive Stats'!$B$7</f>
        <v>1.6212422030144117E-2</v>
      </c>
      <c r="F363" s="6">
        <v>85</v>
      </c>
      <c r="G363" s="6">
        <f>(F363-'Descriptive Stats'!$D$3)/'Descriptive Stats'!$D$7</f>
        <v>0.1477989912830483</v>
      </c>
      <c r="H363" s="6">
        <v>70</v>
      </c>
      <c r="I363" s="5">
        <f>('Base Stats'!H933-'Descriptive Stats'!$F$3)/'Descriptive Stats'!$F$7</f>
        <v>2.242665859433504</v>
      </c>
      <c r="J363" s="6">
        <v>55</v>
      </c>
      <c r="K363" s="6">
        <f>(J363-'Descriptive Stats'!$H$3)/'Descriptive Stats'!$J$7</f>
        <v>-0.62565439051802163</v>
      </c>
      <c r="L363" s="6">
        <v>60</v>
      </c>
      <c r="M363" s="6">
        <f>(L363-'Descriptive Stats'!$J$3)/'Descriptive Stats'!$J$7</f>
        <v>-0.4319695474025031</v>
      </c>
      <c r="N363" s="6">
        <v>80</v>
      </c>
      <c r="O363" s="6">
        <f>(N363-'Descriptive Stats'!$L$3)/'Descriptive Stats'!$L$7</f>
        <v>0.39067845147026442</v>
      </c>
      <c r="P363" s="6">
        <v>420</v>
      </c>
      <c r="Q363" s="6">
        <f>(P363-'Descriptive Stats'!$N$3)/'Descriptive Stats'!$N$7</f>
        <v>-0.14282569161149899</v>
      </c>
      <c r="R363">
        <v>70</v>
      </c>
      <c r="S363" s="5">
        <v>0.16984050151844604</v>
      </c>
    </row>
    <row r="364" spans="1:19" ht="15" customHeight="1" x14ac:dyDescent="0.25">
      <c r="A364">
        <v>630</v>
      </c>
      <c r="B364">
        <v>630</v>
      </c>
      <c r="C364" t="s">
        <v>1012</v>
      </c>
      <c r="D364" s="6">
        <v>110</v>
      </c>
      <c r="E364" s="6">
        <f>(D364-'Descriptive Stats'!$B$3)/'Descriptive Stats'!$B$7</f>
        <v>1.5254145460261526</v>
      </c>
      <c r="F364" s="6">
        <v>65</v>
      </c>
      <c r="G364" s="6">
        <f>(F364-'Descriptive Stats'!$D$3)/'Descriptive Stats'!$D$7</f>
        <v>-0.46772752032571518</v>
      </c>
      <c r="H364" s="6">
        <v>105</v>
      </c>
      <c r="I364" s="5">
        <f>('Base Stats'!H727-'Descriptive Stats'!$F$3)/'Descriptive Stats'!$F$7</f>
        <v>-0.93999629404021823</v>
      </c>
      <c r="J364" s="6">
        <v>55</v>
      </c>
      <c r="K364" s="6">
        <f>(J364-'Descriptive Stats'!$H$3)/'Descriptive Stats'!$J$7</f>
        <v>-0.62565439051802163</v>
      </c>
      <c r="L364" s="6">
        <v>95</v>
      </c>
      <c r="M364" s="6">
        <f>(L364-'Descriptive Stats'!$J$3)/'Descriptive Stats'!$J$7</f>
        <v>0.81023081128162111</v>
      </c>
      <c r="N364" s="6">
        <v>80</v>
      </c>
      <c r="O364" s="6">
        <f>(N364-'Descriptive Stats'!$L$3)/'Descriptive Stats'!$L$7</f>
        <v>0.39067845147026442</v>
      </c>
      <c r="P364" s="6">
        <v>510</v>
      </c>
      <c r="Q364" s="6">
        <f>(P364-'Descriptive Stats'!$N$3)/'Descriptive Stats'!$N$7</f>
        <v>0.59433657032605136</v>
      </c>
      <c r="R364">
        <v>85</v>
      </c>
      <c r="S364" s="5">
        <v>0.69617443488996844</v>
      </c>
    </row>
    <row r="365" spans="1:19" ht="15" customHeight="1" x14ac:dyDescent="0.25">
      <c r="A365">
        <v>508</v>
      </c>
      <c r="B365">
        <v>508</v>
      </c>
      <c r="C365" t="s">
        <v>876</v>
      </c>
      <c r="D365" s="6">
        <v>85</v>
      </c>
      <c r="E365" s="6">
        <f>(D365-'Descriptive Stats'!$B$3)/'Descriptive Stats'!$B$7</f>
        <v>0.58216321852864727</v>
      </c>
      <c r="F365" s="6">
        <v>110</v>
      </c>
      <c r="G365" s="6">
        <f>(F365-'Descriptive Stats'!$D$3)/'Descriptive Stats'!$D$7</f>
        <v>0.91720713079400262</v>
      </c>
      <c r="H365" s="6">
        <v>90</v>
      </c>
      <c r="I365" s="5">
        <f>('Base Stats'!H598-'Descriptive Stats'!$F$3)/'Descriptive Stats'!$F$7</f>
        <v>1.480235200189838E-2</v>
      </c>
      <c r="J365" s="6">
        <v>45</v>
      </c>
      <c r="K365" s="6">
        <f>(J365-'Descriptive Stats'!$H$3)/'Descriptive Stats'!$J$7</f>
        <v>-0.98056877871348569</v>
      </c>
      <c r="L365" s="6">
        <v>90</v>
      </c>
      <c r="M365" s="6">
        <f>(L365-'Descriptive Stats'!$J$3)/'Descriptive Stats'!$J$7</f>
        <v>0.63277361718388914</v>
      </c>
      <c r="N365" s="6">
        <v>80</v>
      </c>
      <c r="O365" s="6">
        <f>(N365-'Descriptive Stats'!$L$3)/'Descriptive Stats'!$L$7</f>
        <v>0.39067845147026442</v>
      </c>
      <c r="P365" s="6">
        <v>500</v>
      </c>
      <c r="Q365" s="6">
        <f>(P365-'Descriptive Stats'!$N$3)/'Descriptive Stats'!$N$7</f>
        <v>0.5124296523329902</v>
      </c>
      <c r="R365">
        <v>83.33</v>
      </c>
      <c r="S365" s="5">
        <v>0.5346430409139904</v>
      </c>
    </row>
    <row r="366" spans="1:19" ht="15" customHeight="1" x14ac:dyDescent="0.25">
      <c r="A366">
        <v>188</v>
      </c>
      <c r="B366">
        <v>188</v>
      </c>
      <c r="C366" t="s">
        <v>462</v>
      </c>
      <c r="D366" s="6">
        <v>55</v>
      </c>
      <c r="E366" s="6">
        <f>(D366-'Descriptive Stats'!$B$3)/'Descriptive Stats'!$B$7</f>
        <v>-0.54973837446835905</v>
      </c>
      <c r="F366" s="6">
        <v>45</v>
      </c>
      <c r="G366" s="6">
        <f>(F366-'Descriptive Stats'!$D$3)/'Descriptive Stats'!$D$7</f>
        <v>-1.0832540319344788</v>
      </c>
      <c r="H366" s="6">
        <v>50</v>
      </c>
      <c r="I366" s="5">
        <f>('Base Stats'!H231-'Descriptive Stats'!$F$3)/'Descriptive Stats'!$F$7</f>
        <v>0.17393545967558449</v>
      </c>
      <c r="J366" s="6">
        <v>45</v>
      </c>
      <c r="K366" s="6">
        <f>(J366-'Descriptive Stats'!$H$3)/'Descriptive Stats'!$J$7</f>
        <v>-0.98056877871348569</v>
      </c>
      <c r="L366" s="6">
        <v>65</v>
      </c>
      <c r="M366" s="6">
        <f>(L366-'Descriptive Stats'!$J$3)/'Descriptive Stats'!$J$7</f>
        <v>-0.25451235330477107</v>
      </c>
      <c r="N366" s="6">
        <v>80</v>
      </c>
      <c r="O366" s="6">
        <f>(N366-'Descriptive Stats'!$L$3)/'Descriptive Stats'!$L$7</f>
        <v>0.39067845147026442</v>
      </c>
      <c r="P366" s="6">
        <v>340</v>
      </c>
      <c r="Q366" s="6">
        <f>(P366-'Descriptive Stats'!$N$3)/'Descriptive Stats'!$N$7</f>
        <v>-0.79808103555598819</v>
      </c>
      <c r="R366">
        <v>56.67</v>
      </c>
      <c r="S366" s="5">
        <v>0.23799610650933506</v>
      </c>
    </row>
    <row r="367" spans="1:19" ht="15" customHeight="1" x14ac:dyDescent="0.25">
      <c r="A367">
        <v>766</v>
      </c>
      <c r="B367">
        <v>766</v>
      </c>
      <c r="C367" t="s">
        <v>1184</v>
      </c>
      <c r="D367" s="6">
        <v>100</v>
      </c>
      <c r="E367" s="6">
        <f>(D367-'Descriptive Stats'!$B$3)/'Descriptive Stats'!$B$7</f>
        <v>1.1481140150271505</v>
      </c>
      <c r="F367" s="6">
        <v>120</v>
      </c>
      <c r="G367" s="6">
        <f>(F367-'Descriptive Stats'!$D$3)/'Descriptive Stats'!$D$7</f>
        <v>1.2249703865983845</v>
      </c>
      <c r="H367" s="6">
        <v>90</v>
      </c>
      <c r="I367" s="5">
        <f>('Base Stats'!H884-'Descriptive Stats'!$F$3)/'Descriptive Stats'!$F$7</f>
        <v>-0.78086318636653218</v>
      </c>
      <c r="J367" s="6">
        <v>40</v>
      </c>
      <c r="K367" s="6">
        <f>(J367-'Descriptive Stats'!$H$3)/'Descriptive Stats'!$J$7</f>
        <v>-1.1580259728112177</v>
      </c>
      <c r="L367" s="6">
        <v>60</v>
      </c>
      <c r="M367" s="6">
        <f>(L367-'Descriptive Stats'!$J$3)/'Descriptive Stats'!$J$7</f>
        <v>-0.4319695474025031</v>
      </c>
      <c r="N367" s="6">
        <v>80</v>
      </c>
      <c r="O367" s="6">
        <f>(N367-'Descriptive Stats'!$L$3)/'Descriptive Stats'!$L$7</f>
        <v>0.39067845147026442</v>
      </c>
      <c r="P367" s="6">
        <v>490</v>
      </c>
      <c r="Q367" s="6">
        <f>(P367-'Descriptive Stats'!$N$3)/'Descriptive Stats'!$N$7</f>
        <v>0.43052273433992905</v>
      </c>
      <c r="R367">
        <v>81.67</v>
      </c>
      <c r="S367" s="5">
        <v>0.74993828333864387</v>
      </c>
    </row>
    <row r="368" spans="1:19" ht="15" customHeight="1" x14ac:dyDescent="0.25">
      <c r="A368">
        <v>397</v>
      </c>
      <c r="B368">
        <v>397</v>
      </c>
      <c r="C368" t="s">
        <v>737</v>
      </c>
      <c r="D368" s="6">
        <v>55</v>
      </c>
      <c r="E368" s="6">
        <f>(D368-'Descriptive Stats'!$B$3)/'Descriptive Stats'!$B$7</f>
        <v>-0.54973837446835905</v>
      </c>
      <c r="F368" s="6">
        <v>75</v>
      </c>
      <c r="G368" s="6">
        <f>(F368-'Descriptive Stats'!$D$3)/'Descriptive Stats'!$D$7</f>
        <v>-0.15996426452133344</v>
      </c>
      <c r="H368" s="6">
        <v>50</v>
      </c>
      <c r="I368" s="5">
        <f>('Base Stats'!H473-'Descriptive Stats'!$F$3)/'Descriptive Stats'!$F$7</f>
        <v>-1.4173956170612765</v>
      </c>
      <c r="J368" s="6">
        <v>40</v>
      </c>
      <c r="K368" s="6">
        <f>(J368-'Descriptive Stats'!$H$3)/'Descriptive Stats'!$J$7</f>
        <v>-1.1580259728112177</v>
      </c>
      <c r="L368" s="6">
        <v>40</v>
      </c>
      <c r="M368" s="6">
        <f>(L368-'Descriptive Stats'!$J$3)/'Descriptive Stats'!$J$7</f>
        <v>-1.1417983237934313</v>
      </c>
      <c r="N368" s="6">
        <v>80</v>
      </c>
      <c r="O368" s="6">
        <f>(N368-'Descriptive Stats'!$L$3)/'Descriptive Stats'!$L$7</f>
        <v>0.39067845147026442</v>
      </c>
      <c r="P368" s="6">
        <v>340</v>
      </c>
      <c r="Q368" s="6">
        <f>(P368-'Descriptive Stats'!$N$3)/'Descriptive Stats'!$N$7</f>
        <v>-0.79808103555598819</v>
      </c>
      <c r="R368">
        <v>56.67</v>
      </c>
      <c r="S368" s="5">
        <v>0.43560824085084998</v>
      </c>
    </row>
    <row r="369" spans="1:19" ht="15" customHeight="1" x14ac:dyDescent="0.25">
      <c r="A369">
        <v>767</v>
      </c>
      <c r="B369">
        <v>767</v>
      </c>
      <c r="C369" t="s">
        <v>1185</v>
      </c>
      <c r="D369" s="6">
        <v>25</v>
      </c>
      <c r="E369" s="6">
        <f>(D369-'Descriptive Stats'!$B$3)/'Descriptive Stats'!$B$7</f>
        <v>-1.6816399674653655</v>
      </c>
      <c r="F369" s="6">
        <v>35</v>
      </c>
      <c r="G369" s="6">
        <f>(F369-'Descriptive Stats'!$D$3)/'Descriptive Stats'!$D$7</f>
        <v>-1.3910172877388605</v>
      </c>
      <c r="H369" s="6">
        <v>40</v>
      </c>
      <c r="I369" s="5">
        <f>('Base Stats'!H885-'Descriptive Stats'!$F$3)/'Descriptive Stats'!$F$7</f>
        <v>-0.78086318636653218</v>
      </c>
      <c r="J369" s="6">
        <v>20</v>
      </c>
      <c r="K369" s="6">
        <f>(J369-'Descriptive Stats'!$H$3)/'Descriptive Stats'!$J$7</f>
        <v>-1.8678547492021458</v>
      </c>
      <c r="L369" s="6">
        <v>30</v>
      </c>
      <c r="M369" s="6">
        <f>(L369-'Descriptive Stats'!$J$3)/'Descriptive Stats'!$J$7</f>
        <v>-1.4967127119888952</v>
      </c>
      <c r="N369" s="6">
        <v>80</v>
      </c>
      <c r="O369" s="6">
        <f>(N369-'Descriptive Stats'!$L$3)/'Descriptive Stats'!$L$7</f>
        <v>0.39067845147026442</v>
      </c>
      <c r="P369" s="6">
        <v>230</v>
      </c>
      <c r="Q369" s="6">
        <f>(P369-'Descriptive Stats'!$N$3)/'Descriptive Stats'!$N$7</f>
        <v>-1.6990571334796607</v>
      </c>
      <c r="R369">
        <v>38.33</v>
      </c>
      <c r="S369" s="5">
        <v>0.55707900333345473</v>
      </c>
    </row>
    <row r="370" spans="1:19" ht="15" customHeight="1" x14ac:dyDescent="0.25">
      <c r="A370">
        <v>129</v>
      </c>
      <c r="B370">
        <v>129</v>
      </c>
      <c r="C370" t="s">
        <v>391</v>
      </c>
      <c r="D370" s="6">
        <v>20</v>
      </c>
      <c r="E370" s="6">
        <f>(D370-'Descriptive Stats'!$B$3)/'Descriptive Stats'!$B$7</f>
        <v>-1.8702902329648665</v>
      </c>
      <c r="F370" s="6">
        <v>10</v>
      </c>
      <c r="G370" s="6">
        <f>(F370-'Descriptive Stats'!$D$3)/'Descriptive Stats'!$D$7</f>
        <v>-2.1604254272498147</v>
      </c>
      <c r="H370" s="6">
        <v>55</v>
      </c>
      <c r="I370" s="5">
        <f>('Base Stats'!H166-'Descriptive Stats'!$F$3)/'Descriptive Stats'!$F$7</f>
        <v>0.17393545967558449</v>
      </c>
      <c r="J370" s="6">
        <v>15</v>
      </c>
      <c r="K370" s="6">
        <f>(J370-'Descriptive Stats'!$H$3)/'Descriptive Stats'!$J$7</f>
        <v>-2.0453119432998781</v>
      </c>
      <c r="L370" s="6">
        <v>20</v>
      </c>
      <c r="M370" s="6">
        <f>(L370-'Descriptive Stats'!$J$3)/'Descriptive Stats'!$J$7</f>
        <v>-1.8516271001843594</v>
      </c>
      <c r="N370" s="6">
        <v>80</v>
      </c>
      <c r="O370" s="6">
        <f>(N370-'Descriptive Stats'!$L$3)/'Descriptive Stats'!$L$7</f>
        <v>0.39067845147026442</v>
      </c>
      <c r="P370" s="6">
        <v>200</v>
      </c>
      <c r="Q370" s="6">
        <f>(P370-'Descriptive Stats'!$N$3)/'Descriptive Stats'!$N$7</f>
        <v>-1.9447778874588442</v>
      </c>
      <c r="R370">
        <v>33.33</v>
      </c>
      <c r="S370" s="5">
        <v>0.83475815438850554</v>
      </c>
    </row>
    <row r="371" spans="1:19" ht="15" customHeight="1" x14ac:dyDescent="0.25">
      <c r="A371">
        <v>349</v>
      </c>
      <c r="B371">
        <v>349</v>
      </c>
      <c r="C371" t="s">
        <v>663</v>
      </c>
      <c r="D371" s="6">
        <v>20</v>
      </c>
      <c r="E371" s="6">
        <f>(D371-'Descriptive Stats'!$B$3)/'Descriptive Stats'!$B$7</f>
        <v>-1.8702902329648665</v>
      </c>
      <c r="F371" s="6">
        <v>15</v>
      </c>
      <c r="G371" s="6">
        <f>(F371-'Descriptive Stats'!$D$3)/'Descriptive Stats'!$D$7</f>
        <v>-2.0065437993476238</v>
      </c>
      <c r="H371" s="6">
        <v>20</v>
      </c>
      <c r="I371" s="5">
        <f>('Base Stats'!H412-'Descriptive Stats'!$F$3)/'Descriptive Stats'!$F$7</f>
        <v>-1.2582625093875905</v>
      </c>
      <c r="J371" s="6">
        <v>10</v>
      </c>
      <c r="K371" s="6">
        <f>(J371-'Descriptive Stats'!$H$3)/'Descriptive Stats'!$J$7</f>
        <v>-2.2227691373976097</v>
      </c>
      <c r="L371" s="6">
        <v>55</v>
      </c>
      <c r="M371" s="6">
        <f>(L371-'Descriptive Stats'!$J$3)/'Descriptive Stats'!$J$7</f>
        <v>-0.60942674150023513</v>
      </c>
      <c r="N371" s="6">
        <v>80</v>
      </c>
      <c r="O371" s="6">
        <f>(N371-'Descriptive Stats'!$L$3)/'Descriptive Stats'!$L$7</f>
        <v>0.39067845147026442</v>
      </c>
      <c r="P371" s="6">
        <v>200</v>
      </c>
      <c r="Q371" s="6">
        <f>(P371-'Descriptive Stats'!$N$3)/'Descriptive Stats'!$N$7</f>
        <v>-1.9447778874588442</v>
      </c>
      <c r="R371">
        <v>33.33</v>
      </c>
      <c r="S371" s="5">
        <v>1.6290482421064889</v>
      </c>
    </row>
    <row r="372" spans="1:19" ht="15" customHeight="1" x14ac:dyDescent="0.25">
      <c r="A372">
        <v>800</v>
      </c>
      <c r="B372">
        <v>800</v>
      </c>
      <c r="C372" t="s">
        <v>1220</v>
      </c>
      <c r="D372" s="6">
        <v>97</v>
      </c>
      <c r="E372" s="6">
        <f>(D372-'Descriptive Stats'!$B$3)/'Descriptive Stats'!$B$7</f>
        <v>1.0349238557274498</v>
      </c>
      <c r="F372" s="6">
        <v>107</v>
      </c>
      <c r="G372" s="6">
        <f>(F372-'Descriptive Stats'!$D$3)/'Descriptive Stats'!$D$7</f>
        <v>0.82487815405268816</v>
      </c>
      <c r="H372" s="6">
        <v>101</v>
      </c>
      <c r="I372" s="5">
        <f>('Base Stats'!H919-'Descriptive Stats'!$F$3)/'Descriptive Stats'!$F$7</f>
        <v>-0.14433075567178771</v>
      </c>
      <c r="J372" s="6">
        <v>127</v>
      </c>
      <c r="K372" s="6">
        <f>(J372-'Descriptive Stats'!$H$3)/'Descriptive Stats'!$J$7</f>
        <v>1.9297292044893197</v>
      </c>
      <c r="L372" s="6">
        <v>89</v>
      </c>
      <c r="M372" s="6">
        <f>(L372-'Descriptive Stats'!$J$3)/'Descriptive Stats'!$J$7</f>
        <v>0.59728217836434272</v>
      </c>
      <c r="N372" s="6">
        <v>79</v>
      </c>
      <c r="O372" s="6">
        <f>(N372-'Descriptive Stats'!$L$3)/'Descriptive Stats'!$L$7</f>
        <v>0.35718608148415137</v>
      </c>
      <c r="P372" s="6">
        <v>600</v>
      </c>
      <c r="Q372" s="6">
        <f>(P372-'Descriptive Stats'!$N$3)/'Descriptive Stats'!$N$7</f>
        <v>1.3314988322636017</v>
      </c>
      <c r="R372">
        <v>100</v>
      </c>
      <c r="S372" s="5">
        <v>0.46089527014065418</v>
      </c>
    </row>
    <row r="373" spans="1:19" ht="15" customHeight="1" x14ac:dyDescent="0.25">
      <c r="A373">
        <v>584</v>
      </c>
      <c r="B373">
        <v>584</v>
      </c>
      <c r="C373" t="s">
        <v>964</v>
      </c>
      <c r="D373" s="6">
        <v>71</v>
      </c>
      <c r="E373" s="6">
        <f>(D373-'Descriptive Stats'!$B$3)/'Descriptive Stats'!$B$7</f>
        <v>5.3942475130044326E-2</v>
      </c>
      <c r="F373" s="6">
        <v>95</v>
      </c>
      <c r="G373" s="6">
        <f>(F373-'Descriptive Stats'!$D$3)/'Descriptive Stats'!$D$7</f>
        <v>0.45556224708743004</v>
      </c>
      <c r="H373" s="6">
        <v>85</v>
      </c>
      <c r="I373" s="5">
        <f>('Base Stats'!H680-'Descriptive Stats'!$F$3)/'Descriptive Stats'!$F$7</f>
        <v>-0.20798399874126217</v>
      </c>
      <c r="J373" s="6">
        <v>110</v>
      </c>
      <c r="K373" s="6">
        <f>(J373-'Descriptive Stats'!$H$3)/'Descriptive Stats'!$J$7</f>
        <v>1.3263747445570306</v>
      </c>
      <c r="L373" s="6">
        <v>95</v>
      </c>
      <c r="M373" s="6">
        <f>(L373-'Descriptive Stats'!$J$3)/'Descriptive Stats'!$J$7</f>
        <v>0.81023081128162111</v>
      </c>
      <c r="N373" s="6">
        <v>79</v>
      </c>
      <c r="O373" s="6">
        <f>(N373-'Descriptive Stats'!$L$3)/'Descriptive Stats'!$L$7</f>
        <v>0.35718608148415137</v>
      </c>
      <c r="P373" s="6">
        <v>535</v>
      </c>
      <c r="Q373" s="6">
        <f>(P373-'Descriptive Stats'!$N$3)/'Descriptive Stats'!$N$7</f>
        <v>0.79910386530870425</v>
      </c>
      <c r="R373">
        <v>89.17</v>
      </c>
      <c r="S373" s="5">
        <v>1.2131908152622295</v>
      </c>
    </row>
    <row r="374" spans="1:19" ht="15" customHeight="1" x14ac:dyDescent="0.25">
      <c r="A374">
        <v>794</v>
      </c>
      <c r="B374">
        <v>794</v>
      </c>
      <c r="C374" t="s">
        <v>1214</v>
      </c>
      <c r="D374" s="6">
        <v>107</v>
      </c>
      <c r="E374" s="6">
        <f>(D374-'Descriptive Stats'!$B$3)/'Descriptive Stats'!$B$7</f>
        <v>1.4122243867264519</v>
      </c>
      <c r="F374" s="6">
        <v>139</v>
      </c>
      <c r="G374" s="6">
        <f>(F374-'Descriptive Stats'!$D$3)/'Descriptive Stats'!$D$7</f>
        <v>1.8097205726267098</v>
      </c>
      <c r="H374" s="6">
        <v>139</v>
      </c>
      <c r="I374" s="5">
        <f>('Base Stats'!H913-'Descriptive Stats'!$F$3)/'Descriptive Stats'!$F$7</f>
        <v>0.17393545967558449</v>
      </c>
      <c r="J374" s="6">
        <v>53</v>
      </c>
      <c r="K374" s="6">
        <f>(J374-'Descriptive Stats'!$H$3)/'Descriptive Stats'!$J$7</f>
        <v>-0.69663726815711446</v>
      </c>
      <c r="L374" s="6">
        <v>53</v>
      </c>
      <c r="M374" s="6">
        <f>(L374-'Descriptive Stats'!$J$3)/'Descriptive Stats'!$J$7</f>
        <v>-0.68040961913932796</v>
      </c>
      <c r="N374" s="6">
        <v>79</v>
      </c>
      <c r="O374" s="6">
        <f>(N374-'Descriptive Stats'!$L$3)/'Descriptive Stats'!$L$7</f>
        <v>0.35718608148415137</v>
      </c>
      <c r="P374" s="6">
        <v>570</v>
      </c>
      <c r="Q374" s="6">
        <f>(P374-'Descriptive Stats'!$N$3)/'Descriptive Stats'!$N$7</f>
        <v>1.0857780782844182</v>
      </c>
      <c r="R374">
        <v>95</v>
      </c>
      <c r="S374" s="5">
        <v>0.94340257090352475</v>
      </c>
    </row>
    <row r="375" spans="1:19" ht="15" customHeight="1" x14ac:dyDescent="0.25">
      <c r="A375">
        <v>9</v>
      </c>
      <c r="B375" t="s">
        <v>206</v>
      </c>
      <c r="C375" t="s">
        <v>207</v>
      </c>
      <c r="D375" s="6">
        <v>79</v>
      </c>
      <c r="E375" s="6">
        <f>(D375-'Descriptive Stats'!$B$3)/'Descriptive Stats'!$B$7</f>
        <v>0.355782899929246</v>
      </c>
      <c r="F375" s="6">
        <v>103</v>
      </c>
      <c r="G375" s="6">
        <f>(F375-'Descriptive Stats'!$D$3)/'Descriptive Stats'!$D$7</f>
        <v>0.7017728517309354</v>
      </c>
      <c r="H375" s="6">
        <v>120</v>
      </c>
      <c r="I375" s="5">
        <f>('Base Stats'!H14-'Descriptive Stats'!$F$3)/'Descriptive Stats'!$F$7</f>
        <v>1.480235200189838E-2</v>
      </c>
      <c r="J375" s="6">
        <v>135</v>
      </c>
      <c r="K375" s="6">
        <f>(J375-'Descriptive Stats'!$H$3)/'Descriptive Stats'!$J$7</f>
        <v>2.2136607150456911</v>
      </c>
      <c r="L375" s="6">
        <v>115</v>
      </c>
      <c r="M375" s="6">
        <f>(L375-'Descriptive Stats'!$J$3)/'Descriptive Stats'!$J$7</f>
        <v>1.5200595876725493</v>
      </c>
      <c r="N375" s="6">
        <v>78</v>
      </c>
      <c r="O375" s="6">
        <f>(N375-'Descriptive Stats'!$L$3)/'Descriptive Stats'!$L$7</f>
        <v>0.32369371149803833</v>
      </c>
      <c r="P375" s="6">
        <v>630</v>
      </c>
      <c r="Q375" s="6">
        <f>(P375-'Descriptive Stats'!$N$3)/'Descriptive Stats'!$N$7</f>
        <v>1.5772195862427851</v>
      </c>
      <c r="R375">
        <v>105</v>
      </c>
      <c r="S375" s="5">
        <v>0.59152965283026671</v>
      </c>
    </row>
    <row r="376" spans="1:19" ht="15" customHeight="1" x14ac:dyDescent="0.25">
      <c r="A376">
        <v>9</v>
      </c>
      <c r="B376">
        <v>9</v>
      </c>
      <c r="C376" t="s">
        <v>205</v>
      </c>
      <c r="D376" s="6">
        <v>79</v>
      </c>
      <c r="E376" s="6">
        <f>(D376-'Descriptive Stats'!$B$3)/'Descriptive Stats'!$B$7</f>
        <v>0.355782899929246</v>
      </c>
      <c r="F376" s="6">
        <v>83</v>
      </c>
      <c r="G376" s="6">
        <f>(F376-'Descriptive Stats'!$D$3)/'Descriptive Stats'!$D$7</f>
        <v>8.6246340122171958E-2</v>
      </c>
      <c r="H376" s="6">
        <v>100</v>
      </c>
      <c r="I376" s="5">
        <f>('Base Stats'!H13-'Descriptive Stats'!$F$3)/'Descriptive Stats'!$F$7</f>
        <v>-1.0991294017139044</v>
      </c>
      <c r="J376" s="6">
        <v>85</v>
      </c>
      <c r="K376" s="6">
        <f>(J376-'Descriptive Stats'!$H$3)/'Descriptive Stats'!$J$7</f>
        <v>0.43908877406837055</v>
      </c>
      <c r="L376" s="6">
        <v>105</v>
      </c>
      <c r="M376" s="6">
        <f>(L376-'Descriptive Stats'!$J$3)/'Descriptive Stats'!$J$7</f>
        <v>1.1651451994770852</v>
      </c>
      <c r="N376" s="6">
        <v>78</v>
      </c>
      <c r="O376" s="6">
        <f>(N376-'Descriptive Stats'!$L$3)/'Descriptive Stats'!$L$7</f>
        <v>0.32369371149803833</v>
      </c>
      <c r="P376" s="6">
        <v>530</v>
      </c>
      <c r="Q376" s="6">
        <f>(P376-'Descriptive Stats'!$N$3)/'Descriptive Stats'!$N$7</f>
        <v>0.75815040631217367</v>
      </c>
      <c r="R376">
        <v>88.33</v>
      </c>
      <c r="S376" s="5">
        <v>0.12669461269290272</v>
      </c>
    </row>
    <row r="377" spans="1:19" ht="15" customHeight="1" x14ac:dyDescent="0.25">
      <c r="A377">
        <v>160</v>
      </c>
      <c r="B377">
        <v>160</v>
      </c>
      <c r="C377" t="s">
        <v>432</v>
      </c>
      <c r="D377" s="6">
        <v>85</v>
      </c>
      <c r="E377" s="6">
        <f>(D377-'Descriptive Stats'!$B$3)/'Descriptive Stats'!$B$7</f>
        <v>0.58216321852864727</v>
      </c>
      <c r="F377" s="6">
        <v>105</v>
      </c>
      <c r="G377" s="6">
        <f>(F377-'Descriptive Stats'!$D$3)/'Descriptive Stats'!$D$7</f>
        <v>0.76332550289181178</v>
      </c>
      <c r="H377" s="6">
        <v>100</v>
      </c>
      <c r="I377" s="5">
        <f>('Base Stats'!H202-'Descriptive Stats'!$F$3)/'Descriptive Stats'!$F$7</f>
        <v>-0.62173007869284602</v>
      </c>
      <c r="J377" s="6">
        <v>79</v>
      </c>
      <c r="K377" s="6">
        <f>(J377-'Descriptive Stats'!$H$3)/'Descriptive Stats'!$J$7</f>
        <v>0.22614014115109213</v>
      </c>
      <c r="L377" s="6">
        <v>83</v>
      </c>
      <c r="M377" s="6">
        <f>(L377-'Descriptive Stats'!$J$3)/'Descriptive Stats'!$J$7</f>
        <v>0.38433354544706427</v>
      </c>
      <c r="N377" s="6">
        <v>78</v>
      </c>
      <c r="O377" s="6">
        <f>(N377-'Descriptive Stats'!$L$3)/'Descriptive Stats'!$L$7</f>
        <v>0.32369371149803833</v>
      </c>
      <c r="P377" s="6">
        <v>530</v>
      </c>
      <c r="Q377" s="6">
        <f>(P377-'Descriptive Stats'!$N$3)/'Descriptive Stats'!$N$7</f>
        <v>0.75815040631217367</v>
      </c>
      <c r="R377">
        <v>88.33</v>
      </c>
      <c r="S377" s="5">
        <v>0.19227293179604235</v>
      </c>
    </row>
    <row r="378" spans="1:19" ht="15" customHeight="1" x14ac:dyDescent="0.25">
      <c r="A378">
        <v>660</v>
      </c>
      <c r="B378">
        <v>660</v>
      </c>
      <c r="C378" t="s">
        <v>1056</v>
      </c>
      <c r="D378" s="6">
        <v>85</v>
      </c>
      <c r="E378" s="6">
        <f>(D378-'Descriptive Stats'!$B$3)/'Descriptive Stats'!$B$7</f>
        <v>0.58216321852864727</v>
      </c>
      <c r="F378" s="6">
        <v>56</v>
      </c>
      <c r="G378" s="6">
        <f>(F378-'Descriptive Stats'!$D$3)/'Descriptive Stats'!$D$7</f>
        <v>-0.74471445054965879</v>
      </c>
      <c r="H378" s="6">
        <v>77</v>
      </c>
      <c r="I378" s="5">
        <f>('Base Stats'!H764-'Descriptive Stats'!$F$3)/'Descriptive Stats'!$F$7</f>
        <v>1.7652665364124456</v>
      </c>
      <c r="J378" s="6">
        <v>50</v>
      </c>
      <c r="K378" s="6">
        <f>(J378-'Descriptive Stats'!$H$3)/'Descriptive Stats'!$J$7</f>
        <v>-0.80311158461575372</v>
      </c>
      <c r="L378" s="6">
        <v>77</v>
      </c>
      <c r="M378" s="6">
        <f>(L378-'Descriptive Stats'!$J$3)/'Descriptive Stats'!$J$7</f>
        <v>0.17138491252978583</v>
      </c>
      <c r="N378" s="6">
        <v>78</v>
      </c>
      <c r="O378" s="6">
        <f>(N378-'Descriptive Stats'!$L$3)/'Descriptive Stats'!$L$7</f>
        <v>0.32369371149803833</v>
      </c>
      <c r="P378" s="6">
        <v>423</v>
      </c>
      <c r="Q378" s="6">
        <f>(P378-'Descriptive Stats'!$N$3)/'Descriptive Stats'!$N$7</f>
        <v>-0.11825361621358065</v>
      </c>
      <c r="R378">
        <v>70.5</v>
      </c>
      <c r="S378" s="5">
        <v>0.27174392529082758</v>
      </c>
    </row>
    <row r="379" spans="1:19" ht="15" customHeight="1" x14ac:dyDescent="0.25">
      <c r="A379">
        <v>800</v>
      </c>
      <c r="B379" t="s">
        <v>1223</v>
      </c>
      <c r="C379" t="s">
        <v>1224</v>
      </c>
      <c r="D379" s="6">
        <v>97</v>
      </c>
      <c r="E379" s="6">
        <f>(D379-'Descriptive Stats'!$B$3)/'Descriptive Stats'!$B$7</f>
        <v>1.0349238557274498</v>
      </c>
      <c r="F379" s="6">
        <v>113</v>
      </c>
      <c r="G379" s="6">
        <f>(F379-'Descriptive Stats'!$D$3)/'Descriptive Stats'!$D$7</f>
        <v>1.0095361075353173</v>
      </c>
      <c r="H379" s="6">
        <v>109</v>
      </c>
      <c r="I379" s="5">
        <f>('Base Stats'!H921-'Descriptive Stats'!$F$3)/'Descriptive Stats'!$F$7</f>
        <v>-0.17615737720652494</v>
      </c>
      <c r="J379" s="6">
        <v>157</v>
      </c>
      <c r="K379" s="6">
        <f>(J379-'Descriptive Stats'!$H$3)/'Descriptive Stats'!$J$7</f>
        <v>2.9944723690757118</v>
      </c>
      <c r="L379" s="6">
        <v>127</v>
      </c>
      <c r="M379" s="6">
        <f>(L379-'Descriptive Stats'!$J$3)/'Descriptive Stats'!$J$7</f>
        <v>1.9459568535071061</v>
      </c>
      <c r="N379" s="6">
        <v>77</v>
      </c>
      <c r="O379" s="6">
        <f>(N379-'Descriptive Stats'!$L$3)/'Descriptive Stats'!$L$7</f>
        <v>0.29020134151192528</v>
      </c>
      <c r="P379" s="6">
        <v>680</v>
      </c>
      <c r="Q379" s="6">
        <f>(P379-'Descriptive Stats'!$N$3)/'Descriptive Stats'!$N$7</f>
        <v>1.9867541762080909</v>
      </c>
      <c r="R379">
        <v>113.33</v>
      </c>
      <c r="S379" s="5">
        <v>1.3227901584163395</v>
      </c>
    </row>
    <row r="380" spans="1:19" ht="15" customHeight="1" x14ac:dyDescent="0.25">
      <c r="A380">
        <v>485</v>
      </c>
      <c r="B380">
        <v>485</v>
      </c>
      <c r="C380" t="s">
        <v>849</v>
      </c>
      <c r="D380" s="6">
        <v>91</v>
      </c>
      <c r="E380" s="6">
        <f>(D380-'Descriptive Stats'!$B$3)/'Descriptive Stats'!$B$7</f>
        <v>0.80854353712804861</v>
      </c>
      <c r="F380" s="6">
        <v>90</v>
      </c>
      <c r="G380" s="6">
        <f>(F380-'Descriptive Stats'!$D$3)/'Descriptive Stats'!$D$7</f>
        <v>0.3016806191852392</v>
      </c>
      <c r="H380" s="6">
        <v>106</v>
      </c>
      <c r="I380" s="5">
        <f>('Base Stats'!H573-'Descriptive Stats'!$F$3)/'Descriptive Stats'!$F$7</f>
        <v>-0.14433075567178771</v>
      </c>
      <c r="J380" s="6">
        <v>130</v>
      </c>
      <c r="K380" s="6">
        <f>(J380-'Descriptive Stats'!$H$3)/'Descriptive Stats'!$J$7</f>
        <v>2.036203520947959</v>
      </c>
      <c r="L380" s="6">
        <v>106</v>
      </c>
      <c r="M380" s="6">
        <f>(L380-'Descriptive Stats'!$J$3)/'Descriptive Stats'!$J$7</f>
        <v>1.2006366382966316</v>
      </c>
      <c r="N380" s="6">
        <v>77</v>
      </c>
      <c r="O380" s="6">
        <f>(N380-'Descriptive Stats'!$L$3)/'Descriptive Stats'!$L$7</f>
        <v>0.29020134151192528</v>
      </c>
      <c r="P380" s="6">
        <v>600</v>
      </c>
      <c r="Q380" s="6">
        <f>(P380-'Descriptive Stats'!$N$3)/'Descriptive Stats'!$N$7</f>
        <v>1.3314988322636017</v>
      </c>
      <c r="R380">
        <v>100</v>
      </c>
      <c r="S380" s="5">
        <v>0.46831446079444611</v>
      </c>
    </row>
    <row r="381" spans="1:19" ht="15" customHeight="1" x14ac:dyDescent="0.25">
      <c r="A381">
        <v>800</v>
      </c>
      <c r="B381" t="s">
        <v>1221</v>
      </c>
      <c r="C381" t="s">
        <v>1222</v>
      </c>
      <c r="D381" s="6">
        <v>97</v>
      </c>
      <c r="E381" s="6">
        <f>(D381-'Descriptive Stats'!$B$3)/'Descriptive Stats'!$B$7</f>
        <v>1.0349238557274498</v>
      </c>
      <c r="F381" s="6">
        <v>157</v>
      </c>
      <c r="G381" s="6">
        <f>(F381-'Descriptive Stats'!$D$3)/'Descriptive Stats'!$D$7</f>
        <v>2.3636944330745968</v>
      </c>
      <c r="H381" s="6">
        <v>127</v>
      </c>
      <c r="I381" s="5">
        <f>('Base Stats'!H920-'Descriptive Stats'!$F$3)/'Descriptive Stats'!$F$7</f>
        <v>-0.62173007869284602</v>
      </c>
      <c r="J381" s="6">
        <v>113</v>
      </c>
      <c r="K381" s="6">
        <f>(J381-'Descriptive Stats'!$H$3)/'Descriptive Stats'!$J$7</f>
        <v>1.4328490610156699</v>
      </c>
      <c r="L381" s="6">
        <v>109</v>
      </c>
      <c r="M381" s="6">
        <f>(L381-'Descriptive Stats'!$J$3)/'Descriptive Stats'!$J$7</f>
        <v>1.3071109547552708</v>
      </c>
      <c r="N381" s="6">
        <v>77</v>
      </c>
      <c r="O381" s="6">
        <f>(N381-'Descriptive Stats'!$L$3)/'Descriptive Stats'!$L$7</f>
        <v>0.29020134151192528</v>
      </c>
      <c r="P381" s="6">
        <v>680</v>
      </c>
      <c r="Q381" s="6">
        <f>(P381-'Descriptive Stats'!$N$3)/'Descriptive Stats'!$N$7</f>
        <v>1.9867541762080909</v>
      </c>
      <c r="R381">
        <v>113.33</v>
      </c>
      <c r="S381" s="5">
        <v>0.96619749748464123</v>
      </c>
    </row>
    <row r="382" spans="1:19" ht="15" customHeight="1" x14ac:dyDescent="0.25">
      <c r="A382">
        <v>757</v>
      </c>
      <c r="B382">
        <v>757</v>
      </c>
      <c r="C382" t="s">
        <v>1175</v>
      </c>
      <c r="D382" s="6">
        <v>48</v>
      </c>
      <c r="E382" s="6">
        <f>(D382-'Descriptive Stats'!$B$3)/'Descriptive Stats'!$B$7</f>
        <v>-0.81384874616766056</v>
      </c>
      <c r="F382" s="6">
        <v>44</v>
      </c>
      <c r="G382" s="6">
        <f>(F382-'Descriptive Stats'!$D$3)/'Descriptive Stats'!$D$7</f>
        <v>-1.1140303575149169</v>
      </c>
      <c r="H382" s="6">
        <v>40</v>
      </c>
      <c r="I382" s="5">
        <f>('Base Stats'!H875-'Descriptive Stats'!$F$3)/'Descriptive Stats'!$F$7</f>
        <v>0.81046789037032885</v>
      </c>
      <c r="J382" s="6">
        <v>71</v>
      </c>
      <c r="K382" s="6">
        <f>(J382-'Descriptive Stats'!$H$3)/'Descriptive Stats'!$J$7</f>
        <v>-5.7791369405279132E-2</v>
      </c>
      <c r="L382" s="6">
        <v>40</v>
      </c>
      <c r="M382" s="6">
        <f>(L382-'Descriptive Stats'!$J$3)/'Descriptive Stats'!$J$7</f>
        <v>-1.1417983237934313</v>
      </c>
      <c r="N382" s="6">
        <v>77</v>
      </c>
      <c r="O382" s="6">
        <f>(N382-'Descriptive Stats'!$L$3)/'Descriptive Stats'!$L$7</f>
        <v>0.29020134151192528</v>
      </c>
      <c r="P382" s="6">
        <v>320</v>
      </c>
      <c r="Q382" s="6">
        <f>(P382-'Descriptive Stats'!$N$3)/'Descriptive Stats'!$N$7</f>
        <v>-0.96189487154211051</v>
      </c>
      <c r="R382">
        <v>53.33</v>
      </c>
      <c r="S382" s="5">
        <v>0.43673006591958152</v>
      </c>
    </row>
    <row r="383" spans="1:19" ht="15" customHeight="1" x14ac:dyDescent="0.25">
      <c r="A383">
        <v>505</v>
      </c>
      <c r="B383">
        <v>505</v>
      </c>
      <c r="C383" t="s">
        <v>873</v>
      </c>
      <c r="D383" s="6">
        <v>60</v>
      </c>
      <c r="E383" s="6">
        <f>(D383-'Descriptive Stats'!$B$3)/'Descriptive Stats'!$B$7</f>
        <v>-0.36108810896885801</v>
      </c>
      <c r="F383" s="6">
        <v>85</v>
      </c>
      <c r="G383" s="6">
        <f>(F383-'Descriptive Stats'!$D$3)/'Descriptive Stats'!$D$7</f>
        <v>0.1477989912830483</v>
      </c>
      <c r="H383" s="6">
        <v>69</v>
      </c>
      <c r="I383" s="5">
        <f>('Base Stats'!H595-'Descriptive Stats'!$F$3)/'Descriptive Stats'!$F$7</f>
        <v>2.0835327517598179</v>
      </c>
      <c r="J383" s="6">
        <v>60</v>
      </c>
      <c r="K383" s="6">
        <f>(J383-'Descriptive Stats'!$H$3)/'Descriptive Stats'!$J$7</f>
        <v>-0.4481971964202896</v>
      </c>
      <c r="L383" s="6">
        <v>69</v>
      </c>
      <c r="M383" s="6">
        <f>(L383-'Descriptive Stats'!$J$3)/'Descriptive Stats'!$J$7</f>
        <v>-0.11254659802658541</v>
      </c>
      <c r="N383" s="6">
        <v>77</v>
      </c>
      <c r="O383" s="6">
        <f>(N383-'Descriptive Stats'!$L$3)/'Descriptive Stats'!$L$7</f>
        <v>0.29020134151192528</v>
      </c>
      <c r="P383" s="6">
        <v>420</v>
      </c>
      <c r="Q383" s="6">
        <f>(P383-'Descriptive Stats'!$N$3)/'Descriptive Stats'!$N$7</f>
        <v>-0.14282569161149899</v>
      </c>
      <c r="R383">
        <v>70</v>
      </c>
      <c r="S383" s="5">
        <v>0.13219421515255253</v>
      </c>
    </row>
    <row r="384" spans="1:19" ht="15" customHeight="1" x14ac:dyDescent="0.25">
      <c r="A384">
        <v>822</v>
      </c>
      <c r="B384">
        <v>822</v>
      </c>
      <c r="C384" t="s">
        <v>1248</v>
      </c>
      <c r="D384" s="6">
        <v>68</v>
      </c>
      <c r="E384" s="6">
        <f>(D384-'Descriptive Stats'!$B$3)/'Descriptive Stats'!$B$7</f>
        <v>-5.9247684169656305E-2</v>
      </c>
      <c r="F384" s="6">
        <v>67</v>
      </c>
      <c r="G384" s="6">
        <f>(F384-'Descriptive Stats'!$D$3)/'Descriptive Stats'!$D$7</f>
        <v>-0.40617486916483886</v>
      </c>
      <c r="H384" s="6">
        <v>55</v>
      </c>
      <c r="I384" s="5">
        <f>('Base Stats'!H944-'Descriptive Stats'!$F$3)/'Descriptive Stats'!$F$7</f>
        <v>-0.46259697101915992</v>
      </c>
      <c r="J384" s="6">
        <v>43</v>
      </c>
      <c r="K384" s="6">
        <f>(J384-'Descriptive Stats'!$H$3)/'Descriptive Stats'!$J$7</f>
        <v>-1.0515516563525784</v>
      </c>
      <c r="L384" s="6">
        <v>55</v>
      </c>
      <c r="M384" s="6">
        <f>(L384-'Descriptive Stats'!$J$3)/'Descriptive Stats'!$J$7</f>
        <v>-0.60942674150023513</v>
      </c>
      <c r="N384" s="6">
        <v>77</v>
      </c>
      <c r="O384" s="6">
        <f>(N384-'Descriptive Stats'!$L$3)/'Descriptive Stats'!$L$7</f>
        <v>0.29020134151192528</v>
      </c>
      <c r="P384" s="6">
        <v>365</v>
      </c>
      <c r="Q384" s="6">
        <f>(P384-'Descriptive Stats'!$N$3)/'Descriptive Stats'!$N$7</f>
        <v>-0.5933137405733353</v>
      </c>
      <c r="R384">
        <v>60.83</v>
      </c>
      <c r="S384" s="5">
        <v>0.18282470821528843</v>
      </c>
    </row>
    <row r="385" spans="1:19" ht="15" customHeight="1" x14ac:dyDescent="0.25">
      <c r="A385">
        <v>20</v>
      </c>
      <c r="B385" t="s">
        <v>225</v>
      </c>
      <c r="C385" t="s">
        <v>226</v>
      </c>
      <c r="D385" s="6">
        <v>75</v>
      </c>
      <c r="E385" s="6">
        <f>(D385-'Descriptive Stats'!$B$3)/'Descriptive Stats'!$B$7</f>
        <v>0.20486268752964518</v>
      </c>
      <c r="F385" s="6">
        <v>71</v>
      </c>
      <c r="G385" s="6">
        <f>(F385-'Descriptive Stats'!$D$3)/'Descriptive Stats'!$D$7</f>
        <v>-0.28306956684308615</v>
      </c>
      <c r="H385" s="6">
        <v>70</v>
      </c>
      <c r="I385" s="5">
        <f>('Base Stats'!H29-'Descriptive Stats'!$F$3)/'Descriptive Stats'!$F$7</f>
        <v>-0.46259697101915992</v>
      </c>
      <c r="J385" s="6">
        <v>40</v>
      </c>
      <c r="K385" s="6">
        <f>(J385-'Descriptive Stats'!$H$3)/'Descriptive Stats'!$J$7</f>
        <v>-1.1580259728112177</v>
      </c>
      <c r="L385" s="6">
        <v>80</v>
      </c>
      <c r="M385" s="6">
        <f>(L385-'Descriptive Stats'!$J$3)/'Descriptive Stats'!$J$7</f>
        <v>0.27785922898842508</v>
      </c>
      <c r="N385" s="6">
        <v>77</v>
      </c>
      <c r="O385" s="6">
        <f>(N385-'Descriptive Stats'!$L$3)/'Descriptive Stats'!$L$7</f>
        <v>0.29020134151192528</v>
      </c>
      <c r="P385" s="6">
        <v>413</v>
      </c>
      <c r="Q385" s="6">
        <f>(P385-'Descriptive Stats'!$N$3)/'Descriptive Stats'!$N$7</f>
        <v>-0.20016053420664179</v>
      </c>
      <c r="R385">
        <v>68.83</v>
      </c>
      <c r="S385" s="5">
        <v>0.75668452241090012</v>
      </c>
    </row>
    <row r="386" spans="1:19" ht="15" customHeight="1" x14ac:dyDescent="0.25">
      <c r="A386">
        <v>31</v>
      </c>
      <c r="B386">
        <v>31</v>
      </c>
      <c r="C386" t="s">
        <v>245</v>
      </c>
      <c r="D386" s="6">
        <v>90</v>
      </c>
      <c r="E386" s="6">
        <f>(D386-'Descriptive Stats'!$B$3)/'Descriptive Stats'!$B$7</f>
        <v>0.77081348402814831</v>
      </c>
      <c r="F386" s="6">
        <v>92</v>
      </c>
      <c r="G386" s="6">
        <f>(F386-'Descriptive Stats'!$D$3)/'Descriptive Stats'!$D$7</f>
        <v>0.36323327034611552</v>
      </c>
      <c r="H386" s="6">
        <v>87</v>
      </c>
      <c r="I386" s="5">
        <f>('Base Stats'!H44-'Descriptive Stats'!$F$3)/'Descriptive Stats'!$F$7</f>
        <v>0.17393545967558449</v>
      </c>
      <c r="J386" s="6">
        <v>75</v>
      </c>
      <c r="K386" s="6">
        <f>(J386-'Descriptive Stats'!$H$3)/'Descriptive Stats'!$J$7</f>
        <v>8.4174385872906501E-2</v>
      </c>
      <c r="L386" s="6">
        <v>85</v>
      </c>
      <c r="M386" s="6">
        <f>(L386-'Descriptive Stats'!$J$3)/'Descriptive Stats'!$J$7</f>
        <v>0.45531642308615711</v>
      </c>
      <c r="N386" s="6">
        <v>76</v>
      </c>
      <c r="O386" s="6">
        <f>(N386-'Descriptive Stats'!$L$3)/'Descriptive Stats'!$L$7</f>
        <v>0.25670897152581224</v>
      </c>
      <c r="P386" s="6">
        <v>505</v>
      </c>
      <c r="Q386" s="6">
        <f>(P386-'Descriptive Stats'!$N$3)/'Descriptive Stats'!$N$7</f>
        <v>0.55338311132952078</v>
      </c>
      <c r="R386">
        <v>84.17</v>
      </c>
      <c r="S386" s="5">
        <v>4.5101606374235992E-2</v>
      </c>
    </row>
    <row r="387" spans="1:19" ht="15" customHeight="1" x14ac:dyDescent="0.25">
      <c r="A387">
        <v>522</v>
      </c>
      <c r="B387">
        <v>522</v>
      </c>
      <c r="C387" t="s">
        <v>890</v>
      </c>
      <c r="D387" s="6">
        <v>45</v>
      </c>
      <c r="E387" s="6">
        <f>(D387-'Descriptive Stats'!$B$3)/'Descriptive Stats'!$B$7</f>
        <v>-0.92703890546736112</v>
      </c>
      <c r="F387" s="6">
        <v>60</v>
      </c>
      <c r="G387" s="6">
        <f>(F387-'Descriptive Stats'!$D$3)/'Descriptive Stats'!$D$7</f>
        <v>-0.62160914822790603</v>
      </c>
      <c r="H387" s="6">
        <v>32</v>
      </c>
      <c r="I387" s="5">
        <f>('Base Stats'!H612-'Descriptive Stats'!$F$3)/'Descriptive Stats'!$F$7</f>
        <v>-0.30346386334547382</v>
      </c>
      <c r="J387" s="6">
        <v>50</v>
      </c>
      <c r="K387" s="6">
        <f>(J387-'Descriptive Stats'!$H$3)/'Descriptive Stats'!$J$7</f>
        <v>-0.80311158461575372</v>
      </c>
      <c r="L387" s="6">
        <v>32</v>
      </c>
      <c r="M387" s="6">
        <f>(L387-'Descriptive Stats'!$J$3)/'Descriptive Stats'!$J$7</f>
        <v>-1.4257298343498024</v>
      </c>
      <c r="N387" s="6">
        <v>76</v>
      </c>
      <c r="O387" s="6">
        <f>(N387-'Descriptive Stats'!$L$3)/'Descriptive Stats'!$L$7</f>
        <v>0.25670897152581224</v>
      </c>
      <c r="P387" s="6">
        <v>295</v>
      </c>
      <c r="Q387" s="6">
        <f>(P387-'Descriptive Stats'!$N$3)/'Descriptive Stats'!$N$7</f>
        <v>-1.1666621665247634</v>
      </c>
      <c r="R387">
        <v>49.17</v>
      </c>
      <c r="S387" s="5">
        <v>0.45048997954523678</v>
      </c>
    </row>
    <row r="388" spans="1:19" ht="15" customHeight="1" x14ac:dyDescent="0.25">
      <c r="A388">
        <v>107</v>
      </c>
      <c r="B388">
        <v>107</v>
      </c>
      <c r="C388" t="s">
        <v>361</v>
      </c>
      <c r="D388" s="6">
        <v>50</v>
      </c>
      <c r="E388" s="6">
        <f>(D388-'Descriptive Stats'!$B$3)/'Descriptive Stats'!$B$7</f>
        <v>-0.73838863996786008</v>
      </c>
      <c r="F388" s="6">
        <v>105</v>
      </c>
      <c r="G388" s="6">
        <f>(F388-'Descriptive Stats'!$D$3)/'Descriptive Stats'!$D$7</f>
        <v>0.76332550289181178</v>
      </c>
      <c r="H388" s="6">
        <v>79</v>
      </c>
      <c r="I388" s="5">
        <f>('Base Stats'!H140-'Descriptive Stats'!$F$3)/'Descriptive Stats'!$F$7</f>
        <v>-0.36711710641494827</v>
      </c>
      <c r="J388" s="6">
        <v>35</v>
      </c>
      <c r="K388" s="6">
        <f>(J388-'Descriptive Stats'!$H$3)/'Descriptive Stats'!$J$7</f>
        <v>-1.3354831669089497</v>
      </c>
      <c r="L388" s="6">
        <v>110</v>
      </c>
      <c r="M388" s="6">
        <f>(L388-'Descriptive Stats'!$J$3)/'Descriptive Stats'!$J$7</f>
        <v>1.3426023935748173</v>
      </c>
      <c r="N388" s="6">
        <v>76</v>
      </c>
      <c r="O388" s="6">
        <f>(N388-'Descriptive Stats'!$L$3)/'Descriptive Stats'!$L$7</f>
        <v>0.25670897152581224</v>
      </c>
      <c r="P388" s="6">
        <v>455</v>
      </c>
      <c r="Q388" s="6">
        <f>(P388-'Descriptive Stats'!$N$3)/'Descriptive Stats'!$N$7</f>
        <v>0.14384852136421503</v>
      </c>
      <c r="R388">
        <v>75.83</v>
      </c>
      <c r="S388" s="5">
        <v>0.80439467883859583</v>
      </c>
    </row>
    <row r="389" spans="1:19" ht="15" customHeight="1" x14ac:dyDescent="0.25">
      <c r="A389">
        <v>849</v>
      </c>
      <c r="B389">
        <v>849</v>
      </c>
      <c r="C389" t="s">
        <v>1275</v>
      </c>
      <c r="D389" s="6">
        <v>75</v>
      </c>
      <c r="E389" s="6">
        <f>(D389-'Descriptive Stats'!$B$3)/'Descriptive Stats'!$B$7</f>
        <v>0.20486268752964518</v>
      </c>
      <c r="F389" s="6">
        <v>98</v>
      </c>
      <c r="G389" s="6">
        <f>(F389-'Descriptive Stats'!$D$3)/'Descriptive Stats'!$D$7</f>
        <v>0.54789122382874456</v>
      </c>
      <c r="H389" s="6">
        <v>70</v>
      </c>
      <c r="I389" s="5">
        <f>('Base Stats'!H971-'Descriptive Stats'!$F$3)/'Descriptive Stats'!$F$7</f>
        <v>0.4922016750229567</v>
      </c>
      <c r="J389" s="6">
        <v>114</v>
      </c>
      <c r="K389" s="6">
        <f>(J389-'Descriptive Stats'!$H$3)/'Descriptive Stats'!$J$7</f>
        <v>1.4683404998352163</v>
      </c>
      <c r="L389" s="6">
        <v>70</v>
      </c>
      <c r="M389" s="6">
        <f>(L389-'Descriptive Stats'!$J$3)/'Descriptive Stats'!$J$7</f>
        <v>-7.7055159207039009E-2</v>
      </c>
      <c r="N389" s="6">
        <v>75</v>
      </c>
      <c r="O389" s="6">
        <f>(N389-'Descriptive Stats'!$L$3)/'Descriptive Stats'!$L$7</f>
        <v>0.22321660153969916</v>
      </c>
      <c r="P389" s="6">
        <v>502</v>
      </c>
      <c r="Q389" s="6">
        <f>(P389-'Descriptive Stats'!$N$3)/'Descriptive Stats'!$N$7</f>
        <v>0.52881103593160239</v>
      </c>
      <c r="R389">
        <v>83.67</v>
      </c>
      <c r="S389" s="5">
        <v>0.33699271466387692</v>
      </c>
    </row>
    <row r="390" spans="1:19" ht="15" customHeight="1" x14ac:dyDescent="0.25">
      <c r="A390">
        <v>849</v>
      </c>
      <c r="B390" t="s">
        <v>1276</v>
      </c>
      <c r="C390" t="s">
        <v>1277</v>
      </c>
      <c r="D390" s="6">
        <v>75</v>
      </c>
      <c r="E390" s="6">
        <f>(D390-'Descriptive Stats'!$B$3)/'Descriptive Stats'!$B$7</f>
        <v>0.20486268752964518</v>
      </c>
      <c r="F390" s="6">
        <v>98</v>
      </c>
      <c r="G390" s="6">
        <f>(F390-'Descriptive Stats'!$D$3)/'Descriptive Stats'!$D$7</f>
        <v>0.54789122382874456</v>
      </c>
      <c r="H390" s="6">
        <v>70</v>
      </c>
      <c r="I390" s="5">
        <f>('Base Stats'!H972-'Descriptive Stats'!$F$3)/'Descriptive Stats'!$F$7</f>
        <v>-1.067302780179167</v>
      </c>
      <c r="J390" s="6">
        <v>114</v>
      </c>
      <c r="K390" s="6">
        <f>(J390-'Descriptive Stats'!$H$3)/'Descriptive Stats'!$J$7</f>
        <v>1.4683404998352163</v>
      </c>
      <c r="L390" s="6">
        <v>70</v>
      </c>
      <c r="M390" s="6">
        <f>(L390-'Descriptive Stats'!$J$3)/'Descriptive Stats'!$J$7</f>
        <v>-7.7055159207039009E-2</v>
      </c>
      <c r="N390" s="6">
        <v>75</v>
      </c>
      <c r="O390" s="6">
        <f>(N390-'Descriptive Stats'!$L$3)/'Descriptive Stats'!$L$7</f>
        <v>0.22321660153969916</v>
      </c>
      <c r="P390" s="6">
        <v>502</v>
      </c>
      <c r="Q390" s="6">
        <f>(P390-'Descriptive Stats'!$N$3)/'Descriptive Stats'!$N$7</f>
        <v>0.52881103593160239</v>
      </c>
      <c r="R390">
        <v>83.67</v>
      </c>
      <c r="S390" s="5">
        <v>0.29186764244961361</v>
      </c>
    </row>
    <row r="391" spans="1:19" ht="15" customHeight="1" x14ac:dyDescent="0.25">
      <c r="A391">
        <v>671</v>
      </c>
      <c r="B391">
        <v>671</v>
      </c>
      <c r="C391" t="s">
        <v>1067</v>
      </c>
      <c r="D391" s="6">
        <v>78</v>
      </c>
      <c r="E391" s="6">
        <f>(D391-'Descriptive Stats'!$B$3)/'Descriptive Stats'!$B$7</f>
        <v>0.31805284682934581</v>
      </c>
      <c r="F391" s="6">
        <v>65</v>
      </c>
      <c r="G391" s="6">
        <f>(F391-'Descriptive Stats'!$D$3)/'Descriptive Stats'!$D$7</f>
        <v>-0.46772752032571518</v>
      </c>
      <c r="H391" s="6">
        <v>68</v>
      </c>
      <c r="I391" s="5">
        <f>('Base Stats'!H775-'Descriptive Stats'!$F$3)/'Descriptive Stats'!$F$7</f>
        <v>-0.30346386334547382</v>
      </c>
      <c r="J391" s="6">
        <v>112</v>
      </c>
      <c r="K391" s="6">
        <f>(J391-'Descriptive Stats'!$H$3)/'Descriptive Stats'!$J$7</f>
        <v>1.3973576221961235</v>
      </c>
      <c r="L391" s="6">
        <v>154</v>
      </c>
      <c r="M391" s="6">
        <f>(L391-'Descriptive Stats'!$J$3)/'Descriptive Stats'!$J$7</f>
        <v>2.9042257016348589</v>
      </c>
      <c r="N391" s="6">
        <v>75</v>
      </c>
      <c r="O391" s="6">
        <f>(N391-'Descriptive Stats'!$L$3)/'Descriptive Stats'!$L$7</f>
        <v>0.22321660153969916</v>
      </c>
      <c r="P391" s="6">
        <v>552</v>
      </c>
      <c r="Q391" s="6">
        <f>(P391-'Descriptive Stats'!$N$3)/'Descriptive Stats'!$N$7</f>
        <v>0.93834562589690818</v>
      </c>
      <c r="R391">
        <v>92</v>
      </c>
      <c r="S391" s="5">
        <v>1.8846450752252162</v>
      </c>
    </row>
    <row r="392" spans="1:19" ht="15" customHeight="1" x14ac:dyDescent="0.25">
      <c r="A392">
        <v>354</v>
      </c>
      <c r="B392" t="s">
        <v>669</v>
      </c>
      <c r="C392" t="s">
        <v>670</v>
      </c>
      <c r="D392" s="6">
        <v>64</v>
      </c>
      <c r="E392" s="6">
        <f>(D392-'Descriptive Stats'!$B$3)/'Descriptive Stats'!$B$7</f>
        <v>-0.21016789656925716</v>
      </c>
      <c r="F392" s="6">
        <v>165</v>
      </c>
      <c r="G392" s="6">
        <f>(F392-'Descriptive Stats'!$D$3)/'Descriptive Stats'!$D$7</f>
        <v>2.6099050377181023</v>
      </c>
      <c r="H392" s="6">
        <v>75</v>
      </c>
      <c r="I392" s="5">
        <f>('Base Stats'!H418-'Descriptive Stats'!$F$3)/'Descriptive Stats'!$F$7</f>
        <v>-0.23981062027599939</v>
      </c>
      <c r="J392" s="6">
        <v>93</v>
      </c>
      <c r="K392" s="6">
        <f>(J392-'Descriptive Stats'!$H$3)/'Descriptive Stats'!$J$7</f>
        <v>0.72302028462474177</v>
      </c>
      <c r="L392" s="6">
        <v>83</v>
      </c>
      <c r="M392" s="6">
        <f>(L392-'Descriptive Stats'!$J$3)/'Descriptive Stats'!$J$7</f>
        <v>0.38433354544706427</v>
      </c>
      <c r="N392" s="6">
        <v>75</v>
      </c>
      <c r="O392" s="6">
        <f>(N392-'Descriptive Stats'!$L$3)/'Descriptive Stats'!$L$7</f>
        <v>0.22321660153969916</v>
      </c>
      <c r="P392" s="6">
        <v>555</v>
      </c>
      <c r="Q392" s="6">
        <f>(P392-'Descriptive Stats'!$N$3)/'Descriptive Stats'!$N$7</f>
        <v>0.96291770129482646</v>
      </c>
      <c r="R392">
        <v>92.5</v>
      </c>
      <c r="S392" s="5">
        <v>0.95182529825936735</v>
      </c>
    </row>
    <row r="393" spans="1:19" ht="15" customHeight="1" x14ac:dyDescent="0.25">
      <c r="A393">
        <v>787</v>
      </c>
      <c r="B393">
        <v>787</v>
      </c>
      <c r="C393" t="s">
        <v>1207</v>
      </c>
      <c r="D393" s="6">
        <v>70</v>
      </c>
      <c r="E393" s="6">
        <f>(D393-'Descriptive Stats'!$B$3)/'Descriptive Stats'!$B$7</f>
        <v>1.6212422030144117E-2</v>
      </c>
      <c r="F393" s="6">
        <v>130</v>
      </c>
      <c r="G393" s="6">
        <f>(F393-'Descriptive Stats'!$D$3)/'Descriptive Stats'!$D$7</f>
        <v>1.5327336424027662</v>
      </c>
      <c r="H393" s="6">
        <v>115</v>
      </c>
      <c r="I393" s="5">
        <f>('Base Stats'!H906-'Descriptive Stats'!$F$3)/'Descriptive Stats'!$F$7</f>
        <v>-0.78086318636653218</v>
      </c>
      <c r="J393" s="6">
        <v>85</v>
      </c>
      <c r="K393" s="6">
        <f>(J393-'Descriptive Stats'!$H$3)/'Descriptive Stats'!$J$7</f>
        <v>0.43908877406837055</v>
      </c>
      <c r="L393" s="6">
        <v>95</v>
      </c>
      <c r="M393" s="6">
        <f>(L393-'Descriptive Stats'!$J$3)/'Descriptive Stats'!$J$7</f>
        <v>0.81023081128162111</v>
      </c>
      <c r="N393" s="6">
        <v>75</v>
      </c>
      <c r="O393" s="6">
        <f>(N393-'Descriptive Stats'!$L$3)/'Descriptive Stats'!$L$7</f>
        <v>0.22321660153969916</v>
      </c>
      <c r="P393" s="6">
        <v>570</v>
      </c>
      <c r="Q393" s="6">
        <f>(P393-'Descriptive Stats'!$N$3)/'Descriptive Stats'!$N$7</f>
        <v>1.0857780782844182</v>
      </c>
      <c r="R393">
        <v>95</v>
      </c>
      <c r="S393" s="5">
        <v>0.44589672897640231</v>
      </c>
    </row>
    <row r="394" spans="1:19" ht="15" customHeight="1" x14ac:dyDescent="0.25">
      <c r="A394">
        <v>880</v>
      </c>
      <c r="B394">
        <v>880</v>
      </c>
      <c r="C394" t="s">
        <v>1312</v>
      </c>
      <c r="D394" s="6">
        <v>90</v>
      </c>
      <c r="E394" s="6">
        <f>(D394-'Descriptive Stats'!$B$3)/'Descriptive Stats'!$B$7</f>
        <v>0.77081348402814831</v>
      </c>
      <c r="F394" s="6">
        <v>100</v>
      </c>
      <c r="G394" s="6">
        <f>(F394-'Descriptive Stats'!$D$3)/'Descriptive Stats'!$D$7</f>
        <v>0.60944387498962094</v>
      </c>
      <c r="H394" s="6">
        <v>90</v>
      </c>
      <c r="I394" s="5">
        <f>('Base Stats'!H1005-'Descriptive Stats'!$F$3)/'Descriptive Stats'!$F$7</f>
        <v>-1.894794940082335</v>
      </c>
      <c r="J394" s="6">
        <v>80</v>
      </c>
      <c r="K394" s="6">
        <f>(J394-'Descriptive Stats'!$H$3)/'Descriptive Stats'!$J$7</f>
        <v>0.26163157997063852</v>
      </c>
      <c r="L394" s="6">
        <v>70</v>
      </c>
      <c r="M394" s="6">
        <f>(L394-'Descriptive Stats'!$J$3)/'Descriptive Stats'!$J$7</f>
        <v>-7.7055159207039009E-2</v>
      </c>
      <c r="N394" s="6">
        <v>75</v>
      </c>
      <c r="O394" s="6">
        <f>(N394-'Descriptive Stats'!$L$3)/'Descriptive Stats'!$L$7</f>
        <v>0.22321660153969916</v>
      </c>
      <c r="P394" s="6">
        <v>505</v>
      </c>
      <c r="Q394" s="6">
        <f>(P394-'Descriptive Stats'!$N$3)/'Descriptive Stats'!$N$7</f>
        <v>0.55338311132952078</v>
      </c>
      <c r="R394">
        <v>84.17</v>
      </c>
      <c r="S394" s="5">
        <v>0.36979548644634685</v>
      </c>
    </row>
    <row r="395" spans="1:19" ht="15" customHeight="1" x14ac:dyDescent="0.25">
      <c r="A395">
        <v>707</v>
      </c>
      <c r="B395">
        <v>707</v>
      </c>
      <c r="C395" t="s">
        <v>1105</v>
      </c>
      <c r="D395" s="6">
        <v>57</v>
      </c>
      <c r="E395" s="6">
        <f>(D395-'Descriptive Stats'!$B$3)/'Descriptive Stats'!$B$7</f>
        <v>-0.47427826826855862</v>
      </c>
      <c r="F395" s="6">
        <v>80</v>
      </c>
      <c r="G395" s="6">
        <f>(F395-'Descriptive Stats'!$D$3)/'Descriptive Stats'!$D$7</f>
        <v>-6.0826366191425729E-3</v>
      </c>
      <c r="H395" s="6">
        <v>91</v>
      </c>
      <c r="I395" s="5">
        <f>('Base Stats'!H812-'Descriptive Stats'!$F$3)/'Descriptive Stats'!$F$7</f>
        <v>-0.14433075567178771</v>
      </c>
      <c r="J395" s="6">
        <v>80</v>
      </c>
      <c r="K395" s="6">
        <f>(J395-'Descriptive Stats'!$H$3)/'Descriptive Stats'!$J$7</f>
        <v>0.26163157997063852</v>
      </c>
      <c r="L395" s="6">
        <v>87</v>
      </c>
      <c r="M395" s="6">
        <f>(L395-'Descriptive Stats'!$J$3)/'Descriptive Stats'!$J$7</f>
        <v>0.52629930072524989</v>
      </c>
      <c r="N395" s="6">
        <v>75</v>
      </c>
      <c r="O395" s="6">
        <f>(N395-'Descriptive Stats'!$L$3)/'Descriptive Stats'!$L$7</f>
        <v>0.22321660153969916</v>
      </c>
      <c r="P395" s="6">
        <v>470</v>
      </c>
      <c r="Q395" s="6">
        <f>(P395-'Descriptive Stats'!$N$3)/'Descriptive Stats'!$N$7</f>
        <v>0.26670889835380673</v>
      </c>
      <c r="R395">
        <v>78.33</v>
      </c>
      <c r="S395" s="5">
        <v>0.35254426115316662</v>
      </c>
    </row>
    <row r="396" spans="1:19" ht="15" customHeight="1" x14ac:dyDescent="0.25">
      <c r="A396">
        <v>359</v>
      </c>
      <c r="B396">
        <v>359</v>
      </c>
      <c r="C396" t="s">
        <v>675</v>
      </c>
      <c r="D396" s="6">
        <v>65</v>
      </c>
      <c r="E396" s="6">
        <f>(D396-'Descriptive Stats'!$B$3)/'Descriptive Stats'!$B$7</f>
        <v>-0.17243784346935695</v>
      </c>
      <c r="F396" s="6">
        <v>130</v>
      </c>
      <c r="G396" s="6">
        <f>(F396-'Descriptive Stats'!$D$3)/'Descriptive Stats'!$D$7</f>
        <v>1.5327336424027662</v>
      </c>
      <c r="H396" s="6">
        <v>60</v>
      </c>
      <c r="I396" s="5">
        <f>('Base Stats'!H423-'Descriptive Stats'!$F$3)/'Descriptive Stats'!$F$7</f>
        <v>0.74681464730085445</v>
      </c>
      <c r="J396" s="6">
        <v>75</v>
      </c>
      <c r="K396" s="6">
        <f>(J396-'Descriptive Stats'!$H$3)/'Descriptive Stats'!$J$7</f>
        <v>8.4174385872906501E-2</v>
      </c>
      <c r="L396" s="6">
        <v>60</v>
      </c>
      <c r="M396" s="6">
        <f>(L396-'Descriptive Stats'!$J$3)/'Descriptive Stats'!$J$7</f>
        <v>-0.4319695474025031</v>
      </c>
      <c r="N396" s="6">
        <v>75</v>
      </c>
      <c r="O396" s="6">
        <f>(N396-'Descriptive Stats'!$L$3)/'Descriptive Stats'!$L$7</f>
        <v>0.22321660153969916</v>
      </c>
      <c r="P396" s="6">
        <v>465</v>
      </c>
      <c r="Q396" s="6">
        <f>(P396-'Descriptive Stats'!$N$3)/'Descriptive Stats'!$N$7</f>
        <v>0.22575543935727618</v>
      </c>
      <c r="R396">
        <v>77.5</v>
      </c>
      <c r="S396" s="5">
        <v>0.38693044206921506</v>
      </c>
    </row>
    <row r="397" spans="1:19" ht="15" customHeight="1" x14ac:dyDescent="0.25">
      <c r="A397">
        <v>870</v>
      </c>
      <c r="B397">
        <v>870</v>
      </c>
      <c r="C397" t="s">
        <v>1298</v>
      </c>
      <c r="D397" s="6">
        <v>65</v>
      </c>
      <c r="E397" s="6">
        <f>(D397-'Descriptive Stats'!$B$3)/'Descriptive Stats'!$B$7</f>
        <v>-0.17243784346935695</v>
      </c>
      <c r="F397" s="6">
        <v>100</v>
      </c>
      <c r="G397" s="6">
        <f>(F397-'Descriptive Stats'!$D$3)/'Descriptive Stats'!$D$7</f>
        <v>0.60944387498962094</v>
      </c>
      <c r="H397" s="6">
        <v>100</v>
      </c>
      <c r="I397" s="5">
        <f>('Base Stats'!H993-'Descriptive Stats'!$F$3)/'Descriptive Stats'!$F$7</f>
        <v>-0.30346386334547382</v>
      </c>
      <c r="J397" s="6">
        <v>70</v>
      </c>
      <c r="K397" s="6">
        <f>(J397-'Descriptive Stats'!$H$3)/'Descriptive Stats'!$J$7</f>
        <v>-9.3282808224825542E-2</v>
      </c>
      <c r="L397" s="6">
        <v>60</v>
      </c>
      <c r="M397" s="6">
        <f>(L397-'Descriptive Stats'!$J$3)/'Descriptive Stats'!$J$7</f>
        <v>-0.4319695474025031</v>
      </c>
      <c r="N397" s="6">
        <v>75</v>
      </c>
      <c r="O397" s="6">
        <f>(N397-'Descriptive Stats'!$L$3)/'Descriptive Stats'!$L$7</f>
        <v>0.22321660153969916</v>
      </c>
      <c r="P397" s="6">
        <v>470</v>
      </c>
      <c r="Q397" s="6">
        <f>(P397-'Descriptive Stats'!$N$3)/'Descriptive Stats'!$N$7</f>
        <v>0.26670889835380673</v>
      </c>
      <c r="R397">
        <v>78.33</v>
      </c>
      <c r="S397" s="5">
        <v>0.12227338416000423</v>
      </c>
    </row>
    <row r="398" spans="1:19" ht="15" customHeight="1" x14ac:dyDescent="0.25">
      <c r="A398">
        <v>882</v>
      </c>
      <c r="B398">
        <v>882</v>
      </c>
      <c r="C398" t="s">
        <v>1314</v>
      </c>
      <c r="D398" s="6">
        <v>90</v>
      </c>
      <c r="E398" s="6">
        <f>(D398-'Descriptive Stats'!$B$3)/'Descriptive Stats'!$B$7</f>
        <v>0.77081348402814831</v>
      </c>
      <c r="F398" s="6">
        <v>90</v>
      </c>
      <c r="G398" s="6">
        <f>(F398-'Descriptive Stats'!$D$3)/'Descriptive Stats'!$D$7</f>
        <v>0.3016806191852392</v>
      </c>
      <c r="H398" s="6">
        <v>100</v>
      </c>
      <c r="I398" s="5">
        <f>('Base Stats'!H1007-'Descriptive Stats'!$F$3)/'Descriptive Stats'!$F$7</f>
        <v>0.33306856734927059</v>
      </c>
      <c r="J398" s="6">
        <v>70</v>
      </c>
      <c r="K398" s="6">
        <f>(J398-'Descriptive Stats'!$H$3)/'Descriptive Stats'!$J$7</f>
        <v>-9.3282808224825542E-2</v>
      </c>
      <c r="L398" s="6">
        <v>80</v>
      </c>
      <c r="M398" s="6">
        <f>(L398-'Descriptive Stats'!$J$3)/'Descriptive Stats'!$J$7</f>
        <v>0.27785922898842508</v>
      </c>
      <c r="N398" s="6">
        <v>75</v>
      </c>
      <c r="O398" s="6">
        <f>(N398-'Descriptive Stats'!$L$3)/'Descriptive Stats'!$L$7</f>
        <v>0.22321660153969916</v>
      </c>
      <c r="P398" s="6">
        <v>505</v>
      </c>
      <c r="Q398" s="6">
        <f>(P398-'Descriptive Stats'!$N$3)/'Descriptive Stats'!$N$7</f>
        <v>0.55338311132952078</v>
      </c>
      <c r="R398">
        <v>84.17</v>
      </c>
      <c r="S398" s="5">
        <v>0.11913575542310406</v>
      </c>
    </row>
    <row r="399" spans="1:19" ht="15" customHeight="1" x14ac:dyDescent="0.25">
      <c r="A399">
        <v>344</v>
      </c>
      <c r="B399">
        <v>344</v>
      </c>
      <c r="C399" t="s">
        <v>658</v>
      </c>
      <c r="D399" s="6">
        <v>60</v>
      </c>
      <c r="E399" s="6">
        <f>(D399-'Descriptive Stats'!$B$3)/'Descriptive Stats'!$B$7</f>
        <v>-0.36108810896885801</v>
      </c>
      <c r="F399" s="6">
        <v>70</v>
      </c>
      <c r="G399" s="6">
        <f>(F399-'Descriptive Stats'!$D$3)/'Descriptive Stats'!$D$7</f>
        <v>-0.31384589242352434</v>
      </c>
      <c r="H399" s="6">
        <v>105</v>
      </c>
      <c r="I399" s="5">
        <f>('Base Stats'!H407-'Descriptive Stats'!$F$3)/'Descriptive Stats'!$F$7</f>
        <v>-0.78086318636653218</v>
      </c>
      <c r="J399" s="6">
        <v>70</v>
      </c>
      <c r="K399" s="6">
        <f>(J399-'Descriptive Stats'!$H$3)/'Descriptive Stats'!$J$7</f>
        <v>-9.3282808224825542E-2</v>
      </c>
      <c r="L399" s="6">
        <v>120</v>
      </c>
      <c r="M399" s="6">
        <f>(L399-'Descriptive Stats'!$J$3)/'Descriptive Stats'!$J$7</f>
        <v>1.6975167817702814</v>
      </c>
      <c r="N399" s="6">
        <v>75</v>
      </c>
      <c r="O399" s="6">
        <f>(N399-'Descriptive Stats'!$L$3)/'Descriptive Stats'!$L$7</f>
        <v>0.22321660153969916</v>
      </c>
      <c r="P399" s="6">
        <v>500</v>
      </c>
      <c r="Q399" s="6">
        <f>(P399-'Descriptive Stats'!$N$3)/'Descriptive Stats'!$N$7</f>
        <v>0.5124296523329902</v>
      </c>
      <c r="R399">
        <v>83.33</v>
      </c>
      <c r="S399" s="5">
        <v>0.57338717925066784</v>
      </c>
    </row>
    <row r="400" spans="1:19" ht="15" customHeight="1" x14ac:dyDescent="0.25">
      <c r="A400">
        <v>212</v>
      </c>
      <c r="B400" t="s">
        <v>489</v>
      </c>
      <c r="C400" t="s">
        <v>490</v>
      </c>
      <c r="D400" s="6">
        <v>70</v>
      </c>
      <c r="E400" s="6">
        <f>(D400-'Descriptive Stats'!$B$3)/'Descriptive Stats'!$B$7</f>
        <v>1.6212422030144117E-2</v>
      </c>
      <c r="F400" s="6">
        <v>150</v>
      </c>
      <c r="G400" s="6">
        <f>(F400-'Descriptive Stats'!$D$3)/'Descriptive Stats'!$D$7</f>
        <v>2.1482601540115298</v>
      </c>
      <c r="H400" s="6">
        <v>140</v>
      </c>
      <c r="I400" s="5">
        <f>('Base Stats'!H257-'Descriptive Stats'!$F$3)/'Descriptive Stats'!$F$7</f>
        <v>-0.46259697101915992</v>
      </c>
      <c r="J400" s="6">
        <v>65</v>
      </c>
      <c r="K400" s="6">
        <f>(J400-'Descriptive Stats'!$H$3)/'Descriptive Stats'!$J$7</f>
        <v>-0.27074000232255757</v>
      </c>
      <c r="L400" s="6">
        <v>100</v>
      </c>
      <c r="M400" s="6">
        <f>(L400-'Descriptive Stats'!$J$3)/'Descriptive Stats'!$J$7</f>
        <v>0.9876880053793532</v>
      </c>
      <c r="N400" s="6">
        <v>75</v>
      </c>
      <c r="O400" s="6">
        <f>(N400-'Descriptive Stats'!$L$3)/'Descriptive Stats'!$L$7</f>
        <v>0.22321660153969916</v>
      </c>
      <c r="P400" s="6">
        <v>600</v>
      </c>
      <c r="Q400" s="6">
        <f>(P400-'Descriptive Stats'!$N$3)/'Descriptive Stats'!$N$7</f>
        <v>1.3314988322636017</v>
      </c>
      <c r="R400">
        <v>100</v>
      </c>
      <c r="S400" s="5">
        <v>0.96943098879887879</v>
      </c>
    </row>
    <row r="401" spans="1:19" ht="15" customHeight="1" x14ac:dyDescent="0.25">
      <c r="A401">
        <v>133</v>
      </c>
      <c r="B401" t="s">
        <v>398</v>
      </c>
      <c r="C401" t="s">
        <v>399</v>
      </c>
      <c r="D401" s="6">
        <v>65</v>
      </c>
      <c r="E401" s="6">
        <f>(D401-'Descriptive Stats'!$B$3)/'Descriptive Stats'!$B$7</f>
        <v>-0.17243784346935695</v>
      </c>
      <c r="F401" s="6">
        <v>75</v>
      </c>
      <c r="G401" s="6">
        <f>(F401-'Descriptive Stats'!$D$3)/'Descriptive Stats'!$D$7</f>
        <v>-0.15996426452133344</v>
      </c>
      <c r="H401" s="6">
        <v>70</v>
      </c>
      <c r="I401" s="5">
        <f>('Base Stats'!H172-'Descriptive Stats'!$F$3)/'Descriptive Stats'!$F$7</f>
        <v>-0.14433075567178771</v>
      </c>
      <c r="J401" s="6">
        <v>65</v>
      </c>
      <c r="K401" s="6">
        <f>(J401-'Descriptive Stats'!$H$3)/'Descriptive Stats'!$J$7</f>
        <v>-0.27074000232255757</v>
      </c>
      <c r="L401" s="6">
        <v>85</v>
      </c>
      <c r="M401" s="6">
        <f>(L401-'Descriptive Stats'!$J$3)/'Descriptive Stats'!$J$7</f>
        <v>0.45531642308615711</v>
      </c>
      <c r="N401" s="6">
        <v>75</v>
      </c>
      <c r="O401" s="6">
        <f>(N401-'Descriptive Stats'!$L$3)/'Descriptive Stats'!$L$7</f>
        <v>0.22321660153969916</v>
      </c>
      <c r="P401" s="6">
        <v>435</v>
      </c>
      <c r="Q401" s="6">
        <f>(P401-'Descriptive Stats'!$N$3)/'Descriptive Stats'!$N$7</f>
        <v>-1.9965314621907263E-2</v>
      </c>
      <c r="R401">
        <v>72.5</v>
      </c>
      <c r="S401" s="5">
        <v>7.8197165386645506E-2</v>
      </c>
    </row>
    <row r="402" spans="1:19" ht="15" customHeight="1" x14ac:dyDescent="0.25">
      <c r="A402">
        <v>225</v>
      </c>
      <c r="B402">
        <v>225</v>
      </c>
      <c r="C402" t="s">
        <v>507</v>
      </c>
      <c r="D402" s="6">
        <v>45</v>
      </c>
      <c r="E402" s="6">
        <f>(D402-'Descriptive Stats'!$B$3)/'Descriptive Stats'!$B$7</f>
        <v>-0.92703890546736112</v>
      </c>
      <c r="F402" s="6">
        <v>55</v>
      </c>
      <c r="G402" s="6">
        <f>(F402-'Descriptive Stats'!$D$3)/'Descriptive Stats'!$D$7</f>
        <v>-0.77549077613009698</v>
      </c>
      <c r="H402" s="6">
        <v>45</v>
      </c>
      <c r="I402" s="5">
        <f>('Base Stats'!H272-'Descriptive Stats'!$F$3)/'Descriptive Stats'!$F$7</f>
        <v>-0.33529048488021107</v>
      </c>
      <c r="J402" s="6">
        <v>65</v>
      </c>
      <c r="K402" s="6">
        <f>(J402-'Descriptive Stats'!$H$3)/'Descriptive Stats'!$J$7</f>
        <v>-0.27074000232255757</v>
      </c>
      <c r="L402" s="6">
        <v>45</v>
      </c>
      <c r="M402" s="6">
        <f>(L402-'Descriptive Stats'!$J$3)/'Descriptive Stats'!$J$7</f>
        <v>-0.96434112969569918</v>
      </c>
      <c r="N402" s="6">
        <v>75</v>
      </c>
      <c r="O402" s="6">
        <f>(N402-'Descriptive Stats'!$L$3)/'Descriptive Stats'!$L$7</f>
        <v>0.22321660153969916</v>
      </c>
      <c r="P402" s="6">
        <v>330</v>
      </c>
      <c r="Q402" s="6">
        <f>(P402-'Descriptive Stats'!$N$3)/'Descriptive Stats'!$N$7</f>
        <v>-0.87998795354904935</v>
      </c>
      <c r="R402">
        <v>55</v>
      </c>
      <c r="S402" s="5">
        <v>0.19544110845972021</v>
      </c>
    </row>
    <row r="403" spans="1:19" ht="15" customHeight="1" x14ac:dyDescent="0.25">
      <c r="A403">
        <v>569</v>
      </c>
      <c r="B403">
        <v>569</v>
      </c>
      <c r="C403" t="s">
        <v>949</v>
      </c>
      <c r="D403" s="6">
        <v>80</v>
      </c>
      <c r="E403" s="6">
        <f>(D403-'Descriptive Stats'!$B$3)/'Descriptive Stats'!$B$7</f>
        <v>0.39351295302914624</v>
      </c>
      <c r="F403" s="6">
        <v>95</v>
      </c>
      <c r="G403" s="6">
        <f>(F403-'Descriptive Stats'!$D$3)/'Descriptive Stats'!$D$7</f>
        <v>0.45556224708743004</v>
      </c>
      <c r="H403" s="6">
        <v>82</v>
      </c>
      <c r="I403" s="5">
        <f>('Base Stats'!H665-'Descriptive Stats'!$F$3)/'Descriptive Stats'!$F$7</f>
        <v>0.96960099804401501</v>
      </c>
      <c r="J403" s="6">
        <v>60</v>
      </c>
      <c r="K403" s="6">
        <f>(J403-'Descriptive Stats'!$H$3)/'Descriptive Stats'!$J$7</f>
        <v>-0.4481971964202896</v>
      </c>
      <c r="L403" s="6">
        <v>82</v>
      </c>
      <c r="M403" s="6">
        <f>(L403-'Descriptive Stats'!$J$3)/'Descriptive Stats'!$J$7</f>
        <v>0.34884210662751786</v>
      </c>
      <c r="N403" s="6">
        <v>75</v>
      </c>
      <c r="O403" s="6">
        <f>(N403-'Descriptive Stats'!$L$3)/'Descriptive Stats'!$L$7</f>
        <v>0.22321660153969916</v>
      </c>
      <c r="P403" s="6">
        <v>474</v>
      </c>
      <c r="Q403" s="6">
        <f>(P403-'Descriptive Stats'!$N$3)/'Descriptive Stats'!$N$7</f>
        <v>0.29947166555103122</v>
      </c>
      <c r="R403">
        <v>79</v>
      </c>
      <c r="S403" s="5">
        <v>0.14359268956464363</v>
      </c>
    </row>
    <row r="404" spans="1:19" ht="15" customHeight="1" x14ac:dyDescent="0.25">
      <c r="A404">
        <v>99</v>
      </c>
      <c r="B404">
        <v>99</v>
      </c>
      <c r="C404" t="s">
        <v>349</v>
      </c>
      <c r="D404" s="6">
        <v>55</v>
      </c>
      <c r="E404" s="6">
        <f>(D404-'Descriptive Stats'!$B$3)/'Descriptive Stats'!$B$7</f>
        <v>-0.54973837446835905</v>
      </c>
      <c r="F404" s="6">
        <v>130</v>
      </c>
      <c r="G404" s="6">
        <f>(F404-'Descriptive Stats'!$D$3)/'Descriptive Stats'!$D$7</f>
        <v>1.5327336424027662</v>
      </c>
      <c r="H404" s="6">
        <v>115</v>
      </c>
      <c r="I404" s="5">
        <f>('Base Stats'!H130-'Descriptive Stats'!$F$3)/'Descriptive Stats'!$F$7</f>
        <v>4.6628973536635601E-2</v>
      </c>
      <c r="J404" s="6">
        <v>50</v>
      </c>
      <c r="K404" s="6">
        <f>(J404-'Descriptive Stats'!$H$3)/'Descriptive Stats'!$J$7</f>
        <v>-0.80311158461575372</v>
      </c>
      <c r="L404" s="6">
        <v>50</v>
      </c>
      <c r="M404" s="6">
        <f>(L404-'Descriptive Stats'!$J$3)/'Descriptive Stats'!$J$7</f>
        <v>-0.7868839355979671</v>
      </c>
      <c r="N404" s="6">
        <v>75</v>
      </c>
      <c r="O404" s="6">
        <f>(N404-'Descriptive Stats'!$L$3)/'Descriptive Stats'!$L$7</f>
        <v>0.22321660153969916</v>
      </c>
      <c r="P404" s="6">
        <v>475</v>
      </c>
      <c r="Q404" s="6">
        <f>(P404-'Descriptive Stats'!$N$3)/'Descriptive Stats'!$N$7</f>
        <v>0.30766235735033731</v>
      </c>
      <c r="R404">
        <v>79.17</v>
      </c>
      <c r="S404" s="5">
        <v>0.72963188222456188</v>
      </c>
    </row>
    <row r="405" spans="1:19" ht="15" customHeight="1" x14ac:dyDescent="0.25">
      <c r="A405">
        <v>15</v>
      </c>
      <c r="B405">
        <v>15</v>
      </c>
      <c r="C405" t="s">
        <v>213</v>
      </c>
      <c r="D405" s="6">
        <v>65</v>
      </c>
      <c r="E405" s="6">
        <f>(D405-'Descriptive Stats'!$B$3)/'Descriptive Stats'!$B$7</f>
        <v>-0.17243784346935695</v>
      </c>
      <c r="F405" s="6">
        <v>90</v>
      </c>
      <c r="G405" s="6">
        <f>(F405-'Descriptive Stats'!$D$3)/'Descriptive Stats'!$D$7</f>
        <v>0.3016806191852392</v>
      </c>
      <c r="H405" s="6">
        <v>40</v>
      </c>
      <c r="I405" s="5">
        <f>('Base Stats'!H20-'Descriptive Stats'!$F$3)/'Descriptive Stats'!$F$7</f>
        <v>0.17393545967558449</v>
      </c>
      <c r="J405" s="6">
        <v>45</v>
      </c>
      <c r="K405" s="6">
        <f>(J405-'Descriptive Stats'!$H$3)/'Descriptive Stats'!$J$7</f>
        <v>-0.98056877871348569</v>
      </c>
      <c r="L405" s="6">
        <v>80</v>
      </c>
      <c r="M405" s="6">
        <f>(L405-'Descriptive Stats'!$J$3)/'Descriptive Stats'!$J$7</f>
        <v>0.27785922898842508</v>
      </c>
      <c r="N405" s="6">
        <v>75</v>
      </c>
      <c r="O405" s="6">
        <f>(N405-'Descriptive Stats'!$L$3)/'Descriptive Stats'!$L$7</f>
        <v>0.22321660153969916</v>
      </c>
      <c r="P405" s="6">
        <v>395</v>
      </c>
      <c r="Q405" s="6">
        <f>(P405-'Descriptive Stats'!$N$3)/'Descriptive Stats'!$N$7</f>
        <v>-0.34759298659415183</v>
      </c>
      <c r="R405">
        <v>65.83</v>
      </c>
      <c r="S405" s="5">
        <v>0.68165731981331479</v>
      </c>
    </row>
    <row r="406" spans="1:19" ht="15" customHeight="1" x14ac:dyDescent="0.25">
      <c r="A406">
        <v>214</v>
      </c>
      <c r="B406" t="s">
        <v>493</v>
      </c>
      <c r="C406" t="s">
        <v>494</v>
      </c>
      <c r="D406" s="6">
        <v>80</v>
      </c>
      <c r="E406" s="6">
        <f>(D406-'Descriptive Stats'!$B$3)/'Descriptive Stats'!$B$7</f>
        <v>0.39351295302914624</v>
      </c>
      <c r="F406" s="6">
        <v>185</v>
      </c>
      <c r="G406" s="6">
        <f>(F406-'Descriptive Stats'!$D$3)/'Descriptive Stats'!$D$7</f>
        <v>3.2254315493268657</v>
      </c>
      <c r="H406" s="6">
        <v>115</v>
      </c>
      <c r="I406" s="5">
        <f>('Base Stats'!H260-'Descriptive Stats'!$F$3)/'Descriptive Stats'!$F$7</f>
        <v>1.1287341057177012</v>
      </c>
      <c r="J406" s="6">
        <v>40</v>
      </c>
      <c r="K406" s="6">
        <f>(J406-'Descriptive Stats'!$H$3)/'Descriptive Stats'!$J$7</f>
        <v>-1.1580259728112177</v>
      </c>
      <c r="L406" s="6">
        <v>105</v>
      </c>
      <c r="M406" s="6">
        <f>(L406-'Descriptive Stats'!$J$3)/'Descriptive Stats'!$J$7</f>
        <v>1.1651451994770852</v>
      </c>
      <c r="N406" s="6">
        <v>75</v>
      </c>
      <c r="O406" s="6">
        <f>(N406-'Descriptive Stats'!$L$3)/'Descriptive Stats'!$L$7</f>
        <v>0.22321660153969916</v>
      </c>
      <c r="P406" s="6">
        <v>600</v>
      </c>
      <c r="Q406" s="6">
        <f>(P406-'Descriptive Stats'!$N$3)/'Descriptive Stats'!$N$7</f>
        <v>1.3314988322636017</v>
      </c>
      <c r="R406">
        <v>100</v>
      </c>
      <c r="S406" s="5">
        <v>1.8030618129518752</v>
      </c>
    </row>
    <row r="407" spans="1:19" ht="15" customHeight="1" x14ac:dyDescent="0.25">
      <c r="A407">
        <v>347</v>
      </c>
      <c r="B407">
        <v>347</v>
      </c>
      <c r="C407" t="s">
        <v>661</v>
      </c>
      <c r="D407" s="6">
        <v>45</v>
      </c>
      <c r="E407" s="6">
        <f>(D407-'Descriptive Stats'!$B$3)/'Descriptive Stats'!$B$7</f>
        <v>-0.92703890546736112</v>
      </c>
      <c r="F407" s="6">
        <v>95</v>
      </c>
      <c r="G407" s="6">
        <f>(F407-'Descriptive Stats'!$D$3)/'Descriptive Stats'!$D$7</f>
        <v>0.45556224708743004</v>
      </c>
      <c r="H407" s="6">
        <v>50</v>
      </c>
      <c r="I407" s="5">
        <f>('Base Stats'!H410-'Descriptive Stats'!$F$3)/'Descriptive Stats'!$F$7</f>
        <v>-1.0991294017139044</v>
      </c>
      <c r="J407" s="6">
        <v>40</v>
      </c>
      <c r="K407" s="6">
        <f>(J407-'Descriptive Stats'!$H$3)/'Descriptive Stats'!$J$7</f>
        <v>-1.1580259728112177</v>
      </c>
      <c r="L407" s="6">
        <v>50</v>
      </c>
      <c r="M407" s="6">
        <f>(L407-'Descriptive Stats'!$J$3)/'Descriptive Stats'!$J$7</f>
        <v>-0.7868839355979671</v>
      </c>
      <c r="N407" s="6">
        <v>75</v>
      </c>
      <c r="O407" s="6">
        <f>(N407-'Descriptive Stats'!$L$3)/'Descriptive Stats'!$L$7</f>
        <v>0.22321660153969916</v>
      </c>
      <c r="P407" s="6">
        <v>355</v>
      </c>
      <c r="Q407" s="6">
        <f>(P407-'Descriptive Stats'!$N$3)/'Descriptive Stats'!$N$7</f>
        <v>-0.67522065856639646</v>
      </c>
      <c r="R407">
        <v>59.17</v>
      </c>
      <c r="S407" s="5">
        <v>0.38740757627490452</v>
      </c>
    </row>
    <row r="408" spans="1:19" ht="15" customHeight="1" x14ac:dyDescent="0.25">
      <c r="A408">
        <v>732</v>
      </c>
      <c r="B408">
        <v>732</v>
      </c>
      <c r="C408" t="s">
        <v>1144</v>
      </c>
      <c r="D408" s="6">
        <v>55</v>
      </c>
      <c r="E408" s="6">
        <f>(D408-'Descriptive Stats'!$B$3)/'Descriptive Stats'!$B$7</f>
        <v>-0.54973837446835905</v>
      </c>
      <c r="F408" s="6">
        <v>85</v>
      </c>
      <c r="G408" s="6">
        <f>(F408-'Descriptive Stats'!$D$3)/'Descriptive Stats'!$D$7</f>
        <v>0.1477989912830483</v>
      </c>
      <c r="H408" s="6">
        <v>50</v>
      </c>
      <c r="I408" s="5">
        <f>('Base Stats'!H847-'Descriptive Stats'!$F$3)/'Descriptive Stats'!$F$7</f>
        <v>-0.78086318636653218</v>
      </c>
      <c r="J408" s="6">
        <v>40</v>
      </c>
      <c r="K408" s="6">
        <f>(J408-'Descriptive Stats'!$H$3)/'Descriptive Stats'!$J$7</f>
        <v>-1.1580259728112177</v>
      </c>
      <c r="L408" s="6">
        <v>50</v>
      </c>
      <c r="M408" s="6">
        <f>(L408-'Descriptive Stats'!$J$3)/'Descriptive Stats'!$J$7</f>
        <v>-0.7868839355979671</v>
      </c>
      <c r="N408" s="6">
        <v>75</v>
      </c>
      <c r="O408" s="6">
        <f>(N408-'Descriptive Stats'!$L$3)/'Descriptive Stats'!$L$7</f>
        <v>0.22321660153969916</v>
      </c>
      <c r="P408" s="6">
        <v>355</v>
      </c>
      <c r="Q408" s="6">
        <f>(P408-'Descriptive Stats'!$N$3)/'Descriptive Stats'!$N$7</f>
        <v>-0.67522065856639646</v>
      </c>
      <c r="R408">
        <v>59.17</v>
      </c>
      <c r="S408" s="5">
        <v>0.24960799283977261</v>
      </c>
    </row>
    <row r="409" spans="1:19" ht="15" customHeight="1" x14ac:dyDescent="0.25">
      <c r="A409">
        <v>585</v>
      </c>
      <c r="B409">
        <v>585</v>
      </c>
      <c r="C409" t="s">
        <v>965</v>
      </c>
      <c r="D409" s="6">
        <v>60</v>
      </c>
      <c r="E409" s="6">
        <f>(D409-'Descriptive Stats'!$B$3)/'Descriptive Stats'!$B$7</f>
        <v>-0.36108810896885801</v>
      </c>
      <c r="F409" s="6">
        <v>60</v>
      </c>
      <c r="G409" s="6">
        <f>(F409-'Descriptive Stats'!$D$3)/'Descriptive Stats'!$D$7</f>
        <v>-0.62160914822790603</v>
      </c>
      <c r="H409" s="6">
        <v>50</v>
      </c>
      <c r="I409" s="5">
        <f>('Base Stats'!H681-'Descriptive Stats'!$F$3)/'Descriptive Stats'!$F$7</f>
        <v>0.6513347826966428</v>
      </c>
      <c r="J409" s="6">
        <v>40</v>
      </c>
      <c r="K409" s="6">
        <f>(J409-'Descriptive Stats'!$H$3)/'Descriptive Stats'!$J$7</f>
        <v>-1.1580259728112177</v>
      </c>
      <c r="L409" s="6">
        <v>50</v>
      </c>
      <c r="M409" s="6">
        <f>(L409-'Descriptive Stats'!$J$3)/'Descriptive Stats'!$J$7</f>
        <v>-0.7868839355979671</v>
      </c>
      <c r="N409" s="6">
        <v>75</v>
      </c>
      <c r="O409" s="6">
        <f>(N409-'Descriptive Stats'!$L$3)/'Descriptive Stats'!$L$7</f>
        <v>0.22321660153969916</v>
      </c>
      <c r="P409" s="6">
        <v>335</v>
      </c>
      <c r="Q409" s="6">
        <f>(P409-'Descriptive Stats'!$N$3)/'Descriptive Stats'!$N$7</f>
        <v>-0.83903449455251877</v>
      </c>
      <c r="R409">
        <v>55.83</v>
      </c>
      <c r="S409" s="5">
        <v>0.22528502851673954</v>
      </c>
    </row>
    <row r="410" spans="1:19" ht="15" customHeight="1" x14ac:dyDescent="0.25">
      <c r="A410">
        <v>572</v>
      </c>
      <c r="B410">
        <v>572</v>
      </c>
      <c r="C410" t="s">
        <v>952</v>
      </c>
      <c r="D410" s="6">
        <v>55</v>
      </c>
      <c r="E410" s="6">
        <f>(D410-'Descriptive Stats'!$B$3)/'Descriptive Stats'!$B$7</f>
        <v>-0.54973837446835905</v>
      </c>
      <c r="F410" s="6">
        <v>50</v>
      </c>
      <c r="G410" s="6">
        <f>(F410-'Descriptive Stats'!$D$3)/'Descriptive Stats'!$D$7</f>
        <v>-0.92937240403228782</v>
      </c>
      <c r="H410" s="6">
        <v>40</v>
      </c>
      <c r="I410" s="5">
        <f>('Base Stats'!H668-'Descriptive Stats'!$F$3)/'Descriptive Stats'!$F$7</f>
        <v>1.480235200189838E-2</v>
      </c>
      <c r="J410" s="6">
        <v>40</v>
      </c>
      <c r="K410" s="6">
        <f>(J410-'Descriptive Stats'!$H$3)/'Descriptive Stats'!$J$7</f>
        <v>-1.1580259728112177</v>
      </c>
      <c r="L410" s="6">
        <v>40</v>
      </c>
      <c r="M410" s="6">
        <f>(L410-'Descriptive Stats'!$J$3)/'Descriptive Stats'!$J$7</f>
        <v>-1.1417983237934313</v>
      </c>
      <c r="N410" s="6">
        <v>75</v>
      </c>
      <c r="O410" s="6">
        <f>(N410-'Descriptive Stats'!$L$3)/'Descriptive Stats'!$L$7</f>
        <v>0.22321660153969916</v>
      </c>
      <c r="P410" s="6">
        <v>300</v>
      </c>
      <c r="Q410" s="6">
        <f>(P410-'Descriptive Stats'!$N$3)/'Descriptive Stats'!$N$7</f>
        <v>-1.1257087075282328</v>
      </c>
      <c r="R410">
        <v>50</v>
      </c>
      <c r="S410" s="5">
        <v>0.24645674158997899</v>
      </c>
    </row>
    <row r="411" spans="1:19" ht="15" customHeight="1" x14ac:dyDescent="0.25">
      <c r="A411">
        <v>84</v>
      </c>
      <c r="B411">
        <v>84</v>
      </c>
      <c r="C411" t="s">
        <v>328</v>
      </c>
      <c r="D411" s="6">
        <v>35</v>
      </c>
      <c r="E411" s="6">
        <f>(D411-'Descriptive Stats'!$B$3)/'Descriptive Stats'!$B$7</f>
        <v>-1.3043394364663632</v>
      </c>
      <c r="F411" s="6">
        <v>85</v>
      </c>
      <c r="G411" s="6">
        <f>(F411-'Descriptive Stats'!$D$3)/'Descriptive Stats'!$D$7</f>
        <v>0.1477989912830483</v>
      </c>
      <c r="H411" s="6">
        <v>45</v>
      </c>
      <c r="I411" s="5">
        <f>('Base Stats'!H112-'Descriptive Stats'!$F$3)/'Descriptive Stats'!$F$7</f>
        <v>0.4922016750229567</v>
      </c>
      <c r="J411" s="6">
        <v>35</v>
      </c>
      <c r="K411" s="6">
        <f>(J411-'Descriptive Stats'!$H$3)/'Descriptive Stats'!$J$7</f>
        <v>-1.3354831669089497</v>
      </c>
      <c r="L411" s="6">
        <v>35</v>
      </c>
      <c r="M411" s="6">
        <f>(L411-'Descriptive Stats'!$J$3)/'Descriptive Stats'!$J$7</f>
        <v>-1.3192555178911634</v>
      </c>
      <c r="N411" s="6">
        <v>75</v>
      </c>
      <c r="O411" s="6">
        <f>(N411-'Descriptive Stats'!$L$3)/'Descriptive Stats'!$L$7</f>
        <v>0.22321660153969916</v>
      </c>
      <c r="P411" s="6">
        <v>310</v>
      </c>
      <c r="Q411" s="6">
        <f>(P411-'Descriptive Stats'!$N$3)/'Descriptive Stats'!$N$7</f>
        <v>-1.0438017895351717</v>
      </c>
      <c r="R411">
        <v>51.67</v>
      </c>
      <c r="S411" s="5">
        <v>0.4627129216605545</v>
      </c>
    </row>
    <row r="412" spans="1:19" ht="15" customHeight="1" x14ac:dyDescent="0.25">
      <c r="A412">
        <v>235</v>
      </c>
      <c r="B412">
        <v>235</v>
      </c>
      <c r="C412" t="s">
        <v>519</v>
      </c>
      <c r="D412" s="6">
        <v>55</v>
      </c>
      <c r="E412" s="6">
        <f>(D412-'Descriptive Stats'!$B$3)/'Descriptive Stats'!$B$7</f>
        <v>-0.54973837446835905</v>
      </c>
      <c r="F412" s="6">
        <v>20</v>
      </c>
      <c r="G412" s="6">
        <f>(F412-'Descriptive Stats'!$D$3)/'Descriptive Stats'!$D$7</f>
        <v>-1.852662171445433</v>
      </c>
      <c r="H412" s="6">
        <v>35</v>
      </c>
      <c r="I412" s="5">
        <f>('Base Stats'!H283-'Descriptive Stats'!$F$3)/'Descriptive Stats'!$F$7</f>
        <v>1.0332542411134895</v>
      </c>
      <c r="J412" s="6">
        <v>20</v>
      </c>
      <c r="K412" s="6">
        <f>(J412-'Descriptive Stats'!$H$3)/'Descriptive Stats'!$J$7</f>
        <v>-1.8678547492021458</v>
      </c>
      <c r="L412" s="6">
        <v>45</v>
      </c>
      <c r="M412" s="6">
        <f>(L412-'Descriptive Stats'!$J$3)/'Descriptive Stats'!$J$7</f>
        <v>-0.96434112969569918</v>
      </c>
      <c r="N412" s="6">
        <v>75</v>
      </c>
      <c r="O412" s="6">
        <f>(N412-'Descriptive Stats'!$L$3)/'Descriptive Stats'!$L$7</f>
        <v>0.22321660153969916</v>
      </c>
      <c r="P412" s="6">
        <v>250</v>
      </c>
      <c r="Q412" s="6">
        <f>(P412-'Descriptive Stats'!$N$3)/'Descriptive Stats'!$N$7</f>
        <v>-1.5352432974935384</v>
      </c>
      <c r="R412">
        <v>41.67</v>
      </c>
      <c r="S412" s="5">
        <v>0.67374748947249652</v>
      </c>
    </row>
    <row r="413" spans="1:19" ht="15" customHeight="1" x14ac:dyDescent="0.25">
      <c r="A413">
        <v>537</v>
      </c>
      <c r="B413">
        <v>537</v>
      </c>
      <c r="C413" t="s">
        <v>907</v>
      </c>
      <c r="D413" s="6">
        <v>105</v>
      </c>
      <c r="E413" s="6">
        <f>(D413-'Descriptive Stats'!$B$3)/'Descriptive Stats'!$B$7</f>
        <v>1.3367642805266515</v>
      </c>
      <c r="F413" s="6">
        <v>95</v>
      </c>
      <c r="G413" s="6">
        <f>(F413-'Descriptive Stats'!$D$3)/'Descriptive Stats'!$D$7</f>
        <v>0.45556224708743004</v>
      </c>
      <c r="H413" s="6">
        <v>75</v>
      </c>
      <c r="I413" s="5">
        <f>('Base Stats'!H628-'Descriptive Stats'!$F$3)/'Descriptive Stats'!$F$7</f>
        <v>-0.23981062027599939</v>
      </c>
      <c r="J413" s="6">
        <v>85</v>
      </c>
      <c r="K413" s="6">
        <f>(J413-'Descriptive Stats'!$H$3)/'Descriptive Stats'!$J$7</f>
        <v>0.43908877406837055</v>
      </c>
      <c r="L413" s="6">
        <v>75</v>
      </c>
      <c r="M413" s="6">
        <f>(L413-'Descriptive Stats'!$J$3)/'Descriptive Stats'!$J$7</f>
        <v>0.10040203489069302</v>
      </c>
      <c r="N413" s="6">
        <v>74</v>
      </c>
      <c r="O413" s="6">
        <f>(N413-'Descriptive Stats'!$L$3)/'Descriptive Stats'!$L$7</f>
        <v>0.18972423155358611</v>
      </c>
      <c r="P413" s="6">
        <v>509</v>
      </c>
      <c r="Q413" s="6">
        <f>(P413-'Descriptive Stats'!$N$3)/'Descriptive Stats'!$N$7</f>
        <v>0.58614587852674527</v>
      </c>
      <c r="R413">
        <v>84.83</v>
      </c>
      <c r="S413" s="5">
        <v>0.47611058842132259</v>
      </c>
    </row>
    <row r="414" spans="1:19" ht="15" customHeight="1" x14ac:dyDescent="0.25">
      <c r="A414">
        <v>834</v>
      </c>
      <c r="B414">
        <v>834</v>
      </c>
      <c r="C414" t="s">
        <v>1260</v>
      </c>
      <c r="D414" s="6">
        <v>90</v>
      </c>
      <c r="E414" s="6">
        <f>(D414-'Descriptive Stats'!$B$3)/'Descriptive Stats'!$B$7</f>
        <v>0.77081348402814831</v>
      </c>
      <c r="F414" s="6">
        <v>115</v>
      </c>
      <c r="G414" s="6">
        <f>(F414-'Descriptive Stats'!$D$3)/'Descriptive Stats'!$D$7</f>
        <v>1.0710887586961935</v>
      </c>
      <c r="H414" s="6">
        <v>90</v>
      </c>
      <c r="I414" s="5">
        <f>('Base Stats'!H956-'Descriptive Stats'!$F$3)/'Descriptive Stats'!$F$7</f>
        <v>-1.6401819678044371</v>
      </c>
      <c r="J414" s="6">
        <v>48</v>
      </c>
      <c r="K414" s="6">
        <f>(J414-'Descriptive Stats'!$H$3)/'Descriptive Stats'!$J$7</f>
        <v>-0.87409446225484644</v>
      </c>
      <c r="L414" s="6">
        <v>68</v>
      </c>
      <c r="M414" s="6">
        <f>(L414-'Descriptive Stats'!$J$3)/'Descriptive Stats'!$J$7</f>
        <v>-0.14803803684613182</v>
      </c>
      <c r="N414" s="6">
        <v>74</v>
      </c>
      <c r="O414" s="6">
        <f>(N414-'Descriptive Stats'!$L$3)/'Descriptive Stats'!$L$7</f>
        <v>0.18972423155358611</v>
      </c>
      <c r="P414" s="6">
        <v>485</v>
      </c>
      <c r="Q414" s="6">
        <f>(P414-'Descriptive Stats'!$N$3)/'Descriptive Stats'!$N$7</f>
        <v>0.38956927534339847</v>
      </c>
      <c r="R414">
        <v>80.83</v>
      </c>
      <c r="S414" s="5">
        <v>0.39811525191347524</v>
      </c>
    </row>
    <row r="415" spans="1:19" ht="15" customHeight="1" x14ac:dyDescent="0.25">
      <c r="A415">
        <v>552</v>
      </c>
      <c r="B415">
        <v>552</v>
      </c>
      <c r="C415" t="s">
        <v>922</v>
      </c>
      <c r="D415" s="6">
        <v>60</v>
      </c>
      <c r="E415" s="6">
        <f>(D415-'Descriptive Stats'!$B$3)/'Descriptive Stats'!$B$7</f>
        <v>-0.36108810896885801</v>
      </c>
      <c r="F415" s="6">
        <v>82</v>
      </c>
      <c r="G415" s="6">
        <f>(F415-'Descriptive Stats'!$D$3)/'Descriptive Stats'!$D$7</f>
        <v>5.5470014541733774E-2</v>
      </c>
      <c r="H415" s="6">
        <v>45</v>
      </c>
      <c r="I415" s="5">
        <f>('Base Stats'!H643-'Descriptive Stats'!$F$3)/'Descriptive Stats'!$F$7</f>
        <v>-0.14433075567178771</v>
      </c>
      <c r="J415" s="6">
        <v>45</v>
      </c>
      <c r="K415" s="6">
        <f>(J415-'Descriptive Stats'!$H$3)/'Descriptive Stats'!$J$7</f>
        <v>-0.98056877871348569</v>
      </c>
      <c r="L415" s="6">
        <v>45</v>
      </c>
      <c r="M415" s="6">
        <f>(L415-'Descriptive Stats'!$J$3)/'Descriptive Stats'!$J$7</f>
        <v>-0.96434112969569918</v>
      </c>
      <c r="N415" s="6">
        <v>74</v>
      </c>
      <c r="O415" s="6">
        <f>(N415-'Descriptive Stats'!$L$3)/'Descriptive Stats'!$L$7</f>
        <v>0.18972423155358611</v>
      </c>
      <c r="P415" s="6">
        <v>351</v>
      </c>
      <c r="Q415" s="6">
        <f>(P415-'Descriptive Stats'!$N$3)/'Descriptive Stats'!$N$7</f>
        <v>-0.70798342576362094</v>
      </c>
      <c r="R415">
        <v>58.5</v>
      </c>
      <c r="S415" s="5">
        <v>0.2022771966259142</v>
      </c>
    </row>
    <row r="416" spans="1:19" ht="15" customHeight="1" x14ac:dyDescent="0.25">
      <c r="A416">
        <v>434</v>
      </c>
      <c r="B416">
        <v>434</v>
      </c>
      <c r="C416" t="s">
        <v>780</v>
      </c>
      <c r="D416" s="6">
        <v>63</v>
      </c>
      <c r="E416" s="6">
        <f>(D416-'Descriptive Stats'!$B$3)/'Descriptive Stats'!$B$7</f>
        <v>-0.24789794966915737</v>
      </c>
      <c r="F416" s="6">
        <v>63</v>
      </c>
      <c r="G416" s="6">
        <f>(F416-'Descriptive Stats'!$D$3)/'Descriptive Stats'!$D$7</f>
        <v>-0.52928017148659157</v>
      </c>
      <c r="H416" s="6">
        <v>47</v>
      </c>
      <c r="I416" s="5">
        <f>('Base Stats'!H513-'Descriptive Stats'!$F$3)/'Descriptive Stats'!$F$7</f>
        <v>-1.0991294017139044</v>
      </c>
      <c r="J416" s="6">
        <v>41</v>
      </c>
      <c r="K416" s="6">
        <f>(J416-'Descriptive Stats'!$H$3)/'Descriptive Stats'!$J$7</f>
        <v>-1.1225345339916712</v>
      </c>
      <c r="L416" s="6">
        <v>41</v>
      </c>
      <c r="M416" s="6">
        <f>(L416-'Descriptive Stats'!$J$3)/'Descriptive Stats'!$J$7</f>
        <v>-1.1063068849738849</v>
      </c>
      <c r="N416" s="6">
        <v>74</v>
      </c>
      <c r="O416" s="6">
        <f>(N416-'Descriptive Stats'!$L$3)/'Descriptive Stats'!$L$7</f>
        <v>0.18972423155358611</v>
      </c>
      <c r="P416" s="6">
        <v>329</v>
      </c>
      <c r="Q416" s="6">
        <f>(P416-'Descriptive Stats'!$N$3)/'Descriptive Stats'!$N$7</f>
        <v>-0.88817864534835544</v>
      </c>
      <c r="R416">
        <v>54.83</v>
      </c>
      <c r="S416" s="5">
        <v>0.47464763509190494</v>
      </c>
    </row>
    <row r="417" spans="1:19" ht="15" customHeight="1" x14ac:dyDescent="0.25">
      <c r="A417">
        <v>654</v>
      </c>
      <c r="B417">
        <v>654</v>
      </c>
      <c r="C417" t="s">
        <v>1048</v>
      </c>
      <c r="D417" s="6">
        <v>59</v>
      </c>
      <c r="E417" s="6">
        <f>(D417-'Descriptive Stats'!$B$3)/'Descriptive Stats'!$B$7</f>
        <v>-0.3988181620687582</v>
      </c>
      <c r="F417" s="6">
        <v>59</v>
      </c>
      <c r="G417" s="6">
        <f>(F417-'Descriptive Stats'!$D$3)/'Descriptive Stats'!$D$7</f>
        <v>-0.65238547380834422</v>
      </c>
      <c r="H417" s="6">
        <v>58</v>
      </c>
      <c r="I417" s="5">
        <f>('Base Stats'!H757-'Descriptive Stats'!$F$3)/'Descriptive Stats'!$F$7</f>
        <v>-0.14433075567178771</v>
      </c>
      <c r="J417" s="6">
        <v>90</v>
      </c>
      <c r="K417" s="6">
        <f>(J417-'Descriptive Stats'!$H$3)/'Descriptive Stats'!$J$7</f>
        <v>0.61654596816610263</v>
      </c>
      <c r="L417" s="6">
        <v>70</v>
      </c>
      <c r="M417" s="6">
        <f>(L417-'Descriptive Stats'!$J$3)/'Descriptive Stats'!$J$7</f>
        <v>-7.7055159207039009E-2</v>
      </c>
      <c r="N417" s="6">
        <v>73</v>
      </c>
      <c r="O417" s="6">
        <f>(N417-'Descriptive Stats'!$L$3)/'Descriptive Stats'!$L$7</f>
        <v>0.15623186156747307</v>
      </c>
      <c r="P417" s="6">
        <v>409</v>
      </c>
      <c r="Q417" s="6">
        <f>(P417-'Descriptive Stats'!$N$3)/'Descriptive Stats'!$N$7</f>
        <v>-0.23292330140386625</v>
      </c>
      <c r="R417">
        <v>68.17</v>
      </c>
      <c r="S417" s="5">
        <v>0.23161197774256589</v>
      </c>
    </row>
    <row r="418" spans="1:19" x14ac:dyDescent="0.25">
      <c r="A418">
        <v>803</v>
      </c>
      <c r="B418">
        <v>803</v>
      </c>
      <c r="C418" t="s">
        <v>1229</v>
      </c>
      <c r="D418" s="6">
        <v>67</v>
      </c>
      <c r="E418" s="6">
        <f>(D418-'Descriptive Stats'!$B$3)/'Descriptive Stats'!$B$7</f>
        <v>-9.6977737269556524E-2</v>
      </c>
      <c r="F418" s="6">
        <v>73</v>
      </c>
      <c r="G418" s="6">
        <f>(F418-'Descriptive Stats'!$D$3)/'Descriptive Stats'!$D$7</f>
        <v>-0.2215169156822098</v>
      </c>
      <c r="H418" s="6">
        <v>67</v>
      </c>
      <c r="I418" s="5">
        <f>('Base Stats'!H925-'Descriptive Stats'!$F$3)/'Descriptive Stats'!$F$7</f>
        <v>-0.30346386334547382</v>
      </c>
      <c r="J418" s="6">
        <v>73</v>
      </c>
      <c r="K418" s="6">
        <f>(J418-'Descriptive Stats'!$H$3)/'Descriptive Stats'!$J$7</f>
        <v>1.3191508233813681E-2</v>
      </c>
      <c r="L418" s="6">
        <v>67</v>
      </c>
      <c r="M418" s="6">
        <f>(L418-'Descriptive Stats'!$J$3)/'Descriptive Stats'!$J$7</f>
        <v>-0.18352947566567823</v>
      </c>
      <c r="N418" s="6">
        <v>73</v>
      </c>
      <c r="O418" s="6">
        <f>(N418-'Descriptive Stats'!$L$3)/'Descriptive Stats'!$L$7</f>
        <v>0.15623186156747307</v>
      </c>
      <c r="P418" s="6">
        <v>420</v>
      </c>
      <c r="Q418" s="6">
        <f>(P418-'Descriptive Stats'!$N$3)/'Descriptive Stats'!$N$7</f>
        <v>-0.14282569161149899</v>
      </c>
      <c r="R418">
        <v>70</v>
      </c>
      <c r="S418" s="5">
        <v>5.8582828422838067E-2</v>
      </c>
    </row>
    <row r="419" spans="1:19" ht="15" customHeight="1" x14ac:dyDescent="0.25">
      <c r="A419">
        <v>687</v>
      </c>
      <c r="B419">
        <v>687</v>
      </c>
      <c r="C419" t="s">
        <v>1085</v>
      </c>
      <c r="D419" s="6">
        <v>86</v>
      </c>
      <c r="E419" s="6">
        <f>(D419-'Descriptive Stats'!$B$3)/'Descriptive Stats'!$B$7</f>
        <v>0.61989327162854746</v>
      </c>
      <c r="F419" s="6">
        <v>92</v>
      </c>
      <c r="G419" s="6">
        <f>(F419-'Descriptive Stats'!$D$3)/'Descriptive Stats'!$D$7</f>
        <v>0.36323327034611552</v>
      </c>
      <c r="H419" s="6">
        <v>88</v>
      </c>
      <c r="I419" s="5">
        <f>('Base Stats'!H792-'Descriptive Stats'!$F$3)/'Descriptive Stats'!$F$7</f>
        <v>7.8455595071372827E-2</v>
      </c>
      <c r="J419" s="6">
        <v>68</v>
      </c>
      <c r="K419" s="6">
        <f>(J419-'Descriptive Stats'!$H$3)/'Descriptive Stats'!$J$7</f>
        <v>-0.16426568586391835</v>
      </c>
      <c r="L419" s="6">
        <v>75</v>
      </c>
      <c r="M419" s="6">
        <f>(L419-'Descriptive Stats'!$J$3)/'Descriptive Stats'!$J$7</f>
        <v>0.10040203489069302</v>
      </c>
      <c r="N419" s="6">
        <v>73</v>
      </c>
      <c r="O419" s="6">
        <f>(N419-'Descriptive Stats'!$L$3)/'Descriptive Stats'!$L$7</f>
        <v>0.15623186156747307</v>
      </c>
      <c r="P419" s="6">
        <v>482</v>
      </c>
      <c r="Q419" s="6">
        <f>(P419-'Descriptive Stats'!$N$3)/'Descriptive Stats'!$N$7</f>
        <v>0.36499719994548013</v>
      </c>
      <c r="R419">
        <v>80.33</v>
      </c>
      <c r="S419" s="5">
        <v>8.4154202355715607E-2</v>
      </c>
    </row>
    <row r="420" spans="1:19" ht="15" customHeight="1" x14ac:dyDescent="0.25">
      <c r="A420">
        <v>685</v>
      </c>
      <c r="B420">
        <v>685</v>
      </c>
      <c r="C420" t="s">
        <v>1083</v>
      </c>
      <c r="D420" s="6">
        <v>82</v>
      </c>
      <c r="E420" s="6">
        <f>(D420-'Descriptive Stats'!$B$3)/'Descriptive Stats'!$B$7</f>
        <v>0.46897305922894666</v>
      </c>
      <c r="F420" s="6">
        <v>80</v>
      </c>
      <c r="G420" s="6">
        <f>(F420-'Descriptive Stats'!$D$3)/'Descriptive Stats'!$D$7</f>
        <v>-6.0826366191425729E-3</v>
      </c>
      <c r="H420" s="6">
        <v>86</v>
      </c>
      <c r="I420" s="5">
        <f>('Base Stats'!H790-'Descriptive Stats'!$F$3)/'Descriptive Stats'!$F$7</f>
        <v>-0.68538332176232053</v>
      </c>
      <c r="J420" s="6">
        <v>85</v>
      </c>
      <c r="K420" s="6">
        <f>(J420-'Descriptive Stats'!$H$3)/'Descriptive Stats'!$J$7</f>
        <v>0.43908877406837055</v>
      </c>
      <c r="L420" s="6">
        <v>75</v>
      </c>
      <c r="M420" s="6">
        <f>(L420-'Descriptive Stats'!$J$3)/'Descriptive Stats'!$J$7</f>
        <v>0.10040203489069302</v>
      </c>
      <c r="N420" s="6">
        <v>72</v>
      </c>
      <c r="O420" s="6">
        <f>(N420-'Descriptive Stats'!$L$3)/'Descriptive Stats'!$L$7</f>
        <v>0.12273949158136001</v>
      </c>
      <c r="P420" s="6">
        <v>480</v>
      </c>
      <c r="Q420" s="6">
        <f>(P420-'Descriptive Stats'!$N$3)/'Descriptive Stats'!$N$7</f>
        <v>0.34861581634686789</v>
      </c>
      <c r="R420">
        <v>80</v>
      </c>
      <c r="S420" s="5">
        <v>0.26035117893022047</v>
      </c>
    </row>
    <row r="421" spans="1:19" ht="15" customHeight="1" x14ac:dyDescent="0.25">
      <c r="A421">
        <v>667</v>
      </c>
      <c r="B421">
        <v>667</v>
      </c>
      <c r="C421" t="s">
        <v>1063</v>
      </c>
      <c r="D421" s="6">
        <v>62</v>
      </c>
      <c r="E421" s="6">
        <f>(D421-'Descriptive Stats'!$B$3)/'Descriptive Stats'!$B$7</f>
        <v>-0.28562800276905759</v>
      </c>
      <c r="F421" s="6">
        <v>50</v>
      </c>
      <c r="G421" s="6">
        <f>(F421-'Descriptive Stats'!$D$3)/'Descriptive Stats'!$D$7</f>
        <v>-0.92937240403228782</v>
      </c>
      <c r="H421" s="6">
        <v>58</v>
      </c>
      <c r="I421" s="5">
        <f>('Base Stats'!H771-'Descriptive Stats'!$F$3)/'Descriptive Stats'!$F$7</f>
        <v>-0.93999629404021823</v>
      </c>
      <c r="J421" s="6">
        <v>73</v>
      </c>
      <c r="K421" s="6">
        <f>(J421-'Descriptive Stats'!$H$3)/'Descriptive Stats'!$J$7</f>
        <v>1.3191508233813681E-2</v>
      </c>
      <c r="L421" s="6">
        <v>54</v>
      </c>
      <c r="M421" s="6">
        <f>(L421-'Descriptive Stats'!$J$3)/'Descriptive Stats'!$J$7</f>
        <v>-0.64491818031978154</v>
      </c>
      <c r="N421" s="6">
        <v>72</v>
      </c>
      <c r="O421" s="6">
        <f>(N421-'Descriptive Stats'!$L$3)/'Descriptive Stats'!$L$7</f>
        <v>0.12273949158136001</v>
      </c>
      <c r="P421" s="6">
        <v>369</v>
      </c>
      <c r="Q421" s="6">
        <f>(P421-'Descriptive Stats'!$N$3)/'Descriptive Stats'!$N$7</f>
        <v>-0.56055097337611082</v>
      </c>
      <c r="R421">
        <v>61.5</v>
      </c>
      <c r="S421" s="5">
        <v>0.16771413728944851</v>
      </c>
    </row>
    <row r="422" spans="1:19" ht="15" customHeight="1" x14ac:dyDescent="0.25">
      <c r="A422">
        <v>527</v>
      </c>
      <c r="B422">
        <v>527</v>
      </c>
      <c r="C422" t="s">
        <v>895</v>
      </c>
      <c r="D422" s="6">
        <v>65</v>
      </c>
      <c r="E422" s="6">
        <f>(D422-'Descriptive Stats'!$B$3)/'Descriptive Stats'!$B$7</f>
        <v>-0.17243784346935695</v>
      </c>
      <c r="F422" s="6">
        <v>45</v>
      </c>
      <c r="G422" s="6">
        <f>(F422-'Descriptive Stats'!$D$3)/'Descriptive Stats'!$D$7</f>
        <v>-1.0832540319344788</v>
      </c>
      <c r="H422" s="6">
        <v>43</v>
      </c>
      <c r="I422" s="5">
        <f>('Base Stats'!H617-'Descriptive Stats'!$F$3)/'Descriptive Stats'!$F$7</f>
        <v>0.17393545967558449</v>
      </c>
      <c r="J422" s="6">
        <v>55</v>
      </c>
      <c r="K422" s="6">
        <f>(J422-'Descriptive Stats'!$H$3)/'Descriptive Stats'!$J$7</f>
        <v>-0.62565439051802163</v>
      </c>
      <c r="L422" s="6">
        <v>43</v>
      </c>
      <c r="M422" s="6">
        <f>(L422-'Descriptive Stats'!$J$3)/'Descriptive Stats'!$J$7</f>
        <v>-1.035324007334792</v>
      </c>
      <c r="N422" s="6">
        <v>72</v>
      </c>
      <c r="O422" s="6">
        <f>(N422-'Descriptive Stats'!$L$3)/'Descriptive Stats'!$L$7</f>
        <v>0.12273949158136001</v>
      </c>
      <c r="P422" s="6">
        <v>323</v>
      </c>
      <c r="Q422" s="6">
        <f>(P422-'Descriptive Stats'!$N$3)/'Descriptive Stats'!$N$7</f>
        <v>-0.93732279614419212</v>
      </c>
      <c r="R422">
        <v>53.83</v>
      </c>
      <c r="S422" s="5">
        <v>0.34014133039803568</v>
      </c>
    </row>
    <row r="423" spans="1:19" ht="15" customHeight="1" x14ac:dyDescent="0.25">
      <c r="A423">
        <v>763</v>
      </c>
      <c r="B423">
        <v>763</v>
      </c>
      <c r="C423" t="s">
        <v>1181</v>
      </c>
      <c r="D423" s="6">
        <v>72</v>
      </c>
      <c r="E423" s="6">
        <f>(D423-'Descriptive Stats'!$B$3)/'Descriptive Stats'!$B$7</f>
        <v>9.1672528229944539E-2</v>
      </c>
      <c r="F423" s="6">
        <v>120</v>
      </c>
      <c r="G423" s="6">
        <f>(F423-'Descriptive Stats'!$D$3)/'Descriptive Stats'!$D$7</f>
        <v>1.2249703865983845</v>
      </c>
      <c r="H423" s="6">
        <v>98</v>
      </c>
      <c r="I423" s="5">
        <f>('Base Stats'!H881-'Descriptive Stats'!$F$3)/'Descriptive Stats'!$F$7</f>
        <v>1.2878672133913873</v>
      </c>
      <c r="J423" s="6">
        <v>50</v>
      </c>
      <c r="K423" s="6">
        <f>(J423-'Descriptive Stats'!$H$3)/'Descriptive Stats'!$J$7</f>
        <v>-0.80311158461575372</v>
      </c>
      <c r="L423" s="6">
        <v>98</v>
      </c>
      <c r="M423" s="6">
        <f>(L423-'Descriptive Stats'!$J$3)/'Descriptive Stats'!$J$7</f>
        <v>0.91670512774026036</v>
      </c>
      <c r="N423" s="6">
        <v>72</v>
      </c>
      <c r="O423" s="6">
        <f>(N423-'Descriptive Stats'!$L$3)/'Descriptive Stats'!$L$7</f>
        <v>0.12273949158136001</v>
      </c>
      <c r="P423" s="6">
        <v>510</v>
      </c>
      <c r="Q423" s="6">
        <f>(P423-'Descriptive Stats'!$N$3)/'Descriptive Stats'!$N$7</f>
        <v>0.59433657032605136</v>
      </c>
      <c r="R423">
        <v>85</v>
      </c>
      <c r="S423" s="5">
        <v>0.5041998938838137</v>
      </c>
    </row>
    <row r="424" spans="1:19" ht="15" customHeight="1" x14ac:dyDescent="0.25">
      <c r="A424">
        <v>19</v>
      </c>
      <c r="B424" t="s">
        <v>222</v>
      </c>
      <c r="C424" t="s">
        <v>223</v>
      </c>
      <c r="D424" s="6">
        <v>30</v>
      </c>
      <c r="E424" s="6">
        <f>(D424-'Descriptive Stats'!$B$3)/'Descriptive Stats'!$B$7</f>
        <v>-1.4929897019658644</v>
      </c>
      <c r="F424" s="6">
        <v>56</v>
      </c>
      <c r="G424" s="6">
        <f>(F424-'Descriptive Stats'!$D$3)/'Descriptive Stats'!$D$7</f>
        <v>-0.74471445054965879</v>
      </c>
      <c r="H424" s="6">
        <v>35</v>
      </c>
      <c r="I424" s="5">
        <f>('Base Stats'!H27-'Descriptive Stats'!$F$3)/'Descriptive Stats'!$F$7</f>
        <v>0.6513347826966428</v>
      </c>
      <c r="J424" s="6">
        <v>25</v>
      </c>
      <c r="K424" s="6">
        <f>(J424-'Descriptive Stats'!$H$3)/'Descriptive Stats'!$J$7</f>
        <v>-1.6903975551044139</v>
      </c>
      <c r="L424" s="6">
        <v>35</v>
      </c>
      <c r="M424" s="6">
        <f>(L424-'Descriptive Stats'!$J$3)/'Descriptive Stats'!$J$7</f>
        <v>-1.3192555178911634</v>
      </c>
      <c r="N424" s="6">
        <v>72</v>
      </c>
      <c r="O424" s="6">
        <f>(N424-'Descriptive Stats'!$L$3)/'Descriptive Stats'!$L$7</f>
        <v>0.12273949158136001</v>
      </c>
      <c r="P424" s="6">
        <v>253</v>
      </c>
      <c r="Q424" s="6">
        <f>(P424-'Descriptive Stats'!$N$3)/'Descriptive Stats'!$N$7</f>
        <v>-1.5106712220956202</v>
      </c>
      <c r="R424">
        <v>42.17</v>
      </c>
      <c r="S424" s="5">
        <v>0.36564306012918696</v>
      </c>
    </row>
    <row r="425" spans="1:19" ht="15" customHeight="1" x14ac:dyDescent="0.25">
      <c r="A425">
        <v>19</v>
      </c>
      <c r="B425">
        <v>19</v>
      </c>
      <c r="C425" t="s">
        <v>221</v>
      </c>
      <c r="D425" s="6">
        <v>30</v>
      </c>
      <c r="E425" s="6">
        <f>(D425-'Descriptive Stats'!$B$3)/'Descriptive Stats'!$B$7</f>
        <v>-1.4929897019658644</v>
      </c>
      <c r="F425" s="6">
        <v>56</v>
      </c>
      <c r="G425" s="6">
        <f>(F425-'Descriptive Stats'!$D$3)/'Descriptive Stats'!$D$7</f>
        <v>-0.74471445054965879</v>
      </c>
      <c r="H425" s="6">
        <v>35</v>
      </c>
      <c r="I425" s="5">
        <f>('Base Stats'!H26-'Descriptive Stats'!$F$3)/'Descriptive Stats'!$F$7</f>
        <v>0.4922016750229567</v>
      </c>
      <c r="J425" s="6">
        <v>25</v>
      </c>
      <c r="K425" s="6">
        <f>(J425-'Descriptive Stats'!$H$3)/'Descriptive Stats'!$J$7</f>
        <v>-1.6903975551044139</v>
      </c>
      <c r="L425" s="6">
        <v>35</v>
      </c>
      <c r="M425" s="6">
        <f>(L425-'Descriptive Stats'!$J$3)/'Descriptive Stats'!$J$7</f>
        <v>-1.3192555178911634</v>
      </c>
      <c r="N425" s="6">
        <v>72</v>
      </c>
      <c r="O425" s="6">
        <f>(N425-'Descriptive Stats'!$L$3)/'Descriptive Stats'!$L$7</f>
        <v>0.12273949158136001</v>
      </c>
      <c r="P425" s="6">
        <v>253</v>
      </c>
      <c r="Q425" s="6">
        <f>(P425-'Descriptive Stats'!$N$3)/'Descriptive Stats'!$N$7</f>
        <v>-1.5106712220956202</v>
      </c>
      <c r="R425">
        <v>42.17</v>
      </c>
      <c r="S425" s="5">
        <v>0.67704632111816787</v>
      </c>
    </row>
    <row r="426" spans="1:19" ht="15" customHeight="1" x14ac:dyDescent="0.25">
      <c r="A426">
        <v>430</v>
      </c>
      <c r="B426">
        <v>430</v>
      </c>
      <c r="C426" t="s">
        <v>776</v>
      </c>
      <c r="D426" s="6">
        <v>100</v>
      </c>
      <c r="E426" s="6">
        <f>(D426-'Descriptive Stats'!$B$3)/'Descriptive Stats'!$B$7</f>
        <v>1.1481140150271505</v>
      </c>
      <c r="F426" s="6">
        <v>125</v>
      </c>
      <c r="G426" s="6">
        <f>(F426-'Descriptive Stats'!$D$3)/'Descriptive Stats'!$D$7</f>
        <v>1.3788520145005754</v>
      </c>
      <c r="H426" s="6">
        <v>52</v>
      </c>
      <c r="I426" s="5">
        <f>('Base Stats'!H509-'Descriptive Stats'!$F$3)/'Descriptive Stats'!$F$7</f>
        <v>0.81046789037032885</v>
      </c>
      <c r="J426" s="6">
        <v>105</v>
      </c>
      <c r="K426" s="6">
        <f>(J426-'Descriptive Stats'!$H$3)/'Descriptive Stats'!$J$7</f>
        <v>1.1489175504592988</v>
      </c>
      <c r="L426" s="6">
        <v>52</v>
      </c>
      <c r="M426" s="6">
        <f>(L426-'Descriptive Stats'!$J$3)/'Descriptive Stats'!$J$7</f>
        <v>-0.71590105795887438</v>
      </c>
      <c r="N426" s="6">
        <v>71</v>
      </c>
      <c r="O426" s="6">
        <f>(N426-'Descriptive Stats'!$L$3)/'Descriptive Stats'!$L$7</f>
        <v>8.9247121595246948E-2</v>
      </c>
      <c r="P426" s="6">
        <v>505</v>
      </c>
      <c r="Q426" s="6">
        <f>(P426-'Descriptive Stats'!$N$3)/'Descriptive Stats'!$N$7</f>
        <v>0.55338311132952078</v>
      </c>
      <c r="R426">
        <v>84.17</v>
      </c>
      <c r="S426" s="5">
        <v>0.5353104620157203</v>
      </c>
    </row>
    <row r="427" spans="1:19" ht="15" customHeight="1" x14ac:dyDescent="0.25">
      <c r="A427">
        <v>248</v>
      </c>
      <c r="B427" t="s">
        <v>533</v>
      </c>
      <c r="C427" t="s">
        <v>534</v>
      </c>
      <c r="D427" s="6">
        <v>100</v>
      </c>
      <c r="E427" s="6">
        <f>(D427-'Descriptive Stats'!$B$3)/'Descriptive Stats'!$B$7</f>
        <v>1.1481140150271505</v>
      </c>
      <c r="F427" s="6">
        <v>164</v>
      </c>
      <c r="G427" s="6">
        <f>(F427-'Descriptive Stats'!$D$3)/'Descriptive Stats'!$D$7</f>
        <v>2.5791287121376643</v>
      </c>
      <c r="H427" s="6">
        <v>150</v>
      </c>
      <c r="I427" s="5">
        <f>('Base Stats'!H297-'Descriptive Stats'!$F$3)/'Descriptive Stats'!$F$7</f>
        <v>-0.14433075567178771</v>
      </c>
      <c r="J427" s="6">
        <v>95</v>
      </c>
      <c r="K427" s="6">
        <f>(J427-'Descriptive Stats'!$H$3)/'Descriptive Stats'!$J$7</f>
        <v>0.79400316226383461</v>
      </c>
      <c r="L427" s="6">
        <v>120</v>
      </c>
      <c r="M427" s="6">
        <f>(L427-'Descriptive Stats'!$J$3)/'Descriptive Stats'!$J$7</f>
        <v>1.6975167817702814</v>
      </c>
      <c r="N427" s="6">
        <v>71</v>
      </c>
      <c r="O427" s="6">
        <f>(N427-'Descriptive Stats'!$L$3)/'Descriptive Stats'!$L$7</f>
        <v>8.9247121595246948E-2</v>
      </c>
      <c r="P427" s="6">
        <v>700</v>
      </c>
      <c r="Q427" s="6">
        <f>(P427-'Descriptive Stats'!$N$3)/'Descriptive Stats'!$N$7</f>
        <v>2.150568012194213</v>
      </c>
      <c r="R427">
        <v>116.67</v>
      </c>
      <c r="S427" s="5">
        <v>0.82715245279643212</v>
      </c>
    </row>
    <row r="428" spans="1:19" ht="15" customHeight="1" x14ac:dyDescent="0.25">
      <c r="A428">
        <v>697</v>
      </c>
      <c r="B428">
        <v>697</v>
      </c>
      <c r="C428" t="s">
        <v>1095</v>
      </c>
      <c r="D428" s="6">
        <v>82</v>
      </c>
      <c r="E428" s="6">
        <f>(D428-'Descriptive Stats'!$B$3)/'Descriptive Stats'!$B$7</f>
        <v>0.46897305922894666</v>
      </c>
      <c r="F428" s="6">
        <v>121</v>
      </c>
      <c r="G428" s="6">
        <f>(F428-'Descriptive Stats'!$D$3)/'Descriptive Stats'!$D$7</f>
        <v>1.2557467121788226</v>
      </c>
      <c r="H428" s="6">
        <v>119</v>
      </c>
      <c r="I428" s="5">
        <f>('Base Stats'!H802-'Descriptive Stats'!$F$3)/'Descriptive Stats'!$F$7</f>
        <v>-0.93999629404021823</v>
      </c>
      <c r="J428" s="6">
        <v>69</v>
      </c>
      <c r="K428" s="6">
        <f>(J428-'Descriptive Stats'!$H$3)/'Descriptive Stats'!$J$7</f>
        <v>-0.12877424704437196</v>
      </c>
      <c r="L428" s="6">
        <v>59</v>
      </c>
      <c r="M428" s="6">
        <f>(L428-'Descriptive Stats'!$J$3)/'Descriptive Stats'!$J$7</f>
        <v>-0.46746098622204946</v>
      </c>
      <c r="N428" s="6">
        <v>71</v>
      </c>
      <c r="O428" s="6">
        <f>(N428-'Descriptive Stats'!$L$3)/'Descriptive Stats'!$L$7</f>
        <v>8.9247121595246948E-2</v>
      </c>
      <c r="P428" s="6">
        <v>521</v>
      </c>
      <c r="Q428" s="6">
        <f>(P428-'Descriptive Stats'!$N$3)/'Descriptive Stats'!$N$7</f>
        <v>0.68443418011841861</v>
      </c>
      <c r="R428">
        <v>86.83</v>
      </c>
      <c r="S428" s="5">
        <v>0.29782204318241279</v>
      </c>
    </row>
    <row r="429" spans="1:19" ht="15" customHeight="1" x14ac:dyDescent="0.25">
      <c r="A429">
        <v>844</v>
      </c>
      <c r="B429">
        <v>844</v>
      </c>
      <c r="C429" t="s">
        <v>1270</v>
      </c>
      <c r="D429" s="6">
        <v>72</v>
      </c>
      <c r="E429" s="6">
        <f>(D429-'Descriptive Stats'!$B$3)/'Descriptive Stats'!$B$7</f>
        <v>9.1672528229944539E-2</v>
      </c>
      <c r="F429" s="6">
        <v>107</v>
      </c>
      <c r="G429" s="6">
        <f>(F429-'Descriptive Stats'!$D$3)/'Descriptive Stats'!$D$7</f>
        <v>0.82487815405268816</v>
      </c>
      <c r="H429" s="6">
        <v>125</v>
      </c>
      <c r="I429" s="5">
        <f>('Base Stats'!H966-'Descriptive Stats'!$F$3)/'Descriptive Stats'!$F$7</f>
        <v>-0.78086318636653218</v>
      </c>
      <c r="J429" s="6">
        <v>65</v>
      </c>
      <c r="K429" s="6">
        <f>(J429-'Descriptive Stats'!$H$3)/'Descriptive Stats'!$J$7</f>
        <v>-0.27074000232255757</v>
      </c>
      <c r="L429" s="6">
        <v>70</v>
      </c>
      <c r="M429" s="6">
        <f>(L429-'Descriptive Stats'!$J$3)/'Descriptive Stats'!$J$7</f>
        <v>-7.7055159207039009E-2</v>
      </c>
      <c r="N429" s="6">
        <v>71</v>
      </c>
      <c r="O429" s="6">
        <f>(N429-'Descriptive Stats'!$L$3)/'Descriptive Stats'!$L$7</f>
        <v>8.9247121595246948E-2</v>
      </c>
      <c r="P429" s="6">
        <v>510</v>
      </c>
      <c r="Q429" s="6">
        <f>(P429-'Descriptive Stats'!$N$3)/'Descriptive Stats'!$N$7</f>
        <v>0.59433657032605136</v>
      </c>
      <c r="R429">
        <v>85</v>
      </c>
      <c r="S429" s="5">
        <v>0.19372658736704007</v>
      </c>
    </row>
    <row r="430" spans="1:19" ht="15" customHeight="1" x14ac:dyDescent="0.25">
      <c r="A430">
        <v>656</v>
      </c>
      <c r="B430">
        <v>656</v>
      </c>
      <c r="C430" t="s">
        <v>1050</v>
      </c>
      <c r="D430" s="6">
        <v>41</v>
      </c>
      <c r="E430" s="6">
        <f>(D430-'Descriptive Stats'!$B$3)/'Descriptive Stats'!$B$7</f>
        <v>-1.0779591178669621</v>
      </c>
      <c r="F430" s="6">
        <v>56</v>
      </c>
      <c r="G430" s="6">
        <f>(F430-'Descriptive Stats'!$D$3)/'Descriptive Stats'!$D$7</f>
        <v>-0.74471445054965879</v>
      </c>
      <c r="H430" s="6">
        <v>40</v>
      </c>
      <c r="I430" s="5">
        <f>('Base Stats'!H759-'Descriptive Stats'!$F$3)/'Descriptive Stats'!$F$7</f>
        <v>-0.78086318636653218</v>
      </c>
      <c r="J430" s="6">
        <v>62</v>
      </c>
      <c r="K430" s="6">
        <f>(J430-'Descriptive Stats'!$H$3)/'Descriptive Stats'!$J$7</f>
        <v>-0.37721431878119677</v>
      </c>
      <c r="L430" s="6">
        <v>44</v>
      </c>
      <c r="M430" s="6">
        <f>(L430-'Descriptive Stats'!$J$3)/'Descriptive Stats'!$J$7</f>
        <v>-0.9998325685152456</v>
      </c>
      <c r="N430" s="6">
        <v>71</v>
      </c>
      <c r="O430" s="6">
        <f>(N430-'Descriptive Stats'!$L$3)/'Descriptive Stats'!$L$7</f>
        <v>8.9247121595246948E-2</v>
      </c>
      <c r="P430" s="6">
        <v>314</v>
      </c>
      <c r="Q430" s="6">
        <f>(P430-'Descriptive Stats'!$N$3)/'Descriptive Stats'!$N$7</f>
        <v>-1.0110390223379471</v>
      </c>
      <c r="R430">
        <v>52.33</v>
      </c>
      <c r="S430" s="5">
        <v>0.16928755445965915</v>
      </c>
    </row>
    <row r="431" spans="1:19" ht="15" customHeight="1" x14ac:dyDescent="0.25">
      <c r="A431">
        <v>400</v>
      </c>
      <c r="B431">
        <v>400</v>
      </c>
      <c r="C431" t="s">
        <v>740</v>
      </c>
      <c r="D431" s="6">
        <v>79</v>
      </c>
      <c r="E431" s="6">
        <f>(D431-'Descriptive Stats'!$B$3)/'Descriptive Stats'!$B$7</f>
        <v>0.355782899929246</v>
      </c>
      <c r="F431" s="6">
        <v>85</v>
      </c>
      <c r="G431" s="6">
        <f>(F431-'Descriptive Stats'!$D$3)/'Descriptive Stats'!$D$7</f>
        <v>0.1477989912830483</v>
      </c>
      <c r="H431" s="6">
        <v>60</v>
      </c>
      <c r="I431" s="5">
        <f>('Base Stats'!H476-'Descriptive Stats'!$F$3)/'Descriptive Stats'!$F$7</f>
        <v>1.9243996440861317</v>
      </c>
      <c r="J431" s="6">
        <v>55</v>
      </c>
      <c r="K431" s="6">
        <f>(J431-'Descriptive Stats'!$H$3)/'Descriptive Stats'!$J$7</f>
        <v>-0.62565439051802163</v>
      </c>
      <c r="L431" s="6">
        <v>60</v>
      </c>
      <c r="M431" s="6">
        <f>(L431-'Descriptive Stats'!$J$3)/'Descriptive Stats'!$J$7</f>
        <v>-0.4319695474025031</v>
      </c>
      <c r="N431" s="6">
        <v>71</v>
      </c>
      <c r="O431" s="6">
        <f>(N431-'Descriptive Stats'!$L$3)/'Descriptive Stats'!$L$7</f>
        <v>8.9247121595246948E-2</v>
      </c>
      <c r="P431" s="6">
        <v>410</v>
      </c>
      <c r="Q431" s="6">
        <f>(P431-'Descriptive Stats'!$N$3)/'Descriptive Stats'!$N$7</f>
        <v>-0.22473260960456012</v>
      </c>
      <c r="R431">
        <v>68.33</v>
      </c>
      <c r="S431" s="5">
        <v>0.18092813267506042</v>
      </c>
    </row>
    <row r="432" spans="1:19" ht="15" customHeight="1" x14ac:dyDescent="0.25">
      <c r="A432">
        <v>17</v>
      </c>
      <c r="B432">
        <v>17</v>
      </c>
      <c r="C432" t="s">
        <v>217</v>
      </c>
      <c r="D432" s="6">
        <v>63</v>
      </c>
      <c r="E432" s="6">
        <f>(D432-'Descriptive Stats'!$B$3)/'Descriptive Stats'!$B$7</f>
        <v>-0.24789794966915737</v>
      </c>
      <c r="F432" s="6">
        <v>60</v>
      </c>
      <c r="G432" s="6">
        <f>(F432-'Descriptive Stats'!$D$3)/'Descriptive Stats'!$D$7</f>
        <v>-0.62160914822790603</v>
      </c>
      <c r="H432" s="6">
        <v>55</v>
      </c>
      <c r="I432" s="5">
        <f>('Base Stats'!H23-'Descriptive Stats'!$F$3)/'Descriptive Stats'!$F$7</f>
        <v>-0.23981062027599939</v>
      </c>
      <c r="J432" s="6">
        <v>50</v>
      </c>
      <c r="K432" s="6">
        <f>(J432-'Descriptive Stats'!$H$3)/'Descriptive Stats'!$J$7</f>
        <v>-0.80311158461575372</v>
      </c>
      <c r="L432" s="6">
        <v>50</v>
      </c>
      <c r="M432" s="6">
        <f>(L432-'Descriptive Stats'!$J$3)/'Descriptive Stats'!$J$7</f>
        <v>-0.7868839355979671</v>
      </c>
      <c r="N432" s="6">
        <v>71</v>
      </c>
      <c r="O432" s="6">
        <f>(N432-'Descriptive Stats'!$L$3)/'Descriptive Stats'!$L$7</f>
        <v>8.9247121595246948E-2</v>
      </c>
      <c r="P432" s="6">
        <v>349</v>
      </c>
      <c r="Q432" s="6">
        <f>(P432-'Descriptive Stats'!$N$3)/'Descriptive Stats'!$N$7</f>
        <v>-0.72436480936223313</v>
      </c>
      <c r="R432">
        <v>58.17</v>
      </c>
      <c r="S432" s="5">
        <v>0.15366185007859171</v>
      </c>
    </row>
    <row r="433" spans="1:19" ht="15" customHeight="1" x14ac:dyDescent="0.25">
      <c r="A433">
        <v>720</v>
      </c>
      <c r="B433">
        <v>720</v>
      </c>
      <c r="C433" t="s">
        <v>1130</v>
      </c>
      <c r="D433" s="6">
        <v>80</v>
      </c>
      <c r="E433" s="6">
        <f>(D433-'Descriptive Stats'!$B$3)/'Descriptive Stats'!$B$7</f>
        <v>0.39351295302914624</v>
      </c>
      <c r="F433" s="6">
        <v>110</v>
      </c>
      <c r="G433" s="6">
        <f>(F433-'Descriptive Stats'!$D$3)/'Descriptive Stats'!$D$7</f>
        <v>0.91720713079400262</v>
      </c>
      <c r="H433" s="6">
        <v>60</v>
      </c>
      <c r="I433" s="5">
        <f>('Base Stats'!H834-'Descriptive Stats'!$F$3)/'Descriptive Stats'!$F$7</f>
        <v>-0.78086318636653218</v>
      </c>
      <c r="J433" s="6">
        <v>150</v>
      </c>
      <c r="K433" s="6">
        <f>(J433-'Descriptive Stats'!$H$3)/'Descriptive Stats'!$J$7</f>
        <v>2.7460322973388869</v>
      </c>
      <c r="L433" s="6">
        <v>130</v>
      </c>
      <c r="M433" s="6">
        <f>(L433-'Descriptive Stats'!$J$3)/'Descriptive Stats'!$J$7</f>
        <v>2.0524311699657454</v>
      </c>
      <c r="N433" s="6">
        <v>70</v>
      </c>
      <c r="O433" s="6">
        <f>(N433-'Descriptive Stats'!$L$3)/'Descriptive Stats'!$L$7</f>
        <v>5.5754751609133894E-2</v>
      </c>
      <c r="P433" s="6">
        <v>600</v>
      </c>
      <c r="Q433" s="6">
        <f>(P433-'Descriptive Stats'!$N$3)/'Descriptive Stats'!$N$7</f>
        <v>1.3314988322636017</v>
      </c>
      <c r="R433">
        <v>100</v>
      </c>
      <c r="S433" s="5">
        <v>1.6139020857024384</v>
      </c>
    </row>
    <row r="434" spans="1:19" ht="15" customHeight="1" x14ac:dyDescent="0.25">
      <c r="A434">
        <v>855</v>
      </c>
      <c r="B434">
        <v>855</v>
      </c>
      <c r="C434" t="s">
        <v>1283</v>
      </c>
      <c r="D434" s="6">
        <v>60</v>
      </c>
      <c r="E434" s="6">
        <f>(D434-'Descriptive Stats'!$B$3)/'Descriptive Stats'!$B$7</f>
        <v>-0.36108810896885801</v>
      </c>
      <c r="F434" s="6">
        <v>65</v>
      </c>
      <c r="G434" s="6">
        <f>(F434-'Descriptive Stats'!$D$3)/'Descriptive Stats'!$D$7</f>
        <v>-0.46772752032571518</v>
      </c>
      <c r="H434" s="6">
        <v>65</v>
      </c>
      <c r="I434" s="5">
        <f>('Base Stats'!H978-'Descriptive Stats'!$F$3)/'Descriptive Stats'!$F$7</f>
        <v>-0.84451642943600658</v>
      </c>
      <c r="J434" s="6">
        <v>134</v>
      </c>
      <c r="K434" s="6">
        <f>(J434-'Descriptive Stats'!$H$3)/'Descriptive Stats'!$J$7</f>
        <v>2.1781692762261446</v>
      </c>
      <c r="L434" s="6">
        <v>114</v>
      </c>
      <c r="M434" s="6">
        <f>(L434-'Descriptive Stats'!$J$3)/'Descriptive Stats'!$J$7</f>
        <v>1.4845681488530029</v>
      </c>
      <c r="N434" s="6">
        <v>70</v>
      </c>
      <c r="O434" s="6">
        <f>(N434-'Descriptive Stats'!$L$3)/'Descriptive Stats'!$L$7</f>
        <v>5.5754751609133894E-2</v>
      </c>
      <c r="P434" s="6">
        <v>508</v>
      </c>
      <c r="Q434" s="6">
        <f>(P434-'Descriptive Stats'!$N$3)/'Descriptive Stats'!$N$7</f>
        <v>0.57795518672743906</v>
      </c>
      <c r="R434">
        <v>84.67</v>
      </c>
      <c r="S434" s="5">
        <v>1.2584461806016711</v>
      </c>
    </row>
    <row r="435" spans="1:19" ht="15" customHeight="1" x14ac:dyDescent="0.25">
      <c r="A435">
        <v>721</v>
      </c>
      <c r="B435">
        <v>721</v>
      </c>
      <c r="C435" t="s">
        <v>1133</v>
      </c>
      <c r="D435" s="6">
        <v>80</v>
      </c>
      <c r="E435" s="6">
        <f>(D435-'Descriptive Stats'!$B$3)/'Descriptive Stats'!$B$7</f>
        <v>0.39351295302914624</v>
      </c>
      <c r="F435" s="6">
        <v>110</v>
      </c>
      <c r="G435" s="6">
        <f>(F435-'Descriptive Stats'!$D$3)/'Descriptive Stats'!$D$7</f>
        <v>0.91720713079400262</v>
      </c>
      <c r="H435" s="6">
        <v>120</v>
      </c>
      <c r="I435" s="5">
        <f>('Base Stats'!H836-'Descriptive Stats'!$F$3)/'Descriptive Stats'!$F$7</f>
        <v>0.81046789037032885</v>
      </c>
      <c r="J435" s="6">
        <v>130</v>
      </c>
      <c r="K435" s="6">
        <f>(J435-'Descriptive Stats'!$H$3)/'Descriptive Stats'!$J$7</f>
        <v>2.036203520947959</v>
      </c>
      <c r="L435" s="6">
        <v>90</v>
      </c>
      <c r="M435" s="6">
        <f>(L435-'Descriptive Stats'!$J$3)/'Descriptive Stats'!$J$7</f>
        <v>0.63277361718388914</v>
      </c>
      <c r="N435" s="6">
        <v>70</v>
      </c>
      <c r="O435" s="6">
        <f>(N435-'Descriptive Stats'!$L$3)/'Descriptive Stats'!$L$7</f>
        <v>5.5754751609133894E-2</v>
      </c>
      <c r="P435" s="6">
        <v>600</v>
      </c>
      <c r="Q435" s="6">
        <f>(P435-'Descriptive Stats'!$N$3)/'Descriptive Stats'!$N$7</f>
        <v>1.3314988322636017</v>
      </c>
      <c r="R435">
        <v>100</v>
      </c>
      <c r="S435" s="5">
        <v>0.42161578804145106</v>
      </c>
    </row>
    <row r="436" spans="1:19" ht="15" customHeight="1" x14ac:dyDescent="0.25">
      <c r="A436">
        <v>82</v>
      </c>
      <c r="B436">
        <v>82</v>
      </c>
      <c r="C436" t="s">
        <v>324</v>
      </c>
      <c r="D436" s="6">
        <v>50</v>
      </c>
      <c r="E436" s="6">
        <f>(D436-'Descriptive Stats'!$B$3)/'Descriptive Stats'!$B$7</f>
        <v>-0.73838863996786008</v>
      </c>
      <c r="F436" s="6">
        <v>60</v>
      </c>
      <c r="G436" s="6">
        <f>(F436-'Descriptive Stats'!$D$3)/'Descriptive Stats'!$D$7</f>
        <v>-0.62160914822790603</v>
      </c>
      <c r="H436" s="6">
        <v>95</v>
      </c>
      <c r="I436" s="5">
        <f>('Base Stats'!H109-'Descriptive Stats'!$F$3)/'Descriptive Stats'!$F$7</f>
        <v>-0.46259697101915992</v>
      </c>
      <c r="J436" s="6">
        <v>120</v>
      </c>
      <c r="K436" s="6">
        <f>(J436-'Descriptive Stats'!$H$3)/'Descriptive Stats'!$J$7</f>
        <v>1.6812891327524948</v>
      </c>
      <c r="L436" s="6">
        <v>70</v>
      </c>
      <c r="M436" s="6">
        <f>(L436-'Descriptive Stats'!$J$3)/'Descriptive Stats'!$J$7</f>
        <v>-7.7055159207039009E-2</v>
      </c>
      <c r="N436" s="6">
        <v>70</v>
      </c>
      <c r="O436" s="6">
        <f>(N436-'Descriptive Stats'!$L$3)/'Descriptive Stats'!$L$7</f>
        <v>5.5754751609133894E-2</v>
      </c>
      <c r="P436" s="6">
        <v>465</v>
      </c>
      <c r="Q436" s="6">
        <f>(P436-'Descriptive Stats'!$N$3)/'Descriptive Stats'!$N$7</f>
        <v>0.22575543935727618</v>
      </c>
      <c r="R436">
        <v>77.5</v>
      </c>
      <c r="S436" s="5">
        <v>0.63738341273962495</v>
      </c>
    </row>
    <row r="437" spans="1:19" ht="15" customHeight="1" x14ac:dyDescent="0.25">
      <c r="A437">
        <v>866</v>
      </c>
      <c r="B437">
        <v>866</v>
      </c>
      <c r="C437" t="s">
        <v>1294</v>
      </c>
      <c r="D437" s="6">
        <v>80</v>
      </c>
      <c r="E437" s="6">
        <f>(D437-'Descriptive Stats'!$B$3)/'Descriptive Stats'!$B$7</f>
        <v>0.39351295302914624</v>
      </c>
      <c r="F437" s="6">
        <v>85</v>
      </c>
      <c r="G437" s="6">
        <f>(F437-'Descriptive Stats'!$D$3)/'Descriptive Stats'!$D$7</f>
        <v>0.1477989912830483</v>
      </c>
      <c r="H437" s="6">
        <v>75</v>
      </c>
      <c r="I437" s="5">
        <f>('Base Stats'!H989-'Descriptive Stats'!$F$3)/'Descriptive Stats'!$F$7</f>
        <v>0.96960099804401501</v>
      </c>
      <c r="J437" s="6">
        <v>110</v>
      </c>
      <c r="K437" s="6">
        <f>(J437-'Descriptive Stats'!$H$3)/'Descriptive Stats'!$J$7</f>
        <v>1.3263747445570306</v>
      </c>
      <c r="L437" s="6">
        <v>100</v>
      </c>
      <c r="M437" s="6">
        <f>(L437-'Descriptive Stats'!$J$3)/'Descriptive Stats'!$J$7</f>
        <v>0.9876880053793532</v>
      </c>
      <c r="N437" s="6">
        <v>70</v>
      </c>
      <c r="O437" s="6">
        <f>(N437-'Descriptive Stats'!$L$3)/'Descriptive Stats'!$L$7</f>
        <v>5.5754751609133894E-2</v>
      </c>
      <c r="P437" s="6">
        <v>520</v>
      </c>
      <c r="Q437" s="6">
        <f>(P437-'Descriptive Stats'!$N$3)/'Descriptive Stats'!$N$7</f>
        <v>0.67624348831911252</v>
      </c>
      <c r="R437">
        <v>86.67</v>
      </c>
      <c r="S437" s="5">
        <v>0.22643096159372295</v>
      </c>
    </row>
    <row r="438" spans="1:19" ht="15" customHeight="1" x14ac:dyDescent="0.25">
      <c r="A438">
        <v>503</v>
      </c>
      <c r="B438">
        <v>503</v>
      </c>
      <c r="C438" t="s">
        <v>871</v>
      </c>
      <c r="D438" s="6">
        <v>95</v>
      </c>
      <c r="E438" s="6">
        <f>(D438-'Descriptive Stats'!$B$3)/'Descriptive Stats'!$B$7</f>
        <v>0.95946374952764946</v>
      </c>
      <c r="F438" s="6">
        <v>100</v>
      </c>
      <c r="G438" s="6">
        <f>(F438-'Descriptive Stats'!$D$3)/'Descriptive Stats'!$D$7</f>
        <v>0.60944387498962094</v>
      </c>
      <c r="H438" s="6">
        <v>85</v>
      </c>
      <c r="I438" s="5">
        <f>('Base Stats'!H593-'Descriptive Stats'!$F$3)/'Descriptive Stats'!$F$7</f>
        <v>0.17393545967558449</v>
      </c>
      <c r="J438" s="6">
        <v>108</v>
      </c>
      <c r="K438" s="6">
        <f>(J438-'Descriptive Stats'!$H$3)/'Descriptive Stats'!$J$7</f>
        <v>1.255391866917938</v>
      </c>
      <c r="L438" s="6">
        <v>70</v>
      </c>
      <c r="M438" s="6">
        <f>(L438-'Descriptive Stats'!$J$3)/'Descriptive Stats'!$J$7</f>
        <v>-7.7055159207039009E-2</v>
      </c>
      <c r="N438" s="6">
        <v>70</v>
      </c>
      <c r="O438" s="6">
        <f>(N438-'Descriptive Stats'!$L$3)/'Descriptive Stats'!$L$7</f>
        <v>5.5754751609133894E-2</v>
      </c>
      <c r="P438" s="6">
        <v>528</v>
      </c>
      <c r="Q438" s="6">
        <f>(P438-'Descriptive Stats'!$N$3)/'Descriptive Stats'!$N$7</f>
        <v>0.74176902271356138</v>
      </c>
      <c r="R438">
        <v>88</v>
      </c>
      <c r="S438" s="5">
        <v>0.53036285886253376</v>
      </c>
    </row>
    <row r="439" spans="1:19" ht="15" customHeight="1" x14ac:dyDescent="0.25">
      <c r="A439">
        <v>724</v>
      </c>
      <c r="B439">
        <v>724</v>
      </c>
      <c r="C439" t="s">
        <v>1136</v>
      </c>
      <c r="D439" s="6">
        <v>78</v>
      </c>
      <c r="E439" s="6">
        <f>(D439-'Descriptive Stats'!$B$3)/'Descriptive Stats'!$B$7</f>
        <v>0.31805284682934581</v>
      </c>
      <c r="F439" s="6">
        <v>107</v>
      </c>
      <c r="G439" s="6">
        <f>(F439-'Descriptive Stats'!$D$3)/'Descriptive Stats'!$D$7</f>
        <v>0.82487815405268816</v>
      </c>
      <c r="H439" s="6">
        <v>75</v>
      </c>
      <c r="I439" s="5">
        <f>('Base Stats'!H839-'Descriptive Stats'!$F$3)/'Descriptive Stats'!$F$7</f>
        <v>0.33306856734927059</v>
      </c>
      <c r="J439" s="6">
        <v>100</v>
      </c>
      <c r="K439" s="6">
        <f>(J439-'Descriptive Stats'!$H$3)/'Descriptive Stats'!$J$7</f>
        <v>0.97146035636156669</v>
      </c>
      <c r="L439" s="6">
        <v>100</v>
      </c>
      <c r="M439" s="6">
        <f>(L439-'Descriptive Stats'!$J$3)/'Descriptive Stats'!$J$7</f>
        <v>0.9876880053793532</v>
      </c>
      <c r="N439" s="6">
        <v>70</v>
      </c>
      <c r="O439" s="6">
        <f>(N439-'Descriptive Stats'!$L$3)/'Descriptive Stats'!$L$7</f>
        <v>5.5754751609133894E-2</v>
      </c>
      <c r="P439" s="6">
        <v>530</v>
      </c>
      <c r="Q439" s="6">
        <f>(P439-'Descriptive Stats'!$N$3)/'Descriptive Stats'!$N$7</f>
        <v>0.75815040631217367</v>
      </c>
      <c r="R439">
        <v>88.33</v>
      </c>
      <c r="S439" s="5">
        <v>0.32548240669989342</v>
      </c>
    </row>
    <row r="440" spans="1:19" ht="15" customHeight="1" x14ac:dyDescent="0.25">
      <c r="A440">
        <v>71</v>
      </c>
      <c r="B440">
        <v>71</v>
      </c>
      <c r="C440" t="s">
        <v>301</v>
      </c>
      <c r="D440" s="6">
        <v>80</v>
      </c>
      <c r="E440" s="6">
        <f>(D440-'Descriptive Stats'!$B$3)/'Descriptive Stats'!$B$7</f>
        <v>0.39351295302914624</v>
      </c>
      <c r="F440" s="6">
        <v>105</v>
      </c>
      <c r="G440" s="6">
        <f>(F440-'Descriptive Stats'!$D$3)/'Descriptive Stats'!$D$7</f>
        <v>0.76332550289181178</v>
      </c>
      <c r="H440" s="6">
        <v>65</v>
      </c>
      <c r="I440" s="5">
        <f>('Base Stats'!H92-'Descriptive Stats'!$F$3)/'Descriptive Stats'!$F$7</f>
        <v>2.4017989671071898</v>
      </c>
      <c r="J440" s="6">
        <v>100</v>
      </c>
      <c r="K440" s="6">
        <f>(J440-'Descriptive Stats'!$H$3)/'Descriptive Stats'!$J$7</f>
        <v>0.97146035636156669</v>
      </c>
      <c r="L440" s="6">
        <v>70</v>
      </c>
      <c r="M440" s="6">
        <f>(L440-'Descriptive Stats'!$J$3)/'Descriptive Stats'!$J$7</f>
        <v>-7.7055159207039009E-2</v>
      </c>
      <c r="N440" s="6">
        <v>70</v>
      </c>
      <c r="O440" s="6">
        <f>(N440-'Descriptive Stats'!$L$3)/'Descriptive Stats'!$L$7</f>
        <v>5.5754751609133894E-2</v>
      </c>
      <c r="P440" s="6">
        <v>490</v>
      </c>
      <c r="Q440" s="6">
        <f>(P440-'Descriptive Stats'!$N$3)/'Descriptive Stats'!$N$7</f>
        <v>0.43052273433992905</v>
      </c>
      <c r="R440">
        <v>81.67</v>
      </c>
      <c r="S440" s="5">
        <v>0.33929340047242651</v>
      </c>
    </row>
    <row r="441" spans="1:19" ht="15" customHeight="1" x14ac:dyDescent="0.25">
      <c r="A441">
        <v>260</v>
      </c>
      <c r="B441" t="s">
        <v>551</v>
      </c>
      <c r="C441" t="s">
        <v>552</v>
      </c>
      <c r="D441" s="6">
        <v>100</v>
      </c>
      <c r="E441" s="6">
        <f>(D441-'Descriptive Stats'!$B$3)/'Descriptive Stats'!$B$7</f>
        <v>1.1481140150271505</v>
      </c>
      <c r="F441" s="6">
        <v>150</v>
      </c>
      <c r="G441" s="6">
        <f>(F441-'Descriptive Stats'!$D$3)/'Descriptive Stats'!$D$7</f>
        <v>2.1482601540115298</v>
      </c>
      <c r="H441" s="6">
        <v>110</v>
      </c>
      <c r="I441" s="5">
        <f>('Base Stats'!H312-'Descriptive Stats'!$F$3)/'Descriptive Stats'!$F$7</f>
        <v>1.480235200189838E-2</v>
      </c>
      <c r="J441" s="6">
        <v>95</v>
      </c>
      <c r="K441" s="6">
        <f>(J441-'Descriptive Stats'!$H$3)/'Descriptive Stats'!$J$7</f>
        <v>0.79400316226383461</v>
      </c>
      <c r="L441" s="6">
        <v>110</v>
      </c>
      <c r="M441" s="6">
        <f>(L441-'Descriptive Stats'!$J$3)/'Descriptive Stats'!$J$7</f>
        <v>1.3426023935748173</v>
      </c>
      <c r="N441" s="6">
        <v>70</v>
      </c>
      <c r="O441" s="6">
        <f>(N441-'Descriptive Stats'!$L$3)/'Descriptive Stats'!$L$7</f>
        <v>5.5754751609133894E-2</v>
      </c>
      <c r="P441" s="6">
        <v>635</v>
      </c>
      <c r="Q441" s="6">
        <f>(P441-'Descriptive Stats'!$N$3)/'Descriptive Stats'!$N$7</f>
        <v>1.6181730452393157</v>
      </c>
      <c r="R441">
        <v>105.83</v>
      </c>
      <c r="S441" s="5">
        <v>0.44160798270281337</v>
      </c>
    </row>
    <row r="442" spans="1:19" ht="15" customHeight="1" x14ac:dyDescent="0.25">
      <c r="A442">
        <v>376</v>
      </c>
      <c r="B442">
        <v>376</v>
      </c>
      <c r="C442" t="s">
        <v>698</v>
      </c>
      <c r="D442" s="6">
        <v>80</v>
      </c>
      <c r="E442" s="6">
        <f>(D442-'Descriptive Stats'!$B$3)/'Descriptive Stats'!$B$7</f>
        <v>0.39351295302914624</v>
      </c>
      <c r="F442" s="6">
        <v>135</v>
      </c>
      <c r="G442" s="6">
        <f>(F442-'Descriptive Stats'!$D$3)/'Descriptive Stats'!$D$7</f>
        <v>1.6866152703049571</v>
      </c>
      <c r="H442" s="6">
        <v>130</v>
      </c>
      <c r="I442" s="5">
        <f>('Base Stats'!H443-'Descriptive Stats'!$F$3)/'Descriptive Stats'!$F$7</f>
        <v>0.14210883814084727</v>
      </c>
      <c r="J442" s="6">
        <v>95</v>
      </c>
      <c r="K442" s="6">
        <f>(J442-'Descriptive Stats'!$H$3)/'Descriptive Stats'!$J$7</f>
        <v>0.79400316226383461</v>
      </c>
      <c r="L442" s="6">
        <v>90</v>
      </c>
      <c r="M442" s="6">
        <f>(L442-'Descriptive Stats'!$J$3)/'Descriptive Stats'!$J$7</f>
        <v>0.63277361718388914</v>
      </c>
      <c r="N442" s="6">
        <v>70</v>
      </c>
      <c r="O442" s="6">
        <f>(N442-'Descriptive Stats'!$L$3)/'Descriptive Stats'!$L$7</f>
        <v>5.5754751609133894E-2</v>
      </c>
      <c r="P442" s="6">
        <v>600</v>
      </c>
      <c r="Q442" s="6">
        <f>(P442-'Descriptive Stats'!$N$3)/'Descriptive Stats'!$N$7</f>
        <v>1.3314988322636017</v>
      </c>
      <c r="R442">
        <v>100</v>
      </c>
      <c r="S442" s="5">
        <v>0.29513481566245381</v>
      </c>
    </row>
    <row r="443" spans="1:19" ht="15" customHeight="1" x14ac:dyDescent="0.25">
      <c r="A443">
        <v>405</v>
      </c>
      <c r="B443">
        <v>405</v>
      </c>
      <c r="C443" t="s">
        <v>745</v>
      </c>
      <c r="D443" s="6">
        <v>80</v>
      </c>
      <c r="E443" s="6">
        <f>(D443-'Descriptive Stats'!$B$3)/'Descriptive Stats'!$B$7</f>
        <v>0.39351295302914624</v>
      </c>
      <c r="F443" s="6">
        <v>120</v>
      </c>
      <c r="G443" s="6">
        <f>(F443-'Descriptive Stats'!$D$3)/'Descriptive Stats'!$D$7</f>
        <v>1.2249703865983845</v>
      </c>
      <c r="H443" s="6">
        <v>79</v>
      </c>
      <c r="I443" s="5">
        <f>('Base Stats'!H481-'Descriptive Stats'!$F$3)/'Descriptive Stats'!$F$7</f>
        <v>-0.36711710641494827</v>
      </c>
      <c r="J443" s="6">
        <v>95</v>
      </c>
      <c r="K443" s="6">
        <f>(J443-'Descriptive Stats'!$H$3)/'Descriptive Stats'!$J$7</f>
        <v>0.79400316226383461</v>
      </c>
      <c r="L443" s="6">
        <v>79</v>
      </c>
      <c r="M443" s="6">
        <f>(L443-'Descriptive Stats'!$J$3)/'Descriptive Stats'!$J$7</f>
        <v>0.24236779016887866</v>
      </c>
      <c r="N443" s="6">
        <v>70</v>
      </c>
      <c r="O443" s="6">
        <f>(N443-'Descriptive Stats'!$L$3)/'Descriptive Stats'!$L$7</f>
        <v>5.5754751609133894E-2</v>
      </c>
      <c r="P443" s="6">
        <v>523</v>
      </c>
      <c r="Q443" s="6">
        <f>(P443-'Descriptive Stats'!$N$3)/'Descriptive Stats'!$N$7</f>
        <v>0.7008155637170308</v>
      </c>
      <c r="R443">
        <v>87.17</v>
      </c>
      <c r="S443" s="5">
        <v>0.21181621840436246</v>
      </c>
    </row>
    <row r="444" spans="1:19" ht="15" customHeight="1" x14ac:dyDescent="0.25">
      <c r="A444">
        <v>841</v>
      </c>
      <c r="B444">
        <v>841</v>
      </c>
      <c r="C444" t="s">
        <v>1267</v>
      </c>
      <c r="D444" s="6">
        <v>70</v>
      </c>
      <c r="E444" s="6">
        <f>(D444-'Descriptive Stats'!$B$3)/'Descriptive Stats'!$B$7</f>
        <v>1.6212422030144117E-2</v>
      </c>
      <c r="F444" s="6">
        <v>110</v>
      </c>
      <c r="G444" s="6">
        <f>(F444-'Descriptive Stats'!$D$3)/'Descriptive Stats'!$D$7</f>
        <v>0.91720713079400262</v>
      </c>
      <c r="H444" s="6">
        <v>80</v>
      </c>
      <c r="I444" s="5">
        <f>('Base Stats'!H963-'Descriptive Stats'!$F$3)/'Descriptive Stats'!$F$7</f>
        <v>1.7652665364124456</v>
      </c>
      <c r="J444" s="6">
        <v>95</v>
      </c>
      <c r="K444" s="6">
        <f>(J444-'Descriptive Stats'!$H$3)/'Descriptive Stats'!$J$7</f>
        <v>0.79400316226383461</v>
      </c>
      <c r="L444" s="6">
        <v>60</v>
      </c>
      <c r="M444" s="6">
        <f>(L444-'Descriptive Stats'!$J$3)/'Descriptive Stats'!$J$7</f>
        <v>-0.4319695474025031</v>
      </c>
      <c r="N444" s="6">
        <v>70</v>
      </c>
      <c r="O444" s="6">
        <f>(N444-'Descriptive Stats'!$L$3)/'Descriptive Stats'!$L$7</f>
        <v>5.5754751609133894E-2</v>
      </c>
      <c r="P444" s="6">
        <v>485</v>
      </c>
      <c r="Q444" s="6">
        <f>(P444-'Descriptive Stats'!$N$3)/'Descriptive Stats'!$N$7</f>
        <v>0.38956927534339847</v>
      </c>
      <c r="R444">
        <v>80.83</v>
      </c>
      <c r="S444" s="5">
        <v>0.43035500272743094</v>
      </c>
    </row>
    <row r="445" spans="1:19" ht="15" customHeight="1" x14ac:dyDescent="0.25">
      <c r="A445">
        <v>337</v>
      </c>
      <c r="B445">
        <v>337</v>
      </c>
      <c r="C445" t="s">
        <v>651</v>
      </c>
      <c r="D445" s="6">
        <v>90</v>
      </c>
      <c r="E445" s="6">
        <f>(D445-'Descriptive Stats'!$B$3)/'Descriptive Stats'!$B$7</f>
        <v>0.77081348402814831</v>
      </c>
      <c r="F445" s="6">
        <v>55</v>
      </c>
      <c r="G445" s="6">
        <f>(F445-'Descriptive Stats'!$D$3)/'Descriptive Stats'!$D$7</f>
        <v>-0.77549077613009698</v>
      </c>
      <c r="H445" s="6">
        <v>65</v>
      </c>
      <c r="I445" s="5">
        <f>('Base Stats'!H400-'Descriptive Stats'!$F$3)/'Descriptive Stats'!$F$7</f>
        <v>2.0835327517598179</v>
      </c>
      <c r="J445" s="6">
        <v>95</v>
      </c>
      <c r="K445" s="6">
        <f>(J445-'Descriptive Stats'!$H$3)/'Descriptive Stats'!$J$7</f>
        <v>0.79400316226383461</v>
      </c>
      <c r="L445" s="6">
        <v>85</v>
      </c>
      <c r="M445" s="6">
        <f>(L445-'Descriptive Stats'!$J$3)/'Descriptive Stats'!$J$7</f>
        <v>0.45531642308615711</v>
      </c>
      <c r="N445" s="6">
        <v>70</v>
      </c>
      <c r="O445" s="6">
        <f>(N445-'Descriptive Stats'!$L$3)/'Descriptive Stats'!$L$7</f>
        <v>5.5754751609133894E-2</v>
      </c>
      <c r="P445" s="6">
        <v>460</v>
      </c>
      <c r="Q445" s="6">
        <f>(P445-'Descriptive Stats'!$N$3)/'Descriptive Stats'!$N$7</f>
        <v>0.1848019803607456</v>
      </c>
      <c r="R445">
        <v>76.67</v>
      </c>
      <c r="S445" s="5">
        <v>0.3271410641871883</v>
      </c>
    </row>
    <row r="446" spans="1:19" ht="15" customHeight="1" x14ac:dyDescent="0.25">
      <c r="A446">
        <v>186</v>
      </c>
      <c r="B446">
        <v>186</v>
      </c>
      <c r="C446" t="s">
        <v>460</v>
      </c>
      <c r="D446" s="6">
        <v>90</v>
      </c>
      <c r="E446" s="6">
        <f>(D446-'Descriptive Stats'!$B$3)/'Descriptive Stats'!$B$7</f>
        <v>0.77081348402814831</v>
      </c>
      <c r="F446" s="6">
        <v>75</v>
      </c>
      <c r="G446" s="6">
        <f>(F446-'Descriptive Stats'!$D$3)/'Descriptive Stats'!$D$7</f>
        <v>-0.15996426452133344</v>
      </c>
      <c r="H446" s="6">
        <v>75</v>
      </c>
      <c r="I446" s="5">
        <f>('Base Stats'!H229-'Descriptive Stats'!$F$3)/'Descriptive Stats'!$F$7</f>
        <v>1.2878672133913873</v>
      </c>
      <c r="J446" s="6">
        <v>90</v>
      </c>
      <c r="K446" s="6">
        <f>(J446-'Descriptive Stats'!$H$3)/'Descriptive Stats'!$J$7</f>
        <v>0.61654596816610263</v>
      </c>
      <c r="L446" s="6">
        <v>100</v>
      </c>
      <c r="M446" s="6">
        <f>(L446-'Descriptive Stats'!$J$3)/'Descriptive Stats'!$J$7</f>
        <v>0.9876880053793532</v>
      </c>
      <c r="N446" s="6">
        <v>70</v>
      </c>
      <c r="O446" s="6">
        <f>(N446-'Descriptive Stats'!$L$3)/'Descriptive Stats'!$L$7</f>
        <v>5.5754751609133894E-2</v>
      </c>
      <c r="P446" s="6">
        <v>500</v>
      </c>
      <c r="Q446" s="6">
        <f>(P446-'Descriptive Stats'!$N$3)/'Descriptive Stats'!$N$7</f>
        <v>0.5124296523329902</v>
      </c>
      <c r="R446">
        <v>83.33</v>
      </c>
      <c r="S446" s="5">
        <v>0.1589679032058485</v>
      </c>
    </row>
    <row r="447" spans="1:19" ht="15" customHeight="1" x14ac:dyDescent="0.25">
      <c r="A447">
        <v>272</v>
      </c>
      <c r="B447">
        <v>272</v>
      </c>
      <c r="C447" t="s">
        <v>568</v>
      </c>
      <c r="D447" s="6">
        <v>80</v>
      </c>
      <c r="E447" s="6">
        <f>(D447-'Descriptive Stats'!$B$3)/'Descriptive Stats'!$B$7</f>
        <v>0.39351295302914624</v>
      </c>
      <c r="F447" s="6">
        <v>70</v>
      </c>
      <c r="G447" s="6">
        <f>(F447-'Descriptive Stats'!$D$3)/'Descriptive Stats'!$D$7</f>
        <v>-0.31384589242352434</v>
      </c>
      <c r="H447" s="6">
        <v>70</v>
      </c>
      <c r="I447" s="5">
        <f>('Base Stats'!H326-'Descriptive Stats'!$F$3)/'Descriptive Stats'!$F$7</f>
        <v>-1.194609266318116</v>
      </c>
      <c r="J447" s="6">
        <v>90</v>
      </c>
      <c r="K447" s="6">
        <f>(J447-'Descriptive Stats'!$H$3)/'Descriptive Stats'!$J$7</f>
        <v>0.61654596816610263</v>
      </c>
      <c r="L447" s="6">
        <v>100</v>
      </c>
      <c r="M447" s="6">
        <f>(L447-'Descriptive Stats'!$J$3)/'Descriptive Stats'!$J$7</f>
        <v>0.9876880053793532</v>
      </c>
      <c r="N447" s="6">
        <v>70</v>
      </c>
      <c r="O447" s="6">
        <f>(N447-'Descriptive Stats'!$L$3)/'Descriptive Stats'!$L$7</f>
        <v>5.5754751609133894E-2</v>
      </c>
      <c r="P447" s="6">
        <v>480</v>
      </c>
      <c r="Q447" s="6">
        <f>(P447-'Descriptive Stats'!$N$3)/'Descriptive Stats'!$N$7</f>
        <v>0.34861581634686789</v>
      </c>
      <c r="R447">
        <v>80</v>
      </c>
      <c r="S447" s="5">
        <v>0.31610311676297953</v>
      </c>
    </row>
    <row r="448" spans="1:19" ht="15" customHeight="1" x14ac:dyDescent="0.25">
      <c r="A448">
        <v>12</v>
      </c>
      <c r="B448">
        <v>12</v>
      </c>
      <c r="C448" t="s">
        <v>210</v>
      </c>
      <c r="D448" s="6">
        <v>60</v>
      </c>
      <c r="E448" s="6">
        <f>(D448-'Descriptive Stats'!$B$3)/'Descriptive Stats'!$B$7</f>
        <v>-0.36108810896885801</v>
      </c>
      <c r="F448" s="6">
        <v>45</v>
      </c>
      <c r="G448" s="6">
        <f>(F448-'Descriptive Stats'!$D$3)/'Descriptive Stats'!$D$7</f>
        <v>-1.0832540319344788</v>
      </c>
      <c r="H448" s="6">
        <v>50</v>
      </c>
      <c r="I448" s="5">
        <f>('Base Stats'!H17-'Descriptive Stats'!$F$3)/'Descriptive Stats'!$F$7</f>
        <v>1.2878672133913873</v>
      </c>
      <c r="J448" s="6">
        <v>90</v>
      </c>
      <c r="K448" s="6">
        <f>(J448-'Descriptive Stats'!$H$3)/'Descriptive Stats'!$J$7</f>
        <v>0.61654596816610263</v>
      </c>
      <c r="L448" s="6">
        <v>80</v>
      </c>
      <c r="M448" s="6">
        <f>(L448-'Descriptive Stats'!$J$3)/'Descriptive Stats'!$J$7</f>
        <v>0.27785922898842508</v>
      </c>
      <c r="N448" s="6">
        <v>70</v>
      </c>
      <c r="O448" s="6">
        <f>(N448-'Descriptive Stats'!$L$3)/'Descriptive Stats'!$L$7</f>
        <v>5.5754751609133894E-2</v>
      </c>
      <c r="P448" s="6">
        <v>395</v>
      </c>
      <c r="Q448" s="6">
        <f>(P448-'Descriptive Stats'!$N$3)/'Descriptive Stats'!$N$7</f>
        <v>-0.34759298659415183</v>
      </c>
      <c r="R448">
        <v>65.83</v>
      </c>
      <c r="S448" s="5">
        <v>0.29841294016862346</v>
      </c>
    </row>
    <row r="449" spans="1:19" ht="15" customHeight="1" x14ac:dyDescent="0.25">
      <c r="A449">
        <v>164</v>
      </c>
      <c r="B449">
        <v>164</v>
      </c>
      <c r="C449" t="s">
        <v>436</v>
      </c>
      <c r="D449" s="6">
        <v>100</v>
      </c>
      <c r="E449" s="6">
        <f>(D449-'Descriptive Stats'!$B$3)/'Descriptive Stats'!$B$7</f>
        <v>1.1481140150271505</v>
      </c>
      <c r="F449" s="6">
        <v>50</v>
      </c>
      <c r="G449" s="6">
        <f>(F449-'Descriptive Stats'!$D$3)/'Descriptive Stats'!$D$7</f>
        <v>-0.92937240403228782</v>
      </c>
      <c r="H449" s="6">
        <v>50</v>
      </c>
      <c r="I449" s="5">
        <f>('Base Stats'!H206-'Descriptive Stats'!$F$3)/'Descriptive Stats'!$F$7</f>
        <v>0.6513347826966428</v>
      </c>
      <c r="J449" s="6">
        <v>86</v>
      </c>
      <c r="K449" s="6">
        <f>(J449-'Descriptive Stats'!$H$3)/'Descriptive Stats'!$J$7</f>
        <v>0.47458021288791696</v>
      </c>
      <c r="L449" s="6">
        <v>96</v>
      </c>
      <c r="M449" s="6">
        <f>(L449-'Descriptive Stats'!$J$3)/'Descriptive Stats'!$J$7</f>
        <v>0.84572225010116753</v>
      </c>
      <c r="N449" s="6">
        <v>70</v>
      </c>
      <c r="O449" s="6">
        <f>(N449-'Descriptive Stats'!$L$3)/'Descriptive Stats'!$L$7</f>
        <v>5.5754751609133894E-2</v>
      </c>
      <c r="P449" s="6">
        <v>452</v>
      </c>
      <c r="Q449" s="6">
        <f>(P449-'Descriptive Stats'!$N$3)/'Descriptive Stats'!$N$7</f>
        <v>0.11927644596629669</v>
      </c>
      <c r="R449">
        <v>75.33</v>
      </c>
      <c r="S449" s="5">
        <v>0.86859469124728306</v>
      </c>
    </row>
    <row r="450" spans="1:19" ht="15" customHeight="1" x14ac:dyDescent="0.25">
      <c r="A450">
        <v>91</v>
      </c>
      <c r="B450">
        <v>91</v>
      </c>
      <c r="C450" t="s">
        <v>339</v>
      </c>
      <c r="D450" s="6">
        <v>50</v>
      </c>
      <c r="E450" s="6">
        <f>(D450-'Descriptive Stats'!$B$3)/'Descriptive Stats'!$B$7</f>
        <v>-0.73838863996786008</v>
      </c>
      <c r="F450" s="6">
        <v>95</v>
      </c>
      <c r="G450" s="6">
        <f>(F450-'Descriptive Stats'!$D$3)/'Descriptive Stats'!$D$7</f>
        <v>0.45556224708743004</v>
      </c>
      <c r="H450" s="6">
        <v>180</v>
      </c>
      <c r="I450" s="5">
        <f>('Base Stats'!H121-'Descriptive Stats'!$F$3)/'Descriptive Stats'!$F$7</f>
        <v>-0.46259697101915992</v>
      </c>
      <c r="J450" s="6">
        <v>85</v>
      </c>
      <c r="K450" s="6">
        <f>(J450-'Descriptive Stats'!$H$3)/'Descriptive Stats'!$J$7</f>
        <v>0.43908877406837055</v>
      </c>
      <c r="L450" s="6">
        <v>45</v>
      </c>
      <c r="M450" s="6">
        <f>(L450-'Descriptive Stats'!$J$3)/'Descriptive Stats'!$J$7</f>
        <v>-0.96434112969569918</v>
      </c>
      <c r="N450" s="6">
        <v>70</v>
      </c>
      <c r="O450" s="6">
        <f>(N450-'Descriptive Stats'!$L$3)/'Descriptive Stats'!$L$7</f>
        <v>5.5754751609133894E-2</v>
      </c>
      <c r="P450" s="6">
        <v>525</v>
      </c>
      <c r="Q450" s="6">
        <f>(P450-'Descriptive Stats'!$N$3)/'Descriptive Stats'!$N$7</f>
        <v>0.7171969473156431</v>
      </c>
      <c r="R450">
        <v>87.5</v>
      </c>
      <c r="S450" s="5">
        <v>1.4386727451300489</v>
      </c>
    </row>
    <row r="451" spans="1:19" x14ac:dyDescent="0.25">
      <c r="A451">
        <v>226</v>
      </c>
      <c r="B451">
        <v>226</v>
      </c>
      <c r="C451" t="s">
        <v>508</v>
      </c>
      <c r="D451" s="6">
        <v>85</v>
      </c>
      <c r="E451" s="6">
        <f>(D451-'Descriptive Stats'!$B$3)/'Descriptive Stats'!$B$7</f>
        <v>0.58216321852864727</v>
      </c>
      <c r="F451" s="6">
        <v>40</v>
      </c>
      <c r="G451" s="6">
        <f>(F451-'Descriptive Stats'!$D$3)/'Descriptive Stats'!$D$7</f>
        <v>-1.2371356598366696</v>
      </c>
      <c r="H451" s="6">
        <v>70</v>
      </c>
      <c r="I451" s="5">
        <f>('Base Stats'!H273-'Descriptive Stats'!$F$3)/'Descriptive Stats'!$F$7</f>
        <v>0.17393545967558449</v>
      </c>
      <c r="J451" s="6">
        <v>80</v>
      </c>
      <c r="K451" s="6">
        <f>(J451-'Descriptive Stats'!$H$3)/'Descriptive Stats'!$J$7</f>
        <v>0.26163157997063852</v>
      </c>
      <c r="L451" s="6">
        <v>140</v>
      </c>
      <c r="M451" s="6">
        <f>(L451-'Descriptive Stats'!$J$3)/'Descriptive Stats'!$J$7</f>
        <v>2.4073455581612095</v>
      </c>
      <c r="N451" s="6">
        <v>70</v>
      </c>
      <c r="O451" s="6">
        <f>(N451-'Descriptive Stats'!$L$3)/'Descriptive Stats'!$L$7</f>
        <v>5.5754751609133894E-2</v>
      </c>
      <c r="P451" s="6">
        <v>485</v>
      </c>
      <c r="Q451" s="6">
        <f>(P451-'Descriptive Stats'!$N$3)/'Descriptive Stats'!$N$7</f>
        <v>0.38956927534339847</v>
      </c>
      <c r="R451">
        <v>80.83</v>
      </c>
      <c r="S451" s="5">
        <v>1.5349601602879339</v>
      </c>
    </row>
    <row r="452" spans="1:19" ht="15" customHeight="1" x14ac:dyDescent="0.25">
      <c r="A452">
        <v>860</v>
      </c>
      <c r="B452">
        <v>860</v>
      </c>
      <c r="C452" t="s">
        <v>1288</v>
      </c>
      <c r="D452" s="6">
        <v>65</v>
      </c>
      <c r="E452" s="6">
        <f>(D452-'Descriptive Stats'!$B$3)/'Descriptive Stats'!$B$7</f>
        <v>-0.17243784346935695</v>
      </c>
      <c r="F452" s="6">
        <v>60</v>
      </c>
      <c r="G452" s="6">
        <f>(F452-'Descriptive Stats'!$D$3)/'Descriptive Stats'!$D$7</f>
        <v>-0.62160914822790603</v>
      </c>
      <c r="H452" s="6">
        <v>45</v>
      </c>
      <c r="I452" s="5">
        <f>('Base Stats'!H983-'Descriptive Stats'!$F$3)/'Descriptive Stats'!$F$7</f>
        <v>1.6061334287387594</v>
      </c>
      <c r="J452" s="6">
        <v>75</v>
      </c>
      <c r="K452" s="6">
        <f>(J452-'Descriptive Stats'!$H$3)/'Descriptive Stats'!$J$7</f>
        <v>8.4174385872906501E-2</v>
      </c>
      <c r="L452" s="6">
        <v>55</v>
      </c>
      <c r="M452" s="6">
        <f>(L452-'Descriptive Stats'!$J$3)/'Descriptive Stats'!$J$7</f>
        <v>-0.60942674150023513</v>
      </c>
      <c r="N452" s="6">
        <v>70</v>
      </c>
      <c r="O452" s="6">
        <f>(N452-'Descriptive Stats'!$L$3)/'Descriptive Stats'!$L$7</f>
        <v>5.5754751609133894E-2</v>
      </c>
      <c r="P452" s="6">
        <v>370</v>
      </c>
      <c r="Q452" s="6">
        <f>(P452-'Descriptive Stats'!$N$3)/'Descriptive Stats'!$N$7</f>
        <v>-0.55236028157680472</v>
      </c>
      <c r="R452">
        <v>61.67</v>
      </c>
      <c r="S452" s="5">
        <v>8.1367802561025479E-2</v>
      </c>
    </row>
    <row r="453" spans="1:19" ht="15" customHeight="1" x14ac:dyDescent="0.25">
      <c r="A453">
        <v>566</v>
      </c>
      <c r="B453">
        <v>566</v>
      </c>
      <c r="C453" t="s">
        <v>946</v>
      </c>
      <c r="D453" s="6">
        <v>55</v>
      </c>
      <c r="E453" s="6">
        <f>(D453-'Descriptive Stats'!$B$3)/'Descriptive Stats'!$B$7</f>
        <v>-0.54973837446835905</v>
      </c>
      <c r="F453" s="6">
        <v>112</v>
      </c>
      <c r="G453" s="6">
        <f>(F453-'Descriptive Stats'!$D$3)/'Descriptive Stats'!$D$7</f>
        <v>0.978759781954879</v>
      </c>
      <c r="H453" s="6">
        <v>45</v>
      </c>
      <c r="I453" s="5">
        <f>('Base Stats'!H662-'Descriptive Stats'!$F$3)/'Descriptive Stats'!$F$7</f>
        <v>-1.2582625093875905</v>
      </c>
      <c r="J453" s="6">
        <v>74</v>
      </c>
      <c r="K453" s="6">
        <f>(J453-'Descriptive Stats'!$H$3)/'Descriptive Stats'!$J$7</f>
        <v>4.8682947053360091E-2</v>
      </c>
      <c r="L453" s="6">
        <v>45</v>
      </c>
      <c r="M453" s="6">
        <f>(L453-'Descriptive Stats'!$J$3)/'Descriptive Stats'!$J$7</f>
        <v>-0.96434112969569918</v>
      </c>
      <c r="N453" s="6">
        <v>70</v>
      </c>
      <c r="O453" s="6">
        <f>(N453-'Descriptive Stats'!$L$3)/'Descriptive Stats'!$L$7</f>
        <v>5.5754751609133894E-2</v>
      </c>
      <c r="P453" s="6">
        <v>401</v>
      </c>
      <c r="Q453" s="6">
        <f>(P453-'Descriptive Stats'!$N$3)/'Descriptive Stats'!$N$7</f>
        <v>-0.29844883579831516</v>
      </c>
      <c r="R453">
        <v>66.83</v>
      </c>
      <c r="S453" s="5">
        <v>0.3691442303173465</v>
      </c>
    </row>
    <row r="454" spans="1:19" ht="15" customHeight="1" x14ac:dyDescent="0.25">
      <c r="A454">
        <v>62</v>
      </c>
      <c r="B454">
        <v>62</v>
      </c>
      <c r="C454" t="s">
        <v>290</v>
      </c>
      <c r="D454" s="6">
        <v>90</v>
      </c>
      <c r="E454" s="6">
        <f>(D454-'Descriptive Stats'!$B$3)/'Descriptive Stats'!$B$7</f>
        <v>0.77081348402814831</v>
      </c>
      <c r="F454" s="6">
        <v>95</v>
      </c>
      <c r="G454" s="6">
        <f>(F454-'Descriptive Stats'!$D$3)/'Descriptive Stats'!$D$7</f>
        <v>0.45556224708743004</v>
      </c>
      <c r="H454" s="6">
        <v>95</v>
      </c>
      <c r="I454" s="5">
        <f>('Base Stats'!H82-'Descriptive Stats'!$F$3)/'Descriptive Stats'!$F$7</f>
        <v>-0.14433075567178771</v>
      </c>
      <c r="J454" s="6">
        <v>70</v>
      </c>
      <c r="K454" s="6">
        <f>(J454-'Descriptive Stats'!$H$3)/'Descriptive Stats'!$J$7</f>
        <v>-9.3282808224825542E-2</v>
      </c>
      <c r="L454" s="6">
        <v>90</v>
      </c>
      <c r="M454" s="6">
        <f>(L454-'Descriptive Stats'!$J$3)/'Descriptive Stats'!$J$7</f>
        <v>0.63277361718388914</v>
      </c>
      <c r="N454" s="6">
        <v>70</v>
      </c>
      <c r="O454" s="6">
        <f>(N454-'Descriptive Stats'!$L$3)/'Descriptive Stats'!$L$7</f>
        <v>5.5754751609133894E-2</v>
      </c>
      <c r="P454" s="6">
        <v>510</v>
      </c>
      <c r="Q454" s="6">
        <f>(P454-'Descriptive Stats'!$N$3)/'Descriptive Stats'!$N$7</f>
        <v>0.59433657032605136</v>
      </c>
      <c r="R454">
        <v>85</v>
      </c>
      <c r="S454" s="5">
        <v>0.2545108613299768</v>
      </c>
    </row>
    <row r="455" spans="1:19" ht="15" customHeight="1" x14ac:dyDescent="0.25">
      <c r="A455">
        <v>148</v>
      </c>
      <c r="B455">
        <v>148</v>
      </c>
      <c r="C455" t="s">
        <v>416</v>
      </c>
      <c r="D455" s="6">
        <v>61</v>
      </c>
      <c r="E455" s="6">
        <f>(D455-'Descriptive Stats'!$B$3)/'Descriptive Stats'!$B$7</f>
        <v>-0.32335805586895777</v>
      </c>
      <c r="F455" s="6">
        <v>84</v>
      </c>
      <c r="G455" s="6">
        <f>(F455-'Descriptive Stats'!$D$3)/'Descriptive Stats'!$D$7</f>
        <v>0.11702266570261012</v>
      </c>
      <c r="H455" s="6">
        <v>65</v>
      </c>
      <c r="I455" s="5">
        <f>('Base Stats'!H188-'Descriptive Stats'!$F$3)/'Descriptive Stats'!$F$7</f>
        <v>0.4922016750229567</v>
      </c>
      <c r="J455" s="6">
        <v>70</v>
      </c>
      <c r="K455" s="6">
        <f>(J455-'Descriptive Stats'!$H$3)/'Descriptive Stats'!$J$7</f>
        <v>-9.3282808224825542E-2</v>
      </c>
      <c r="L455" s="6">
        <v>70</v>
      </c>
      <c r="M455" s="6">
        <f>(L455-'Descriptive Stats'!$J$3)/'Descriptive Stats'!$J$7</f>
        <v>-7.7055159207039009E-2</v>
      </c>
      <c r="N455" s="6">
        <v>70</v>
      </c>
      <c r="O455" s="6">
        <f>(N455-'Descriptive Stats'!$L$3)/'Descriptive Stats'!$L$7</f>
        <v>5.5754751609133894E-2</v>
      </c>
      <c r="P455" s="6">
        <v>420</v>
      </c>
      <c r="Q455" s="6">
        <f>(P455-'Descriptive Stats'!$N$3)/'Descriptive Stats'!$N$7</f>
        <v>-0.14282569161149899</v>
      </c>
      <c r="R455">
        <v>70</v>
      </c>
      <c r="S455" s="5">
        <v>2.7186207855955508E-2</v>
      </c>
    </row>
    <row r="456" spans="1:19" ht="15" customHeight="1" x14ac:dyDescent="0.25">
      <c r="A456">
        <v>351</v>
      </c>
      <c r="B456">
        <v>351</v>
      </c>
      <c r="C456" t="s">
        <v>665</v>
      </c>
      <c r="D456" s="6">
        <v>70</v>
      </c>
      <c r="E456" s="6">
        <f>(D456-'Descriptive Stats'!$B$3)/'Descriptive Stats'!$B$7</f>
        <v>1.6212422030144117E-2</v>
      </c>
      <c r="F456" s="6">
        <v>70</v>
      </c>
      <c r="G456" s="6">
        <f>(F456-'Descriptive Stats'!$D$3)/'Descriptive Stats'!$D$7</f>
        <v>-0.31384589242352434</v>
      </c>
      <c r="H456" s="6">
        <v>70</v>
      </c>
      <c r="I456" s="5">
        <f>('Base Stats'!H414-'Descriptive Stats'!$F$3)/'Descriptive Stats'!$F$7</f>
        <v>0.4922016750229567</v>
      </c>
      <c r="J456" s="6">
        <v>70</v>
      </c>
      <c r="K456" s="6">
        <f>(J456-'Descriptive Stats'!$H$3)/'Descriptive Stats'!$J$7</f>
        <v>-9.3282808224825542E-2</v>
      </c>
      <c r="L456" s="6">
        <v>70</v>
      </c>
      <c r="M456" s="6">
        <f>(L456-'Descriptive Stats'!$J$3)/'Descriptive Stats'!$J$7</f>
        <v>-7.7055159207039009E-2</v>
      </c>
      <c r="N456" s="6">
        <v>70</v>
      </c>
      <c r="O456" s="6">
        <f>(N456-'Descriptive Stats'!$L$3)/'Descriptive Stats'!$L$7</f>
        <v>5.5754751609133894E-2</v>
      </c>
      <c r="P456" s="6">
        <v>420</v>
      </c>
      <c r="Q456" s="6">
        <f>(P456-'Descriptive Stats'!$N$3)/'Descriptive Stats'!$N$7</f>
        <v>-0.14282569161149899</v>
      </c>
      <c r="R456">
        <v>70</v>
      </c>
      <c r="S456" s="5">
        <v>1.4286175034065306E-2</v>
      </c>
    </row>
    <row r="457" spans="1:19" ht="15" customHeight="1" x14ac:dyDescent="0.25">
      <c r="A457">
        <v>87</v>
      </c>
      <c r="B457">
        <v>87</v>
      </c>
      <c r="C457" t="s">
        <v>331</v>
      </c>
      <c r="D457" s="6">
        <v>90</v>
      </c>
      <c r="E457" s="6">
        <f>(D457-'Descriptive Stats'!$B$3)/'Descriptive Stats'!$B$7</f>
        <v>0.77081348402814831</v>
      </c>
      <c r="F457" s="6">
        <v>70</v>
      </c>
      <c r="G457" s="6">
        <f>(F457-'Descriptive Stats'!$D$3)/'Descriptive Stats'!$D$7</f>
        <v>-0.31384589242352434</v>
      </c>
      <c r="H457" s="6">
        <v>80</v>
      </c>
      <c r="I457" s="5">
        <f>('Base Stats'!H115-'Descriptive Stats'!$F$3)/'Descriptive Stats'!$F$7</f>
        <v>-0.78086318636653218</v>
      </c>
      <c r="J457" s="6">
        <v>70</v>
      </c>
      <c r="K457" s="6">
        <f>(J457-'Descriptive Stats'!$H$3)/'Descriptive Stats'!$J$7</f>
        <v>-9.3282808224825542E-2</v>
      </c>
      <c r="L457" s="6">
        <v>95</v>
      </c>
      <c r="M457" s="6">
        <f>(L457-'Descriptive Stats'!$J$3)/'Descriptive Stats'!$J$7</f>
        <v>0.81023081128162111</v>
      </c>
      <c r="N457" s="6">
        <v>70</v>
      </c>
      <c r="O457" s="6">
        <f>(N457-'Descriptive Stats'!$L$3)/'Descriptive Stats'!$L$7</f>
        <v>5.5754751609133894E-2</v>
      </c>
      <c r="P457" s="6">
        <v>475</v>
      </c>
      <c r="Q457" s="6">
        <f>(P457-'Descriptive Stats'!$N$3)/'Descriptive Stats'!$N$7</f>
        <v>0.30766235735033731</v>
      </c>
      <c r="R457">
        <v>79.17</v>
      </c>
      <c r="S457" s="5">
        <v>0.64541552995460139</v>
      </c>
    </row>
    <row r="458" spans="1:19" ht="15" customHeight="1" x14ac:dyDescent="0.25">
      <c r="A458">
        <v>177</v>
      </c>
      <c r="B458">
        <v>177</v>
      </c>
      <c r="C458" t="s">
        <v>449</v>
      </c>
      <c r="D458" s="6">
        <v>40</v>
      </c>
      <c r="E458" s="6">
        <f>(D458-'Descriptive Stats'!$B$3)/'Descriptive Stats'!$B$7</f>
        <v>-1.1156891709668622</v>
      </c>
      <c r="F458" s="6">
        <v>50</v>
      </c>
      <c r="G458" s="6">
        <f>(F458-'Descriptive Stats'!$D$3)/'Descriptive Stats'!$D$7</f>
        <v>-0.92937240403228782</v>
      </c>
      <c r="H458" s="6">
        <v>45</v>
      </c>
      <c r="I458" s="5">
        <f>('Base Stats'!H219-'Descriptive Stats'!$F$3)/'Descriptive Stats'!$F$7</f>
        <v>0.8422945119050661</v>
      </c>
      <c r="J458" s="6">
        <v>70</v>
      </c>
      <c r="K458" s="6">
        <f>(J458-'Descriptive Stats'!$H$3)/'Descriptive Stats'!$J$7</f>
        <v>-9.3282808224825542E-2</v>
      </c>
      <c r="L458" s="6">
        <v>45</v>
      </c>
      <c r="M458" s="6">
        <f>(L458-'Descriptive Stats'!$J$3)/'Descriptive Stats'!$J$7</f>
        <v>-0.96434112969569918</v>
      </c>
      <c r="N458" s="6">
        <v>70</v>
      </c>
      <c r="O458" s="6">
        <f>(N458-'Descriptive Stats'!$L$3)/'Descriptive Stats'!$L$7</f>
        <v>5.5754751609133894E-2</v>
      </c>
      <c r="P458" s="6">
        <v>320</v>
      </c>
      <c r="Q458" s="6">
        <f>(P458-'Descriptive Stats'!$N$3)/'Descriptive Stats'!$N$7</f>
        <v>-0.96189487154211051</v>
      </c>
      <c r="R458">
        <v>53.33</v>
      </c>
      <c r="S458" s="5">
        <v>0.32882878289666373</v>
      </c>
    </row>
    <row r="459" spans="1:19" ht="15" customHeight="1" x14ac:dyDescent="0.25">
      <c r="A459">
        <v>816</v>
      </c>
      <c r="B459">
        <v>816</v>
      </c>
      <c r="C459" t="s">
        <v>1242</v>
      </c>
      <c r="D459" s="6">
        <v>50</v>
      </c>
      <c r="E459" s="6">
        <f>(D459-'Descriptive Stats'!$B$3)/'Descriptive Stats'!$B$7</f>
        <v>-0.73838863996786008</v>
      </c>
      <c r="F459" s="6">
        <v>40</v>
      </c>
      <c r="G459" s="6">
        <f>(F459-'Descriptive Stats'!$D$3)/'Descriptive Stats'!$D$7</f>
        <v>-1.2371356598366696</v>
      </c>
      <c r="H459" s="6">
        <v>40</v>
      </c>
      <c r="I459" s="5">
        <f>('Base Stats'!H938-'Descriptive Stats'!$F$3)/'Descriptive Stats'!$F$7</f>
        <v>1.383347077995599</v>
      </c>
      <c r="J459" s="6">
        <v>70</v>
      </c>
      <c r="K459" s="6">
        <f>(J459-'Descriptive Stats'!$H$3)/'Descriptive Stats'!$J$7</f>
        <v>-9.3282808224825542E-2</v>
      </c>
      <c r="L459" s="6">
        <v>40</v>
      </c>
      <c r="M459" s="6">
        <f>(L459-'Descriptive Stats'!$J$3)/'Descriptive Stats'!$J$7</f>
        <v>-1.1417983237934313</v>
      </c>
      <c r="N459" s="6">
        <v>70</v>
      </c>
      <c r="O459" s="6">
        <f>(N459-'Descriptive Stats'!$L$3)/'Descriptive Stats'!$L$7</f>
        <v>5.5754751609133894E-2</v>
      </c>
      <c r="P459" s="6">
        <v>310</v>
      </c>
      <c r="Q459" s="6">
        <f>(P459-'Descriptive Stats'!$N$3)/'Descriptive Stats'!$N$7</f>
        <v>-1.0438017895351717</v>
      </c>
      <c r="R459">
        <v>51.67</v>
      </c>
      <c r="S459" s="5">
        <v>0.26387729946674365</v>
      </c>
    </row>
    <row r="460" spans="1:19" ht="15" customHeight="1" x14ac:dyDescent="0.25">
      <c r="A460">
        <v>252</v>
      </c>
      <c r="B460">
        <v>252</v>
      </c>
      <c r="C460" t="s">
        <v>538</v>
      </c>
      <c r="D460" s="6">
        <v>40</v>
      </c>
      <c r="E460" s="6">
        <f>(D460-'Descriptive Stats'!$B$3)/'Descriptive Stats'!$B$7</f>
        <v>-1.1156891709668622</v>
      </c>
      <c r="F460" s="6">
        <v>45</v>
      </c>
      <c r="G460" s="6">
        <f>(F460-'Descriptive Stats'!$D$3)/'Descriptive Stats'!$D$7</f>
        <v>-1.0832540319344788</v>
      </c>
      <c r="H460" s="6">
        <v>35</v>
      </c>
      <c r="I460" s="5">
        <f>('Base Stats'!H301-'Descriptive Stats'!$F$3)/'Descriptive Stats'!$F$7</f>
        <v>-0.62173007869284602</v>
      </c>
      <c r="J460" s="6">
        <v>65</v>
      </c>
      <c r="K460" s="6">
        <f>(J460-'Descriptive Stats'!$H$3)/'Descriptive Stats'!$J$7</f>
        <v>-0.27074000232255757</v>
      </c>
      <c r="L460" s="6">
        <v>55</v>
      </c>
      <c r="M460" s="6">
        <f>(L460-'Descriptive Stats'!$J$3)/'Descriptive Stats'!$J$7</f>
        <v>-0.60942674150023513</v>
      </c>
      <c r="N460" s="6">
        <v>70</v>
      </c>
      <c r="O460" s="6">
        <f>(N460-'Descriptive Stats'!$L$3)/'Descriptive Stats'!$L$7</f>
        <v>5.5754751609133894E-2</v>
      </c>
      <c r="P460" s="6">
        <v>310</v>
      </c>
      <c r="Q460" s="6">
        <f>(P460-'Descriptive Stats'!$N$3)/'Descriptive Stats'!$N$7</f>
        <v>-1.0438017895351717</v>
      </c>
      <c r="R460">
        <v>51.67</v>
      </c>
      <c r="S460" s="5">
        <v>0.85182049779204383</v>
      </c>
    </row>
    <row r="461" spans="1:19" ht="15" customHeight="1" x14ac:dyDescent="0.25">
      <c r="A461">
        <v>694</v>
      </c>
      <c r="B461">
        <v>694</v>
      </c>
      <c r="C461" t="s">
        <v>1092</v>
      </c>
      <c r="D461" s="6">
        <v>44</v>
      </c>
      <c r="E461" s="6">
        <f>(D461-'Descriptive Stats'!$B$3)/'Descriptive Stats'!$B$7</f>
        <v>-0.96476895856726141</v>
      </c>
      <c r="F461" s="6">
        <v>38</v>
      </c>
      <c r="G461" s="6">
        <f>(F461-'Descriptive Stats'!$D$3)/'Descriptive Stats'!$D$7</f>
        <v>-1.298688310997546</v>
      </c>
      <c r="H461" s="6">
        <v>33</v>
      </c>
      <c r="I461" s="5">
        <f>('Base Stats'!H799-'Descriptive Stats'!$F$3)/'Descriptive Stats'!$F$7</f>
        <v>0.55585491809243115</v>
      </c>
      <c r="J461" s="6">
        <v>61</v>
      </c>
      <c r="K461" s="6">
        <f>(J461-'Descriptive Stats'!$H$3)/'Descriptive Stats'!$J$7</f>
        <v>-0.41270575760074318</v>
      </c>
      <c r="L461" s="6">
        <v>43</v>
      </c>
      <c r="M461" s="6">
        <f>(L461-'Descriptive Stats'!$J$3)/'Descriptive Stats'!$J$7</f>
        <v>-1.035324007334792</v>
      </c>
      <c r="N461" s="6">
        <v>70</v>
      </c>
      <c r="O461" s="6">
        <f>(N461-'Descriptive Stats'!$L$3)/'Descriptive Stats'!$L$7</f>
        <v>5.5754751609133894E-2</v>
      </c>
      <c r="P461" s="6">
        <v>289</v>
      </c>
      <c r="Q461" s="6">
        <f>(P461-'Descriptive Stats'!$N$3)/'Descriptive Stats'!$N$7</f>
        <v>-1.2158063173206</v>
      </c>
      <c r="R461">
        <v>48.17</v>
      </c>
      <c r="S461" s="5">
        <v>0.20436229134269546</v>
      </c>
    </row>
    <row r="462" spans="1:19" ht="15" customHeight="1" x14ac:dyDescent="0.25">
      <c r="A462">
        <v>286</v>
      </c>
      <c r="B462">
        <v>286</v>
      </c>
      <c r="C462" t="s">
        <v>584</v>
      </c>
      <c r="D462" s="6">
        <v>60</v>
      </c>
      <c r="E462" s="6">
        <f>(D462-'Descriptive Stats'!$B$3)/'Descriptive Stats'!$B$7</f>
        <v>-0.36108810896885801</v>
      </c>
      <c r="F462" s="6">
        <v>130</v>
      </c>
      <c r="G462" s="6">
        <f>(F462-'Descriptive Stats'!$D$3)/'Descriptive Stats'!$D$7</f>
        <v>1.5327336424027662</v>
      </c>
      <c r="H462" s="6">
        <v>80</v>
      </c>
      <c r="I462" s="5">
        <f>('Base Stats'!H341-'Descriptive Stats'!$F$3)/'Descriptive Stats'!$F$7</f>
        <v>1.1287341057177012</v>
      </c>
      <c r="J462" s="6">
        <v>60</v>
      </c>
      <c r="K462" s="6">
        <f>(J462-'Descriptive Stats'!$H$3)/'Descriptive Stats'!$J$7</f>
        <v>-0.4481971964202896</v>
      </c>
      <c r="L462" s="6">
        <v>60</v>
      </c>
      <c r="M462" s="6">
        <f>(L462-'Descriptive Stats'!$J$3)/'Descriptive Stats'!$J$7</f>
        <v>-0.4319695474025031</v>
      </c>
      <c r="N462" s="6">
        <v>70</v>
      </c>
      <c r="O462" s="6">
        <f>(N462-'Descriptive Stats'!$L$3)/'Descriptive Stats'!$L$7</f>
        <v>5.5754751609133894E-2</v>
      </c>
      <c r="P462" s="6">
        <v>460</v>
      </c>
      <c r="Q462" s="6">
        <f>(P462-'Descriptive Stats'!$N$3)/'Descriptive Stats'!$N$7</f>
        <v>0.1848019803607456</v>
      </c>
      <c r="R462">
        <v>76.67</v>
      </c>
      <c r="S462" s="5">
        <v>0.4807023045083309</v>
      </c>
    </row>
    <row r="463" spans="1:19" ht="15" customHeight="1" x14ac:dyDescent="0.25">
      <c r="A463">
        <v>625</v>
      </c>
      <c r="B463">
        <v>625</v>
      </c>
      <c r="C463" t="s">
        <v>1007</v>
      </c>
      <c r="D463" s="6">
        <v>65</v>
      </c>
      <c r="E463" s="6">
        <f>(D463-'Descriptive Stats'!$B$3)/'Descriptive Stats'!$B$7</f>
        <v>-0.17243784346935695</v>
      </c>
      <c r="F463" s="6">
        <v>125</v>
      </c>
      <c r="G463" s="6">
        <f>(F463-'Descriptive Stats'!$D$3)/'Descriptive Stats'!$D$7</f>
        <v>1.3788520145005754</v>
      </c>
      <c r="H463" s="6">
        <v>100</v>
      </c>
      <c r="I463" s="5">
        <f>('Base Stats'!H722-'Descriptive Stats'!$F$3)/'Descriptive Stats'!$F$7</f>
        <v>-1.0991294017139044</v>
      </c>
      <c r="J463" s="6">
        <v>60</v>
      </c>
      <c r="K463" s="6">
        <f>(J463-'Descriptive Stats'!$H$3)/'Descriptive Stats'!$J$7</f>
        <v>-0.4481971964202896</v>
      </c>
      <c r="L463" s="6">
        <v>70</v>
      </c>
      <c r="M463" s="6">
        <f>(L463-'Descriptive Stats'!$J$3)/'Descriptive Stats'!$J$7</f>
        <v>-7.7055159207039009E-2</v>
      </c>
      <c r="N463" s="6">
        <v>70</v>
      </c>
      <c r="O463" s="6">
        <f>(N463-'Descriptive Stats'!$L$3)/'Descriptive Stats'!$L$7</f>
        <v>5.5754751609133894E-2</v>
      </c>
      <c r="P463" s="6">
        <v>490</v>
      </c>
      <c r="Q463" s="6">
        <f>(P463-'Descriptive Stats'!$N$3)/'Descriptive Stats'!$N$7</f>
        <v>0.43052273433992905</v>
      </c>
      <c r="R463">
        <v>81.67</v>
      </c>
      <c r="S463" s="5">
        <v>0.3669452133038098</v>
      </c>
    </row>
    <row r="464" spans="1:19" ht="15" customHeight="1" x14ac:dyDescent="0.25">
      <c r="A464">
        <v>262</v>
      </c>
      <c r="B464">
        <v>262</v>
      </c>
      <c r="C464" t="s">
        <v>554</v>
      </c>
      <c r="D464" s="6">
        <v>70</v>
      </c>
      <c r="E464" s="6">
        <f>(D464-'Descriptive Stats'!$B$3)/'Descriptive Stats'!$B$7</f>
        <v>1.6212422030144117E-2</v>
      </c>
      <c r="F464" s="6">
        <v>90</v>
      </c>
      <c r="G464" s="6">
        <f>(F464-'Descriptive Stats'!$D$3)/'Descriptive Stats'!$D$7</f>
        <v>0.3016806191852392</v>
      </c>
      <c r="H464" s="6">
        <v>70</v>
      </c>
      <c r="I464" s="5">
        <f>('Base Stats'!H314-'Descriptive Stats'!$F$3)/'Descriptive Stats'!$F$7</f>
        <v>-1.0354761586444299</v>
      </c>
      <c r="J464" s="6">
        <v>60</v>
      </c>
      <c r="K464" s="6">
        <f>(J464-'Descriptive Stats'!$H$3)/'Descriptive Stats'!$J$7</f>
        <v>-0.4481971964202896</v>
      </c>
      <c r="L464" s="6">
        <v>60</v>
      </c>
      <c r="M464" s="6">
        <f>(L464-'Descriptive Stats'!$J$3)/'Descriptive Stats'!$J$7</f>
        <v>-0.4319695474025031</v>
      </c>
      <c r="N464" s="6">
        <v>70</v>
      </c>
      <c r="O464" s="6">
        <f>(N464-'Descriptive Stats'!$L$3)/'Descriptive Stats'!$L$7</f>
        <v>5.5754751609133894E-2</v>
      </c>
      <c r="P464" s="6">
        <v>420</v>
      </c>
      <c r="Q464" s="6">
        <f>(P464-'Descriptive Stats'!$N$3)/'Descriptive Stats'!$N$7</f>
        <v>-0.14282569161149899</v>
      </c>
      <c r="R464">
        <v>70</v>
      </c>
      <c r="S464" s="5">
        <v>7.624610366543938E-2</v>
      </c>
    </row>
    <row r="465" spans="1:19" ht="15" customHeight="1" x14ac:dyDescent="0.25">
      <c r="A465">
        <v>725</v>
      </c>
      <c r="B465">
        <v>725</v>
      </c>
      <c r="C465" t="s">
        <v>1137</v>
      </c>
      <c r="D465" s="6">
        <v>45</v>
      </c>
      <c r="E465" s="6">
        <f>(D465-'Descriptive Stats'!$B$3)/'Descriptive Stats'!$B$7</f>
        <v>-0.92703890546736112</v>
      </c>
      <c r="F465" s="6">
        <v>65</v>
      </c>
      <c r="G465" s="6">
        <f>(F465-'Descriptive Stats'!$D$3)/'Descriptive Stats'!$D$7</f>
        <v>-0.46772752032571518</v>
      </c>
      <c r="H465" s="6">
        <v>40</v>
      </c>
      <c r="I465" s="5">
        <f>('Base Stats'!H840-'Descriptive Stats'!$F$3)/'Descriptive Stats'!$F$7</f>
        <v>-0.81268980790126932</v>
      </c>
      <c r="J465" s="6">
        <v>60</v>
      </c>
      <c r="K465" s="6">
        <f>(J465-'Descriptive Stats'!$H$3)/'Descriptive Stats'!$J$7</f>
        <v>-0.4481971964202896</v>
      </c>
      <c r="L465" s="6">
        <v>40</v>
      </c>
      <c r="M465" s="6">
        <f>(L465-'Descriptive Stats'!$J$3)/'Descriptive Stats'!$J$7</f>
        <v>-1.1417983237934313</v>
      </c>
      <c r="N465" s="6">
        <v>70</v>
      </c>
      <c r="O465" s="6">
        <f>(N465-'Descriptive Stats'!$L$3)/'Descriptive Stats'!$L$7</f>
        <v>5.5754751609133894E-2</v>
      </c>
      <c r="P465" s="6">
        <v>320</v>
      </c>
      <c r="Q465" s="6">
        <f>(P465-'Descriptive Stats'!$N$3)/'Descriptive Stats'!$N$7</f>
        <v>-0.96189487154211051</v>
      </c>
      <c r="R465">
        <v>53.33</v>
      </c>
      <c r="S465" s="5">
        <v>0.26227466804435084</v>
      </c>
    </row>
    <row r="466" spans="1:19" ht="15" customHeight="1" x14ac:dyDescent="0.25">
      <c r="A466">
        <v>425</v>
      </c>
      <c r="B466">
        <v>425</v>
      </c>
      <c r="C466" t="s">
        <v>769</v>
      </c>
      <c r="D466" s="6">
        <v>90</v>
      </c>
      <c r="E466" s="6">
        <f>(D466-'Descriptive Stats'!$B$3)/'Descriptive Stats'!$B$7</f>
        <v>0.77081348402814831</v>
      </c>
      <c r="F466" s="6">
        <v>50</v>
      </c>
      <c r="G466" s="6">
        <f>(F466-'Descriptive Stats'!$D$3)/'Descriptive Stats'!$D$7</f>
        <v>-0.92937240403228782</v>
      </c>
      <c r="H466" s="6">
        <v>34</v>
      </c>
      <c r="I466" s="5">
        <f>('Base Stats'!H503-'Descriptive Stats'!$F$3)/'Descriptive Stats'!$F$7</f>
        <v>-0.78086318636653218</v>
      </c>
      <c r="J466" s="6">
        <v>60</v>
      </c>
      <c r="K466" s="6">
        <f>(J466-'Descriptive Stats'!$H$3)/'Descriptive Stats'!$J$7</f>
        <v>-0.4481971964202896</v>
      </c>
      <c r="L466" s="6">
        <v>44</v>
      </c>
      <c r="M466" s="6">
        <f>(L466-'Descriptive Stats'!$J$3)/'Descriptive Stats'!$J$7</f>
        <v>-0.9998325685152456</v>
      </c>
      <c r="N466" s="6">
        <v>70</v>
      </c>
      <c r="O466" s="6">
        <f>(N466-'Descriptive Stats'!$L$3)/'Descriptive Stats'!$L$7</f>
        <v>5.5754751609133894E-2</v>
      </c>
      <c r="P466" s="6">
        <v>348</v>
      </c>
      <c r="Q466" s="6">
        <f>(P466-'Descriptive Stats'!$N$3)/'Descriptive Stats'!$N$7</f>
        <v>-0.73255550116153922</v>
      </c>
      <c r="R466">
        <v>58</v>
      </c>
      <c r="S466" s="5">
        <v>0.37290479946599792</v>
      </c>
    </row>
    <row r="467" spans="1:19" ht="15" customHeight="1" x14ac:dyDescent="0.25">
      <c r="A467">
        <v>338</v>
      </c>
      <c r="B467">
        <v>338</v>
      </c>
      <c r="C467" t="s">
        <v>652</v>
      </c>
      <c r="D467" s="6">
        <v>90</v>
      </c>
      <c r="E467" s="6">
        <f>(D467-'Descriptive Stats'!$B$3)/'Descriptive Stats'!$B$7</f>
        <v>0.77081348402814831</v>
      </c>
      <c r="F467" s="6">
        <v>95</v>
      </c>
      <c r="G467" s="6">
        <f>(F467-'Descriptive Stats'!$D$3)/'Descriptive Stats'!$D$7</f>
        <v>0.45556224708743004</v>
      </c>
      <c r="H467" s="6">
        <v>85</v>
      </c>
      <c r="I467" s="5">
        <f>('Base Stats'!H401-'Descriptive Stats'!$F$3)/'Descriptive Stats'!$F$7</f>
        <v>-0.14433075567178771</v>
      </c>
      <c r="J467" s="6">
        <v>55</v>
      </c>
      <c r="K467" s="6">
        <f>(J467-'Descriptive Stats'!$H$3)/'Descriptive Stats'!$J$7</f>
        <v>-0.62565439051802163</v>
      </c>
      <c r="L467" s="6">
        <v>65</v>
      </c>
      <c r="M467" s="6">
        <f>(L467-'Descriptive Stats'!$J$3)/'Descriptive Stats'!$J$7</f>
        <v>-0.25451235330477107</v>
      </c>
      <c r="N467" s="6">
        <v>70</v>
      </c>
      <c r="O467" s="6">
        <f>(N467-'Descriptive Stats'!$L$3)/'Descriptive Stats'!$L$7</f>
        <v>5.5754751609133894E-2</v>
      </c>
      <c r="P467" s="6">
        <v>460</v>
      </c>
      <c r="Q467" s="6">
        <f>(P467-'Descriptive Stats'!$N$3)/'Descriptive Stats'!$N$7</f>
        <v>0.1848019803607456</v>
      </c>
      <c r="R467">
        <v>76.67</v>
      </c>
      <c r="S467" s="5">
        <v>0.3308874699838214</v>
      </c>
    </row>
    <row r="468" spans="1:19" ht="15" customHeight="1" x14ac:dyDescent="0.25">
      <c r="A468">
        <v>329</v>
      </c>
      <c r="B468">
        <v>329</v>
      </c>
      <c r="C468" t="s">
        <v>641</v>
      </c>
      <c r="D468" s="6">
        <v>50</v>
      </c>
      <c r="E468" s="6">
        <f>(D468-'Descriptive Stats'!$B$3)/'Descriptive Stats'!$B$7</f>
        <v>-0.73838863996786008</v>
      </c>
      <c r="F468" s="6">
        <v>70</v>
      </c>
      <c r="G468" s="6">
        <f>(F468-'Descriptive Stats'!$D$3)/'Descriptive Stats'!$D$7</f>
        <v>-0.31384589242352434</v>
      </c>
      <c r="H468" s="6">
        <v>50</v>
      </c>
      <c r="I468" s="5">
        <f>('Base Stats'!H391-'Descriptive Stats'!$F$3)/'Descriptive Stats'!$F$7</f>
        <v>-0.20798399874126217</v>
      </c>
      <c r="J468" s="6">
        <v>50</v>
      </c>
      <c r="K468" s="6">
        <f>(J468-'Descriptive Stats'!$H$3)/'Descriptive Stats'!$J$7</f>
        <v>-0.80311158461575372</v>
      </c>
      <c r="L468" s="6">
        <v>50</v>
      </c>
      <c r="M468" s="6">
        <f>(L468-'Descriptive Stats'!$J$3)/'Descriptive Stats'!$J$7</f>
        <v>-0.7868839355979671</v>
      </c>
      <c r="N468" s="6">
        <v>70</v>
      </c>
      <c r="O468" s="6">
        <f>(N468-'Descriptive Stats'!$L$3)/'Descriptive Stats'!$L$7</f>
        <v>5.5754751609133894E-2</v>
      </c>
      <c r="P468" s="6">
        <v>340</v>
      </c>
      <c r="Q468" s="6">
        <f>(P468-'Descriptive Stats'!$N$3)/'Descriptive Stats'!$N$7</f>
        <v>-0.79808103555598819</v>
      </c>
      <c r="R468">
        <v>56.67</v>
      </c>
      <c r="S468" s="5">
        <v>0.20803001879749328</v>
      </c>
    </row>
    <row r="469" spans="1:19" ht="15" customHeight="1" x14ac:dyDescent="0.25">
      <c r="A469">
        <v>72</v>
      </c>
      <c r="B469">
        <v>72</v>
      </c>
      <c r="C469" t="s">
        <v>302</v>
      </c>
      <c r="D469" s="6">
        <v>40</v>
      </c>
      <c r="E469" s="6">
        <f>(D469-'Descriptive Stats'!$B$3)/'Descriptive Stats'!$B$7</f>
        <v>-1.1156891709668622</v>
      </c>
      <c r="F469" s="6">
        <v>40</v>
      </c>
      <c r="G469" s="6">
        <f>(F469-'Descriptive Stats'!$D$3)/'Descriptive Stats'!$D$7</f>
        <v>-1.2371356598366696</v>
      </c>
      <c r="H469" s="6">
        <v>35</v>
      </c>
      <c r="I469" s="5">
        <f>('Base Stats'!H93-'Descriptive Stats'!$F$3)/'Descriptive Stats'!$F$7</f>
        <v>-0.78086318636653218</v>
      </c>
      <c r="J469" s="6">
        <v>50</v>
      </c>
      <c r="K469" s="6">
        <f>(J469-'Descriptive Stats'!$H$3)/'Descriptive Stats'!$J$7</f>
        <v>-0.80311158461575372</v>
      </c>
      <c r="L469" s="6">
        <v>100</v>
      </c>
      <c r="M469" s="6">
        <f>(L469-'Descriptive Stats'!$J$3)/'Descriptive Stats'!$J$7</f>
        <v>0.9876880053793532</v>
      </c>
      <c r="N469" s="6">
        <v>70</v>
      </c>
      <c r="O469" s="6">
        <f>(N469-'Descriptive Stats'!$L$3)/'Descriptive Stats'!$L$7</f>
        <v>5.5754751609133894E-2</v>
      </c>
      <c r="P469" s="6">
        <v>335</v>
      </c>
      <c r="Q469" s="6">
        <f>(P469-'Descriptive Stats'!$N$3)/'Descriptive Stats'!$N$7</f>
        <v>-0.83903449455251877</v>
      </c>
      <c r="R469">
        <v>55.83</v>
      </c>
      <c r="S469" s="5">
        <v>0.6338017114165363</v>
      </c>
    </row>
    <row r="470" spans="1:19" ht="15" customHeight="1" x14ac:dyDescent="0.25">
      <c r="A470">
        <v>227</v>
      </c>
      <c r="B470">
        <v>227</v>
      </c>
      <c r="C470" t="s">
        <v>509</v>
      </c>
      <c r="D470" s="6">
        <v>65</v>
      </c>
      <c r="E470" s="6">
        <f>(D470-'Descriptive Stats'!$B$3)/'Descriptive Stats'!$B$7</f>
        <v>-0.17243784346935695</v>
      </c>
      <c r="F470" s="6">
        <v>80</v>
      </c>
      <c r="G470" s="6">
        <f>(F470-'Descriptive Stats'!$D$3)/'Descriptive Stats'!$D$7</f>
        <v>-6.0826366191425729E-3</v>
      </c>
      <c r="H470" s="6">
        <v>140</v>
      </c>
      <c r="I470" s="5">
        <f>('Base Stats'!H274-'Descriptive Stats'!$F$3)/'Descriptive Stats'!$F$7</f>
        <v>-1.0991294017139044</v>
      </c>
      <c r="J470" s="6">
        <v>40</v>
      </c>
      <c r="K470" s="6">
        <f>(J470-'Descriptive Stats'!$H$3)/'Descriptive Stats'!$J$7</f>
        <v>-1.1580259728112177</v>
      </c>
      <c r="L470" s="6">
        <v>70</v>
      </c>
      <c r="M470" s="6">
        <f>(L470-'Descriptive Stats'!$J$3)/'Descriptive Stats'!$J$7</f>
        <v>-7.7055159207039009E-2</v>
      </c>
      <c r="N470" s="6">
        <v>70</v>
      </c>
      <c r="O470" s="6">
        <f>(N470-'Descriptive Stats'!$L$3)/'Descriptive Stats'!$L$7</f>
        <v>5.5754751609133894E-2</v>
      </c>
      <c r="P470" s="6">
        <v>465</v>
      </c>
      <c r="Q470" s="6">
        <f>(P470-'Descriptive Stats'!$N$3)/'Descriptive Stats'!$N$7</f>
        <v>0.22575543935727618</v>
      </c>
      <c r="R470">
        <v>77.5</v>
      </c>
      <c r="S470" s="5">
        <v>0.17076877023037915</v>
      </c>
    </row>
    <row r="471" spans="1:19" ht="15" customHeight="1" x14ac:dyDescent="0.25">
      <c r="A471">
        <v>237</v>
      </c>
      <c r="B471">
        <v>237</v>
      </c>
      <c r="C471" t="s">
        <v>521</v>
      </c>
      <c r="D471" s="6">
        <v>50</v>
      </c>
      <c r="E471" s="6">
        <f>(D471-'Descriptive Stats'!$B$3)/'Descriptive Stats'!$B$7</f>
        <v>-0.73838863996786008</v>
      </c>
      <c r="F471" s="6">
        <v>95</v>
      </c>
      <c r="G471" s="6">
        <f>(F471-'Descriptive Stats'!$D$3)/'Descriptive Stats'!$D$7</f>
        <v>0.45556224708743004</v>
      </c>
      <c r="H471" s="6">
        <v>95</v>
      </c>
      <c r="I471" s="5">
        <f>('Base Stats'!H285-'Descriptive Stats'!$F$3)/'Descriptive Stats'!$F$7</f>
        <v>1.0332542411134895</v>
      </c>
      <c r="J471" s="6">
        <v>35</v>
      </c>
      <c r="K471" s="6">
        <f>(J471-'Descriptive Stats'!$H$3)/'Descriptive Stats'!$J$7</f>
        <v>-1.3354831669089497</v>
      </c>
      <c r="L471" s="6">
        <v>110</v>
      </c>
      <c r="M471" s="6">
        <f>(L471-'Descriptive Stats'!$J$3)/'Descriptive Stats'!$J$7</f>
        <v>1.3426023935748173</v>
      </c>
      <c r="N471" s="6">
        <v>70</v>
      </c>
      <c r="O471" s="6">
        <f>(N471-'Descriptive Stats'!$L$3)/'Descriptive Stats'!$L$7</f>
        <v>5.5754751609133894E-2</v>
      </c>
      <c r="P471" s="6">
        <v>455</v>
      </c>
      <c r="Q471" s="6">
        <f>(P471-'Descriptive Stats'!$N$3)/'Descriptive Stats'!$N$7</f>
        <v>0.14384852136421503</v>
      </c>
      <c r="R471">
        <v>75.83</v>
      </c>
      <c r="S471" s="5">
        <v>1.4482691706137483</v>
      </c>
    </row>
    <row r="472" spans="1:19" ht="15" customHeight="1" x14ac:dyDescent="0.25">
      <c r="A472">
        <v>56</v>
      </c>
      <c r="B472">
        <v>56</v>
      </c>
      <c r="C472" t="s">
        <v>284</v>
      </c>
      <c r="D472" s="6">
        <v>40</v>
      </c>
      <c r="E472" s="6">
        <f>(D472-'Descriptive Stats'!$B$3)/'Descriptive Stats'!$B$7</f>
        <v>-1.1156891709668622</v>
      </c>
      <c r="F472" s="6">
        <v>80</v>
      </c>
      <c r="G472" s="6">
        <f>(F472-'Descriptive Stats'!$D$3)/'Descriptive Stats'!$D$7</f>
        <v>-6.0826366191425729E-3</v>
      </c>
      <c r="H472" s="6">
        <v>35</v>
      </c>
      <c r="I472" s="5">
        <f>('Base Stats'!H76-'Descriptive Stats'!$F$3)/'Descriptive Stats'!$F$7</f>
        <v>-0.62173007869284602</v>
      </c>
      <c r="J472" s="6">
        <v>35</v>
      </c>
      <c r="K472" s="6">
        <f>(J472-'Descriptive Stats'!$H$3)/'Descriptive Stats'!$J$7</f>
        <v>-1.3354831669089497</v>
      </c>
      <c r="L472" s="6">
        <v>45</v>
      </c>
      <c r="M472" s="6">
        <f>(L472-'Descriptive Stats'!$J$3)/'Descriptive Stats'!$J$7</f>
        <v>-0.96434112969569918</v>
      </c>
      <c r="N472" s="6">
        <v>70</v>
      </c>
      <c r="O472" s="6">
        <f>(N472-'Descriptive Stats'!$L$3)/'Descriptive Stats'!$L$7</f>
        <v>5.5754751609133894E-2</v>
      </c>
      <c r="P472" s="6">
        <v>305</v>
      </c>
      <c r="Q472" s="6">
        <f>(P472-'Descriptive Stats'!$N$3)/'Descriptive Stats'!$N$7</f>
        <v>-1.0847552485317022</v>
      </c>
      <c r="R472">
        <v>50.83</v>
      </c>
      <c r="S472" s="5">
        <v>0.30780030379793683</v>
      </c>
    </row>
    <row r="473" spans="1:19" x14ac:dyDescent="0.25">
      <c r="A473">
        <v>21</v>
      </c>
      <c r="B473">
        <v>21</v>
      </c>
      <c r="C473" t="s">
        <v>227</v>
      </c>
      <c r="D473" s="6">
        <v>40</v>
      </c>
      <c r="E473" s="6">
        <f>(D473-'Descriptive Stats'!$B$3)/'Descriptive Stats'!$B$7</f>
        <v>-1.1156891709668622</v>
      </c>
      <c r="F473" s="6">
        <v>60</v>
      </c>
      <c r="G473" s="6">
        <f>(F473-'Descriptive Stats'!$D$3)/'Descriptive Stats'!$D$7</f>
        <v>-0.62160914822790603</v>
      </c>
      <c r="H473" s="6">
        <v>30</v>
      </c>
      <c r="I473" s="5">
        <f>('Base Stats'!H30-'Descriptive Stats'!$F$3)/'Descriptive Stats'!$F$7</f>
        <v>0.33306856734927059</v>
      </c>
      <c r="J473" s="6">
        <v>31</v>
      </c>
      <c r="K473" s="6">
        <f>(J473-'Descriptive Stats'!$H$3)/'Descriptive Stats'!$J$7</f>
        <v>-1.4774489221871354</v>
      </c>
      <c r="L473" s="6">
        <v>31</v>
      </c>
      <c r="M473" s="6">
        <f>(L473-'Descriptive Stats'!$J$3)/'Descriptive Stats'!$J$7</f>
        <v>-1.4612212731693488</v>
      </c>
      <c r="N473" s="6">
        <v>70</v>
      </c>
      <c r="O473" s="6">
        <f>(N473-'Descriptive Stats'!$L$3)/'Descriptive Stats'!$L$7</f>
        <v>5.5754751609133894E-2</v>
      </c>
      <c r="P473" s="6">
        <v>262</v>
      </c>
      <c r="Q473" s="6">
        <f>(P473-'Descriptive Stats'!$N$3)/'Descriptive Stats'!$N$7</f>
        <v>-1.436954995901865</v>
      </c>
      <c r="R473">
        <v>43.67</v>
      </c>
      <c r="S473" s="5">
        <v>0.96002302502438497</v>
      </c>
    </row>
    <row r="474" spans="1:19" ht="15" customHeight="1" x14ac:dyDescent="0.25">
      <c r="A474">
        <v>95</v>
      </c>
      <c r="B474">
        <v>95</v>
      </c>
      <c r="C474" t="s">
        <v>345</v>
      </c>
      <c r="D474" s="6">
        <v>35</v>
      </c>
      <c r="E474" s="6">
        <f>(D474-'Descriptive Stats'!$B$3)/'Descriptive Stats'!$B$7</f>
        <v>-1.3043394364663632</v>
      </c>
      <c r="F474" s="6">
        <v>45</v>
      </c>
      <c r="G474" s="6">
        <f>(F474-'Descriptive Stats'!$D$3)/'Descriptive Stats'!$D$7</f>
        <v>-1.0832540319344788</v>
      </c>
      <c r="H474" s="6">
        <v>160</v>
      </c>
      <c r="I474" s="5">
        <f>('Base Stats'!H126-'Descriptive Stats'!$F$3)/'Descriptive Stats'!$F$7</f>
        <v>1.4470003210650733</v>
      </c>
      <c r="J474" s="6">
        <v>30</v>
      </c>
      <c r="K474" s="6">
        <f>(J474-'Descriptive Stats'!$H$3)/'Descriptive Stats'!$J$7</f>
        <v>-1.5129403610066818</v>
      </c>
      <c r="L474" s="6">
        <v>45</v>
      </c>
      <c r="M474" s="6">
        <f>(L474-'Descriptive Stats'!$J$3)/'Descriptive Stats'!$J$7</f>
        <v>-0.96434112969569918</v>
      </c>
      <c r="N474" s="6">
        <v>70</v>
      </c>
      <c r="O474" s="6">
        <f>(N474-'Descriptive Stats'!$L$3)/'Descriptive Stats'!$L$7</f>
        <v>5.5754751609133894E-2</v>
      </c>
      <c r="P474" s="6">
        <v>385</v>
      </c>
      <c r="Q474" s="6">
        <f>(P474-'Descriptive Stats'!$N$3)/'Descriptive Stats'!$N$7</f>
        <v>-0.42949990458721299</v>
      </c>
      <c r="R474">
        <v>64.17</v>
      </c>
      <c r="S474" s="5">
        <v>0.4780922048253452</v>
      </c>
    </row>
    <row r="475" spans="1:19" ht="15" customHeight="1" x14ac:dyDescent="0.25">
      <c r="A475">
        <v>415</v>
      </c>
      <c r="B475">
        <v>415</v>
      </c>
      <c r="C475" t="s">
        <v>759</v>
      </c>
      <c r="D475" s="6">
        <v>30</v>
      </c>
      <c r="E475" s="6">
        <f>(D475-'Descriptive Stats'!$B$3)/'Descriptive Stats'!$B$7</f>
        <v>-1.4929897019658644</v>
      </c>
      <c r="F475" s="6">
        <v>30</v>
      </c>
      <c r="G475" s="6">
        <f>(F475-'Descriptive Stats'!$D$3)/'Descriptive Stats'!$D$7</f>
        <v>-1.5448989156410513</v>
      </c>
      <c r="H475" s="6">
        <v>42</v>
      </c>
      <c r="I475" s="5">
        <f>('Base Stats'!H493-'Descriptive Stats'!$F$3)/'Descriptive Stats'!$F$7</f>
        <v>-0.58990345715810877</v>
      </c>
      <c r="J475" s="6">
        <v>30</v>
      </c>
      <c r="K475" s="6">
        <f>(J475-'Descriptive Stats'!$H$3)/'Descriptive Stats'!$J$7</f>
        <v>-1.5129403610066818</v>
      </c>
      <c r="L475" s="6">
        <v>42</v>
      </c>
      <c r="M475" s="6">
        <f>(L475-'Descriptive Stats'!$J$3)/'Descriptive Stats'!$J$7</f>
        <v>-1.0708154461543384</v>
      </c>
      <c r="N475" s="6">
        <v>70</v>
      </c>
      <c r="O475" s="6">
        <f>(N475-'Descriptive Stats'!$L$3)/'Descriptive Stats'!$L$7</f>
        <v>5.5754751609133894E-2</v>
      </c>
      <c r="P475" s="6">
        <v>244</v>
      </c>
      <c r="Q475" s="6">
        <f>(P475-'Descriptive Stats'!$N$3)/'Descriptive Stats'!$N$7</f>
        <v>-1.5843874482893752</v>
      </c>
      <c r="R475">
        <v>40.67</v>
      </c>
      <c r="S475" s="5">
        <v>0.36856019647141891</v>
      </c>
    </row>
    <row r="476" spans="1:19" ht="15" customHeight="1" x14ac:dyDescent="0.25">
      <c r="A476">
        <v>874</v>
      </c>
      <c r="B476">
        <v>874</v>
      </c>
      <c r="C476" t="s">
        <v>1302</v>
      </c>
      <c r="D476" s="6">
        <v>100</v>
      </c>
      <c r="E476" s="6">
        <f>(D476-'Descriptive Stats'!$B$3)/'Descriptive Stats'!$B$7</f>
        <v>1.1481140150271505</v>
      </c>
      <c r="F476" s="6">
        <v>125</v>
      </c>
      <c r="G476" s="6">
        <f>(F476-'Descriptive Stats'!$D$3)/'Descriptive Stats'!$D$7</f>
        <v>1.3788520145005754</v>
      </c>
      <c r="H476" s="6">
        <v>135</v>
      </c>
      <c r="I476" s="5">
        <f>('Base Stats'!H997-'Descriptive Stats'!$F$3)/'Descriptive Stats'!$F$7</f>
        <v>-1.2582625093875905</v>
      </c>
      <c r="J476" s="6">
        <v>20</v>
      </c>
      <c r="K476" s="6">
        <f>(J476-'Descriptive Stats'!$H$3)/'Descriptive Stats'!$J$7</f>
        <v>-1.8678547492021458</v>
      </c>
      <c r="L476" s="6">
        <v>20</v>
      </c>
      <c r="M476" s="6">
        <f>(L476-'Descriptive Stats'!$J$3)/'Descriptive Stats'!$J$7</f>
        <v>-1.8516271001843594</v>
      </c>
      <c r="N476" s="6">
        <v>70</v>
      </c>
      <c r="O476" s="6">
        <f>(N476-'Descriptive Stats'!$L$3)/'Descriptive Stats'!$L$7</f>
        <v>5.5754751609133894E-2</v>
      </c>
      <c r="P476" s="6">
        <v>470</v>
      </c>
      <c r="Q476" s="6">
        <f>(P476-'Descriptive Stats'!$N$3)/'Descriptive Stats'!$N$7</f>
        <v>0.26670889835380673</v>
      </c>
      <c r="R476">
        <v>78.33</v>
      </c>
      <c r="S476" s="5">
        <v>1.6998126871816599</v>
      </c>
    </row>
    <row r="477" spans="1:19" ht="15" customHeight="1" x14ac:dyDescent="0.25">
      <c r="A477">
        <v>536</v>
      </c>
      <c r="B477">
        <v>536</v>
      </c>
      <c r="C477" t="s">
        <v>906</v>
      </c>
      <c r="D477" s="6">
        <v>75</v>
      </c>
      <c r="E477" s="6">
        <f>(D477-'Descriptive Stats'!$B$3)/'Descriptive Stats'!$B$7</f>
        <v>0.20486268752964518</v>
      </c>
      <c r="F477" s="6">
        <v>65</v>
      </c>
      <c r="G477" s="6">
        <f>(F477-'Descriptive Stats'!$D$3)/'Descriptive Stats'!$D$7</f>
        <v>-0.46772752032571518</v>
      </c>
      <c r="H477" s="6">
        <v>55</v>
      </c>
      <c r="I477" s="5">
        <f>('Base Stats'!H627-'Descriptive Stats'!$F$3)/'Descriptive Stats'!$F$7</f>
        <v>4.6628973536635601E-2</v>
      </c>
      <c r="J477" s="6">
        <v>65</v>
      </c>
      <c r="K477" s="6">
        <f>(J477-'Descriptive Stats'!$H$3)/'Descriptive Stats'!$J$7</f>
        <v>-0.27074000232255757</v>
      </c>
      <c r="L477" s="6">
        <v>55</v>
      </c>
      <c r="M477" s="6">
        <f>(L477-'Descriptive Stats'!$J$3)/'Descriptive Stats'!$J$7</f>
        <v>-0.60942674150023513</v>
      </c>
      <c r="N477" s="6">
        <v>69</v>
      </c>
      <c r="O477" s="6">
        <f>(N477-'Descriptive Stats'!$L$3)/'Descriptive Stats'!$L$7</f>
        <v>2.2262381623020841E-2</v>
      </c>
      <c r="P477" s="6">
        <v>384</v>
      </c>
      <c r="Q477" s="6">
        <f>(P477-'Descriptive Stats'!$N$3)/'Descriptive Stats'!$N$7</f>
        <v>-0.43769059638651914</v>
      </c>
      <c r="R477">
        <v>64</v>
      </c>
      <c r="S477" s="5">
        <v>0.11883013887924859</v>
      </c>
    </row>
    <row r="478" spans="1:19" ht="15" customHeight="1" x14ac:dyDescent="0.25">
      <c r="A478">
        <v>711</v>
      </c>
      <c r="B478">
        <v>711</v>
      </c>
      <c r="C478" t="s">
        <v>1114</v>
      </c>
      <c r="D478" s="6">
        <v>75</v>
      </c>
      <c r="E478" s="6">
        <f>(D478-'Descriptive Stats'!$B$3)/'Descriptive Stats'!$B$7</f>
        <v>0.20486268752964518</v>
      </c>
      <c r="F478" s="6">
        <v>95</v>
      </c>
      <c r="G478" s="6">
        <f>(F478-'Descriptive Stats'!$D$3)/'Descriptive Stats'!$D$7</f>
        <v>0.45556224708743004</v>
      </c>
      <c r="H478" s="6">
        <v>122</v>
      </c>
      <c r="I478" s="5">
        <f>('Base Stats'!H821-'Descriptive Stats'!$F$3)/'Descriptive Stats'!$F$7</f>
        <v>-0.78086318636653218</v>
      </c>
      <c r="J478" s="6">
        <v>58</v>
      </c>
      <c r="K478" s="6">
        <f>(J478-'Descriptive Stats'!$H$3)/'Descriptive Stats'!$J$7</f>
        <v>-0.51918007405938238</v>
      </c>
      <c r="L478" s="6">
        <v>75</v>
      </c>
      <c r="M478" s="6">
        <f>(L478-'Descriptive Stats'!$J$3)/'Descriptive Stats'!$J$7</f>
        <v>0.10040203489069302</v>
      </c>
      <c r="N478" s="6">
        <v>69</v>
      </c>
      <c r="O478" s="6">
        <f>(N478-'Descriptive Stats'!$L$3)/'Descriptive Stats'!$L$7</f>
        <v>2.2262381623020841E-2</v>
      </c>
      <c r="P478" s="6">
        <v>494</v>
      </c>
      <c r="Q478" s="6">
        <f>(P478-'Descriptive Stats'!$N$3)/'Descriptive Stats'!$N$7</f>
        <v>0.46328550153715353</v>
      </c>
      <c r="R478">
        <v>82.33</v>
      </c>
      <c r="S478" s="5">
        <v>0.38614750429442607</v>
      </c>
    </row>
    <row r="479" spans="1:19" ht="15" customHeight="1" x14ac:dyDescent="0.25">
      <c r="A479">
        <v>813</v>
      </c>
      <c r="B479">
        <v>813</v>
      </c>
      <c r="C479" t="s">
        <v>1239</v>
      </c>
      <c r="D479" s="6">
        <v>50</v>
      </c>
      <c r="E479" s="6">
        <f>(D479-'Descriptive Stats'!$B$3)/'Descriptive Stats'!$B$7</f>
        <v>-0.73838863996786008</v>
      </c>
      <c r="F479" s="6">
        <v>71</v>
      </c>
      <c r="G479" s="6">
        <f>(F479-'Descriptive Stats'!$D$3)/'Descriptive Stats'!$D$7</f>
        <v>-0.28306956684308615</v>
      </c>
      <c r="H479" s="6">
        <v>40</v>
      </c>
      <c r="I479" s="5">
        <f>('Base Stats'!H935-'Descriptive Stats'!$F$3)/'Descriptive Stats'!$F$7</f>
        <v>2.9746781547324601</v>
      </c>
      <c r="J479" s="6">
        <v>40</v>
      </c>
      <c r="K479" s="6">
        <f>(J479-'Descriptive Stats'!$H$3)/'Descriptive Stats'!$J$7</f>
        <v>-1.1580259728112177</v>
      </c>
      <c r="L479" s="6">
        <v>40</v>
      </c>
      <c r="M479" s="6">
        <f>(L479-'Descriptive Stats'!$J$3)/'Descriptive Stats'!$J$7</f>
        <v>-1.1417983237934313</v>
      </c>
      <c r="N479" s="6">
        <v>69</v>
      </c>
      <c r="O479" s="6">
        <f>(N479-'Descriptive Stats'!$L$3)/'Descriptive Stats'!$L$7</f>
        <v>2.2262381623020841E-2</v>
      </c>
      <c r="P479" s="6">
        <v>310</v>
      </c>
      <c r="Q479" s="6">
        <f>(P479-'Descriptive Stats'!$N$3)/'Descriptive Stats'!$N$7</f>
        <v>-1.0438017895351717</v>
      </c>
      <c r="R479">
        <v>51.67</v>
      </c>
      <c r="S479" s="5">
        <v>0.19994630811531877</v>
      </c>
    </row>
    <row r="480" spans="1:19" ht="15" customHeight="1" x14ac:dyDescent="0.25">
      <c r="A480">
        <v>673</v>
      </c>
      <c r="B480">
        <v>673</v>
      </c>
      <c r="C480" t="s">
        <v>1069</v>
      </c>
      <c r="D480" s="6">
        <v>123</v>
      </c>
      <c r="E480" s="6">
        <f>(D480-'Descriptive Stats'!$B$3)/'Descriptive Stats'!$B$7</f>
        <v>2.0159052363248553</v>
      </c>
      <c r="F480" s="6">
        <v>100</v>
      </c>
      <c r="G480" s="6">
        <f>(F480-'Descriptive Stats'!$D$3)/'Descriptive Stats'!$D$7</f>
        <v>0.60944387498962094</v>
      </c>
      <c r="H480" s="6">
        <v>62</v>
      </c>
      <c r="I480" s="5">
        <f>('Base Stats'!H777-'Descriptive Stats'!$F$3)/'Descriptive Stats'!$F$7</f>
        <v>-0.39894372794968547</v>
      </c>
      <c r="J480" s="6">
        <v>97</v>
      </c>
      <c r="K480" s="6">
        <f>(J480-'Descriptive Stats'!$H$3)/'Descriptive Stats'!$J$7</f>
        <v>0.86498603990292744</v>
      </c>
      <c r="L480" s="6">
        <v>81</v>
      </c>
      <c r="M480" s="6">
        <f>(L480-'Descriptive Stats'!$J$3)/'Descriptive Stats'!$J$7</f>
        <v>0.31335066780797144</v>
      </c>
      <c r="N480" s="6">
        <v>68</v>
      </c>
      <c r="O480" s="6">
        <f>(N480-'Descriptive Stats'!$L$3)/'Descriptive Stats'!$L$7</f>
        <v>-1.1229988363092214E-2</v>
      </c>
      <c r="P480" s="6">
        <v>531</v>
      </c>
      <c r="Q480" s="6">
        <f>(P480-'Descriptive Stats'!$N$3)/'Descriptive Stats'!$N$7</f>
        <v>0.76634109811147977</v>
      </c>
      <c r="R480">
        <v>88.5</v>
      </c>
      <c r="S480" s="5">
        <v>1.0584449767297324</v>
      </c>
    </row>
    <row r="481" spans="1:19" ht="15" customHeight="1" x14ac:dyDescent="0.25">
      <c r="A481">
        <v>295</v>
      </c>
      <c r="B481">
        <v>295</v>
      </c>
      <c r="C481" t="s">
        <v>593</v>
      </c>
      <c r="D481" s="6">
        <v>104</v>
      </c>
      <c r="E481" s="6">
        <f>(D481-'Descriptive Stats'!$B$3)/'Descriptive Stats'!$B$7</f>
        <v>1.2990342274267512</v>
      </c>
      <c r="F481" s="6">
        <v>91</v>
      </c>
      <c r="G481" s="6">
        <f>(F481-'Descriptive Stats'!$D$3)/'Descriptive Stats'!$D$7</f>
        <v>0.33245694476567733</v>
      </c>
      <c r="H481" s="6">
        <v>63</v>
      </c>
      <c r="I481" s="5">
        <f>('Base Stats'!H350-'Descriptive Stats'!$F$3)/'Descriptive Stats'!$F$7</f>
        <v>-0.30346386334547382</v>
      </c>
      <c r="J481" s="6">
        <v>91</v>
      </c>
      <c r="K481" s="6">
        <f>(J481-'Descriptive Stats'!$H$3)/'Descriptive Stats'!$J$7</f>
        <v>0.65203740698564905</v>
      </c>
      <c r="L481" s="6">
        <v>73</v>
      </c>
      <c r="M481" s="6">
        <f>(L481-'Descriptive Stats'!$J$3)/'Descriptive Stats'!$J$7</f>
        <v>2.9419157251600211E-2</v>
      </c>
      <c r="N481" s="6">
        <v>68</v>
      </c>
      <c r="O481" s="6">
        <f>(N481-'Descriptive Stats'!$L$3)/'Descriptive Stats'!$L$7</f>
        <v>-1.1229988363092214E-2</v>
      </c>
      <c r="P481" s="6">
        <v>490</v>
      </c>
      <c r="Q481" s="6">
        <f>(P481-'Descriptive Stats'!$N$3)/'Descriptive Stats'!$N$7</f>
        <v>0.43052273433992905</v>
      </c>
      <c r="R481">
        <v>81.67</v>
      </c>
      <c r="S481" s="5">
        <v>0.40806824553748783</v>
      </c>
    </row>
    <row r="482" spans="1:19" ht="15" customHeight="1" x14ac:dyDescent="0.25">
      <c r="A482">
        <v>119</v>
      </c>
      <c r="B482">
        <v>119</v>
      </c>
      <c r="C482" t="s">
        <v>377</v>
      </c>
      <c r="D482" s="6">
        <v>80</v>
      </c>
      <c r="E482" s="6">
        <f>(D482-'Descriptive Stats'!$B$3)/'Descriptive Stats'!$B$7</f>
        <v>0.39351295302914624</v>
      </c>
      <c r="F482" s="6">
        <v>92</v>
      </c>
      <c r="G482" s="6">
        <f>(F482-'Descriptive Stats'!$D$3)/'Descriptive Stats'!$D$7</f>
        <v>0.36323327034611552</v>
      </c>
      <c r="H482" s="6">
        <v>65</v>
      </c>
      <c r="I482" s="5">
        <f>('Base Stats'!H154-'Descriptive Stats'!$F$3)/'Descriptive Stats'!$F$7</f>
        <v>0.81046789037032885</v>
      </c>
      <c r="J482" s="6">
        <v>65</v>
      </c>
      <c r="K482" s="6">
        <f>(J482-'Descriptive Stats'!$H$3)/'Descriptive Stats'!$J$7</f>
        <v>-0.27074000232255757</v>
      </c>
      <c r="L482" s="6">
        <v>80</v>
      </c>
      <c r="M482" s="6">
        <f>(L482-'Descriptive Stats'!$J$3)/'Descriptive Stats'!$J$7</f>
        <v>0.27785922898842508</v>
      </c>
      <c r="N482" s="6">
        <v>68</v>
      </c>
      <c r="O482" s="6">
        <f>(N482-'Descriptive Stats'!$L$3)/'Descriptive Stats'!$L$7</f>
        <v>-1.1229988363092214E-2</v>
      </c>
      <c r="P482" s="6">
        <v>450</v>
      </c>
      <c r="Q482" s="6">
        <f>(P482-'Descriptive Stats'!$N$3)/'Descriptive Stats'!$N$7</f>
        <v>0.10289506236768446</v>
      </c>
      <c r="R482">
        <v>75</v>
      </c>
      <c r="S482" s="5">
        <v>0.10623307257286178</v>
      </c>
    </row>
    <row r="483" spans="1:19" ht="15" customHeight="1" x14ac:dyDescent="0.25">
      <c r="A483">
        <v>677</v>
      </c>
      <c r="B483">
        <v>677</v>
      </c>
      <c r="C483" t="s">
        <v>1073</v>
      </c>
      <c r="D483" s="6">
        <v>62</v>
      </c>
      <c r="E483" s="6">
        <f>(D483-'Descriptive Stats'!$B$3)/'Descriptive Stats'!$B$7</f>
        <v>-0.28562800276905759</v>
      </c>
      <c r="F483" s="6">
        <v>48</v>
      </c>
      <c r="G483" s="6">
        <f>(F483-'Descriptive Stats'!$D$3)/'Descriptive Stats'!$D$7</f>
        <v>-0.99092505519316421</v>
      </c>
      <c r="H483" s="6">
        <v>54</v>
      </c>
      <c r="I483" s="5">
        <f>('Base Stats'!H781-'Descriptive Stats'!$F$3)/'Descriptive Stats'!$F$7</f>
        <v>0.33306856734927059</v>
      </c>
      <c r="J483" s="6">
        <v>63</v>
      </c>
      <c r="K483" s="6">
        <f>(J483-'Descriptive Stats'!$H$3)/'Descriptive Stats'!$J$7</f>
        <v>-0.34172287996165041</v>
      </c>
      <c r="L483" s="6">
        <v>60</v>
      </c>
      <c r="M483" s="6">
        <f>(L483-'Descriptive Stats'!$J$3)/'Descriptive Stats'!$J$7</f>
        <v>-0.4319695474025031</v>
      </c>
      <c r="N483" s="6">
        <v>68</v>
      </c>
      <c r="O483" s="6">
        <f>(N483-'Descriptive Stats'!$L$3)/'Descriptive Stats'!$L$7</f>
        <v>-1.1229988363092214E-2</v>
      </c>
      <c r="P483" s="6">
        <v>355</v>
      </c>
      <c r="Q483" s="6">
        <f>(P483-'Descriptive Stats'!$N$3)/'Descriptive Stats'!$N$7</f>
        <v>-0.67522065856639646</v>
      </c>
      <c r="R483">
        <v>59.17</v>
      </c>
      <c r="S483" s="5">
        <v>9.6152555050738206E-2</v>
      </c>
    </row>
    <row r="484" spans="1:19" ht="15" customHeight="1" x14ac:dyDescent="0.25">
      <c r="A484">
        <v>689</v>
      </c>
      <c r="B484">
        <v>689</v>
      </c>
      <c r="C484" t="s">
        <v>1087</v>
      </c>
      <c r="D484" s="6">
        <v>72</v>
      </c>
      <c r="E484" s="6">
        <f>(D484-'Descriptive Stats'!$B$3)/'Descriptive Stats'!$B$7</f>
        <v>9.1672528229944539E-2</v>
      </c>
      <c r="F484" s="6">
        <v>105</v>
      </c>
      <c r="G484" s="6">
        <f>(F484-'Descriptive Stats'!$D$3)/'Descriptive Stats'!$D$7</f>
        <v>0.76332550289181178</v>
      </c>
      <c r="H484" s="6">
        <v>115</v>
      </c>
      <c r="I484" s="5">
        <f>('Base Stats'!H794-'Descriptive Stats'!$F$3)/'Descriptive Stats'!$F$7</f>
        <v>-0.39894372794968547</v>
      </c>
      <c r="J484" s="6">
        <v>54</v>
      </c>
      <c r="K484" s="6">
        <f>(J484-'Descriptive Stats'!$H$3)/'Descriptive Stats'!$J$7</f>
        <v>-0.66114582933756805</v>
      </c>
      <c r="L484" s="6">
        <v>86</v>
      </c>
      <c r="M484" s="6">
        <f>(L484-'Descriptive Stats'!$J$3)/'Descriptive Stats'!$J$7</f>
        <v>0.49080786190570352</v>
      </c>
      <c r="N484" s="6">
        <v>68</v>
      </c>
      <c r="O484" s="6">
        <f>(N484-'Descriptive Stats'!$L$3)/'Descriptive Stats'!$L$7</f>
        <v>-1.1229988363092214E-2</v>
      </c>
      <c r="P484" s="6">
        <v>500</v>
      </c>
      <c r="Q484" s="6">
        <f>(P484-'Descriptive Stats'!$N$3)/'Descriptive Stats'!$N$7</f>
        <v>0.5124296523329902</v>
      </c>
      <c r="R484">
        <v>83.33</v>
      </c>
      <c r="S484" s="5">
        <v>0.21416914656435826</v>
      </c>
    </row>
    <row r="485" spans="1:19" ht="15" customHeight="1" x14ac:dyDescent="0.25">
      <c r="A485">
        <v>529</v>
      </c>
      <c r="B485">
        <v>529</v>
      </c>
      <c r="C485" t="s">
        <v>897</v>
      </c>
      <c r="D485" s="6">
        <v>60</v>
      </c>
      <c r="E485" s="6">
        <f>(D485-'Descriptive Stats'!$B$3)/'Descriptive Stats'!$B$7</f>
        <v>-0.36108810896885801</v>
      </c>
      <c r="F485" s="6">
        <v>85</v>
      </c>
      <c r="G485" s="6">
        <f>(F485-'Descriptive Stats'!$D$3)/'Descriptive Stats'!$D$7</f>
        <v>0.1477989912830483</v>
      </c>
      <c r="H485" s="6">
        <v>40</v>
      </c>
      <c r="I485" s="5">
        <f>('Base Stats'!H619-'Descriptive Stats'!$F$3)/'Descriptive Stats'!$F$7</f>
        <v>1.2878672133913873</v>
      </c>
      <c r="J485" s="6">
        <v>30</v>
      </c>
      <c r="K485" s="6">
        <f>(J485-'Descriptive Stats'!$H$3)/'Descriptive Stats'!$J$7</f>
        <v>-1.5129403610066818</v>
      </c>
      <c r="L485" s="6">
        <v>45</v>
      </c>
      <c r="M485" s="6">
        <f>(L485-'Descriptive Stats'!$J$3)/'Descriptive Stats'!$J$7</f>
        <v>-0.96434112969569918</v>
      </c>
      <c r="N485" s="6">
        <v>68</v>
      </c>
      <c r="O485" s="6">
        <f>(N485-'Descriptive Stats'!$L$3)/'Descriptive Stats'!$L$7</f>
        <v>-1.1229988363092214E-2</v>
      </c>
      <c r="P485" s="6">
        <v>328</v>
      </c>
      <c r="Q485" s="6">
        <f>(P485-'Descriptive Stats'!$N$3)/'Descriptive Stats'!$N$7</f>
        <v>-0.89636933714766154</v>
      </c>
      <c r="R485">
        <v>54.67</v>
      </c>
      <c r="S485" s="5">
        <v>0.57199432126184135</v>
      </c>
    </row>
    <row r="486" spans="1:19" ht="15" customHeight="1" x14ac:dyDescent="0.25">
      <c r="A486">
        <v>171</v>
      </c>
      <c r="B486">
        <v>171</v>
      </c>
      <c r="C486" t="s">
        <v>443</v>
      </c>
      <c r="D486" s="6">
        <v>125</v>
      </c>
      <c r="E486" s="6">
        <f>(D486-'Descriptive Stats'!$B$3)/'Descriptive Stats'!$B$7</f>
        <v>2.0913653425246559</v>
      </c>
      <c r="F486" s="6">
        <v>58</v>
      </c>
      <c r="G486" s="6">
        <f>(F486-'Descriptive Stats'!$D$3)/'Descriptive Stats'!$D$7</f>
        <v>-0.68316179938878241</v>
      </c>
      <c r="H486" s="6">
        <v>58</v>
      </c>
      <c r="I486" s="5">
        <f>('Base Stats'!H213-'Descriptive Stats'!$F$3)/'Descriptive Stats'!$F$7</f>
        <v>-0.78086318636653218</v>
      </c>
      <c r="J486" s="6">
        <v>76</v>
      </c>
      <c r="K486" s="6">
        <f>(J486-'Descriptive Stats'!$H$3)/'Descriptive Stats'!$J$7</f>
        <v>0.1196658246924529</v>
      </c>
      <c r="L486" s="6">
        <v>76</v>
      </c>
      <c r="M486" s="6">
        <f>(L486-'Descriptive Stats'!$J$3)/'Descriptive Stats'!$J$7</f>
        <v>0.13589347371023944</v>
      </c>
      <c r="N486" s="6">
        <v>67</v>
      </c>
      <c r="O486" s="6">
        <f>(N486-'Descriptive Stats'!$L$3)/'Descriptive Stats'!$L$7</f>
        <v>-4.4722358349205266E-2</v>
      </c>
      <c r="P486" s="6">
        <v>460</v>
      </c>
      <c r="Q486" s="6">
        <f>(P486-'Descriptive Stats'!$N$3)/'Descriptive Stats'!$N$7</f>
        <v>0.1848019803607456</v>
      </c>
      <c r="R486">
        <v>76.67</v>
      </c>
      <c r="S486" s="5">
        <v>1.1552622293587056</v>
      </c>
    </row>
    <row r="487" spans="1:19" ht="15" customHeight="1" x14ac:dyDescent="0.25">
      <c r="A487">
        <v>97</v>
      </c>
      <c r="B487">
        <v>97</v>
      </c>
      <c r="C487" t="s">
        <v>347</v>
      </c>
      <c r="D487" s="6">
        <v>85</v>
      </c>
      <c r="E487" s="6">
        <f>(D487-'Descriptive Stats'!$B$3)/'Descriptive Stats'!$B$7</f>
        <v>0.58216321852864727</v>
      </c>
      <c r="F487" s="6">
        <v>73</v>
      </c>
      <c r="G487" s="6">
        <f>(F487-'Descriptive Stats'!$D$3)/'Descriptive Stats'!$D$7</f>
        <v>-0.2215169156822098</v>
      </c>
      <c r="H487" s="6">
        <v>70</v>
      </c>
      <c r="I487" s="5">
        <f>('Base Stats'!H128-'Descriptive Stats'!$F$3)/'Descriptive Stats'!$F$7</f>
        <v>0.30124194581453334</v>
      </c>
      <c r="J487" s="6">
        <v>73</v>
      </c>
      <c r="K487" s="6">
        <f>(J487-'Descriptive Stats'!$H$3)/'Descriptive Stats'!$J$7</f>
        <v>1.3191508233813681E-2</v>
      </c>
      <c r="L487" s="6">
        <v>115</v>
      </c>
      <c r="M487" s="6">
        <f>(L487-'Descriptive Stats'!$J$3)/'Descriptive Stats'!$J$7</f>
        <v>1.5200595876725493</v>
      </c>
      <c r="N487" s="6">
        <v>67</v>
      </c>
      <c r="O487" s="6">
        <f>(N487-'Descriptive Stats'!$L$3)/'Descriptive Stats'!$L$7</f>
        <v>-4.4722358349205266E-2</v>
      </c>
      <c r="P487" s="6">
        <v>483</v>
      </c>
      <c r="Q487" s="6">
        <f>(P487-'Descriptive Stats'!$N$3)/'Descriptive Stats'!$N$7</f>
        <v>0.37318789174478623</v>
      </c>
      <c r="R487">
        <v>80.5</v>
      </c>
      <c r="S487" s="5">
        <v>0.341471645631025</v>
      </c>
    </row>
    <row r="488" spans="1:19" ht="15" customHeight="1" x14ac:dyDescent="0.25">
      <c r="A488">
        <v>170</v>
      </c>
      <c r="B488">
        <v>170</v>
      </c>
      <c r="C488" t="s">
        <v>442</v>
      </c>
      <c r="D488" s="6">
        <v>75</v>
      </c>
      <c r="E488" s="6">
        <f>(D488-'Descriptive Stats'!$B$3)/'Descriptive Stats'!$B$7</f>
        <v>0.20486268752964518</v>
      </c>
      <c r="F488" s="6">
        <v>38</v>
      </c>
      <c r="G488" s="6">
        <f>(F488-'Descriptive Stats'!$D$3)/'Descriptive Stats'!$D$7</f>
        <v>-1.298688310997546</v>
      </c>
      <c r="H488" s="6">
        <v>38</v>
      </c>
      <c r="I488" s="5">
        <f>('Base Stats'!H212-'Descriptive Stats'!$F$3)/'Descriptive Stats'!$F$7</f>
        <v>-0.93999629404021823</v>
      </c>
      <c r="J488" s="6">
        <v>56</v>
      </c>
      <c r="K488" s="6">
        <f>(J488-'Descriptive Stats'!$H$3)/'Descriptive Stats'!$J$7</f>
        <v>-0.59016295169847521</v>
      </c>
      <c r="L488" s="6">
        <v>56</v>
      </c>
      <c r="M488" s="6">
        <f>(L488-'Descriptive Stats'!$J$3)/'Descriptive Stats'!$J$7</f>
        <v>-0.57393530268068871</v>
      </c>
      <c r="N488" s="6">
        <v>67</v>
      </c>
      <c r="O488" s="6">
        <f>(N488-'Descriptive Stats'!$L$3)/'Descriptive Stats'!$L$7</f>
        <v>-4.4722358349205266E-2</v>
      </c>
      <c r="P488" s="6">
        <v>330</v>
      </c>
      <c r="Q488" s="6">
        <f>(P488-'Descriptive Stats'!$N$3)/'Descriptive Stats'!$N$7</f>
        <v>-0.87998795354904935</v>
      </c>
      <c r="R488">
        <v>55</v>
      </c>
      <c r="S488" s="5">
        <v>0.73000707570601908</v>
      </c>
    </row>
    <row r="489" spans="1:19" ht="15" customHeight="1" x14ac:dyDescent="0.25">
      <c r="A489">
        <v>823</v>
      </c>
      <c r="B489">
        <v>823</v>
      </c>
      <c r="C489" t="s">
        <v>1249</v>
      </c>
      <c r="D489" s="6">
        <v>98</v>
      </c>
      <c r="E489" s="6">
        <f>(D489-'Descriptive Stats'!$B$3)/'Descriptive Stats'!$B$7</f>
        <v>1.0726539088273501</v>
      </c>
      <c r="F489" s="6">
        <v>87</v>
      </c>
      <c r="G489" s="6">
        <f>(F489-'Descriptive Stats'!$D$3)/'Descriptive Stats'!$D$7</f>
        <v>0.20935164244392465</v>
      </c>
      <c r="H489" s="6">
        <v>105</v>
      </c>
      <c r="I489" s="5">
        <f>('Base Stats'!H945-'Descriptive Stats'!$F$3)/'Descriptive Stats'!$F$7</f>
        <v>0.17393545967558449</v>
      </c>
      <c r="J489" s="6">
        <v>53</v>
      </c>
      <c r="K489" s="6">
        <f>(J489-'Descriptive Stats'!$H$3)/'Descriptive Stats'!$J$7</f>
        <v>-0.69663726815711446</v>
      </c>
      <c r="L489" s="6">
        <v>85</v>
      </c>
      <c r="M489" s="6">
        <f>(L489-'Descriptive Stats'!$J$3)/'Descriptive Stats'!$J$7</f>
        <v>0.45531642308615711</v>
      </c>
      <c r="N489" s="6">
        <v>67</v>
      </c>
      <c r="O489" s="6">
        <f>(N489-'Descriptive Stats'!$L$3)/'Descriptive Stats'!$L$7</f>
        <v>-4.4722358349205266E-2</v>
      </c>
      <c r="P489" s="6">
        <v>495</v>
      </c>
      <c r="Q489" s="6">
        <f>(P489-'Descriptive Stats'!$N$3)/'Descriptive Stats'!$N$7</f>
        <v>0.47147619333645963</v>
      </c>
      <c r="R489">
        <v>82.5</v>
      </c>
      <c r="S489" s="5">
        <v>0.28649600545281451</v>
      </c>
    </row>
    <row r="490" spans="1:19" ht="15" customHeight="1" x14ac:dyDescent="0.25">
      <c r="A490">
        <v>611</v>
      </c>
      <c r="B490">
        <v>611</v>
      </c>
      <c r="C490" t="s">
        <v>991</v>
      </c>
      <c r="D490" s="6">
        <v>66</v>
      </c>
      <c r="E490" s="6">
        <f>(D490-'Descriptive Stats'!$B$3)/'Descriptive Stats'!$B$7</f>
        <v>-0.13470779036945674</v>
      </c>
      <c r="F490" s="6">
        <v>117</v>
      </c>
      <c r="G490" s="6">
        <f>(F490-'Descriptive Stats'!$D$3)/'Descriptive Stats'!$D$7</f>
        <v>1.1326414098570698</v>
      </c>
      <c r="H490" s="6">
        <v>70</v>
      </c>
      <c r="I490" s="5">
        <f>('Base Stats'!H707-'Descriptive Stats'!$F$3)/'Descriptive Stats'!$F$7</f>
        <v>-1.4173956170612765</v>
      </c>
      <c r="J490" s="6">
        <v>40</v>
      </c>
      <c r="K490" s="6">
        <f>(J490-'Descriptive Stats'!$H$3)/'Descriptive Stats'!$J$7</f>
        <v>-1.1580259728112177</v>
      </c>
      <c r="L490" s="6">
        <v>50</v>
      </c>
      <c r="M490" s="6">
        <f>(L490-'Descriptive Stats'!$J$3)/'Descriptive Stats'!$J$7</f>
        <v>-0.7868839355979671</v>
      </c>
      <c r="N490" s="6">
        <v>67</v>
      </c>
      <c r="O490" s="6">
        <f>(N490-'Descriptive Stats'!$L$3)/'Descriptive Stats'!$L$7</f>
        <v>-4.4722358349205266E-2</v>
      </c>
      <c r="P490" s="6">
        <v>410</v>
      </c>
      <c r="Q490" s="6">
        <f>(P490-'Descriptive Stats'!$N$3)/'Descriptive Stats'!$N$7</f>
        <v>-0.22473260960456012</v>
      </c>
      <c r="R490">
        <v>68.33</v>
      </c>
      <c r="S490" s="5">
        <v>0.83933435367450171</v>
      </c>
    </row>
    <row r="491" spans="1:19" ht="15" customHeight="1" x14ac:dyDescent="0.25">
      <c r="A491">
        <v>414</v>
      </c>
      <c r="B491">
        <v>414</v>
      </c>
      <c r="C491" t="s">
        <v>758</v>
      </c>
      <c r="D491" s="6">
        <v>70</v>
      </c>
      <c r="E491" s="6">
        <f>(D491-'Descriptive Stats'!$B$3)/'Descriptive Stats'!$B$7</f>
        <v>1.6212422030144117E-2</v>
      </c>
      <c r="F491" s="6">
        <v>94</v>
      </c>
      <c r="G491" s="6">
        <f>(F491-'Descriptive Stats'!$D$3)/'Descriptive Stats'!$D$7</f>
        <v>0.4247859215069919</v>
      </c>
      <c r="H491" s="6">
        <v>50</v>
      </c>
      <c r="I491" s="5">
        <f>('Base Stats'!H492-'Descriptive Stats'!$F$3)/'Descriptive Stats'!$F$7</f>
        <v>-1.194609266318116</v>
      </c>
      <c r="J491" s="6">
        <v>94</v>
      </c>
      <c r="K491" s="6">
        <f>(J491-'Descriptive Stats'!$H$3)/'Descriptive Stats'!$J$7</f>
        <v>0.75851172344428819</v>
      </c>
      <c r="L491" s="6">
        <v>50</v>
      </c>
      <c r="M491" s="6">
        <f>(L491-'Descriptive Stats'!$J$3)/'Descriptive Stats'!$J$7</f>
        <v>-0.7868839355979671</v>
      </c>
      <c r="N491" s="6">
        <v>66</v>
      </c>
      <c r="O491" s="6">
        <f>(N491-'Descriptive Stats'!$L$3)/'Descriptive Stats'!$L$7</f>
        <v>-7.8214728335318326E-2</v>
      </c>
      <c r="P491" s="6">
        <v>424</v>
      </c>
      <c r="Q491" s="6">
        <f>(P491-'Descriptive Stats'!$N$3)/'Descriptive Stats'!$N$7</f>
        <v>-0.11006292441427452</v>
      </c>
      <c r="R491">
        <v>70.67</v>
      </c>
      <c r="S491" s="5">
        <v>0.2280889916940245</v>
      </c>
    </row>
    <row r="492" spans="1:19" ht="15" customHeight="1" x14ac:dyDescent="0.25">
      <c r="A492">
        <v>509</v>
      </c>
      <c r="B492">
        <v>509</v>
      </c>
      <c r="C492" t="s">
        <v>877</v>
      </c>
      <c r="D492" s="6">
        <v>41</v>
      </c>
      <c r="E492" s="6">
        <f>(D492-'Descriptive Stats'!$B$3)/'Descriptive Stats'!$B$7</f>
        <v>-1.0779591178669621</v>
      </c>
      <c r="F492" s="6">
        <v>50</v>
      </c>
      <c r="G492" s="6">
        <f>(F492-'Descriptive Stats'!$D$3)/'Descriptive Stats'!$D$7</f>
        <v>-0.92937240403228782</v>
      </c>
      <c r="H492" s="6">
        <v>37</v>
      </c>
      <c r="I492" s="5">
        <f>('Base Stats'!H599-'Descriptive Stats'!$F$3)/'Descriptive Stats'!$F$7</f>
        <v>-0.14433075567178771</v>
      </c>
      <c r="J492" s="6">
        <v>50</v>
      </c>
      <c r="K492" s="6">
        <f>(J492-'Descriptive Stats'!$H$3)/'Descriptive Stats'!$J$7</f>
        <v>-0.80311158461575372</v>
      </c>
      <c r="L492" s="6">
        <v>37</v>
      </c>
      <c r="M492" s="6">
        <f>(L492-'Descriptive Stats'!$J$3)/'Descriptive Stats'!$J$7</f>
        <v>-1.2482726402520705</v>
      </c>
      <c r="N492" s="6">
        <v>66</v>
      </c>
      <c r="O492" s="6">
        <f>(N492-'Descriptive Stats'!$L$3)/'Descriptive Stats'!$L$7</f>
        <v>-7.8214728335318326E-2</v>
      </c>
      <c r="P492" s="6">
        <v>281</v>
      </c>
      <c r="Q492" s="6">
        <f>(P492-'Descriptive Stats'!$N$3)/'Descriptive Stats'!$N$7</f>
        <v>-1.2813318517150489</v>
      </c>
      <c r="R492">
        <v>46.83</v>
      </c>
      <c r="S492" s="5">
        <v>0.15384551782815603</v>
      </c>
    </row>
    <row r="493" spans="1:19" ht="15" customHeight="1" x14ac:dyDescent="0.25">
      <c r="A493">
        <v>456</v>
      </c>
      <c r="B493">
        <v>456</v>
      </c>
      <c r="C493" t="s">
        <v>806</v>
      </c>
      <c r="D493" s="6">
        <v>49</v>
      </c>
      <c r="E493" s="6">
        <f>(D493-'Descriptive Stats'!$B$3)/'Descriptive Stats'!$B$7</f>
        <v>-0.77611869306776038</v>
      </c>
      <c r="F493" s="6">
        <v>49</v>
      </c>
      <c r="G493" s="6">
        <f>(F493-'Descriptive Stats'!$D$3)/'Descriptive Stats'!$D$7</f>
        <v>-0.96014872961272602</v>
      </c>
      <c r="H493" s="6">
        <v>56</v>
      </c>
      <c r="I493" s="5">
        <f>('Base Stats'!H537-'Descriptive Stats'!$F$3)/'Descriptive Stats'!$F$7</f>
        <v>-0.39894372794968547</v>
      </c>
      <c r="J493" s="6">
        <v>49</v>
      </c>
      <c r="K493" s="6">
        <f>(J493-'Descriptive Stats'!$H$3)/'Descriptive Stats'!$J$7</f>
        <v>-0.83860302343530013</v>
      </c>
      <c r="L493" s="6">
        <v>61</v>
      </c>
      <c r="M493" s="6">
        <f>(L493-'Descriptive Stats'!$J$3)/'Descriptive Stats'!$J$7</f>
        <v>-0.39647810858295668</v>
      </c>
      <c r="N493" s="6">
        <v>66</v>
      </c>
      <c r="O493" s="6">
        <f>(N493-'Descriptive Stats'!$L$3)/'Descriptive Stats'!$L$7</f>
        <v>-7.8214728335318326E-2</v>
      </c>
      <c r="P493" s="6">
        <v>330</v>
      </c>
      <c r="Q493" s="6">
        <f>(P493-'Descriptive Stats'!$N$3)/'Descriptive Stats'!$N$7</f>
        <v>-0.87998795354904935</v>
      </c>
      <c r="R493">
        <v>55</v>
      </c>
      <c r="S493" s="5">
        <v>0.16531915070166953</v>
      </c>
    </row>
    <row r="494" spans="1:19" ht="15" customHeight="1" x14ac:dyDescent="0.25">
      <c r="A494">
        <v>846</v>
      </c>
      <c r="B494">
        <v>846</v>
      </c>
      <c r="C494" t="s">
        <v>1272</v>
      </c>
      <c r="D494" s="6">
        <v>41</v>
      </c>
      <c r="E494" s="6">
        <f>(D494-'Descriptive Stats'!$B$3)/'Descriptive Stats'!$B$7</f>
        <v>-1.0779591178669621</v>
      </c>
      <c r="F494" s="6">
        <v>63</v>
      </c>
      <c r="G494" s="6">
        <f>(F494-'Descriptive Stats'!$D$3)/'Descriptive Stats'!$D$7</f>
        <v>-0.52928017148659157</v>
      </c>
      <c r="H494" s="6">
        <v>40</v>
      </c>
      <c r="I494" s="5">
        <f>('Base Stats'!H968-'Descriptive Stats'!$F$3)/'Descriptive Stats'!$F$7</f>
        <v>0.33306856734927059</v>
      </c>
      <c r="J494" s="6">
        <v>40</v>
      </c>
      <c r="K494" s="6">
        <f>(J494-'Descriptive Stats'!$H$3)/'Descriptive Stats'!$J$7</f>
        <v>-1.1580259728112177</v>
      </c>
      <c r="L494" s="6">
        <v>30</v>
      </c>
      <c r="M494" s="6">
        <f>(L494-'Descriptive Stats'!$J$3)/'Descriptive Stats'!$J$7</f>
        <v>-1.4967127119888952</v>
      </c>
      <c r="N494" s="6">
        <v>66</v>
      </c>
      <c r="O494" s="6">
        <f>(N494-'Descriptive Stats'!$L$3)/'Descriptive Stats'!$L$7</f>
        <v>-7.8214728335318326E-2</v>
      </c>
      <c r="P494" s="6">
        <v>280</v>
      </c>
      <c r="Q494" s="6">
        <f>(P494-'Descriptive Stats'!$N$3)/'Descriptive Stats'!$N$7</f>
        <v>-1.2895225435143551</v>
      </c>
      <c r="R494">
        <v>46.67</v>
      </c>
      <c r="S494" s="5">
        <v>0.36112127355019791</v>
      </c>
    </row>
    <row r="495" spans="1:19" ht="15" customHeight="1" x14ac:dyDescent="0.25">
      <c r="A495">
        <v>546</v>
      </c>
      <c r="B495">
        <v>546</v>
      </c>
      <c r="C495" t="s">
        <v>916</v>
      </c>
      <c r="D495" s="6">
        <v>40</v>
      </c>
      <c r="E495" s="6">
        <f>(D495-'Descriptive Stats'!$B$3)/'Descriptive Stats'!$B$7</f>
        <v>-1.1156891709668622</v>
      </c>
      <c r="F495" s="6">
        <v>27</v>
      </c>
      <c r="G495" s="6">
        <f>(F495-'Descriptive Stats'!$D$3)/'Descriptive Stats'!$D$7</f>
        <v>-1.6372278923823658</v>
      </c>
      <c r="H495" s="6">
        <v>60</v>
      </c>
      <c r="I495" s="5">
        <f>('Base Stats'!H637-'Descriptive Stats'!$F$3)/'Descriptive Stats'!$F$7</f>
        <v>0.33306856734927059</v>
      </c>
      <c r="J495" s="6">
        <v>37</v>
      </c>
      <c r="K495" s="6">
        <f>(J495-'Descriptive Stats'!$H$3)/'Descriptive Stats'!$J$7</f>
        <v>-1.2645002892698569</v>
      </c>
      <c r="L495" s="6">
        <v>50</v>
      </c>
      <c r="M495" s="6">
        <f>(L495-'Descriptive Stats'!$J$3)/'Descriptive Stats'!$J$7</f>
        <v>-0.7868839355979671</v>
      </c>
      <c r="N495" s="6">
        <v>66</v>
      </c>
      <c r="O495" s="6">
        <f>(N495-'Descriptive Stats'!$L$3)/'Descriptive Stats'!$L$7</f>
        <v>-7.8214728335318326E-2</v>
      </c>
      <c r="P495" s="6">
        <v>280</v>
      </c>
      <c r="Q495" s="6">
        <f>(P495-'Descriptive Stats'!$N$3)/'Descriptive Stats'!$N$7</f>
        <v>-1.2895225435143551</v>
      </c>
      <c r="R495">
        <v>46.67</v>
      </c>
      <c r="S495" s="5">
        <v>0.67380076036655767</v>
      </c>
    </row>
    <row r="496" spans="1:19" ht="15" customHeight="1" x14ac:dyDescent="0.25">
      <c r="A496">
        <v>801</v>
      </c>
      <c r="B496">
        <v>801</v>
      </c>
      <c r="C496" t="s">
        <v>1227</v>
      </c>
      <c r="D496" s="6">
        <v>80</v>
      </c>
      <c r="E496" s="6">
        <f>(D496-'Descriptive Stats'!$B$3)/'Descriptive Stats'!$B$7</f>
        <v>0.39351295302914624</v>
      </c>
      <c r="F496" s="6">
        <v>95</v>
      </c>
      <c r="G496" s="6">
        <f>(F496-'Descriptive Stats'!$D$3)/'Descriptive Stats'!$D$7</f>
        <v>0.45556224708743004</v>
      </c>
      <c r="H496" s="6">
        <v>115</v>
      </c>
      <c r="I496" s="5">
        <f>('Base Stats'!H923-'Descriptive Stats'!$F$3)/'Descriptive Stats'!$F$7</f>
        <v>-0.62173007869284602</v>
      </c>
      <c r="J496" s="6">
        <v>130</v>
      </c>
      <c r="K496" s="6">
        <f>(J496-'Descriptive Stats'!$H$3)/'Descriptive Stats'!$J$7</f>
        <v>2.036203520947959</v>
      </c>
      <c r="L496" s="6">
        <v>115</v>
      </c>
      <c r="M496" s="6">
        <f>(L496-'Descriptive Stats'!$J$3)/'Descriptive Stats'!$J$7</f>
        <v>1.5200595876725493</v>
      </c>
      <c r="N496" s="6">
        <v>65</v>
      </c>
      <c r="O496" s="6">
        <f>(N496-'Descriptive Stats'!$L$3)/'Descriptive Stats'!$L$7</f>
        <v>-0.11170709832143137</v>
      </c>
      <c r="P496" s="6">
        <v>600</v>
      </c>
      <c r="Q496" s="6">
        <f>(P496-'Descriptive Stats'!$N$3)/'Descriptive Stats'!$N$7</f>
        <v>1.3314988322636017</v>
      </c>
      <c r="R496">
        <v>100</v>
      </c>
      <c r="S496" s="5">
        <v>0.89745521007945583</v>
      </c>
    </row>
    <row r="497" spans="1:19" x14ac:dyDescent="0.25">
      <c r="A497">
        <v>471</v>
      </c>
      <c r="B497">
        <v>471</v>
      </c>
      <c r="C497" t="s">
        <v>823</v>
      </c>
      <c r="D497" s="6">
        <v>65</v>
      </c>
      <c r="E497" s="6">
        <f>(D497-'Descriptive Stats'!$B$3)/'Descriptive Stats'!$B$7</f>
        <v>-0.17243784346935695</v>
      </c>
      <c r="F497" s="6">
        <v>60</v>
      </c>
      <c r="G497" s="6">
        <f>(F497-'Descriptive Stats'!$D$3)/'Descriptive Stats'!$D$7</f>
        <v>-0.62160914822790603</v>
      </c>
      <c r="H497" s="6">
        <v>110</v>
      </c>
      <c r="I497" s="5">
        <f>('Base Stats'!H553-'Descriptive Stats'!$F$3)/'Descriptive Stats'!$F$7</f>
        <v>0.90594775497454061</v>
      </c>
      <c r="J497" s="6">
        <v>130</v>
      </c>
      <c r="K497" s="6">
        <f>(J497-'Descriptive Stats'!$H$3)/'Descriptive Stats'!$J$7</f>
        <v>2.036203520947959</v>
      </c>
      <c r="L497" s="6">
        <v>95</v>
      </c>
      <c r="M497" s="6">
        <f>(L497-'Descriptive Stats'!$J$3)/'Descriptive Stats'!$J$7</f>
        <v>0.81023081128162111</v>
      </c>
      <c r="N497" s="6">
        <v>65</v>
      </c>
      <c r="O497" s="6">
        <f>(N497-'Descriptive Stats'!$L$3)/'Descriptive Stats'!$L$7</f>
        <v>-0.11170709832143137</v>
      </c>
      <c r="P497" s="6">
        <v>525</v>
      </c>
      <c r="Q497" s="6">
        <f>(P497-'Descriptive Stats'!$N$3)/'Descriptive Stats'!$N$7</f>
        <v>0.7171969473156431</v>
      </c>
      <c r="R497">
        <v>87.5</v>
      </c>
      <c r="S497" s="5">
        <v>0.99131804509370958</v>
      </c>
    </row>
    <row r="498" spans="1:19" ht="15" customHeight="1" x14ac:dyDescent="0.25">
      <c r="A498">
        <v>873</v>
      </c>
      <c r="B498">
        <v>873</v>
      </c>
      <c r="C498" t="s">
        <v>1301</v>
      </c>
      <c r="D498" s="6">
        <v>70</v>
      </c>
      <c r="E498" s="6">
        <f>(D498-'Descriptive Stats'!$B$3)/'Descriptive Stats'!$B$7</f>
        <v>1.6212422030144117E-2</v>
      </c>
      <c r="F498" s="6">
        <v>65</v>
      </c>
      <c r="G498" s="6">
        <f>(F498-'Descriptive Stats'!$D$3)/'Descriptive Stats'!$D$7</f>
        <v>-0.46772752032571518</v>
      </c>
      <c r="H498" s="6">
        <v>60</v>
      </c>
      <c r="I498" s="5">
        <f>('Base Stats'!H996-'Descriptive Stats'!$F$3)/'Descriptive Stats'!$F$7</f>
        <v>0.81046789037032885</v>
      </c>
      <c r="J498" s="6">
        <v>125</v>
      </c>
      <c r="K498" s="6">
        <f>(J498-'Descriptive Stats'!$H$3)/'Descriptive Stats'!$J$7</f>
        <v>1.8587463268502269</v>
      </c>
      <c r="L498" s="6">
        <v>90</v>
      </c>
      <c r="M498" s="6">
        <f>(L498-'Descriptive Stats'!$J$3)/'Descriptive Stats'!$J$7</f>
        <v>0.63277361718388914</v>
      </c>
      <c r="N498" s="6">
        <v>65</v>
      </c>
      <c r="O498" s="6">
        <f>(N498-'Descriptive Stats'!$L$3)/'Descriptive Stats'!$L$7</f>
        <v>-0.11170709832143137</v>
      </c>
      <c r="P498" s="6">
        <v>475</v>
      </c>
      <c r="Q498" s="6">
        <f>(P498-'Descriptive Stats'!$N$3)/'Descriptive Stats'!$N$7</f>
        <v>0.30766235735033731</v>
      </c>
      <c r="R498">
        <v>79.17</v>
      </c>
      <c r="S498" s="5">
        <v>0.5822615624606392</v>
      </c>
    </row>
    <row r="499" spans="1:19" ht="15" customHeight="1" x14ac:dyDescent="0.25">
      <c r="A499">
        <v>134</v>
      </c>
      <c r="B499">
        <v>134</v>
      </c>
      <c r="C499" t="s">
        <v>400</v>
      </c>
      <c r="D499" s="6">
        <v>130</v>
      </c>
      <c r="E499" s="6">
        <f>(D499-'Descriptive Stats'!$B$3)/'Descriptive Stats'!$B$7</f>
        <v>2.2800156080241569</v>
      </c>
      <c r="F499" s="6">
        <v>65</v>
      </c>
      <c r="G499" s="6">
        <f>(F499-'Descriptive Stats'!$D$3)/'Descriptive Stats'!$D$7</f>
        <v>-0.46772752032571518</v>
      </c>
      <c r="H499" s="6">
        <v>60</v>
      </c>
      <c r="I499" s="5">
        <f>('Base Stats'!H173-'Descriptive Stats'!$F$3)/'Descriptive Stats'!$F$7</f>
        <v>-0.43077034948442272</v>
      </c>
      <c r="J499" s="6">
        <v>110</v>
      </c>
      <c r="K499" s="6">
        <f>(J499-'Descriptive Stats'!$H$3)/'Descriptive Stats'!$J$7</f>
        <v>1.3263747445570306</v>
      </c>
      <c r="L499" s="6">
        <v>95</v>
      </c>
      <c r="M499" s="6">
        <f>(L499-'Descriptive Stats'!$J$3)/'Descriptive Stats'!$J$7</f>
        <v>0.81023081128162111</v>
      </c>
      <c r="N499" s="6">
        <v>65</v>
      </c>
      <c r="O499" s="6">
        <f>(N499-'Descriptive Stats'!$L$3)/'Descriptive Stats'!$L$7</f>
        <v>-0.11170709832143137</v>
      </c>
      <c r="P499" s="6">
        <v>525</v>
      </c>
      <c r="Q499" s="6">
        <f>(P499-'Descriptive Stats'!$N$3)/'Descriptive Stats'!$N$7</f>
        <v>0.7171969473156431</v>
      </c>
      <c r="R499">
        <v>87.5</v>
      </c>
      <c r="S499" s="5">
        <v>1.0492253336944757</v>
      </c>
    </row>
    <row r="500" spans="1:19" ht="15" customHeight="1" x14ac:dyDescent="0.25">
      <c r="A500">
        <v>631</v>
      </c>
      <c r="B500">
        <v>631</v>
      </c>
      <c r="C500" t="s">
        <v>1013</v>
      </c>
      <c r="D500" s="6">
        <v>85</v>
      </c>
      <c r="E500" s="6">
        <f>(D500-'Descriptive Stats'!$B$3)/'Descriptive Stats'!$B$7</f>
        <v>0.58216321852864727</v>
      </c>
      <c r="F500" s="6">
        <v>97</v>
      </c>
      <c r="G500" s="6">
        <f>(F500-'Descriptive Stats'!$D$3)/'Descriptive Stats'!$D$7</f>
        <v>0.51711489824830636</v>
      </c>
      <c r="H500" s="6">
        <v>66</v>
      </c>
      <c r="I500" s="5">
        <f>('Base Stats'!H728-'Descriptive Stats'!$F$3)/'Descriptive Stats'!$F$7</f>
        <v>-0.93999629404021823</v>
      </c>
      <c r="J500" s="6">
        <v>105</v>
      </c>
      <c r="K500" s="6">
        <f>(J500-'Descriptive Stats'!$H$3)/'Descriptive Stats'!$J$7</f>
        <v>1.1489175504592988</v>
      </c>
      <c r="L500" s="6">
        <v>66</v>
      </c>
      <c r="M500" s="6">
        <f>(L500-'Descriptive Stats'!$J$3)/'Descriptive Stats'!$J$7</f>
        <v>-0.21902091448522465</v>
      </c>
      <c r="N500" s="6">
        <v>65</v>
      </c>
      <c r="O500" s="6">
        <f>(N500-'Descriptive Stats'!$L$3)/'Descriptive Stats'!$L$7</f>
        <v>-0.11170709832143137</v>
      </c>
      <c r="P500" s="6">
        <v>484</v>
      </c>
      <c r="Q500" s="6">
        <f>(P500-'Descriptive Stats'!$N$3)/'Descriptive Stats'!$N$7</f>
        <v>0.38137858354409238</v>
      </c>
      <c r="R500">
        <v>80.67</v>
      </c>
      <c r="S500" s="5">
        <v>0.58293021847846183</v>
      </c>
    </row>
    <row r="501" spans="1:19" ht="15" customHeight="1" x14ac:dyDescent="0.25">
      <c r="A501">
        <v>500</v>
      </c>
      <c r="B501">
        <v>500</v>
      </c>
      <c r="C501" t="s">
        <v>868</v>
      </c>
      <c r="D501" s="6">
        <v>110</v>
      </c>
      <c r="E501" s="6">
        <f>(D501-'Descriptive Stats'!$B$3)/'Descriptive Stats'!$B$7</f>
        <v>1.5254145460261526</v>
      </c>
      <c r="F501" s="6">
        <v>123</v>
      </c>
      <c r="G501" s="6">
        <f>(F501-'Descriptive Stats'!$D$3)/'Descriptive Stats'!$D$7</f>
        <v>1.317299363339699</v>
      </c>
      <c r="H501" s="6">
        <v>65</v>
      </c>
      <c r="I501" s="5">
        <f>('Base Stats'!H590-'Descriptive Stats'!$F$3)/'Descriptive Stats'!$F$7</f>
        <v>-0.46259697101915992</v>
      </c>
      <c r="J501" s="6">
        <v>100</v>
      </c>
      <c r="K501" s="6">
        <f>(J501-'Descriptive Stats'!$H$3)/'Descriptive Stats'!$J$7</f>
        <v>0.97146035636156669</v>
      </c>
      <c r="L501" s="6">
        <v>65</v>
      </c>
      <c r="M501" s="6">
        <f>(L501-'Descriptive Stats'!$J$3)/'Descriptive Stats'!$J$7</f>
        <v>-0.25451235330477107</v>
      </c>
      <c r="N501" s="6">
        <v>65</v>
      </c>
      <c r="O501" s="6">
        <f>(N501-'Descriptive Stats'!$L$3)/'Descriptive Stats'!$L$7</f>
        <v>-0.11170709832143137</v>
      </c>
      <c r="P501" s="6">
        <v>528</v>
      </c>
      <c r="Q501" s="6">
        <f>(P501-'Descriptive Stats'!$N$3)/'Descriptive Stats'!$N$7</f>
        <v>0.74176902271356138</v>
      </c>
      <c r="R501">
        <v>88</v>
      </c>
      <c r="S501" s="5">
        <v>0.48784378987527954</v>
      </c>
    </row>
    <row r="502" spans="1:19" ht="15" customHeight="1" x14ac:dyDescent="0.25">
      <c r="A502">
        <v>336</v>
      </c>
      <c r="B502">
        <v>336</v>
      </c>
      <c r="C502" t="s">
        <v>650</v>
      </c>
      <c r="D502" s="6">
        <v>73</v>
      </c>
      <c r="E502" s="6">
        <f>(D502-'Descriptive Stats'!$B$3)/'Descriptive Stats'!$B$7</f>
        <v>0.12940258132984475</v>
      </c>
      <c r="F502" s="6">
        <v>100</v>
      </c>
      <c r="G502" s="6">
        <f>(F502-'Descriptive Stats'!$D$3)/'Descriptive Stats'!$D$7</f>
        <v>0.60944387498962094</v>
      </c>
      <c r="H502" s="6">
        <v>60</v>
      </c>
      <c r="I502" s="5">
        <f>('Base Stats'!H399-'Descriptive Stats'!$F$3)/'Descriptive Stats'!$F$7</f>
        <v>0.96960099804401501</v>
      </c>
      <c r="J502" s="6">
        <v>100</v>
      </c>
      <c r="K502" s="6">
        <f>(J502-'Descriptive Stats'!$H$3)/'Descriptive Stats'!$J$7</f>
        <v>0.97146035636156669</v>
      </c>
      <c r="L502" s="6">
        <v>60</v>
      </c>
      <c r="M502" s="6">
        <f>(L502-'Descriptive Stats'!$J$3)/'Descriptive Stats'!$J$7</f>
        <v>-0.4319695474025031</v>
      </c>
      <c r="N502" s="6">
        <v>65</v>
      </c>
      <c r="O502" s="6">
        <f>(N502-'Descriptive Stats'!$L$3)/'Descriptive Stats'!$L$7</f>
        <v>-0.11170709832143137</v>
      </c>
      <c r="P502" s="6">
        <v>458</v>
      </c>
      <c r="Q502" s="6">
        <f>(P502-'Descriptive Stats'!$N$3)/'Descriptive Stats'!$N$7</f>
        <v>0.16842059676213336</v>
      </c>
      <c r="R502">
        <v>76.33</v>
      </c>
      <c r="S502" s="5">
        <v>0.21910337167757207</v>
      </c>
    </row>
    <row r="503" spans="1:19" ht="15" customHeight="1" x14ac:dyDescent="0.25">
      <c r="A503">
        <v>267</v>
      </c>
      <c r="B503">
        <v>267</v>
      </c>
      <c r="C503" t="s">
        <v>563</v>
      </c>
      <c r="D503" s="6">
        <v>60</v>
      </c>
      <c r="E503" s="6">
        <f>(D503-'Descriptive Stats'!$B$3)/'Descriptive Stats'!$B$7</f>
        <v>-0.36108810896885801</v>
      </c>
      <c r="F503" s="6">
        <v>70</v>
      </c>
      <c r="G503" s="6">
        <f>(F503-'Descriptive Stats'!$D$3)/'Descriptive Stats'!$D$7</f>
        <v>-0.31384589242352434</v>
      </c>
      <c r="H503" s="6">
        <v>50</v>
      </c>
      <c r="I503" s="5">
        <f>('Base Stats'!H321-'Descriptive Stats'!$F$3)/'Descriptive Stats'!$F$7</f>
        <v>1.5106535641345478</v>
      </c>
      <c r="J503" s="6">
        <v>100</v>
      </c>
      <c r="K503" s="6">
        <f>(J503-'Descriptive Stats'!$H$3)/'Descriptive Stats'!$J$7</f>
        <v>0.97146035636156669</v>
      </c>
      <c r="L503" s="6">
        <v>50</v>
      </c>
      <c r="M503" s="6">
        <f>(L503-'Descriptive Stats'!$J$3)/'Descriptive Stats'!$J$7</f>
        <v>-0.7868839355979671</v>
      </c>
      <c r="N503" s="6">
        <v>65</v>
      </c>
      <c r="O503" s="6">
        <f>(N503-'Descriptive Stats'!$L$3)/'Descriptive Stats'!$L$7</f>
        <v>-0.11170709832143137</v>
      </c>
      <c r="P503" s="6">
        <v>395</v>
      </c>
      <c r="Q503" s="6">
        <f>(P503-'Descriptive Stats'!$N$3)/'Descriptive Stats'!$N$7</f>
        <v>-0.34759298659415183</v>
      </c>
      <c r="R503">
        <v>65.83</v>
      </c>
      <c r="S503" s="5">
        <v>0.30066472232154651</v>
      </c>
    </row>
    <row r="504" spans="1:19" ht="15" customHeight="1" x14ac:dyDescent="0.25">
      <c r="A504">
        <v>315</v>
      </c>
      <c r="B504">
        <v>315</v>
      </c>
      <c r="C504" t="s">
        <v>623</v>
      </c>
      <c r="D504" s="6">
        <v>50</v>
      </c>
      <c r="E504" s="6">
        <f>(D504-'Descriptive Stats'!$B$3)/'Descriptive Stats'!$B$7</f>
        <v>-0.73838863996786008</v>
      </c>
      <c r="F504" s="6">
        <v>60</v>
      </c>
      <c r="G504" s="6">
        <f>(F504-'Descriptive Stats'!$D$3)/'Descriptive Stats'!$D$7</f>
        <v>-0.62160914822790603</v>
      </c>
      <c r="H504" s="6">
        <v>45</v>
      </c>
      <c r="I504" s="5">
        <f>('Base Stats'!H375-'Descriptive Stats'!$F$3)/'Descriptive Stats'!$F$7</f>
        <v>1.4470003210650733</v>
      </c>
      <c r="J504" s="6">
        <v>100</v>
      </c>
      <c r="K504" s="6">
        <f>(J504-'Descriptive Stats'!$H$3)/'Descriptive Stats'!$J$7</f>
        <v>0.97146035636156669</v>
      </c>
      <c r="L504" s="6">
        <v>80</v>
      </c>
      <c r="M504" s="6">
        <f>(L504-'Descriptive Stats'!$J$3)/'Descriptive Stats'!$J$7</f>
        <v>0.27785922898842508</v>
      </c>
      <c r="N504" s="6">
        <v>65</v>
      </c>
      <c r="O504" s="6">
        <f>(N504-'Descriptive Stats'!$L$3)/'Descriptive Stats'!$L$7</f>
        <v>-0.11170709832143137</v>
      </c>
      <c r="P504" s="6">
        <v>400</v>
      </c>
      <c r="Q504" s="6">
        <f>(P504-'Descriptive Stats'!$N$3)/'Descriptive Stats'!$N$7</f>
        <v>-0.30663952759762125</v>
      </c>
      <c r="R504">
        <v>66.67</v>
      </c>
      <c r="S504" s="5">
        <v>0.33069267297514304</v>
      </c>
    </row>
    <row r="505" spans="1:19" ht="15" customHeight="1" x14ac:dyDescent="0.25">
      <c r="A505">
        <v>136</v>
      </c>
      <c r="B505">
        <v>136</v>
      </c>
      <c r="C505" t="s">
        <v>402</v>
      </c>
      <c r="D505" s="6">
        <v>65</v>
      </c>
      <c r="E505" s="6">
        <f>(D505-'Descriptive Stats'!$B$3)/'Descriptive Stats'!$B$7</f>
        <v>-0.17243784346935695</v>
      </c>
      <c r="F505" s="6">
        <v>130</v>
      </c>
      <c r="G505" s="6">
        <f>(F505-'Descriptive Stats'!$D$3)/'Descriptive Stats'!$D$7</f>
        <v>1.5327336424027662</v>
      </c>
      <c r="H505" s="6">
        <v>60</v>
      </c>
      <c r="I505" s="5">
        <f>('Base Stats'!H175-'Descriptive Stats'!$F$3)/'Descriptive Stats'!$F$7</f>
        <v>0.96960099804401501</v>
      </c>
      <c r="J505" s="6">
        <v>95</v>
      </c>
      <c r="K505" s="6">
        <f>(J505-'Descriptive Stats'!$H$3)/'Descriptive Stats'!$J$7</f>
        <v>0.79400316226383461</v>
      </c>
      <c r="L505" s="6">
        <v>110</v>
      </c>
      <c r="M505" s="6">
        <f>(L505-'Descriptive Stats'!$J$3)/'Descriptive Stats'!$J$7</f>
        <v>1.3426023935748173</v>
      </c>
      <c r="N505" s="6">
        <v>65</v>
      </c>
      <c r="O505" s="6">
        <f>(N505-'Descriptive Stats'!$L$3)/'Descriptive Stats'!$L$7</f>
        <v>-0.11170709832143137</v>
      </c>
      <c r="P505" s="6">
        <v>525</v>
      </c>
      <c r="Q505" s="6">
        <f>(P505-'Descriptive Stats'!$N$3)/'Descriptive Stats'!$N$7</f>
        <v>0.7171969473156431</v>
      </c>
      <c r="R505">
        <v>87.5</v>
      </c>
      <c r="S505" s="5">
        <v>0.42413963951443184</v>
      </c>
    </row>
    <row r="506" spans="1:19" ht="15" customHeight="1" x14ac:dyDescent="0.25">
      <c r="A506">
        <v>365</v>
      </c>
      <c r="B506">
        <v>365</v>
      </c>
      <c r="C506" t="s">
        <v>685</v>
      </c>
      <c r="D506" s="6">
        <v>110</v>
      </c>
      <c r="E506" s="6">
        <f>(D506-'Descriptive Stats'!$B$3)/'Descriptive Stats'!$B$7</f>
        <v>1.5254145460261526</v>
      </c>
      <c r="F506" s="6">
        <v>80</v>
      </c>
      <c r="G506" s="6">
        <f>(F506-'Descriptive Stats'!$D$3)/'Descriptive Stats'!$D$7</f>
        <v>-6.0826366191425729E-3</v>
      </c>
      <c r="H506" s="6">
        <v>90</v>
      </c>
      <c r="I506" s="5">
        <f>('Base Stats'!H431-'Descriptive Stats'!$F$3)/'Descriptive Stats'!$F$7</f>
        <v>-0.46259697101915992</v>
      </c>
      <c r="J506" s="6">
        <v>95</v>
      </c>
      <c r="K506" s="6">
        <f>(J506-'Descriptive Stats'!$H$3)/'Descriptive Stats'!$J$7</f>
        <v>0.79400316226383461</v>
      </c>
      <c r="L506" s="6">
        <v>90</v>
      </c>
      <c r="M506" s="6">
        <f>(L506-'Descriptive Stats'!$J$3)/'Descriptive Stats'!$J$7</f>
        <v>0.63277361718388914</v>
      </c>
      <c r="N506" s="6">
        <v>65</v>
      </c>
      <c r="O506" s="6">
        <f>(N506-'Descriptive Stats'!$L$3)/'Descriptive Stats'!$L$7</f>
        <v>-0.11170709832143137</v>
      </c>
      <c r="P506" s="6">
        <v>530</v>
      </c>
      <c r="Q506" s="6">
        <f>(P506-'Descriptive Stats'!$N$3)/'Descriptive Stats'!$N$7</f>
        <v>0.75815040631217367</v>
      </c>
      <c r="R506">
        <v>88.33</v>
      </c>
      <c r="S506" s="5">
        <v>0.61339069648982003</v>
      </c>
    </row>
    <row r="507" spans="1:19" ht="15" customHeight="1" x14ac:dyDescent="0.25">
      <c r="A507">
        <v>576</v>
      </c>
      <c r="B507">
        <v>576</v>
      </c>
      <c r="C507" t="s">
        <v>956</v>
      </c>
      <c r="D507" s="6">
        <v>70</v>
      </c>
      <c r="E507" s="6">
        <f>(D507-'Descriptive Stats'!$B$3)/'Descriptive Stats'!$B$7</f>
        <v>1.6212422030144117E-2</v>
      </c>
      <c r="F507" s="6">
        <v>55</v>
      </c>
      <c r="G507" s="6">
        <f>(F507-'Descriptive Stats'!$D$3)/'Descriptive Stats'!$D$7</f>
        <v>-0.77549077613009698</v>
      </c>
      <c r="H507" s="6">
        <v>95</v>
      </c>
      <c r="I507" s="5">
        <f>('Base Stats'!H672-'Descriptive Stats'!$F$3)/'Descriptive Stats'!$F$7</f>
        <v>-0.14433075567178771</v>
      </c>
      <c r="J507" s="6">
        <v>95</v>
      </c>
      <c r="K507" s="6">
        <f>(J507-'Descriptive Stats'!$H$3)/'Descriptive Stats'!$J$7</f>
        <v>0.79400316226383461</v>
      </c>
      <c r="L507" s="6">
        <v>110</v>
      </c>
      <c r="M507" s="6">
        <f>(L507-'Descriptive Stats'!$J$3)/'Descriptive Stats'!$J$7</f>
        <v>1.3426023935748173</v>
      </c>
      <c r="N507" s="6">
        <v>65</v>
      </c>
      <c r="O507" s="6">
        <f>(N507-'Descriptive Stats'!$L$3)/'Descriptive Stats'!$L$7</f>
        <v>-0.11170709832143137</v>
      </c>
      <c r="P507" s="6">
        <v>490</v>
      </c>
      <c r="Q507" s="6">
        <f>(P507-'Descriptive Stats'!$N$3)/'Descriptive Stats'!$N$7</f>
        <v>0.43052273433992905</v>
      </c>
      <c r="R507">
        <v>81.67</v>
      </c>
      <c r="S507" s="5">
        <v>0.4553360520252383</v>
      </c>
    </row>
    <row r="508" spans="1:19" ht="15" customHeight="1" x14ac:dyDescent="0.25">
      <c r="A508">
        <v>358</v>
      </c>
      <c r="B508">
        <v>358</v>
      </c>
      <c r="C508" t="s">
        <v>674</v>
      </c>
      <c r="D508" s="6">
        <v>75</v>
      </c>
      <c r="E508" s="6">
        <f>(D508-'Descriptive Stats'!$B$3)/'Descriptive Stats'!$B$7</f>
        <v>0.20486268752964518</v>
      </c>
      <c r="F508" s="6">
        <v>50</v>
      </c>
      <c r="G508" s="6">
        <f>(F508-'Descriptive Stats'!$D$3)/'Descriptive Stats'!$D$7</f>
        <v>-0.92937240403228782</v>
      </c>
      <c r="H508" s="6">
        <v>80</v>
      </c>
      <c r="I508" s="5">
        <f>('Base Stats'!H422-'Descriptive Stats'!$F$3)/'Descriptive Stats'!$F$7</f>
        <v>-1.0036495371096927</v>
      </c>
      <c r="J508" s="6">
        <v>95</v>
      </c>
      <c r="K508" s="6">
        <f>(J508-'Descriptive Stats'!$H$3)/'Descriptive Stats'!$J$7</f>
        <v>0.79400316226383461</v>
      </c>
      <c r="L508" s="6">
        <v>90</v>
      </c>
      <c r="M508" s="6">
        <f>(L508-'Descriptive Stats'!$J$3)/'Descriptive Stats'!$J$7</f>
        <v>0.63277361718388914</v>
      </c>
      <c r="N508" s="6">
        <v>65</v>
      </c>
      <c r="O508" s="6">
        <f>(N508-'Descriptive Stats'!$L$3)/'Descriptive Stats'!$L$7</f>
        <v>-0.11170709832143137</v>
      </c>
      <c r="P508" s="6">
        <v>455</v>
      </c>
      <c r="Q508" s="6">
        <f>(P508-'Descriptive Stats'!$N$3)/'Descriptive Stats'!$N$7</f>
        <v>0.14384852136421503</v>
      </c>
      <c r="R508">
        <v>75.83</v>
      </c>
      <c r="S508" s="5">
        <v>0.64068186724397114</v>
      </c>
    </row>
    <row r="509" spans="1:19" ht="15" customHeight="1" x14ac:dyDescent="0.25">
      <c r="A509">
        <v>279</v>
      </c>
      <c r="B509">
        <v>279</v>
      </c>
      <c r="C509" t="s">
        <v>575</v>
      </c>
      <c r="D509" s="6">
        <v>60</v>
      </c>
      <c r="E509" s="6">
        <f>(D509-'Descriptive Stats'!$B$3)/'Descriptive Stats'!$B$7</f>
        <v>-0.36108810896885801</v>
      </c>
      <c r="F509" s="6">
        <v>50</v>
      </c>
      <c r="G509" s="6">
        <f>(F509-'Descriptive Stats'!$D$3)/'Descriptive Stats'!$D$7</f>
        <v>-0.92937240403228782</v>
      </c>
      <c r="H509" s="6">
        <v>100</v>
      </c>
      <c r="I509" s="5">
        <f>('Base Stats'!H333-'Descriptive Stats'!$F$3)/'Descriptive Stats'!$F$7</f>
        <v>1.0969074841829638</v>
      </c>
      <c r="J509" s="6">
        <v>95</v>
      </c>
      <c r="K509" s="6">
        <f>(J509-'Descriptive Stats'!$H$3)/'Descriptive Stats'!$J$7</f>
        <v>0.79400316226383461</v>
      </c>
      <c r="L509" s="6">
        <v>70</v>
      </c>
      <c r="M509" s="6">
        <f>(L509-'Descriptive Stats'!$J$3)/'Descriptive Stats'!$J$7</f>
        <v>-7.7055159207039009E-2</v>
      </c>
      <c r="N509" s="6">
        <v>65</v>
      </c>
      <c r="O509" s="6">
        <f>(N509-'Descriptive Stats'!$L$3)/'Descriptive Stats'!$L$7</f>
        <v>-0.11170709832143137</v>
      </c>
      <c r="P509" s="6">
        <v>440</v>
      </c>
      <c r="Q509" s="6">
        <f>(P509-'Descriptive Stats'!$N$3)/'Descriptive Stats'!$N$7</f>
        <v>2.0988144374623308E-2</v>
      </c>
      <c r="R509">
        <v>73.33</v>
      </c>
      <c r="S509" s="5">
        <v>0.42827033041258256</v>
      </c>
    </row>
    <row r="510" spans="1:19" ht="15" customHeight="1" x14ac:dyDescent="0.25">
      <c r="A510">
        <v>851</v>
      </c>
      <c r="B510">
        <v>851</v>
      </c>
      <c r="C510" t="s">
        <v>1279</v>
      </c>
      <c r="D510" s="6">
        <v>100</v>
      </c>
      <c r="E510" s="6">
        <f>(D510-'Descriptive Stats'!$B$3)/'Descriptive Stats'!$B$7</f>
        <v>1.1481140150271505</v>
      </c>
      <c r="F510" s="6">
        <v>115</v>
      </c>
      <c r="G510" s="6">
        <f>(F510-'Descriptive Stats'!$D$3)/'Descriptive Stats'!$D$7</f>
        <v>1.0710887586961935</v>
      </c>
      <c r="H510" s="6">
        <v>65</v>
      </c>
      <c r="I510" s="5">
        <f>('Base Stats'!H974-'Descriptive Stats'!$F$3)/'Descriptive Stats'!$F$7</f>
        <v>-0.93999629404021823</v>
      </c>
      <c r="J510" s="6">
        <v>90</v>
      </c>
      <c r="K510" s="6">
        <f>(J510-'Descriptive Stats'!$H$3)/'Descriptive Stats'!$J$7</f>
        <v>0.61654596816610263</v>
      </c>
      <c r="L510" s="6">
        <v>90</v>
      </c>
      <c r="M510" s="6">
        <f>(L510-'Descriptive Stats'!$J$3)/'Descriptive Stats'!$J$7</f>
        <v>0.63277361718388914</v>
      </c>
      <c r="N510" s="6">
        <v>65</v>
      </c>
      <c r="O510" s="6">
        <f>(N510-'Descriptive Stats'!$L$3)/'Descriptive Stats'!$L$7</f>
        <v>-0.11170709832143137</v>
      </c>
      <c r="P510" s="6">
        <v>525</v>
      </c>
      <c r="Q510" s="6">
        <f>(P510-'Descriptive Stats'!$N$3)/'Descriptive Stats'!$N$7</f>
        <v>0.7171969473156431</v>
      </c>
      <c r="R510">
        <v>87.5</v>
      </c>
      <c r="S510" s="5">
        <v>0.46037209644819099</v>
      </c>
    </row>
    <row r="511" spans="1:19" ht="15" customHeight="1" x14ac:dyDescent="0.25">
      <c r="A511">
        <v>238</v>
      </c>
      <c r="B511">
        <v>238</v>
      </c>
      <c r="C511" t="s">
        <v>522</v>
      </c>
      <c r="D511" s="6">
        <v>45</v>
      </c>
      <c r="E511" s="6">
        <f>(D511-'Descriptive Stats'!$B$3)/'Descriptive Stats'!$B$7</f>
        <v>-0.92703890546736112</v>
      </c>
      <c r="F511" s="6">
        <v>30</v>
      </c>
      <c r="G511" s="6">
        <f>(F511-'Descriptive Stats'!$D$3)/'Descriptive Stats'!$D$7</f>
        <v>-1.5448989156410513</v>
      </c>
      <c r="H511" s="6">
        <v>15</v>
      </c>
      <c r="I511" s="5">
        <f>('Base Stats'!H286-'Descriptive Stats'!$F$3)/'Descriptive Stats'!$F$7</f>
        <v>1.2878672133913873</v>
      </c>
      <c r="J511" s="6">
        <v>85</v>
      </c>
      <c r="K511" s="6">
        <f>(J511-'Descriptive Stats'!$H$3)/'Descriptive Stats'!$J$7</f>
        <v>0.43908877406837055</v>
      </c>
      <c r="L511" s="6">
        <v>65</v>
      </c>
      <c r="M511" s="6">
        <f>(L511-'Descriptive Stats'!$J$3)/'Descriptive Stats'!$J$7</f>
        <v>-0.25451235330477107</v>
      </c>
      <c r="N511" s="6">
        <v>65</v>
      </c>
      <c r="O511" s="6">
        <f>(N511-'Descriptive Stats'!$L$3)/'Descriptive Stats'!$L$7</f>
        <v>-0.11170709832143137</v>
      </c>
      <c r="P511" s="6">
        <v>305</v>
      </c>
      <c r="Q511" s="6">
        <f>(P511-'Descriptive Stats'!$N$3)/'Descriptive Stats'!$N$7</f>
        <v>-1.0847552485317022</v>
      </c>
      <c r="R511">
        <v>50.83</v>
      </c>
      <c r="S511" s="5">
        <v>0.45353641017387758</v>
      </c>
    </row>
    <row r="512" spans="1:19" ht="15" customHeight="1" x14ac:dyDescent="0.25">
      <c r="A512">
        <v>354</v>
      </c>
      <c r="B512">
        <v>354</v>
      </c>
      <c r="C512" t="s">
        <v>668</v>
      </c>
      <c r="D512" s="6">
        <v>64</v>
      </c>
      <c r="E512" s="6">
        <f>(D512-'Descriptive Stats'!$B$3)/'Descriptive Stats'!$B$7</f>
        <v>-0.21016789656925716</v>
      </c>
      <c r="F512" s="6">
        <v>115</v>
      </c>
      <c r="G512" s="6">
        <f>(F512-'Descriptive Stats'!$D$3)/'Descriptive Stats'!$D$7</f>
        <v>1.0710887586961935</v>
      </c>
      <c r="H512" s="6">
        <v>65</v>
      </c>
      <c r="I512" s="5">
        <f>('Base Stats'!H417-'Descriptive Stats'!$F$3)/'Descriptive Stats'!$F$7</f>
        <v>-0.52625021408863437</v>
      </c>
      <c r="J512" s="6">
        <v>83</v>
      </c>
      <c r="K512" s="6">
        <f>(J512-'Descriptive Stats'!$H$3)/'Descriptive Stats'!$J$7</f>
        <v>0.36810589642927777</v>
      </c>
      <c r="L512" s="6">
        <v>63</v>
      </c>
      <c r="M512" s="6">
        <f>(L512-'Descriptive Stats'!$J$3)/'Descriptive Stats'!$J$7</f>
        <v>-0.32549523094386384</v>
      </c>
      <c r="N512" s="6">
        <v>65</v>
      </c>
      <c r="O512" s="6">
        <f>(N512-'Descriptive Stats'!$L$3)/'Descriptive Stats'!$L$7</f>
        <v>-0.11170709832143137</v>
      </c>
      <c r="P512" s="6">
        <v>455</v>
      </c>
      <c r="Q512" s="6">
        <f>(P512-'Descriptive Stats'!$N$3)/'Descriptive Stats'!$N$7</f>
        <v>0.14384852136421503</v>
      </c>
      <c r="R512">
        <v>75.83</v>
      </c>
      <c r="S512" s="5">
        <v>0.43961254943693512</v>
      </c>
    </row>
    <row r="513" spans="1:19" ht="15" customHeight="1" x14ac:dyDescent="0.25">
      <c r="A513">
        <v>570</v>
      </c>
      <c r="B513">
        <v>570</v>
      </c>
      <c r="C513" t="s">
        <v>950</v>
      </c>
      <c r="D513" s="6">
        <v>40</v>
      </c>
      <c r="E513" s="6">
        <f>(D513-'Descriptive Stats'!$B$3)/'Descriptive Stats'!$B$7</f>
        <v>-1.1156891709668622</v>
      </c>
      <c r="F513" s="6">
        <v>65</v>
      </c>
      <c r="G513" s="6">
        <f>(F513-'Descriptive Stats'!$D$3)/'Descriptive Stats'!$D$7</f>
        <v>-0.46772752032571518</v>
      </c>
      <c r="H513" s="6">
        <v>40</v>
      </c>
      <c r="I513" s="5">
        <f>('Base Stats'!H666-'Descriptive Stats'!$F$3)/'Descriptive Stats'!$F$7</f>
        <v>0.96960099804401501</v>
      </c>
      <c r="J513" s="6">
        <v>80</v>
      </c>
      <c r="K513" s="6">
        <f>(J513-'Descriptive Stats'!$H$3)/'Descriptive Stats'!$J$7</f>
        <v>0.26163157997063852</v>
      </c>
      <c r="L513" s="6">
        <v>40</v>
      </c>
      <c r="M513" s="6">
        <f>(L513-'Descriptive Stats'!$J$3)/'Descriptive Stats'!$J$7</f>
        <v>-1.1417983237934313</v>
      </c>
      <c r="N513" s="6">
        <v>65</v>
      </c>
      <c r="O513" s="6">
        <f>(N513-'Descriptive Stats'!$L$3)/'Descriptive Stats'!$L$7</f>
        <v>-0.11170709832143137</v>
      </c>
      <c r="P513" s="6">
        <v>330</v>
      </c>
      <c r="Q513" s="6">
        <f>(P513-'Descriptive Stats'!$N$3)/'Descriptive Stats'!$N$7</f>
        <v>-0.87998795354904935</v>
      </c>
      <c r="R513">
        <v>55</v>
      </c>
      <c r="S513" s="5">
        <v>0.2727120620262658</v>
      </c>
    </row>
    <row r="514" spans="1:19" ht="15" customHeight="1" x14ac:dyDescent="0.25">
      <c r="A514">
        <v>228</v>
      </c>
      <c r="B514">
        <v>228</v>
      </c>
      <c r="C514" t="s">
        <v>510</v>
      </c>
      <c r="D514" s="6">
        <v>45</v>
      </c>
      <c r="E514" s="6">
        <f>(D514-'Descriptive Stats'!$B$3)/'Descriptive Stats'!$B$7</f>
        <v>-0.92703890546736112</v>
      </c>
      <c r="F514" s="6">
        <v>60</v>
      </c>
      <c r="G514" s="6">
        <f>(F514-'Descriptive Stats'!$D$3)/'Descriptive Stats'!$D$7</f>
        <v>-0.62160914822790603</v>
      </c>
      <c r="H514" s="6">
        <v>30</v>
      </c>
      <c r="I514" s="5">
        <f>('Base Stats'!H275-'Descriptive Stats'!$F$3)/'Descriptive Stats'!$F$7</f>
        <v>-1.2582625093875905</v>
      </c>
      <c r="J514" s="6">
        <v>80</v>
      </c>
      <c r="K514" s="6">
        <f>(J514-'Descriptive Stats'!$H$3)/'Descriptive Stats'!$J$7</f>
        <v>0.26163157997063852</v>
      </c>
      <c r="L514" s="6">
        <v>50</v>
      </c>
      <c r="M514" s="6">
        <f>(L514-'Descriptive Stats'!$J$3)/'Descriptive Stats'!$J$7</f>
        <v>-0.7868839355979671</v>
      </c>
      <c r="N514" s="6">
        <v>65</v>
      </c>
      <c r="O514" s="6">
        <f>(N514-'Descriptive Stats'!$L$3)/'Descriptive Stats'!$L$7</f>
        <v>-0.11170709832143137</v>
      </c>
      <c r="P514" s="6">
        <v>330</v>
      </c>
      <c r="Q514" s="6">
        <f>(P514-'Descriptive Stats'!$N$3)/'Descriptive Stats'!$N$7</f>
        <v>-0.87998795354904935</v>
      </c>
      <c r="R514">
        <v>55</v>
      </c>
      <c r="S514" s="5">
        <v>0.16517995840450428</v>
      </c>
    </row>
    <row r="515" spans="1:19" ht="15" customHeight="1" x14ac:dyDescent="0.25">
      <c r="A515">
        <v>775</v>
      </c>
      <c r="B515">
        <v>775</v>
      </c>
      <c r="C515" t="s">
        <v>1195</v>
      </c>
      <c r="D515" s="6">
        <v>65</v>
      </c>
      <c r="E515" s="6">
        <f>(D515-'Descriptive Stats'!$B$3)/'Descriptive Stats'!$B$7</f>
        <v>-0.17243784346935695</v>
      </c>
      <c r="F515" s="6">
        <v>115</v>
      </c>
      <c r="G515" s="6">
        <f>(F515-'Descriptive Stats'!$D$3)/'Descriptive Stats'!$D$7</f>
        <v>1.0710887586961935</v>
      </c>
      <c r="H515" s="6">
        <v>65</v>
      </c>
      <c r="I515" s="5">
        <f>('Base Stats'!H894-'Descriptive Stats'!$F$3)/'Descriptive Stats'!$F$7</f>
        <v>-1.0991294017139044</v>
      </c>
      <c r="J515" s="6">
        <v>75</v>
      </c>
      <c r="K515" s="6">
        <f>(J515-'Descriptive Stats'!$H$3)/'Descriptive Stats'!$J$7</f>
        <v>8.4174385872906501E-2</v>
      </c>
      <c r="L515" s="6">
        <v>95</v>
      </c>
      <c r="M515" s="6">
        <f>(L515-'Descriptive Stats'!$J$3)/'Descriptive Stats'!$J$7</f>
        <v>0.81023081128162111</v>
      </c>
      <c r="N515" s="6">
        <v>65</v>
      </c>
      <c r="O515" s="6">
        <f>(N515-'Descriptive Stats'!$L$3)/'Descriptive Stats'!$L$7</f>
        <v>-0.11170709832143137</v>
      </c>
      <c r="P515" s="6">
        <v>480</v>
      </c>
      <c r="Q515" s="6">
        <f>(P515-'Descriptive Stats'!$N$3)/'Descriptive Stats'!$N$7</f>
        <v>0.34861581634686789</v>
      </c>
      <c r="R515">
        <v>80</v>
      </c>
      <c r="S515" s="5">
        <v>0.48821613408154185</v>
      </c>
    </row>
    <row r="516" spans="1:19" ht="15" customHeight="1" x14ac:dyDescent="0.25">
      <c r="A516">
        <v>865</v>
      </c>
      <c r="B516">
        <v>865</v>
      </c>
      <c r="C516" t="s">
        <v>1293</v>
      </c>
      <c r="D516" s="6">
        <v>62</v>
      </c>
      <c r="E516" s="6">
        <f>(D516-'Descriptive Stats'!$B$3)/'Descriptive Stats'!$B$7</f>
        <v>-0.28562800276905759</v>
      </c>
      <c r="F516" s="6">
        <v>135</v>
      </c>
      <c r="G516" s="6">
        <f>(F516-'Descriptive Stats'!$D$3)/'Descriptive Stats'!$D$7</f>
        <v>1.6866152703049571</v>
      </c>
      <c r="H516" s="6">
        <v>95</v>
      </c>
      <c r="I516" s="5">
        <f>('Base Stats'!H988-'Descriptive Stats'!$F$3)/'Descriptive Stats'!$F$7</f>
        <v>1.7970931579471827</v>
      </c>
      <c r="J516" s="6">
        <v>68</v>
      </c>
      <c r="K516" s="6">
        <f>(J516-'Descriptive Stats'!$H$3)/'Descriptive Stats'!$J$7</f>
        <v>-0.16426568586391835</v>
      </c>
      <c r="L516" s="6">
        <v>82</v>
      </c>
      <c r="M516" s="6">
        <f>(L516-'Descriptive Stats'!$J$3)/'Descriptive Stats'!$J$7</f>
        <v>0.34884210662751786</v>
      </c>
      <c r="N516" s="6">
        <v>65</v>
      </c>
      <c r="O516" s="6">
        <f>(N516-'Descriptive Stats'!$L$3)/'Descriptive Stats'!$L$7</f>
        <v>-0.11170709832143137</v>
      </c>
      <c r="P516" s="6">
        <v>507</v>
      </c>
      <c r="Q516" s="6">
        <f>(P516-'Descriptive Stats'!$N$3)/'Descriptive Stats'!$N$7</f>
        <v>0.56976449492813297</v>
      </c>
      <c r="R516">
        <v>84.5</v>
      </c>
      <c r="S516" s="5">
        <v>0.7120148272483896</v>
      </c>
    </row>
    <row r="517" spans="1:19" ht="15" customHeight="1" x14ac:dyDescent="0.25">
      <c r="A517">
        <v>318</v>
      </c>
      <c r="B517">
        <v>318</v>
      </c>
      <c r="C517" t="s">
        <v>626</v>
      </c>
      <c r="D517" s="6">
        <v>45</v>
      </c>
      <c r="E517" s="6">
        <f>(D517-'Descriptive Stats'!$B$3)/'Descriptive Stats'!$B$7</f>
        <v>-0.92703890546736112</v>
      </c>
      <c r="F517" s="6">
        <v>90</v>
      </c>
      <c r="G517" s="6">
        <f>(F517-'Descriptive Stats'!$D$3)/'Descriptive Stats'!$D$7</f>
        <v>0.3016806191852392</v>
      </c>
      <c r="H517" s="6">
        <v>20</v>
      </c>
      <c r="I517" s="5">
        <f>('Base Stats'!H378-'Descriptive Stats'!$F$3)/'Descriptive Stats'!$F$7</f>
        <v>7.8455595071372827E-2</v>
      </c>
      <c r="J517" s="6">
        <v>65</v>
      </c>
      <c r="K517" s="6">
        <f>(J517-'Descriptive Stats'!$H$3)/'Descriptive Stats'!$J$7</f>
        <v>-0.27074000232255757</v>
      </c>
      <c r="L517" s="6">
        <v>20</v>
      </c>
      <c r="M517" s="6">
        <f>(L517-'Descriptive Stats'!$J$3)/'Descriptive Stats'!$J$7</f>
        <v>-1.8516271001843594</v>
      </c>
      <c r="N517" s="6">
        <v>65</v>
      </c>
      <c r="O517" s="6">
        <f>(N517-'Descriptive Stats'!$L$3)/'Descriptive Stats'!$L$7</f>
        <v>-0.11170709832143137</v>
      </c>
      <c r="P517" s="6">
        <v>305</v>
      </c>
      <c r="Q517" s="6">
        <f>(P517-'Descriptive Stats'!$N$3)/'Descriptive Stats'!$N$7</f>
        <v>-1.0847552485317022</v>
      </c>
      <c r="R517">
        <v>50.83</v>
      </c>
      <c r="S517" s="5">
        <v>0.67938915969385749</v>
      </c>
    </row>
    <row r="518" spans="1:19" ht="15" customHeight="1" x14ac:dyDescent="0.25">
      <c r="A518">
        <v>783</v>
      </c>
      <c r="B518">
        <v>783</v>
      </c>
      <c r="C518" t="s">
        <v>1203</v>
      </c>
      <c r="D518" s="6">
        <v>55</v>
      </c>
      <c r="E518" s="6">
        <f>(D518-'Descriptive Stats'!$B$3)/'Descriptive Stats'!$B$7</f>
        <v>-0.54973837446835905</v>
      </c>
      <c r="F518" s="6">
        <v>75</v>
      </c>
      <c r="G518" s="6">
        <f>(F518-'Descriptive Stats'!$D$3)/'Descriptive Stats'!$D$7</f>
        <v>-0.15996426452133344</v>
      </c>
      <c r="H518" s="6">
        <v>90</v>
      </c>
      <c r="I518" s="5">
        <f>('Base Stats'!H902-'Descriptive Stats'!$F$3)/'Descriptive Stats'!$F$7</f>
        <v>0.11028221660611004</v>
      </c>
      <c r="J518" s="6">
        <v>65</v>
      </c>
      <c r="K518" s="6">
        <f>(J518-'Descriptive Stats'!$H$3)/'Descriptive Stats'!$J$7</f>
        <v>-0.27074000232255757</v>
      </c>
      <c r="L518" s="6">
        <v>70</v>
      </c>
      <c r="M518" s="6">
        <f>(L518-'Descriptive Stats'!$J$3)/'Descriptive Stats'!$J$7</f>
        <v>-7.7055159207039009E-2</v>
      </c>
      <c r="N518" s="6">
        <v>65</v>
      </c>
      <c r="O518" s="6">
        <f>(N518-'Descriptive Stats'!$L$3)/'Descriptive Stats'!$L$7</f>
        <v>-0.11170709832143137</v>
      </c>
      <c r="P518" s="6">
        <v>420</v>
      </c>
      <c r="Q518" s="6">
        <f>(P518-'Descriptive Stats'!$N$3)/'Descriptive Stats'!$N$7</f>
        <v>-0.14282569161149899</v>
      </c>
      <c r="R518">
        <v>70</v>
      </c>
      <c r="S518" s="5">
        <v>3.1619450395022314E-2</v>
      </c>
    </row>
    <row r="519" spans="1:19" ht="15" customHeight="1" x14ac:dyDescent="0.25">
      <c r="A519">
        <v>223</v>
      </c>
      <c r="B519">
        <v>223</v>
      </c>
      <c r="C519" t="s">
        <v>505</v>
      </c>
      <c r="D519" s="6">
        <v>35</v>
      </c>
      <c r="E519" s="6">
        <f>(D519-'Descriptive Stats'!$B$3)/'Descriptive Stats'!$B$7</f>
        <v>-1.3043394364663632</v>
      </c>
      <c r="F519" s="6">
        <v>65</v>
      </c>
      <c r="G519" s="6">
        <f>(F519-'Descriptive Stats'!$D$3)/'Descriptive Stats'!$D$7</f>
        <v>-0.46772752032571518</v>
      </c>
      <c r="H519" s="6">
        <v>35</v>
      </c>
      <c r="I519" s="5">
        <f>('Base Stats'!H270-'Descriptive Stats'!$F$3)/'Descriptive Stats'!$F$7</f>
        <v>-1.0991294017139044</v>
      </c>
      <c r="J519" s="6">
        <v>65</v>
      </c>
      <c r="K519" s="6">
        <f>(J519-'Descriptive Stats'!$H$3)/'Descriptive Stats'!$J$7</f>
        <v>-0.27074000232255757</v>
      </c>
      <c r="L519" s="6">
        <v>35</v>
      </c>
      <c r="M519" s="6">
        <f>(L519-'Descriptive Stats'!$J$3)/'Descriptive Stats'!$J$7</f>
        <v>-1.3192555178911634</v>
      </c>
      <c r="N519" s="6">
        <v>65</v>
      </c>
      <c r="O519" s="6">
        <f>(N519-'Descriptive Stats'!$L$3)/'Descriptive Stats'!$L$7</f>
        <v>-0.11170709832143137</v>
      </c>
      <c r="P519" s="6">
        <v>300</v>
      </c>
      <c r="Q519" s="6">
        <f>(P519-'Descriptive Stats'!$N$3)/'Descriptive Stats'!$N$7</f>
        <v>-1.1257087075282328</v>
      </c>
      <c r="R519">
        <v>50</v>
      </c>
      <c r="S519" s="5">
        <v>0.22963052855794316</v>
      </c>
    </row>
    <row r="520" spans="1:19" ht="15" customHeight="1" x14ac:dyDescent="0.25">
      <c r="A520">
        <v>309</v>
      </c>
      <c r="B520">
        <v>309</v>
      </c>
      <c r="C520" t="s">
        <v>615</v>
      </c>
      <c r="D520" s="6">
        <v>40</v>
      </c>
      <c r="E520" s="6">
        <f>(D520-'Descriptive Stats'!$B$3)/'Descriptive Stats'!$B$7</f>
        <v>-1.1156891709668622</v>
      </c>
      <c r="F520" s="6">
        <v>45</v>
      </c>
      <c r="G520" s="6">
        <f>(F520-'Descriptive Stats'!$D$3)/'Descriptive Stats'!$D$7</f>
        <v>-1.0832540319344788</v>
      </c>
      <c r="H520" s="6">
        <v>40</v>
      </c>
      <c r="I520" s="5">
        <f>('Base Stats'!H368-'Descriptive Stats'!$F$3)/'Descriptive Stats'!$F$7</f>
        <v>-0.78086318636653218</v>
      </c>
      <c r="J520" s="6">
        <v>65</v>
      </c>
      <c r="K520" s="6">
        <f>(J520-'Descriptive Stats'!$H$3)/'Descriptive Stats'!$J$7</f>
        <v>-0.27074000232255757</v>
      </c>
      <c r="L520" s="6">
        <v>40</v>
      </c>
      <c r="M520" s="6">
        <f>(L520-'Descriptive Stats'!$J$3)/'Descriptive Stats'!$J$7</f>
        <v>-1.1417983237934313</v>
      </c>
      <c r="N520" s="6">
        <v>65</v>
      </c>
      <c r="O520" s="6">
        <f>(N520-'Descriptive Stats'!$L$3)/'Descriptive Stats'!$L$7</f>
        <v>-0.11170709832143137</v>
      </c>
      <c r="P520" s="6">
        <v>295</v>
      </c>
      <c r="Q520" s="6">
        <f>(P520-'Descriptive Stats'!$N$3)/'Descriptive Stats'!$N$7</f>
        <v>-1.1666621665247634</v>
      </c>
      <c r="R520">
        <v>49.17</v>
      </c>
      <c r="S520" s="5">
        <v>0.22259399969632293</v>
      </c>
    </row>
    <row r="521" spans="1:19" ht="15" customHeight="1" x14ac:dyDescent="0.25">
      <c r="A521">
        <v>197</v>
      </c>
      <c r="B521">
        <v>197</v>
      </c>
      <c r="C521" t="s">
        <v>471</v>
      </c>
      <c r="D521" s="6">
        <v>95</v>
      </c>
      <c r="E521" s="6">
        <f>(D521-'Descriptive Stats'!$B$3)/'Descriptive Stats'!$B$7</f>
        <v>0.95946374952764946</v>
      </c>
      <c r="F521" s="6">
        <v>65</v>
      </c>
      <c r="G521" s="6">
        <f>(F521-'Descriptive Stats'!$D$3)/'Descriptive Stats'!$D$7</f>
        <v>-0.46772752032571518</v>
      </c>
      <c r="H521" s="6">
        <v>110</v>
      </c>
      <c r="I521" s="5">
        <f>('Base Stats'!H240-'Descriptive Stats'!$F$3)/'Descriptive Stats'!$F$7</f>
        <v>0.81046789037032885</v>
      </c>
      <c r="J521" s="6">
        <v>60</v>
      </c>
      <c r="K521" s="6">
        <f>(J521-'Descriptive Stats'!$H$3)/'Descriptive Stats'!$J$7</f>
        <v>-0.4481971964202896</v>
      </c>
      <c r="L521" s="6">
        <v>130</v>
      </c>
      <c r="M521" s="6">
        <f>(L521-'Descriptive Stats'!$J$3)/'Descriptive Stats'!$J$7</f>
        <v>2.0524311699657454</v>
      </c>
      <c r="N521" s="6">
        <v>65</v>
      </c>
      <c r="O521" s="6">
        <f>(N521-'Descriptive Stats'!$L$3)/'Descriptive Stats'!$L$7</f>
        <v>-0.11170709832143137</v>
      </c>
      <c r="P521" s="6">
        <v>525</v>
      </c>
      <c r="Q521" s="6">
        <f>(P521-'Descriptive Stats'!$N$3)/'Descriptive Stats'!$N$7</f>
        <v>0.7171969473156431</v>
      </c>
      <c r="R521">
        <v>87.5</v>
      </c>
      <c r="S521" s="5">
        <v>1.4278990324124061</v>
      </c>
    </row>
    <row r="522" spans="1:19" ht="15" customHeight="1" x14ac:dyDescent="0.25">
      <c r="A522">
        <v>4</v>
      </c>
      <c r="B522">
        <v>4</v>
      </c>
      <c r="C522" t="s">
        <v>196</v>
      </c>
      <c r="D522" s="6">
        <v>39</v>
      </c>
      <c r="E522" s="6">
        <f>(D522-'Descriptive Stats'!$B$3)/'Descriptive Stats'!$B$7</f>
        <v>-1.1534192240667624</v>
      </c>
      <c r="F522" s="6">
        <v>52</v>
      </c>
      <c r="G522" s="6">
        <f>(F522-'Descriptive Stats'!$D$3)/'Descriptive Stats'!$D$7</f>
        <v>-0.86781975287141144</v>
      </c>
      <c r="H522" s="6">
        <v>43</v>
      </c>
      <c r="I522" s="5">
        <f>('Base Stats'!H6-'Descriptive Stats'!$F$3)/'Descriptive Stats'!$F$7</f>
        <v>-0.30346386334547382</v>
      </c>
      <c r="J522" s="6">
        <v>60</v>
      </c>
      <c r="K522" s="6">
        <f>(J522-'Descriptive Stats'!$H$3)/'Descriptive Stats'!$J$7</f>
        <v>-0.4481971964202896</v>
      </c>
      <c r="L522" s="6">
        <v>50</v>
      </c>
      <c r="M522" s="6">
        <f>(L522-'Descriptive Stats'!$J$3)/'Descriptive Stats'!$J$7</f>
        <v>-0.7868839355979671</v>
      </c>
      <c r="N522" s="6">
        <v>65</v>
      </c>
      <c r="O522" s="6">
        <f>(N522-'Descriptive Stats'!$L$3)/'Descriptive Stats'!$L$7</f>
        <v>-0.11170709832143137</v>
      </c>
      <c r="P522" s="6">
        <v>309</v>
      </c>
      <c r="Q522" s="6">
        <f>(P522-'Descriptive Stats'!$N$3)/'Descriptive Stats'!$N$7</f>
        <v>-1.0519924813344776</v>
      </c>
      <c r="R522">
        <v>51.5</v>
      </c>
      <c r="S522" s="5">
        <v>0.10790445094079468</v>
      </c>
    </row>
    <row r="523" spans="1:19" ht="15" customHeight="1" x14ac:dyDescent="0.25">
      <c r="A523">
        <v>155</v>
      </c>
      <c r="B523">
        <v>155</v>
      </c>
      <c r="C523" t="s">
        <v>427</v>
      </c>
      <c r="D523" s="6">
        <v>39</v>
      </c>
      <c r="E523" s="6">
        <f>(D523-'Descriptive Stats'!$B$3)/'Descriptive Stats'!$B$7</f>
        <v>-1.1534192240667624</v>
      </c>
      <c r="F523" s="6">
        <v>52</v>
      </c>
      <c r="G523" s="6">
        <f>(F523-'Descriptive Stats'!$D$3)/'Descriptive Stats'!$D$7</f>
        <v>-0.86781975287141144</v>
      </c>
      <c r="H523" s="6">
        <v>43</v>
      </c>
      <c r="I523" s="5">
        <f>('Base Stats'!H197-'Descriptive Stats'!$F$3)/'Descriptive Stats'!$F$7</f>
        <v>0.81046789037032885</v>
      </c>
      <c r="J523" s="6">
        <v>60</v>
      </c>
      <c r="K523" s="6">
        <f>(J523-'Descriptive Stats'!$H$3)/'Descriptive Stats'!$J$7</f>
        <v>-0.4481971964202896</v>
      </c>
      <c r="L523" s="6">
        <v>50</v>
      </c>
      <c r="M523" s="6">
        <f>(L523-'Descriptive Stats'!$J$3)/'Descriptive Stats'!$J$7</f>
        <v>-0.7868839355979671</v>
      </c>
      <c r="N523" s="6">
        <v>65</v>
      </c>
      <c r="O523" s="6">
        <f>(N523-'Descriptive Stats'!$L$3)/'Descriptive Stats'!$L$7</f>
        <v>-0.11170709832143137</v>
      </c>
      <c r="P523" s="6">
        <v>309</v>
      </c>
      <c r="Q523" s="6">
        <f>(P523-'Descriptive Stats'!$N$3)/'Descriptive Stats'!$N$7</f>
        <v>-1.0519924813344776</v>
      </c>
      <c r="R523">
        <v>51.5</v>
      </c>
      <c r="S523" s="5">
        <v>0.14679236407232299</v>
      </c>
    </row>
    <row r="524" spans="1:19" ht="15" customHeight="1" x14ac:dyDescent="0.25">
      <c r="A524">
        <v>595</v>
      </c>
      <c r="B524">
        <v>595</v>
      </c>
      <c r="C524" t="s">
        <v>975</v>
      </c>
      <c r="D524" s="6">
        <v>50</v>
      </c>
      <c r="E524" s="6">
        <f>(D524-'Descriptive Stats'!$B$3)/'Descriptive Stats'!$B$7</f>
        <v>-0.73838863996786008</v>
      </c>
      <c r="F524" s="6">
        <v>47</v>
      </c>
      <c r="G524" s="6">
        <f>(F524-'Descriptive Stats'!$D$3)/'Descriptive Stats'!$D$7</f>
        <v>-1.0217013807736024</v>
      </c>
      <c r="H524" s="6">
        <v>50</v>
      </c>
      <c r="I524" s="5">
        <f>('Base Stats'!H691-'Descriptive Stats'!$F$3)/'Descriptive Stats'!$F$7</f>
        <v>-1.2582625093875905</v>
      </c>
      <c r="J524" s="6">
        <v>57</v>
      </c>
      <c r="K524" s="6">
        <f>(J524-'Descriptive Stats'!$H$3)/'Descriptive Stats'!$J$7</f>
        <v>-0.5546715128789288</v>
      </c>
      <c r="L524" s="6">
        <v>50</v>
      </c>
      <c r="M524" s="6">
        <f>(L524-'Descriptive Stats'!$J$3)/'Descriptive Stats'!$J$7</f>
        <v>-0.7868839355979671</v>
      </c>
      <c r="N524" s="6">
        <v>65</v>
      </c>
      <c r="O524" s="6">
        <f>(N524-'Descriptive Stats'!$L$3)/'Descriptive Stats'!$L$7</f>
        <v>-0.11170709832143137</v>
      </c>
      <c r="P524" s="6">
        <v>319</v>
      </c>
      <c r="Q524" s="6">
        <f>(P524-'Descriptive Stats'!$N$3)/'Descriptive Stats'!$N$7</f>
        <v>-0.9700855633414166</v>
      </c>
      <c r="R524">
        <v>53.17</v>
      </c>
      <c r="S524" s="5">
        <v>8.5465354982406649E-2</v>
      </c>
    </row>
    <row r="525" spans="1:19" ht="15" customHeight="1" x14ac:dyDescent="0.25">
      <c r="A525">
        <v>212</v>
      </c>
      <c r="B525">
        <v>212</v>
      </c>
      <c r="C525" t="s">
        <v>488</v>
      </c>
      <c r="D525" s="6">
        <v>70</v>
      </c>
      <c r="E525" s="6">
        <f>(D525-'Descriptive Stats'!$B$3)/'Descriptive Stats'!$B$7</f>
        <v>1.6212422030144117E-2</v>
      </c>
      <c r="F525" s="6">
        <v>130</v>
      </c>
      <c r="G525" s="6">
        <f>(F525-'Descriptive Stats'!$D$3)/'Descriptive Stats'!$D$7</f>
        <v>1.5327336424027662</v>
      </c>
      <c r="H525" s="6">
        <v>100</v>
      </c>
      <c r="I525" s="5">
        <f>('Base Stats'!H256-'Descriptive Stats'!$F$3)/'Descriptive Stats'!$F$7</f>
        <v>-0.62173007869284602</v>
      </c>
      <c r="J525" s="6">
        <v>55</v>
      </c>
      <c r="K525" s="6">
        <f>(J525-'Descriptive Stats'!$H$3)/'Descriptive Stats'!$J$7</f>
        <v>-0.62565439051802163</v>
      </c>
      <c r="L525" s="6">
        <v>80</v>
      </c>
      <c r="M525" s="6">
        <f>(L525-'Descriptive Stats'!$J$3)/'Descriptive Stats'!$J$7</f>
        <v>0.27785922898842508</v>
      </c>
      <c r="N525" s="6">
        <v>65</v>
      </c>
      <c r="O525" s="6">
        <f>(N525-'Descriptive Stats'!$L$3)/'Descriptive Stats'!$L$7</f>
        <v>-0.11170709832143137</v>
      </c>
      <c r="P525" s="6">
        <v>500</v>
      </c>
      <c r="Q525" s="6">
        <f>(P525-'Descriptive Stats'!$N$3)/'Descriptive Stats'!$N$7</f>
        <v>0.5124296523329902</v>
      </c>
      <c r="R525">
        <v>83.33</v>
      </c>
      <c r="S525" s="5">
        <v>0.43491444726969636</v>
      </c>
    </row>
    <row r="526" spans="1:19" ht="15" customHeight="1" x14ac:dyDescent="0.25">
      <c r="A526">
        <v>619</v>
      </c>
      <c r="B526">
        <v>619</v>
      </c>
      <c r="C526" t="s">
        <v>1001</v>
      </c>
      <c r="D526" s="6">
        <v>45</v>
      </c>
      <c r="E526" s="6">
        <f>(D526-'Descriptive Stats'!$B$3)/'Descriptive Stats'!$B$7</f>
        <v>-0.92703890546736112</v>
      </c>
      <c r="F526" s="6">
        <v>85</v>
      </c>
      <c r="G526" s="6">
        <f>(F526-'Descriptive Stats'!$D$3)/'Descriptive Stats'!$D$7</f>
        <v>0.1477989912830483</v>
      </c>
      <c r="H526" s="6">
        <v>50</v>
      </c>
      <c r="I526" s="5">
        <f>('Base Stats'!H716-'Descriptive Stats'!$F$3)/'Descriptive Stats'!$F$7</f>
        <v>-0.46259697101915992</v>
      </c>
      <c r="J526" s="6">
        <v>55</v>
      </c>
      <c r="K526" s="6">
        <f>(J526-'Descriptive Stats'!$H$3)/'Descriptive Stats'!$J$7</f>
        <v>-0.62565439051802163</v>
      </c>
      <c r="L526" s="6">
        <v>50</v>
      </c>
      <c r="M526" s="6">
        <f>(L526-'Descriptive Stats'!$J$3)/'Descriptive Stats'!$J$7</f>
        <v>-0.7868839355979671</v>
      </c>
      <c r="N526" s="6">
        <v>65</v>
      </c>
      <c r="O526" s="6">
        <f>(N526-'Descriptive Stats'!$L$3)/'Descriptive Stats'!$L$7</f>
        <v>-0.11170709832143137</v>
      </c>
      <c r="P526" s="6">
        <v>350</v>
      </c>
      <c r="Q526" s="6">
        <f>(P526-'Descriptive Stats'!$N$3)/'Descriptive Stats'!$N$7</f>
        <v>-0.71617411756292704</v>
      </c>
      <c r="R526">
        <v>58.33</v>
      </c>
      <c r="S526" s="5">
        <v>0.15476115104267318</v>
      </c>
    </row>
    <row r="527" spans="1:19" ht="15" customHeight="1" x14ac:dyDescent="0.25">
      <c r="A527">
        <v>402</v>
      </c>
      <c r="B527">
        <v>402</v>
      </c>
      <c r="C527" t="s">
        <v>742</v>
      </c>
      <c r="D527" s="6">
        <v>77</v>
      </c>
      <c r="E527" s="6">
        <f>(D527-'Descriptive Stats'!$B$3)/'Descriptive Stats'!$B$7</f>
        <v>0.28032279372944557</v>
      </c>
      <c r="F527" s="6">
        <v>85</v>
      </c>
      <c r="G527" s="6">
        <f>(F527-'Descriptive Stats'!$D$3)/'Descriptive Stats'!$D$7</f>
        <v>0.1477989912830483</v>
      </c>
      <c r="H527" s="6">
        <v>51</v>
      </c>
      <c r="I527" s="5">
        <f>('Base Stats'!H478-'Descriptive Stats'!$F$3)/'Descriptive Stats'!$F$7</f>
        <v>1.5106535641345478</v>
      </c>
      <c r="J527" s="6">
        <v>55</v>
      </c>
      <c r="K527" s="6">
        <f>(J527-'Descriptive Stats'!$H$3)/'Descriptive Stats'!$J$7</f>
        <v>-0.62565439051802163</v>
      </c>
      <c r="L527" s="6">
        <v>51</v>
      </c>
      <c r="M527" s="6">
        <f>(L527-'Descriptive Stats'!$J$3)/'Descriptive Stats'!$J$7</f>
        <v>-0.75139249677842079</v>
      </c>
      <c r="N527" s="6">
        <v>65</v>
      </c>
      <c r="O527" s="6">
        <f>(N527-'Descriptive Stats'!$L$3)/'Descriptive Stats'!$L$7</f>
        <v>-0.11170709832143137</v>
      </c>
      <c r="P527" s="6">
        <v>384</v>
      </c>
      <c r="Q527" s="6">
        <f>(P527-'Descriptive Stats'!$N$3)/'Descriptive Stats'!$N$7</f>
        <v>-0.43769059638651914</v>
      </c>
      <c r="R527">
        <v>64</v>
      </c>
      <c r="S527" s="5">
        <v>0.33461382816911167</v>
      </c>
    </row>
    <row r="528" spans="1:19" ht="15" customHeight="1" x14ac:dyDescent="0.25">
      <c r="A528">
        <v>33</v>
      </c>
      <c r="B528">
        <v>33</v>
      </c>
      <c r="C528" t="s">
        <v>247</v>
      </c>
      <c r="D528" s="6">
        <v>61</v>
      </c>
      <c r="E528" s="6">
        <f>(D528-'Descriptive Stats'!$B$3)/'Descriptive Stats'!$B$7</f>
        <v>-0.32335805586895777</v>
      </c>
      <c r="F528" s="6">
        <v>72</v>
      </c>
      <c r="G528" s="6">
        <f>(F528-'Descriptive Stats'!$D$3)/'Descriptive Stats'!$D$7</f>
        <v>-0.25229324126264796</v>
      </c>
      <c r="H528" s="6">
        <v>57</v>
      </c>
      <c r="I528" s="5">
        <f>('Base Stats'!H46-'Descriptive Stats'!$F$3)/'Descriptive Stats'!$F$7</f>
        <v>0.17393545967558449</v>
      </c>
      <c r="J528" s="6">
        <v>55</v>
      </c>
      <c r="K528" s="6">
        <f>(J528-'Descriptive Stats'!$H$3)/'Descriptive Stats'!$J$7</f>
        <v>-0.62565439051802163</v>
      </c>
      <c r="L528" s="6">
        <v>55</v>
      </c>
      <c r="M528" s="6">
        <f>(L528-'Descriptive Stats'!$J$3)/'Descriptive Stats'!$J$7</f>
        <v>-0.60942674150023513</v>
      </c>
      <c r="N528" s="6">
        <v>65</v>
      </c>
      <c r="O528" s="6">
        <f>(N528-'Descriptive Stats'!$L$3)/'Descriptive Stats'!$L$7</f>
        <v>-0.11170709832143137</v>
      </c>
      <c r="P528" s="6">
        <v>365</v>
      </c>
      <c r="Q528" s="6">
        <f>(P528-'Descriptive Stats'!$N$3)/'Descriptive Stats'!$N$7</f>
        <v>-0.5933137405733353</v>
      </c>
      <c r="R528">
        <v>60.83</v>
      </c>
      <c r="S528" s="5">
        <v>7.7374048157305017E-2</v>
      </c>
    </row>
    <row r="529" spans="1:19" ht="15" customHeight="1" x14ac:dyDescent="0.25">
      <c r="A529">
        <v>520</v>
      </c>
      <c r="B529">
        <v>520</v>
      </c>
      <c r="C529" t="s">
        <v>888</v>
      </c>
      <c r="D529" s="6">
        <v>62</v>
      </c>
      <c r="E529" s="6">
        <f>(D529-'Descriptive Stats'!$B$3)/'Descriptive Stats'!$B$7</f>
        <v>-0.28562800276905759</v>
      </c>
      <c r="F529" s="6">
        <v>77</v>
      </c>
      <c r="G529" s="6">
        <f>(F529-'Descriptive Stats'!$D$3)/'Descriptive Stats'!$D$7</f>
        <v>-9.8411613360457104E-2</v>
      </c>
      <c r="H529" s="6">
        <v>62</v>
      </c>
      <c r="I529" s="5">
        <f>('Base Stats'!H610-'Descriptive Stats'!$F$3)/'Descriptive Stats'!$F$7</f>
        <v>0.42854843195348225</v>
      </c>
      <c r="J529" s="6">
        <v>50</v>
      </c>
      <c r="K529" s="6">
        <f>(J529-'Descriptive Stats'!$H$3)/'Descriptive Stats'!$J$7</f>
        <v>-0.80311158461575372</v>
      </c>
      <c r="L529" s="6">
        <v>42</v>
      </c>
      <c r="M529" s="6">
        <f>(L529-'Descriptive Stats'!$J$3)/'Descriptive Stats'!$J$7</f>
        <v>-1.0708154461543384</v>
      </c>
      <c r="N529" s="6">
        <v>65</v>
      </c>
      <c r="O529" s="6">
        <f>(N529-'Descriptive Stats'!$L$3)/'Descriptive Stats'!$L$7</f>
        <v>-0.11170709832143137</v>
      </c>
      <c r="P529" s="6">
        <v>358</v>
      </c>
      <c r="Q529" s="6">
        <f>(P529-'Descriptive Stats'!$N$3)/'Descriptive Stats'!$N$7</f>
        <v>-0.65064858316847807</v>
      </c>
      <c r="R529">
        <v>59.67</v>
      </c>
      <c r="S529" s="5">
        <v>0.3045838025479608</v>
      </c>
    </row>
    <row r="530" spans="1:19" ht="15" customHeight="1" x14ac:dyDescent="0.25">
      <c r="A530">
        <v>269</v>
      </c>
      <c r="B530">
        <v>269</v>
      </c>
      <c r="C530" t="s">
        <v>565</v>
      </c>
      <c r="D530" s="6">
        <v>60</v>
      </c>
      <c r="E530" s="6">
        <f>(D530-'Descriptive Stats'!$B$3)/'Descriptive Stats'!$B$7</f>
        <v>-0.36108810896885801</v>
      </c>
      <c r="F530" s="6">
        <v>50</v>
      </c>
      <c r="G530" s="6">
        <f>(F530-'Descriptive Stats'!$D$3)/'Descriptive Stats'!$D$7</f>
        <v>-0.92937240403228782</v>
      </c>
      <c r="H530" s="6">
        <v>70</v>
      </c>
      <c r="I530" s="5">
        <f>('Base Stats'!H323-'Descriptive Stats'!$F$3)/'Descriptive Stats'!$F$7</f>
        <v>-1.0991294017139044</v>
      </c>
      <c r="J530" s="6">
        <v>50</v>
      </c>
      <c r="K530" s="6">
        <f>(J530-'Descriptive Stats'!$H$3)/'Descriptive Stats'!$J$7</f>
        <v>-0.80311158461575372</v>
      </c>
      <c r="L530" s="6">
        <v>90</v>
      </c>
      <c r="M530" s="6">
        <f>(L530-'Descriptive Stats'!$J$3)/'Descriptive Stats'!$J$7</f>
        <v>0.63277361718388914</v>
      </c>
      <c r="N530" s="6">
        <v>65</v>
      </c>
      <c r="O530" s="6">
        <f>(N530-'Descriptive Stats'!$L$3)/'Descriptive Stats'!$L$7</f>
        <v>-0.11170709832143137</v>
      </c>
      <c r="P530" s="6">
        <v>385</v>
      </c>
      <c r="Q530" s="6">
        <f>(P530-'Descriptive Stats'!$N$3)/'Descriptive Stats'!$N$7</f>
        <v>-0.42949990458721299</v>
      </c>
      <c r="R530">
        <v>64.17</v>
      </c>
      <c r="S530" s="5">
        <v>0.28209623428151737</v>
      </c>
    </row>
    <row r="531" spans="1:19" ht="15" customHeight="1" x14ac:dyDescent="0.25">
      <c r="A531">
        <v>37</v>
      </c>
      <c r="B531" t="s">
        <v>252</v>
      </c>
      <c r="C531" t="s">
        <v>253</v>
      </c>
      <c r="D531" s="6">
        <v>38</v>
      </c>
      <c r="E531" s="6">
        <f>(D531-'Descriptive Stats'!$B$3)/'Descriptive Stats'!$B$7</f>
        <v>-1.1911492771666627</v>
      </c>
      <c r="F531" s="6">
        <v>41</v>
      </c>
      <c r="G531" s="6">
        <f>(F531-'Descriptive Stats'!$D$3)/'Descriptive Stats'!$D$7</f>
        <v>-1.2063593342562313</v>
      </c>
      <c r="H531" s="6">
        <v>40</v>
      </c>
      <c r="I531" s="5">
        <f>('Base Stats'!H51-'Descriptive Stats'!$F$3)/'Descriptive Stats'!$F$7</f>
        <v>-0.30346386334547382</v>
      </c>
      <c r="J531" s="6">
        <v>50</v>
      </c>
      <c r="K531" s="6">
        <f>(J531-'Descriptive Stats'!$H$3)/'Descriptive Stats'!$J$7</f>
        <v>-0.80311158461575372</v>
      </c>
      <c r="L531" s="6">
        <v>65</v>
      </c>
      <c r="M531" s="6">
        <f>(L531-'Descriptive Stats'!$J$3)/'Descriptive Stats'!$J$7</f>
        <v>-0.25451235330477107</v>
      </c>
      <c r="N531" s="6">
        <v>65</v>
      </c>
      <c r="O531" s="6">
        <f>(N531-'Descriptive Stats'!$L$3)/'Descriptive Stats'!$L$7</f>
        <v>-0.11170709832143137</v>
      </c>
      <c r="P531" s="6">
        <v>299</v>
      </c>
      <c r="Q531" s="6">
        <f>(P531-'Descriptive Stats'!$N$3)/'Descriptive Stats'!$N$7</f>
        <v>-1.1338993993275388</v>
      </c>
      <c r="R531">
        <v>49.83</v>
      </c>
      <c r="S531" s="5">
        <v>0.17595166699461581</v>
      </c>
    </row>
    <row r="532" spans="1:19" ht="15" customHeight="1" x14ac:dyDescent="0.25">
      <c r="A532">
        <v>37</v>
      </c>
      <c r="B532">
        <v>37</v>
      </c>
      <c r="C532" t="s">
        <v>251</v>
      </c>
      <c r="D532" s="6">
        <v>38</v>
      </c>
      <c r="E532" s="6">
        <f>(D532-'Descriptive Stats'!$B$3)/'Descriptive Stats'!$B$7</f>
        <v>-1.1911492771666627</v>
      </c>
      <c r="F532" s="6">
        <v>41</v>
      </c>
      <c r="G532" s="6">
        <f>(F532-'Descriptive Stats'!$D$3)/'Descriptive Stats'!$D$7</f>
        <v>-1.2063593342562313</v>
      </c>
      <c r="H532" s="6">
        <v>40</v>
      </c>
      <c r="I532" s="5">
        <f>('Base Stats'!H50-'Descriptive Stats'!$F$3)/'Descriptive Stats'!$F$7</f>
        <v>-0.93999629404021823</v>
      </c>
      <c r="J532" s="6">
        <v>50</v>
      </c>
      <c r="K532" s="6">
        <f>(J532-'Descriptive Stats'!$H$3)/'Descriptive Stats'!$J$7</f>
        <v>-0.80311158461575372</v>
      </c>
      <c r="L532" s="6">
        <v>65</v>
      </c>
      <c r="M532" s="6">
        <f>(L532-'Descriptive Stats'!$J$3)/'Descriptive Stats'!$J$7</f>
        <v>-0.25451235330477107</v>
      </c>
      <c r="N532" s="6">
        <v>65</v>
      </c>
      <c r="O532" s="6">
        <f>(N532-'Descriptive Stats'!$L$3)/'Descriptive Stats'!$L$7</f>
        <v>-0.11170709832143137</v>
      </c>
      <c r="P532" s="6">
        <v>299</v>
      </c>
      <c r="Q532" s="6">
        <f>(P532-'Descriptive Stats'!$N$3)/'Descriptive Stats'!$N$7</f>
        <v>-1.1338993993275388</v>
      </c>
      <c r="R532">
        <v>49.83</v>
      </c>
      <c r="S532" s="5">
        <v>0.184053120319464</v>
      </c>
    </row>
    <row r="533" spans="1:19" ht="15" customHeight="1" x14ac:dyDescent="0.25">
      <c r="A533">
        <v>283</v>
      </c>
      <c r="B533">
        <v>283</v>
      </c>
      <c r="C533" t="s">
        <v>581</v>
      </c>
      <c r="D533" s="6">
        <v>40</v>
      </c>
      <c r="E533" s="6">
        <f>(D533-'Descriptive Stats'!$B$3)/'Descriptive Stats'!$B$7</f>
        <v>-1.1156891709668622</v>
      </c>
      <c r="F533" s="6">
        <v>30</v>
      </c>
      <c r="G533" s="6">
        <f>(F533-'Descriptive Stats'!$D$3)/'Descriptive Stats'!$D$7</f>
        <v>-1.5448989156410513</v>
      </c>
      <c r="H533" s="6">
        <v>32</v>
      </c>
      <c r="I533" s="5">
        <f>('Base Stats'!H338-'Descriptive Stats'!$F$3)/'Descriptive Stats'!$F$7</f>
        <v>1.5424801856692849</v>
      </c>
      <c r="J533" s="6">
        <v>50</v>
      </c>
      <c r="K533" s="6">
        <f>(J533-'Descriptive Stats'!$H$3)/'Descriptive Stats'!$J$7</f>
        <v>-0.80311158461575372</v>
      </c>
      <c r="L533" s="6">
        <v>52</v>
      </c>
      <c r="M533" s="6">
        <f>(L533-'Descriptive Stats'!$J$3)/'Descriptive Stats'!$J$7</f>
        <v>-0.71590105795887438</v>
      </c>
      <c r="N533" s="6">
        <v>65</v>
      </c>
      <c r="O533" s="6">
        <f>(N533-'Descriptive Stats'!$L$3)/'Descriptive Stats'!$L$7</f>
        <v>-0.11170709832143137</v>
      </c>
      <c r="P533" s="6">
        <v>269</v>
      </c>
      <c r="Q533" s="6">
        <f>(P533-'Descriptive Stats'!$N$3)/'Descriptive Stats'!$N$7</f>
        <v>-1.3796201533067223</v>
      </c>
      <c r="R533">
        <v>44.83</v>
      </c>
      <c r="S533" s="5">
        <v>0.92448640016766481</v>
      </c>
    </row>
    <row r="534" spans="1:19" ht="15" customHeight="1" x14ac:dyDescent="0.25">
      <c r="A534">
        <v>28</v>
      </c>
      <c r="B534">
        <v>28</v>
      </c>
      <c r="C534" t="s">
        <v>240</v>
      </c>
      <c r="D534" s="6">
        <v>75</v>
      </c>
      <c r="E534" s="6">
        <f>(D534-'Descriptive Stats'!$B$3)/'Descriptive Stats'!$B$7</f>
        <v>0.20486268752964518</v>
      </c>
      <c r="F534" s="6">
        <v>100</v>
      </c>
      <c r="G534" s="6">
        <f>(F534-'Descriptive Stats'!$D$3)/'Descriptive Stats'!$D$7</f>
        <v>0.60944387498962094</v>
      </c>
      <c r="H534" s="6">
        <v>110</v>
      </c>
      <c r="I534" s="5">
        <f>('Base Stats'!H40-'Descriptive Stats'!$F$3)/'Descriptive Stats'!$F$7</f>
        <v>0.17393545967558449</v>
      </c>
      <c r="J534" s="6">
        <v>45</v>
      </c>
      <c r="K534" s="6">
        <f>(J534-'Descriptive Stats'!$H$3)/'Descriptive Stats'!$J$7</f>
        <v>-0.98056877871348569</v>
      </c>
      <c r="L534" s="6">
        <v>55</v>
      </c>
      <c r="M534" s="6">
        <f>(L534-'Descriptive Stats'!$J$3)/'Descriptive Stats'!$J$7</f>
        <v>-0.60942674150023513</v>
      </c>
      <c r="N534" s="6">
        <v>65</v>
      </c>
      <c r="O534" s="6">
        <f>(N534-'Descriptive Stats'!$L$3)/'Descriptive Stats'!$L$7</f>
        <v>-0.11170709832143137</v>
      </c>
      <c r="P534" s="6">
        <v>450</v>
      </c>
      <c r="Q534" s="6">
        <f>(P534-'Descriptive Stats'!$N$3)/'Descriptive Stats'!$N$7</f>
        <v>0.10289506236768446</v>
      </c>
      <c r="R534">
        <v>75</v>
      </c>
      <c r="S534" s="5">
        <v>0.38485944317334764</v>
      </c>
    </row>
    <row r="535" spans="1:19" ht="15" customHeight="1" x14ac:dyDescent="0.25">
      <c r="A535">
        <v>594</v>
      </c>
      <c r="B535">
        <v>594</v>
      </c>
      <c r="C535" t="s">
        <v>974</v>
      </c>
      <c r="D535" s="6">
        <v>165</v>
      </c>
      <c r="E535" s="6">
        <f>(D535-'Descriptive Stats'!$B$3)/'Descriptive Stats'!$B$7</f>
        <v>3.6005674665206642</v>
      </c>
      <c r="F535" s="6">
        <v>75</v>
      </c>
      <c r="G535" s="6">
        <f>(F535-'Descriptive Stats'!$D$3)/'Descriptive Stats'!$D$7</f>
        <v>-0.15996426452133344</v>
      </c>
      <c r="H535" s="6">
        <v>80</v>
      </c>
      <c r="I535" s="5">
        <f>('Base Stats'!H690-'Descriptive Stats'!$F$3)/'Descriptive Stats'!$F$7</f>
        <v>1.480235200189838E-2</v>
      </c>
      <c r="J535" s="6">
        <v>40</v>
      </c>
      <c r="K535" s="6">
        <f>(J535-'Descriptive Stats'!$H$3)/'Descriptive Stats'!$J$7</f>
        <v>-1.1580259728112177</v>
      </c>
      <c r="L535" s="6">
        <v>45</v>
      </c>
      <c r="M535" s="6">
        <f>(L535-'Descriptive Stats'!$J$3)/'Descriptive Stats'!$J$7</f>
        <v>-0.96434112969569918</v>
      </c>
      <c r="N535" s="6">
        <v>65</v>
      </c>
      <c r="O535" s="6">
        <f>(N535-'Descriptive Stats'!$L$3)/'Descriptive Stats'!$L$7</f>
        <v>-0.11170709832143137</v>
      </c>
      <c r="P535" s="6">
        <v>470</v>
      </c>
      <c r="Q535" s="6">
        <f>(P535-'Descriptive Stats'!$N$3)/'Descriptive Stats'!$N$7</f>
        <v>0.26670889835380673</v>
      </c>
      <c r="R535">
        <v>78.33</v>
      </c>
      <c r="S535" s="5">
        <v>2.5658146506971486</v>
      </c>
    </row>
    <row r="536" spans="1:19" ht="15" customHeight="1" x14ac:dyDescent="0.25">
      <c r="A536">
        <v>810</v>
      </c>
      <c r="B536">
        <v>810</v>
      </c>
      <c r="C536" t="s">
        <v>1236</v>
      </c>
      <c r="D536" s="6">
        <v>50</v>
      </c>
      <c r="E536" s="6">
        <f>(D536-'Descriptive Stats'!$B$3)/'Descriptive Stats'!$B$7</f>
        <v>-0.73838863996786008</v>
      </c>
      <c r="F536" s="6">
        <v>65</v>
      </c>
      <c r="G536" s="6">
        <f>(F536-'Descriptive Stats'!$D$3)/'Descriptive Stats'!$D$7</f>
        <v>-0.46772752032571518</v>
      </c>
      <c r="H536" s="6">
        <v>50</v>
      </c>
      <c r="I536" s="5">
        <f>('Base Stats'!H932-'Descriptive Stats'!$F$3)/'Descriptive Stats'!$F$7</f>
        <v>0.33306856734927059</v>
      </c>
      <c r="J536" s="6">
        <v>40</v>
      </c>
      <c r="K536" s="6">
        <f>(J536-'Descriptive Stats'!$H$3)/'Descriptive Stats'!$J$7</f>
        <v>-1.1580259728112177</v>
      </c>
      <c r="L536" s="6">
        <v>40</v>
      </c>
      <c r="M536" s="6">
        <f>(L536-'Descriptive Stats'!$J$3)/'Descriptive Stats'!$J$7</f>
        <v>-1.1417983237934313</v>
      </c>
      <c r="N536" s="6">
        <v>65</v>
      </c>
      <c r="O536" s="6">
        <f>(N536-'Descriptive Stats'!$L$3)/'Descriptive Stats'!$L$7</f>
        <v>-0.11170709832143137</v>
      </c>
      <c r="P536" s="6">
        <v>310</v>
      </c>
      <c r="Q536" s="6">
        <f>(P536-'Descriptive Stats'!$N$3)/'Descriptive Stats'!$N$7</f>
        <v>-1.0438017895351717</v>
      </c>
      <c r="R536">
        <v>51.67</v>
      </c>
      <c r="S536" s="5">
        <v>0.20966606253474435</v>
      </c>
    </row>
    <row r="537" spans="1:19" ht="15" customHeight="1" x14ac:dyDescent="0.25">
      <c r="A537">
        <v>568</v>
      </c>
      <c r="B537">
        <v>568</v>
      </c>
      <c r="C537" t="s">
        <v>948</v>
      </c>
      <c r="D537" s="6">
        <v>50</v>
      </c>
      <c r="E537" s="6">
        <f>(D537-'Descriptive Stats'!$B$3)/'Descriptive Stats'!$B$7</f>
        <v>-0.73838863996786008</v>
      </c>
      <c r="F537" s="6">
        <v>50</v>
      </c>
      <c r="G537" s="6">
        <f>(F537-'Descriptive Stats'!$D$3)/'Descriptive Stats'!$D$7</f>
        <v>-0.92937240403228782</v>
      </c>
      <c r="H537" s="6">
        <v>62</v>
      </c>
      <c r="I537" s="5">
        <f>('Base Stats'!H664-'Descriptive Stats'!$F$3)/'Descriptive Stats'!$F$7</f>
        <v>1.5106535641345478</v>
      </c>
      <c r="J537" s="6">
        <v>40</v>
      </c>
      <c r="K537" s="6">
        <f>(J537-'Descriptive Stats'!$H$3)/'Descriptive Stats'!$J$7</f>
        <v>-1.1580259728112177</v>
      </c>
      <c r="L537" s="6">
        <v>62</v>
      </c>
      <c r="M537" s="6">
        <f>(L537-'Descriptive Stats'!$J$3)/'Descriptive Stats'!$J$7</f>
        <v>-0.36098666976341026</v>
      </c>
      <c r="N537" s="6">
        <v>65</v>
      </c>
      <c r="O537" s="6">
        <f>(N537-'Descriptive Stats'!$L$3)/'Descriptive Stats'!$L$7</f>
        <v>-0.11170709832143137</v>
      </c>
      <c r="P537" s="6">
        <v>329</v>
      </c>
      <c r="Q537" s="6">
        <f>(P537-'Descriptive Stats'!$N$3)/'Descriptive Stats'!$N$7</f>
        <v>-0.88817864534835544</v>
      </c>
      <c r="R537">
        <v>54.83</v>
      </c>
      <c r="S537" s="5">
        <v>0.12150071624236602</v>
      </c>
    </row>
    <row r="538" spans="1:19" ht="15" customHeight="1" x14ac:dyDescent="0.25">
      <c r="A538">
        <v>551</v>
      </c>
      <c r="B538">
        <v>551</v>
      </c>
      <c r="C538" t="s">
        <v>921</v>
      </c>
      <c r="D538" s="6">
        <v>50</v>
      </c>
      <c r="E538" s="6">
        <f>(D538-'Descriptive Stats'!$B$3)/'Descriptive Stats'!$B$7</f>
        <v>-0.73838863996786008</v>
      </c>
      <c r="F538" s="6">
        <v>72</v>
      </c>
      <c r="G538" s="6">
        <f>(F538-'Descriptive Stats'!$D$3)/'Descriptive Stats'!$D$7</f>
        <v>-0.25229324126264796</v>
      </c>
      <c r="H538" s="6">
        <v>35</v>
      </c>
      <c r="I538" s="5">
        <f>('Base Stats'!H642-'Descriptive Stats'!$F$3)/'Descriptive Stats'!$F$7</f>
        <v>1.480235200189838E-2</v>
      </c>
      <c r="J538" s="6">
        <v>35</v>
      </c>
      <c r="K538" s="6">
        <f>(J538-'Descriptive Stats'!$H$3)/'Descriptive Stats'!$J$7</f>
        <v>-1.3354831669089497</v>
      </c>
      <c r="L538" s="6">
        <v>35</v>
      </c>
      <c r="M538" s="6">
        <f>(L538-'Descriptive Stats'!$J$3)/'Descriptive Stats'!$J$7</f>
        <v>-1.3192555178911634</v>
      </c>
      <c r="N538" s="6">
        <v>65</v>
      </c>
      <c r="O538" s="6">
        <f>(N538-'Descriptive Stats'!$L$3)/'Descriptive Stats'!$L$7</f>
        <v>-0.11170709832143137</v>
      </c>
      <c r="P538" s="6">
        <v>292</v>
      </c>
      <c r="Q538" s="6">
        <f>(P538-'Descriptive Stats'!$N$3)/'Descriptive Stats'!$N$7</f>
        <v>-1.1912342419226816</v>
      </c>
      <c r="R538">
        <v>48.67</v>
      </c>
      <c r="S538" s="5">
        <v>0.72808440690891052</v>
      </c>
    </row>
    <row r="539" spans="1:19" ht="15" customHeight="1" x14ac:dyDescent="0.25">
      <c r="A539">
        <v>731</v>
      </c>
      <c r="B539">
        <v>731</v>
      </c>
      <c r="C539" t="s">
        <v>1143</v>
      </c>
      <c r="D539" s="6">
        <v>35</v>
      </c>
      <c r="E539" s="6">
        <f>(D539-'Descriptive Stats'!$B$3)/'Descriptive Stats'!$B$7</f>
        <v>-1.3043394364663632</v>
      </c>
      <c r="F539" s="6">
        <v>75</v>
      </c>
      <c r="G539" s="6">
        <f>(F539-'Descriptive Stats'!$D$3)/'Descriptive Stats'!$D$7</f>
        <v>-0.15996426452133344</v>
      </c>
      <c r="H539" s="6">
        <v>30</v>
      </c>
      <c r="I539" s="5">
        <f>('Base Stats'!H846-'Descriptive Stats'!$F$3)/'Descriptive Stats'!$F$7</f>
        <v>0.33306856734927059</v>
      </c>
      <c r="J539" s="6">
        <v>30</v>
      </c>
      <c r="K539" s="6">
        <f>(J539-'Descriptive Stats'!$H$3)/'Descriptive Stats'!$J$7</f>
        <v>-1.5129403610066818</v>
      </c>
      <c r="L539" s="6">
        <v>30</v>
      </c>
      <c r="M539" s="6">
        <f>(L539-'Descriptive Stats'!$J$3)/'Descriptive Stats'!$J$7</f>
        <v>-1.4967127119888952</v>
      </c>
      <c r="N539" s="6">
        <v>65</v>
      </c>
      <c r="O539" s="6">
        <f>(N539-'Descriptive Stats'!$L$3)/'Descriptive Stats'!$L$7</f>
        <v>-0.11170709832143137</v>
      </c>
      <c r="P539" s="6">
        <v>265</v>
      </c>
      <c r="Q539" s="6">
        <f>(P539-'Descriptive Stats'!$N$3)/'Descriptive Stats'!$N$7</f>
        <v>-1.4123829205039469</v>
      </c>
      <c r="R539">
        <v>44.17</v>
      </c>
      <c r="S539" s="5">
        <v>1.5943618759514646</v>
      </c>
    </row>
    <row r="540" spans="1:19" ht="15" customHeight="1" x14ac:dyDescent="0.25">
      <c r="A540">
        <v>451</v>
      </c>
      <c r="B540">
        <v>451</v>
      </c>
      <c r="C540" t="s">
        <v>801</v>
      </c>
      <c r="D540" s="6">
        <v>40</v>
      </c>
      <c r="E540" s="6">
        <f>(D540-'Descriptive Stats'!$B$3)/'Descriptive Stats'!$B$7</f>
        <v>-1.1156891709668622</v>
      </c>
      <c r="F540" s="6">
        <v>50</v>
      </c>
      <c r="G540" s="6">
        <f>(F540-'Descriptive Stats'!$D$3)/'Descriptive Stats'!$D$7</f>
        <v>-0.92937240403228782</v>
      </c>
      <c r="H540" s="6">
        <v>90</v>
      </c>
      <c r="I540" s="5">
        <f>('Base Stats'!H532-'Descriptive Stats'!$F$3)/'Descriptive Stats'!$F$7</f>
        <v>-1.0991294017139044</v>
      </c>
      <c r="J540" s="6">
        <v>30</v>
      </c>
      <c r="K540" s="6">
        <f>(J540-'Descriptive Stats'!$H$3)/'Descriptive Stats'!$J$7</f>
        <v>-1.5129403610066818</v>
      </c>
      <c r="L540" s="6">
        <v>55</v>
      </c>
      <c r="M540" s="6">
        <f>(L540-'Descriptive Stats'!$J$3)/'Descriptive Stats'!$J$7</f>
        <v>-0.60942674150023513</v>
      </c>
      <c r="N540" s="6">
        <v>65</v>
      </c>
      <c r="O540" s="6">
        <f>(N540-'Descriptive Stats'!$L$3)/'Descriptive Stats'!$L$7</f>
        <v>-0.11170709832143137</v>
      </c>
      <c r="P540" s="6">
        <v>330</v>
      </c>
      <c r="Q540" s="6">
        <f>(P540-'Descriptive Stats'!$N$3)/'Descriptive Stats'!$N$7</f>
        <v>-0.87998795354904935</v>
      </c>
      <c r="R540">
        <v>55</v>
      </c>
      <c r="S540" s="5">
        <v>0.20800351229998959</v>
      </c>
    </row>
    <row r="541" spans="1:19" ht="15" customHeight="1" x14ac:dyDescent="0.25">
      <c r="A541">
        <v>28</v>
      </c>
      <c r="B541" t="s">
        <v>241</v>
      </c>
      <c r="C541" t="s">
        <v>242</v>
      </c>
      <c r="D541" s="6">
        <v>75</v>
      </c>
      <c r="E541" s="6">
        <f>(D541-'Descriptive Stats'!$B$3)/'Descriptive Stats'!$B$7</f>
        <v>0.20486268752964518</v>
      </c>
      <c r="F541" s="6">
        <v>100</v>
      </c>
      <c r="G541" s="6">
        <f>(F541-'Descriptive Stats'!$D$3)/'Descriptive Stats'!$D$7</f>
        <v>0.60944387498962094</v>
      </c>
      <c r="H541" s="6">
        <v>120</v>
      </c>
      <c r="I541" s="5">
        <f>('Base Stats'!H41-'Descriptive Stats'!$F$3)/'Descriptive Stats'!$F$7</f>
        <v>-0.46259697101915992</v>
      </c>
      <c r="J541" s="6">
        <v>25</v>
      </c>
      <c r="K541" s="6">
        <f>(J541-'Descriptive Stats'!$H$3)/'Descriptive Stats'!$J$7</f>
        <v>-1.6903975551044139</v>
      </c>
      <c r="L541" s="6">
        <v>65</v>
      </c>
      <c r="M541" s="6">
        <f>(L541-'Descriptive Stats'!$J$3)/'Descriptive Stats'!$J$7</f>
        <v>-0.25451235330477107</v>
      </c>
      <c r="N541" s="6">
        <v>65</v>
      </c>
      <c r="O541" s="6">
        <f>(N541-'Descriptive Stats'!$L$3)/'Descriptive Stats'!$L$7</f>
        <v>-0.11170709832143137</v>
      </c>
      <c r="P541" s="6">
        <v>450</v>
      </c>
      <c r="Q541" s="6">
        <f>(P541-'Descriptive Stats'!$N$3)/'Descriptive Stats'!$N$7</f>
        <v>0.10289506236768446</v>
      </c>
      <c r="R541">
        <v>75</v>
      </c>
      <c r="S541" s="5">
        <v>0.58276246003897614</v>
      </c>
    </row>
    <row r="542" spans="1:19" ht="15" customHeight="1" x14ac:dyDescent="0.25">
      <c r="A542">
        <v>869</v>
      </c>
      <c r="B542">
        <v>869</v>
      </c>
      <c r="C542" t="s">
        <v>1297</v>
      </c>
      <c r="D542" s="6">
        <v>65</v>
      </c>
      <c r="E542" s="6">
        <f>(D542-'Descriptive Stats'!$B$3)/'Descriptive Stats'!$B$7</f>
        <v>-0.17243784346935695</v>
      </c>
      <c r="F542" s="6">
        <v>60</v>
      </c>
      <c r="G542" s="6">
        <f>(F542-'Descriptive Stats'!$D$3)/'Descriptive Stats'!$D$7</f>
        <v>-0.62160914822790603</v>
      </c>
      <c r="H542" s="6">
        <v>75</v>
      </c>
      <c r="I542" s="5">
        <f>('Base Stats'!H992-'Descriptive Stats'!$F$3)/'Descriptive Stats'!$F$7</f>
        <v>0.17393545967558449</v>
      </c>
      <c r="J542" s="6">
        <v>110</v>
      </c>
      <c r="K542" s="6">
        <f>(J542-'Descriptive Stats'!$H$3)/'Descriptive Stats'!$J$7</f>
        <v>1.3263747445570306</v>
      </c>
      <c r="L542" s="6">
        <v>121</v>
      </c>
      <c r="M542" s="6">
        <f>(L542-'Descriptive Stats'!$J$3)/'Descriptive Stats'!$J$7</f>
        <v>1.7330082205898278</v>
      </c>
      <c r="N542" s="6">
        <v>64</v>
      </c>
      <c r="O542" s="6">
        <f>(N542-'Descriptive Stats'!$L$3)/'Descriptive Stats'!$L$7</f>
        <v>-0.14519946830754443</v>
      </c>
      <c r="P542" s="6">
        <v>495</v>
      </c>
      <c r="Q542" s="6">
        <f>(P542-'Descriptive Stats'!$N$3)/'Descriptive Stats'!$N$7</f>
        <v>0.47147619333645963</v>
      </c>
      <c r="R542">
        <v>82.5</v>
      </c>
      <c r="S542" s="5">
        <v>0.72397742780775565</v>
      </c>
    </row>
    <row r="543" spans="1:19" ht="15" customHeight="1" x14ac:dyDescent="0.25">
      <c r="A543">
        <v>652</v>
      </c>
      <c r="B543">
        <v>652</v>
      </c>
      <c r="C543" t="s">
        <v>1046</v>
      </c>
      <c r="D543" s="6">
        <v>88</v>
      </c>
      <c r="E543" s="6">
        <f>(D543-'Descriptive Stats'!$B$3)/'Descriptive Stats'!$B$7</f>
        <v>0.69535337782834794</v>
      </c>
      <c r="F543" s="6">
        <v>107</v>
      </c>
      <c r="G543" s="6">
        <f>(F543-'Descriptive Stats'!$D$3)/'Descriptive Stats'!$D$7</f>
        <v>0.82487815405268816</v>
      </c>
      <c r="H543" s="6">
        <v>122</v>
      </c>
      <c r="I543" s="5">
        <f>('Base Stats'!H755-'Descriptive Stats'!$F$3)/'Descriptive Stats'!$F$7</f>
        <v>1.6061334287387594</v>
      </c>
      <c r="J543" s="6">
        <v>74</v>
      </c>
      <c r="K543" s="6">
        <f>(J543-'Descriptive Stats'!$H$3)/'Descriptive Stats'!$J$7</f>
        <v>4.8682947053360091E-2</v>
      </c>
      <c r="L543" s="6">
        <v>75</v>
      </c>
      <c r="M543" s="6">
        <f>(L543-'Descriptive Stats'!$J$3)/'Descriptive Stats'!$J$7</f>
        <v>0.10040203489069302</v>
      </c>
      <c r="N543" s="6">
        <v>64</v>
      </c>
      <c r="O543" s="6">
        <f>(N543-'Descriptive Stats'!$L$3)/'Descriptive Stats'!$L$7</f>
        <v>-0.14519946830754443</v>
      </c>
      <c r="P543" s="6">
        <v>530</v>
      </c>
      <c r="Q543" s="6">
        <f>(P543-'Descriptive Stats'!$N$3)/'Descriptive Stats'!$N$7</f>
        <v>0.75815040631217367</v>
      </c>
      <c r="R543">
        <v>88.33</v>
      </c>
      <c r="S543" s="5">
        <v>0.2039442642445069</v>
      </c>
    </row>
    <row r="544" spans="1:19" ht="15" customHeight="1" x14ac:dyDescent="0.25">
      <c r="A544">
        <v>513</v>
      </c>
      <c r="B544">
        <v>513</v>
      </c>
      <c r="C544" t="s">
        <v>881</v>
      </c>
      <c r="D544" s="6">
        <v>50</v>
      </c>
      <c r="E544" s="6">
        <f>(D544-'Descriptive Stats'!$B$3)/'Descriptive Stats'!$B$7</f>
        <v>-0.73838863996786008</v>
      </c>
      <c r="F544" s="6">
        <v>53</v>
      </c>
      <c r="G544" s="6">
        <f>(F544-'Descriptive Stats'!$D$3)/'Descriptive Stats'!$D$7</f>
        <v>-0.83704342729097325</v>
      </c>
      <c r="H544" s="6">
        <v>48</v>
      </c>
      <c r="I544" s="5">
        <f>('Base Stats'!H603-'Descriptive Stats'!$F$3)/'Descriptive Stats'!$F$7</f>
        <v>-0.30346386334547382</v>
      </c>
      <c r="J544" s="6">
        <v>53</v>
      </c>
      <c r="K544" s="6">
        <f>(J544-'Descriptive Stats'!$H$3)/'Descriptive Stats'!$J$7</f>
        <v>-0.69663726815711446</v>
      </c>
      <c r="L544" s="6">
        <v>48</v>
      </c>
      <c r="M544" s="6">
        <f>(L544-'Descriptive Stats'!$J$3)/'Descriptive Stats'!$J$7</f>
        <v>-0.85786681323705993</v>
      </c>
      <c r="N544" s="6">
        <v>64</v>
      </c>
      <c r="O544" s="6">
        <f>(N544-'Descriptive Stats'!$L$3)/'Descriptive Stats'!$L$7</f>
        <v>-0.14519946830754443</v>
      </c>
      <c r="P544" s="6">
        <v>316</v>
      </c>
      <c r="Q544" s="6">
        <f>(P544-'Descriptive Stats'!$N$3)/'Descriptive Stats'!$N$7</f>
        <v>-0.99465763873933488</v>
      </c>
      <c r="R544">
        <v>52.67</v>
      </c>
      <c r="S544" s="5">
        <v>5.7300428355281201E-2</v>
      </c>
    </row>
    <row r="545" spans="1:19" ht="15" customHeight="1" x14ac:dyDescent="0.25">
      <c r="A545">
        <v>515</v>
      </c>
      <c r="B545">
        <v>515</v>
      </c>
      <c r="C545" t="s">
        <v>883</v>
      </c>
      <c r="D545" s="6">
        <v>50</v>
      </c>
      <c r="E545" s="6">
        <f>(D545-'Descriptive Stats'!$B$3)/'Descriptive Stats'!$B$7</f>
        <v>-0.73838863996786008</v>
      </c>
      <c r="F545" s="6">
        <v>53</v>
      </c>
      <c r="G545" s="6">
        <f>(F545-'Descriptive Stats'!$D$3)/'Descriptive Stats'!$D$7</f>
        <v>-0.83704342729097325</v>
      </c>
      <c r="H545" s="6">
        <v>48</v>
      </c>
      <c r="I545" s="5">
        <f>('Base Stats'!H605-'Descriptive Stats'!$F$3)/'Descriptive Stats'!$F$7</f>
        <v>-1.894794940082335</v>
      </c>
      <c r="J545" s="6">
        <v>53</v>
      </c>
      <c r="K545" s="6">
        <f>(J545-'Descriptive Stats'!$H$3)/'Descriptive Stats'!$J$7</f>
        <v>-0.69663726815711446</v>
      </c>
      <c r="L545" s="6">
        <v>48</v>
      </c>
      <c r="M545" s="6">
        <f>(L545-'Descriptive Stats'!$J$3)/'Descriptive Stats'!$J$7</f>
        <v>-0.85786681323705993</v>
      </c>
      <c r="N545" s="6">
        <v>64</v>
      </c>
      <c r="O545" s="6">
        <f>(N545-'Descriptive Stats'!$L$3)/'Descriptive Stats'!$L$7</f>
        <v>-0.14519946830754443</v>
      </c>
      <c r="P545" s="6">
        <v>316</v>
      </c>
      <c r="Q545" s="6">
        <f>(P545-'Descriptive Stats'!$N$3)/'Descriptive Stats'!$N$7</f>
        <v>-0.99465763873933488</v>
      </c>
      <c r="R545">
        <v>52.67</v>
      </c>
      <c r="S545" s="5">
        <v>6.2289410349249508E-2</v>
      </c>
    </row>
    <row r="546" spans="1:19" ht="15" customHeight="1" x14ac:dyDescent="0.25">
      <c r="A546">
        <v>511</v>
      </c>
      <c r="B546">
        <v>511</v>
      </c>
      <c r="C546" t="s">
        <v>879</v>
      </c>
      <c r="D546" s="6">
        <v>50</v>
      </c>
      <c r="E546" s="6">
        <f>(D546-'Descriptive Stats'!$B$3)/'Descriptive Stats'!$B$7</f>
        <v>-0.73838863996786008</v>
      </c>
      <c r="F546" s="6">
        <v>53</v>
      </c>
      <c r="G546" s="6">
        <f>(F546-'Descriptive Stats'!$D$3)/'Descriptive Stats'!$D$7</f>
        <v>-0.83704342729097325</v>
      </c>
      <c r="H546" s="6">
        <v>48</v>
      </c>
      <c r="I546" s="5">
        <f>('Base Stats'!H601-'Descriptive Stats'!$F$3)/'Descriptive Stats'!$F$7</f>
        <v>-0.62173007869284602</v>
      </c>
      <c r="J546" s="6">
        <v>53</v>
      </c>
      <c r="K546" s="6">
        <f>(J546-'Descriptive Stats'!$H$3)/'Descriptive Stats'!$J$7</f>
        <v>-0.69663726815711446</v>
      </c>
      <c r="L546" s="6">
        <v>48</v>
      </c>
      <c r="M546" s="6">
        <f>(L546-'Descriptive Stats'!$J$3)/'Descriptive Stats'!$J$7</f>
        <v>-0.85786681323705993</v>
      </c>
      <c r="N546" s="6">
        <v>64</v>
      </c>
      <c r="O546" s="6">
        <f>(N546-'Descriptive Stats'!$L$3)/'Descriptive Stats'!$L$7</f>
        <v>-0.14519946830754443</v>
      </c>
      <c r="P546" s="6">
        <v>316</v>
      </c>
      <c r="Q546" s="6">
        <f>(P546-'Descriptive Stats'!$N$3)/'Descriptive Stats'!$N$7</f>
        <v>-0.99465763873933488</v>
      </c>
      <c r="R546">
        <v>52.67</v>
      </c>
      <c r="S546" s="5">
        <v>0.11946193292762948</v>
      </c>
    </row>
    <row r="547" spans="1:19" ht="15" customHeight="1" x14ac:dyDescent="0.25">
      <c r="A547">
        <v>535</v>
      </c>
      <c r="B547">
        <v>535</v>
      </c>
      <c r="C547" t="s">
        <v>905</v>
      </c>
      <c r="D547" s="6">
        <v>50</v>
      </c>
      <c r="E547" s="6">
        <f>(D547-'Descriptive Stats'!$B$3)/'Descriptive Stats'!$B$7</f>
        <v>-0.73838863996786008</v>
      </c>
      <c r="F547" s="6">
        <v>50</v>
      </c>
      <c r="G547" s="6">
        <f>(F547-'Descriptive Stats'!$D$3)/'Descriptive Stats'!$D$7</f>
        <v>-0.92937240403228782</v>
      </c>
      <c r="H547" s="6">
        <v>40</v>
      </c>
      <c r="I547" s="5">
        <f>('Base Stats'!H626-'Descriptive Stats'!$F$3)/'Descriptive Stats'!$F$7</f>
        <v>0.96960099804401501</v>
      </c>
      <c r="J547" s="6">
        <v>50</v>
      </c>
      <c r="K547" s="6">
        <f>(J547-'Descriptive Stats'!$H$3)/'Descriptive Stats'!$J$7</f>
        <v>-0.80311158461575372</v>
      </c>
      <c r="L547" s="6">
        <v>40</v>
      </c>
      <c r="M547" s="6">
        <f>(L547-'Descriptive Stats'!$J$3)/'Descriptive Stats'!$J$7</f>
        <v>-1.1417983237934313</v>
      </c>
      <c r="N547" s="6">
        <v>64</v>
      </c>
      <c r="O547" s="6">
        <f>(N547-'Descriptive Stats'!$L$3)/'Descriptive Stats'!$L$7</f>
        <v>-0.14519946830754443</v>
      </c>
      <c r="P547" s="6">
        <v>294</v>
      </c>
      <c r="Q547" s="6">
        <f>(P547-'Descriptive Stats'!$N$3)/'Descriptive Stats'!$N$7</f>
        <v>-1.1748528583240694</v>
      </c>
      <c r="R547">
        <v>49</v>
      </c>
      <c r="S547" s="5">
        <v>0.11646956226141016</v>
      </c>
    </row>
    <row r="548" spans="1:19" ht="15" customHeight="1" x14ac:dyDescent="0.25">
      <c r="A548">
        <v>495</v>
      </c>
      <c r="B548">
        <v>495</v>
      </c>
      <c r="C548" t="s">
        <v>863</v>
      </c>
      <c r="D548" s="6">
        <v>45</v>
      </c>
      <c r="E548" s="6">
        <f>(D548-'Descriptive Stats'!$B$3)/'Descriptive Stats'!$B$7</f>
        <v>-0.92703890546736112</v>
      </c>
      <c r="F548" s="6">
        <v>45</v>
      </c>
      <c r="G548" s="6">
        <f>(F548-'Descriptive Stats'!$D$3)/'Descriptive Stats'!$D$7</f>
        <v>-1.0832540319344788</v>
      </c>
      <c r="H548" s="6">
        <v>55</v>
      </c>
      <c r="I548" s="5">
        <f>('Base Stats'!H585-'Descriptive Stats'!$F$3)/'Descriptive Stats'!$F$7</f>
        <v>-0.93999629404021823</v>
      </c>
      <c r="J548" s="6">
        <v>45</v>
      </c>
      <c r="K548" s="6">
        <f>(J548-'Descriptive Stats'!$H$3)/'Descriptive Stats'!$J$7</f>
        <v>-0.98056877871348569</v>
      </c>
      <c r="L548" s="6">
        <v>55</v>
      </c>
      <c r="M548" s="6">
        <f>(L548-'Descriptive Stats'!$J$3)/'Descriptive Stats'!$J$7</f>
        <v>-0.60942674150023513</v>
      </c>
      <c r="N548" s="6">
        <v>63</v>
      </c>
      <c r="O548" s="6">
        <f>(N548-'Descriptive Stats'!$L$3)/'Descriptive Stats'!$L$7</f>
        <v>-0.17869183829365748</v>
      </c>
      <c r="P548" s="6">
        <v>308</v>
      </c>
      <c r="Q548" s="6">
        <f>(P548-'Descriptive Stats'!$N$3)/'Descriptive Stats'!$N$7</f>
        <v>-1.0601831731337839</v>
      </c>
      <c r="R548">
        <v>51.33</v>
      </c>
      <c r="S548" s="5">
        <v>0.10663005957326988</v>
      </c>
    </row>
    <row r="549" spans="1:19" ht="15" customHeight="1" x14ac:dyDescent="0.25">
      <c r="A549">
        <v>739</v>
      </c>
      <c r="B549">
        <v>739</v>
      </c>
      <c r="C549" t="s">
        <v>1151</v>
      </c>
      <c r="D549" s="6">
        <v>47</v>
      </c>
      <c r="E549" s="6">
        <f>(D549-'Descriptive Stats'!$B$3)/'Descriptive Stats'!$B$7</f>
        <v>-0.85157879926756075</v>
      </c>
      <c r="F549" s="6">
        <v>82</v>
      </c>
      <c r="G549" s="6">
        <f>(F549-'Descriptive Stats'!$D$3)/'Descriptive Stats'!$D$7</f>
        <v>5.5470014541733774E-2</v>
      </c>
      <c r="H549" s="6">
        <v>57</v>
      </c>
      <c r="I549" s="5">
        <f>('Base Stats'!H854-'Descriptive Stats'!$F$3)/'Descriptive Stats'!$F$7</f>
        <v>-1.3855689955265393</v>
      </c>
      <c r="J549" s="6">
        <v>42</v>
      </c>
      <c r="K549" s="6">
        <f>(J549-'Descriptive Stats'!$H$3)/'Descriptive Stats'!$J$7</f>
        <v>-1.0870430951721248</v>
      </c>
      <c r="L549" s="6">
        <v>47</v>
      </c>
      <c r="M549" s="6">
        <f>(L549-'Descriptive Stats'!$J$3)/'Descriptive Stats'!$J$7</f>
        <v>-0.89335825205660635</v>
      </c>
      <c r="N549" s="6">
        <v>63</v>
      </c>
      <c r="O549" s="6">
        <f>(N549-'Descriptive Stats'!$L$3)/'Descriptive Stats'!$L$7</f>
        <v>-0.17869183829365748</v>
      </c>
      <c r="P549" s="6">
        <v>338</v>
      </c>
      <c r="Q549" s="6">
        <f>(P549-'Descriptive Stats'!$N$3)/'Descriptive Stats'!$N$7</f>
        <v>-0.81446241915460038</v>
      </c>
      <c r="R549">
        <v>56.33</v>
      </c>
      <c r="S549" s="5">
        <v>0.19326555301416265</v>
      </c>
    </row>
    <row r="550" spans="1:19" ht="15" customHeight="1" x14ac:dyDescent="0.25">
      <c r="A550">
        <v>118</v>
      </c>
      <c r="B550">
        <v>118</v>
      </c>
      <c r="C550" t="s">
        <v>376</v>
      </c>
      <c r="D550" s="6">
        <v>45</v>
      </c>
      <c r="E550" s="6">
        <f>(D550-'Descriptive Stats'!$B$3)/'Descriptive Stats'!$B$7</f>
        <v>-0.92703890546736112</v>
      </c>
      <c r="F550" s="6">
        <v>67</v>
      </c>
      <c r="G550" s="6">
        <f>(F550-'Descriptive Stats'!$D$3)/'Descriptive Stats'!$D$7</f>
        <v>-0.40617486916483886</v>
      </c>
      <c r="H550" s="6">
        <v>60</v>
      </c>
      <c r="I550" s="5">
        <f>('Base Stats'!H153-'Descriptive Stats'!$F$3)/'Descriptive Stats'!$F$7</f>
        <v>0.11028221660611004</v>
      </c>
      <c r="J550" s="6">
        <v>35</v>
      </c>
      <c r="K550" s="6">
        <f>(J550-'Descriptive Stats'!$H$3)/'Descriptive Stats'!$J$7</f>
        <v>-1.3354831669089497</v>
      </c>
      <c r="L550" s="6">
        <v>50</v>
      </c>
      <c r="M550" s="6">
        <f>(L550-'Descriptive Stats'!$J$3)/'Descriptive Stats'!$J$7</f>
        <v>-0.7868839355979671</v>
      </c>
      <c r="N550" s="6">
        <v>63</v>
      </c>
      <c r="O550" s="6">
        <f>(N550-'Descriptive Stats'!$L$3)/'Descriptive Stats'!$L$7</f>
        <v>-0.17869183829365748</v>
      </c>
      <c r="P550" s="6">
        <v>320</v>
      </c>
      <c r="Q550" s="6">
        <f>(P550-'Descriptive Stats'!$N$3)/'Descriptive Stats'!$N$7</f>
        <v>-0.96189487154211051</v>
      </c>
      <c r="R550">
        <v>53.33</v>
      </c>
      <c r="S550" s="5">
        <v>0.13664244846548287</v>
      </c>
    </row>
    <row r="551" spans="1:19" ht="15" customHeight="1" x14ac:dyDescent="0.25">
      <c r="A551">
        <v>661</v>
      </c>
      <c r="B551">
        <v>661</v>
      </c>
      <c r="C551" t="s">
        <v>1057</v>
      </c>
      <c r="D551" s="6">
        <v>45</v>
      </c>
      <c r="E551" s="6">
        <f>(D551-'Descriptive Stats'!$B$3)/'Descriptive Stats'!$B$7</f>
        <v>-0.92703890546736112</v>
      </c>
      <c r="F551" s="6">
        <v>50</v>
      </c>
      <c r="G551" s="6">
        <f>(F551-'Descriptive Stats'!$D$3)/'Descriptive Stats'!$D$7</f>
        <v>-0.92937240403228782</v>
      </c>
      <c r="H551" s="6">
        <v>43</v>
      </c>
      <c r="I551" s="5">
        <f>('Base Stats'!H765-'Descriptive Stats'!$F$3)/'Descriptive Stats'!$F$7</f>
        <v>1.7652665364124456</v>
      </c>
      <c r="J551" s="6">
        <v>40</v>
      </c>
      <c r="K551" s="6">
        <f>(J551-'Descriptive Stats'!$H$3)/'Descriptive Stats'!$J$7</f>
        <v>-1.1580259728112177</v>
      </c>
      <c r="L551" s="6">
        <v>38</v>
      </c>
      <c r="M551" s="6">
        <f>(L551-'Descriptive Stats'!$J$3)/'Descriptive Stats'!$J$7</f>
        <v>-1.2127812014325241</v>
      </c>
      <c r="N551" s="6">
        <v>62</v>
      </c>
      <c r="O551" s="6">
        <f>(N551-'Descriptive Stats'!$L$3)/'Descriptive Stats'!$L$7</f>
        <v>-0.21218420827977053</v>
      </c>
      <c r="P551" s="6">
        <v>278</v>
      </c>
      <c r="Q551" s="6">
        <f>(P551-'Descriptive Stats'!$N$3)/'Descriptive Stats'!$N$7</f>
        <v>-1.3059039271129673</v>
      </c>
      <c r="R551">
        <v>46.33</v>
      </c>
      <c r="S551" s="5">
        <v>0.6712174998015078</v>
      </c>
    </row>
    <row r="552" spans="1:19" ht="15" customHeight="1" x14ac:dyDescent="0.25">
      <c r="A552">
        <v>762</v>
      </c>
      <c r="B552">
        <v>762</v>
      </c>
      <c r="C552" t="s">
        <v>1180</v>
      </c>
      <c r="D552" s="6">
        <v>52</v>
      </c>
      <c r="E552" s="6">
        <f>(D552-'Descriptive Stats'!$B$3)/'Descriptive Stats'!$B$7</f>
        <v>-0.66292853376805971</v>
      </c>
      <c r="F552" s="6">
        <v>40</v>
      </c>
      <c r="G552" s="6">
        <f>(F552-'Descriptive Stats'!$D$3)/'Descriptive Stats'!$D$7</f>
        <v>-1.2371356598366696</v>
      </c>
      <c r="H552" s="6">
        <v>48</v>
      </c>
      <c r="I552" s="5">
        <f>('Base Stats'!H880-'Descriptive Stats'!$F$3)/'Descriptive Stats'!$F$7</f>
        <v>1.2878672133913873</v>
      </c>
      <c r="J552" s="6">
        <v>40</v>
      </c>
      <c r="K552" s="6">
        <f>(J552-'Descriptive Stats'!$H$3)/'Descriptive Stats'!$J$7</f>
        <v>-1.1580259728112177</v>
      </c>
      <c r="L552" s="6">
        <v>48</v>
      </c>
      <c r="M552" s="6">
        <f>(L552-'Descriptive Stats'!$J$3)/'Descriptive Stats'!$J$7</f>
        <v>-0.85786681323705993</v>
      </c>
      <c r="N552" s="6">
        <v>62</v>
      </c>
      <c r="O552" s="6">
        <f>(N552-'Descriptive Stats'!$L$3)/'Descriptive Stats'!$L$7</f>
        <v>-0.21218420827977053</v>
      </c>
      <c r="P552" s="6">
        <v>290</v>
      </c>
      <c r="Q552" s="6">
        <f>(P552-'Descriptive Stats'!$N$3)/'Descriptive Stats'!$N$7</f>
        <v>-1.207615625521294</v>
      </c>
      <c r="R552">
        <v>48.33</v>
      </c>
      <c r="S552" s="5">
        <v>0.11971601534850536</v>
      </c>
    </row>
    <row r="553" spans="1:19" ht="15" customHeight="1" x14ac:dyDescent="0.25">
      <c r="A553">
        <v>797</v>
      </c>
      <c r="B553">
        <v>797</v>
      </c>
      <c r="C553" t="s">
        <v>1217</v>
      </c>
      <c r="D553" s="6">
        <v>97</v>
      </c>
      <c r="E553" s="6">
        <f>(D553-'Descriptive Stats'!$B$3)/'Descriptive Stats'!$B$7</f>
        <v>1.0349238557274498</v>
      </c>
      <c r="F553" s="6">
        <v>101</v>
      </c>
      <c r="G553" s="6">
        <f>(F553-'Descriptive Stats'!$D$3)/'Descriptive Stats'!$D$7</f>
        <v>0.64022020057005913</v>
      </c>
      <c r="H553" s="6">
        <v>103</v>
      </c>
      <c r="I553" s="5">
        <f>('Base Stats'!H916-'Descriptive Stats'!$F$3)/'Descriptive Stats'!$F$7</f>
        <v>2.242665859433504</v>
      </c>
      <c r="J553" s="6">
        <v>107</v>
      </c>
      <c r="K553" s="6">
        <f>(J553-'Descriptive Stats'!$H$3)/'Descriptive Stats'!$J$7</f>
        <v>1.2199004280983916</v>
      </c>
      <c r="L553" s="6">
        <v>101</v>
      </c>
      <c r="M553" s="6">
        <f>(L553-'Descriptive Stats'!$J$3)/'Descriptive Stats'!$J$7</f>
        <v>1.0231794441988995</v>
      </c>
      <c r="N553" s="6">
        <v>61</v>
      </c>
      <c r="O553" s="6">
        <f>(N553-'Descriptive Stats'!$L$3)/'Descriptive Stats'!$L$7</f>
        <v>-0.2456765782658836</v>
      </c>
      <c r="P553" s="6">
        <v>570</v>
      </c>
      <c r="Q553" s="6">
        <f>(P553-'Descriptive Stats'!$N$3)/'Descriptive Stats'!$N$7</f>
        <v>1.0857780782844182</v>
      </c>
      <c r="R553">
        <v>95</v>
      </c>
      <c r="S553" s="5">
        <v>0.23060779381950425</v>
      </c>
    </row>
    <row r="554" spans="1:19" ht="15" customHeight="1" x14ac:dyDescent="0.25">
      <c r="A554">
        <v>248</v>
      </c>
      <c r="B554">
        <v>248</v>
      </c>
      <c r="C554" t="s">
        <v>532</v>
      </c>
      <c r="D554" s="6">
        <v>100</v>
      </c>
      <c r="E554" s="6">
        <f>(D554-'Descriptive Stats'!$B$3)/'Descriptive Stats'!$B$7</f>
        <v>1.1481140150271505</v>
      </c>
      <c r="F554" s="6">
        <v>134</v>
      </c>
      <c r="G554" s="6">
        <f>(F554-'Descriptive Stats'!$D$3)/'Descriptive Stats'!$D$7</f>
        <v>1.655838944724519</v>
      </c>
      <c r="H554" s="6">
        <v>110</v>
      </c>
      <c r="I554" s="5">
        <f>('Base Stats'!H296-'Descriptive Stats'!$F$3)/'Descriptive Stats'!$F$7</f>
        <v>1.2878672133913873</v>
      </c>
      <c r="J554" s="6">
        <v>95</v>
      </c>
      <c r="K554" s="6">
        <f>(J554-'Descriptive Stats'!$H$3)/'Descriptive Stats'!$J$7</f>
        <v>0.79400316226383461</v>
      </c>
      <c r="L554" s="6">
        <v>100</v>
      </c>
      <c r="M554" s="6">
        <f>(L554-'Descriptive Stats'!$J$3)/'Descriptive Stats'!$J$7</f>
        <v>0.9876880053793532</v>
      </c>
      <c r="N554" s="6">
        <v>61</v>
      </c>
      <c r="O554" s="6">
        <f>(N554-'Descriptive Stats'!$L$3)/'Descriptive Stats'!$L$7</f>
        <v>-0.2456765782658836</v>
      </c>
      <c r="P554" s="6">
        <v>600</v>
      </c>
      <c r="Q554" s="6">
        <f>(P554-'Descriptive Stats'!$N$3)/'Descriptive Stats'!$N$7</f>
        <v>1.3314988322636017</v>
      </c>
      <c r="R554">
        <v>100</v>
      </c>
      <c r="S554" s="5">
        <v>0.33381639033555061</v>
      </c>
    </row>
    <row r="555" spans="1:19" ht="15" customHeight="1" x14ac:dyDescent="0.25">
      <c r="A555">
        <v>390</v>
      </c>
      <c r="B555">
        <v>390</v>
      </c>
      <c r="C555" t="s">
        <v>730</v>
      </c>
      <c r="D555" s="6">
        <v>44</v>
      </c>
      <c r="E555" s="6">
        <f>(D555-'Descriptive Stats'!$B$3)/'Descriptive Stats'!$B$7</f>
        <v>-0.96476895856726141</v>
      </c>
      <c r="F555" s="6">
        <v>58</v>
      </c>
      <c r="G555" s="6">
        <f>(F555-'Descriptive Stats'!$D$3)/'Descriptive Stats'!$D$7</f>
        <v>-0.68316179938878241</v>
      </c>
      <c r="H555" s="6">
        <v>44</v>
      </c>
      <c r="I555" s="5">
        <f>('Base Stats'!H466-'Descriptive Stats'!$F$3)/'Descriptive Stats'!$F$7</f>
        <v>-1.2900891309223277</v>
      </c>
      <c r="J555" s="6">
        <v>58</v>
      </c>
      <c r="K555" s="6">
        <f>(J555-'Descriptive Stats'!$H$3)/'Descriptive Stats'!$J$7</f>
        <v>-0.51918007405938238</v>
      </c>
      <c r="L555" s="6">
        <v>44</v>
      </c>
      <c r="M555" s="6">
        <f>(L555-'Descriptive Stats'!$J$3)/'Descriptive Stats'!$J$7</f>
        <v>-0.9998325685152456</v>
      </c>
      <c r="N555" s="6">
        <v>61</v>
      </c>
      <c r="O555" s="6">
        <f>(N555-'Descriptive Stats'!$L$3)/'Descriptive Stats'!$L$7</f>
        <v>-0.2456765782658836</v>
      </c>
      <c r="P555" s="6">
        <v>309</v>
      </c>
      <c r="Q555" s="6">
        <f>(P555-'Descriptive Stats'!$N$3)/'Descriptive Stats'!$N$7</f>
        <v>-1.0519924813344776</v>
      </c>
      <c r="R555">
        <v>51.5</v>
      </c>
      <c r="S555" s="5">
        <v>7.3028473211867978E-2</v>
      </c>
    </row>
    <row r="556" spans="1:19" ht="15" customHeight="1" x14ac:dyDescent="0.25">
      <c r="A556">
        <v>681</v>
      </c>
      <c r="B556" t="s">
        <v>1078</v>
      </c>
      <c r="C556" t="s">
        <v>1079</v>
      </c>
      <c r="D556" s="6">
        <v>60</v>
      </c>
      <c r="E556" s="6">
        <f>(D556-'Descriptive Stats'!$B$3)/'Descriptive Stats'!$B$7</f>
        <v>-0.36108810896885801</v>
      </c>
      <c r="F556" s="6">
        <v>140</v>
      </c>
      <c r="G556" s="6">
        <f>(F556-'Descriptive Stats'!$D$3)/'Descriptive Stats'!$D$7</f>
        <v>1.8404968982071479</v>
      </c>
      <c r="H556" s="6">
        <v>50</v>
      </c>
      <c r="I556" s="5">
        <f>('Base Stats'!H786-'Descriptive Stats'!$F$3)/'Descriptive Stats'!$F$7</f>
        <v>-0.78086318636653218</v>
      </c>
      <c r="J556" s="6">
        <v>140</v>
      </c>
      <c r="K556" s="6">
        <f>(J556-'Descriptive Stats'!$H$3)/'Descriptive Stats'!$J$7</f>
        <v>2.3911179091434231</v>
      </c>
      <c r="L556" s="6">
        <v>50</v>
      </c>
      <c r="M556" s="6">
        <f>(L556-'Descriptive Stats'!$J$3)/'Descriptive Stats'!$J$7</f>
        <v>-0.7868839355979671</v>
      </c>
      <c r="N556" s="6">
        <v>60</v>
      </c>
      <c r="O556" s="6">
        <f>(N556-'Descriptive Stats'!$L$3)/'Descriptive Stats'!$L$7</f>
        <v>-0.27916894825199667</v>
      </c>
      <c r="P556" s="6">
        <v>500</v>
      </c>
      <c r="Q556" s="6">
        <f>(P556-'Descriptive Stats'!$N$3)/'Descriptive Stats'!$N$7</f>
        <v>0.5124296523329902</v>
      </c>
      <c r="R556">
        <v>83.33</v>
      </c>
      <c r="S556" s="5">
        <v>1.4164276533667242</v>
      </c>
    </row>
    <row r="557" spans="1:19" ht="15" customHeight="1" x14ac:dyDescent="0.25">
      <c r="A557">
        <v>462</v>
      </c>
      <c r="B557">
        <v>462</v>
      </c>
      <c r="C557" t="s">
        <v>814</v>
      </c>
      <c r="D557" s="6">
        <v>70</v>
      </c>
      <c r="E557" s="6">
        <f>(D557-'Descriptive Stats'!$B$3)/'Descriptive Stats'!$B$7</f>
        <v>1.6212422030144117E-2</v>
      </c>
      <c r="F557" s="6">
        <v>70</v>
      </c>
      <c r="G557" s="6">
        <f>(F557-'Descriptive Stats'!$D$3)/'Descriptive Stats'!$D$7</f>
        <v>-0.31384589242352434</v>
      </c>
      <c r="H557" s="6">
        <v>115</v>
      </c>
      <c r="I557" s="5">
        <f>('Base Stats'!H544-'Descriptive Stats'!$F$3)/'Descriptive Stats'!$F$7</f>
        <v>-0.84451642943600658</v>
      </c>
      <c r="J557" s="6">
        <v>130</v>
      </c>
      <c r="K557" s="6">
        <f>(J557-'Descriptive Stats'!$H$3)/'Descriptive Stats'!$J$7</f>
        <v>2.036203520947959</v>
      </c>
      <c r="L557" s="6">
        <v>90</v>
      </c>
      <c r="M557" s="6">
        <f>(L557-'Descriptive Stats'!$J$3)/'Descriptive Stats'!$J$7</f>
        <v>0.63277361718388914</v>
      </c>
      <c r="N557" s="6">
        <v>60</v>
      </c>
      <c r="O557" s="6">
        <f>(N557-'Descriptive Stats'!$L$3)/'Descriptive Stats'!$L$7</f>
        <v>-0.27916894825199667</v>
      </c>
      <c r="P557" s="6">
        <v>535</v>
      </c>
      <c r="Q557" s="6">
        <f>(P557-'Descriptive Stats'!$N$3)/'Descriptive Stats'!$N$7</f>
        <v>0.79910386530870425</v>
      </c>
      <c r="R557">
        <v>89.17</v>
      </c>
      <c r="S557" s="5">
        <v>0.71137050375158239</v>
      </c>
    </row>
    <row r="558" spans="1:19" ht="15" customHeight="1" x14ac:dyDescent="0.25">
      <c r="A558">
        <v>730</v>
      </c>
      <c r="B558">
        <v>730</v>
      </c>
      <c r="C558" t="s">
        <v>1142</v>
      </c>
      <c r="D558" s="6">
        <v>80</v>
      </c>
      <c r="E558" s="6">
        <f>(D558-'Descriptive Stats'!$B$3)/'Descriptive Stats'!$B$7</f>
        <v>0.39351295302914624</v>
      </c>
      <c r="F558" s="6">
        <v>74</v>
      </c>
      <c r="G558" s="6">
        <f>(F558-'Descriptive Stats'!$D$3)/'Descriptive Stats'!$D$7</f>
        <v>-0.19074059010177163</v>
      </c>
      <c r="H558" s="6">
        <v>74</v>
      </c>
      <c r="I558" s="5">
        <f>('Base Stats'!H845-'Descriptive Stats'!$F$3)/'Descriptive Stats'!$F$7</f>
        <v>-1.7356618324086488</v>
      </c>
      <c r="J558" s="6">
        <v>126</v>
      </c>
      <c r="K558" s="6">
        <f>(J558-'Descriptive Stats'!$H$3)/'Descriptive Stats'!$J$7</f>
        <v>1.8942377656697733</v>
      </c>
      <c r="L558" s="6">
        <v>116</v>
      </c>
      <c r="M558" s="6">
        <f>(L558-'Descriptive Stats'!$J$3)/'Descriptive Stats'!$J$7</f>
        <v>1.5555510264920958</v>
      </c>
      <c r="N558" s="6">
        <v>60</v>
      </c>
      <c r="O558" s="6">
        <f>(N558-'Descriptive Stats'!$L$3)/'Descriptive Stats'!$L$7</f>
        <v>-0.27916894825199667</v>
      </c>
      <c r="P558" s="6">
        <v>530</v>
      </c>
      <c r="Q558" s="6">
        <f>(P558-'Descriptive Stats'!$N$3)/'Descriptive Stats'!$N$7</f>
        <v>0.75815040631217367</v>
      </c>
      <c r="R558">
        <v>88.33</v>
      </c>
      <c r="S558" s="5">
        <v>0.76001174754857304</v>
      </c>
    </row>
    <row r="559" spans="1:19" ht="15" customHeight="1" x14ac:dyDescent="0.25">
      <c r="A559">
        <v>395</v>
      </c>
      <c r="B559">
        <v>395</v>
      </c>
      <c r="C559" t="s">
        <v>735</v>
      </c>
      <c r="D559" s="6">
        <v>84</v>
      </c>
      <c r="E559" s="6">
        <f>(D559-'Descriptive Stats'!$B$3)/'Descriptive Stats'!$B$7</f>
        <v>0.54443316542874709</v>
      </c>
      <c r="F559" s="6">
        <v>86</v>
      </c>
      <c r="G559" s="6">
        <f>(F559-'Descriptive Stats'!$D$3)/'Descriptive Stats'!$D$7</f>
        <v>0.17857531686348649</v>
      </c>
      <c r="H559" s="6">
        <v>88</v>
      </c>
      <c r="I559" s="5">
        <f>('Base Stats'!H471-'Descriptive Stats'!$F$3)/'Descriptive Stats'!$F$7</f>
        <v>0.6513347826966428</v>
      </c>
      <c r="J559" s="6">
        <v>111</v>
      </c>
      <c r="K559" s="6">
        <f>(J559-'Descriptive Stats'!$H$3)/'Descriptive Stats'!$J$7</f>
        <v>1.3618661833765771</v>
      </c>
      <c r="L559" s="6">
        <v>101</v>
      </c>
      <c r="M559" s="6">
        <f>(L559-'Descriptive Stats'!$J$3)/'Descriptive Stats'!$J$7</f>
        <v>1.0231794441988995</v>
      </c>
      <c r="N559" s="6">
        <v>60</v>
      </c>
      <c r="O559" s="6">
        <f>(N559-'Descriptive Stats'!$L$3)/'Descriptive Stats'!$L$7</f>
        <v>-0.27916894825199667</v>
      </c>
      <c r="P559" s="6">
        <v>530</v>
      </c>
      <c r="Q559" s="6">
        <f>(P559-'Descriptive Stats'!$N$3)/'Descriptive Stats'!$N$7</f>
        <v>0.75815040631217367</v>
      </c>
      <c r="R559">
        <v>88.33</v>
      </c>
      <c r="S559" s="5">
        <v>0.34259037348211824</v>
      </c>
    </row>
    <row r="560" spans="1:19" x14ac:dyDescent="0.25">
      <c r="A560">
        <v>700</v>
      </c>
      <c r="B560">
        <v>700</v>
      </c>
      <c r="C560" t="s">
        <v>1098</v>
      </c>
      <c r="D560" s="6">
        <v>95</v>
      </c>
      <c r="E560" s="6">
        <f>(D560-'Descriptive Stats'!$B$3)/'Descriptive Stats'!$B$7</f>
        <v>0.95946374952764946</v>
      </c>
      <c r="F560" s="6">
        <v>65</v>
      </c>
      <c r="G560" s="6">
        <f>(F560-'Descriptive Stats'!$D$3)/'Descriptive Stats'!$D$7</f>
        <v>-0.46772752032571518</v>
      </c>
      <c r="H560" s="6">
        <v>65</v>
      </c>
      <c r="I560" s="5">
        <f>('Base Stats'!H805-'Descriptive Stats'!$F$3)/'Descriptive Stats'!$F$7</f>
        <v>-1.1309560232486415</v>
      </c>
      <c r="J560" s="6">
        <v>110</v>
      </c>
      <c r="K560" s="6">
        <f>(J560-'Descriptive Stats'!$H$3)/'Descriptive Stats'!$J$7</f>
        <v>1.3263747445570306</v>
      </c>
      <c r="L560" s="6">
        <v>130</v>
      </c>
      <c r="M560" s="6">
        <f>(L560-'Descriptive Stats'!$J$3)/'Descriptive Stats'!$J$7</f>
        <v>2.0524311699657454</v>
      </c>
      <c r="N560" s="6">
        <v>60</v>
      </c>
      <c r="O560" s="6">
        <f>(N560-'Descriptive Stats'!$L$3)/'Descriptive Stats'!$L$7</f>
        <v>-0.27916894825199667</v>
      </c>
      <c r="P560" s="6">
        <v>525</v>
      </c>
      <c r="Q560" s="6">
        <f>(P560-'Descriptive Stats'!$N$3)/'Descriptive Stats'!$N$7</f>
        <v>0.7171969473156431</v>
      </c>
      <c r="R560">
        <v>87.5</v>
      </c>
      <c r="S560" s="5">
        <v>0.87158329924047473</v>
      </c>
    </row>
    <row r="561" spans="1:19" ht="15" customHeight="1" x14ac:dyDescent="0.25">
      <c r="A561">
        <v>556</v>
      </c>
      <c r="B561">
        <v>556</v>
      </c>
      <c r="C561" t="s">
        <v>934</v>
      </c>
      <c r="D561" s="6">
        <v>75</v>
      </c>
      <c r="E561" s="6">
        <f>(D561-'Descriptive Stats'!$B$3)/'Descriptive Stats'!$B$7</f>
        <v>0.20486268752964518</v>
      </c>
      <c r="F561" s="6">
        <v>86</v>
      </c>
      <c r="G561" s="6">
        <f>(F561-'Descriptive Stats'!$D$3)/'Descriptive Stats'!$D$7</f>
        <v>0.17857531686348649</v>
      </c>
      <c r="H561" s="6">
        <v>67</v>
      </c>
      <c r="I561" s="5">
        <f>('Base Stats'!H651-'Descriptive Stats'!$F$3)/'Descriptive Stats'!$F$7</f>
        <v>0.4922016750229567</v>
      </c>
      <c r="J561" s="6">
        <v>106</v>
      </c>
      <c r="K561" s="6">
        <f>(J561-'Descriptive Stats'!$H$3)/'Descriptive Stats'!$J$7</f>
        <v>1.1844089892788452</v>
      </c>
      <c r="L561" s="6">
        <v>67</v>
      </c>
      <c r="M561" s="6">
        <f>(L561-'Descriptive Stats'!$J$3)/'Descriptive Stats'!$J$7</f>
        <v>-0.18352947566567823</v>
      </c>
      <c r="N561" s="6">
        <v>60</v>
      </c>
      <c r="O561" s="6">
        <f>(N561-'Descriptive Stats'!$L$3)/'Descriptive Stats'!$L$7</f>
        <v>-0.27916894825199667</v>
      </c>
      <c r="P561" s="6">
        <v>461</v>
      </c>
      <c r="Q561" s="6">
        <f>(P561-'Descriptive Stats'!$N$3)/'Descriptive Stats'!$N$7</f>
        <v>0.19299267216005173</v>
      </c>
      <c r="R561">
        <v>76.83</v>
      </c>
      <c r="S561" s="5">
        <v>0.30156438199807922</v>
      </c>
    </row>
    <row r="562" spans="1:19" ht="15" customHeight="1" x14ac:dyDescent="0.25">
      <c r="A562">
        <v>233</v>
      </c>
      <c r="B562">
        <v>233</v>
      </c>
      <c r="C562" t="s">
        <v>517</v>
      </c>
      <c r="D562" s="6">
        <v>85</v>
      </c>
      <c r="E562" s="6">
        <f>(D562-'Descriptive Stats'!$B$3)/'Descriptive Stats'!$B$7</f>
        <v>0.58216321852864727</v>
      </c>
      <c r="F562" s="6">
        <v>80</v>
      </c>
      <c r="G562" s="6">
        <f>(F562-'Descriptive Stats'!$D$3)/'Descriptive Stats'!$D$7</f>
        <v>-6.0826366191425729E-3</v>
      </c>
      <c r="H562" s="6">
        <v>90</v>
      </c>
      <c r="I562" s="5">
        <f>('Base Stats'!H281-'Descriptive Stats'!$F$3)/'Descriptive Stats'!$F$7</f>
        <v>1.0332542411134895</v>
      </c>
      <c r="J562" s="6">
        <v>105</v>
      </c>
      <c r="K562" s="6">
        <f>(J562-'Descriptive Stats'!$H$3)/'Descriptive Stats'!$J$7</f>
        <v>1.1489175504592988</v>
      </c>
      <c r="L562" s="6">
        <v>95</v>
      </c>
      <c r="M562" s="6">
        <f>(L562-'Descriptive Stats'!$J$3)/'Descriptive Stats'!$J$7</f>
        <v>0.81023081128162111</v>
      </c>
      <c r="N562" s="6">
        <v>60</v>
      </c>
      <c r="O562" s="6">
        <f>(N562-'Descriptive Stats'!$L$3)/'Descriptive Stats'!$L$7</f>
        <v>-0.27916894825199667</v>
      </c>
      <c r="P562" s="6">
        <v>515</v>
      </c>
      <c r="Q562" s="6">
        <f>(P562-'Descriptive Stats'!$N$3)/'Descriptive Stats'!$N$7</f>
        <v>0.63529002932258194</v>
      </c>
      <c r="R562">
        <v>85.83</v>
      </c>
      <c r="S562" s="5">
        <v>0.23117367276626183</v>
      </c>
    </row>
    <row r="563" spans="1:19" ht="15" customHeight="1" x14ac:dyDescent="0.25">
      <c r="A563">
        <v>114</v>
      </c>
      <c r="B563">
        <v>114</v>
      </c>
      <c r="C563" t="s">
        <v>370</v>
      </c>
      <c r="D563" s="6">
        <v>65</v>
      </c>
      <c r="E563" s="6">
        <f>(D563-'Descriptive Stats'!$B$3)/'Descriptive Stats'!$B$7</f>
        <v>-0.17243784346935695</v>
      </c>
      <c r="F563" s="6">
        <v>55</v>
      </c>
      <c r="G563" s="6">
        <f>(F563-'Descriptive Stats'!$D$3)/'Descriptive Stats'!$D$7</f>
        <v>-0.77549077613009698</v>
      </c>
      <c r="H563" s="6">
        <v>115</v>
      </c>
      <c r="I563" s="5">
        <f>('Base Stats'!H148-'Descriptive Stats'!$F$3)/'Descriptive Stats'!$F$7</f>
        <v>1.1605607272524383</v>
      </c>
      <c r="J563" s="6">
        <v>100</v>
      </c>
      <c r="K563" s="6">
        <f>(J563-'Descriptive Stats'!$H$3)/'Descriptive Stats'!$J$7</f>
        <v>0.97146035636156669</v>
      </c>
      <c r="L563" s="6">
        <v>40</v>
      </c>
      <c r="M563" s="6">
        <f>(L563-'Descriptive Stats'!$J$3)/'Descriptive Stats'!$J$7</f>
        <v>-1.1417983237934313</v>
      </c>
      <c r="N563" s="6">
        <v>60</v>
      </c>
      <c r="O563" s="6">
        <f>(N563-'Descriptive Stats'!$L$3)/'Descriptive Stats'!$L$7</f>
        <v>-0.27916894825199667</v>
      </c>
      <c r="P563" s="6">
        <v>435</v>
      </c>
      <c r="Q563" s="6">
        <f>(P563-'Descriptive Stats'!$N$3)/'Descriptive Stats'!$N$7</f>
        <v>-1.9965314621907263E-2</v>
      </c>
      <c r="R563">
        <v>72.5</v>
      </c>
      <c r="S563" s="5">
        <v>0.51036374280990104</v>
      </c>
    </row>
    <row r="564" spans="1:19" ht="15" customHeight="1" x14ac:dyDescent="0.25">
      <c r="A564">
        <v>861</v>
      </c>
      <c r="B564">
        <v>861</v>
      </c>
      <c r="C564" t="s">
        <v>1289</v>
      </c>
      <c r="D564" s="6">
        <v>95</v>
      </c>
      <c r="E564" s="6">
        <f>(D564-'Descriptive Stats'!$B$3)/'Descriptive Stats'!$B$7</f>
        <v>0.95946374952764946</v>
      </c>
      <c r="F564" s="6">
        <v>120</v>
      </c>
      <c r="G564" s="6">
        <f>(F564-'Descriptive Stats'!$D$3)/'Descriptive Stats'!$D$7</f>
        <v>1.2249703865983845</v>
      </c>
      <c r="H564" s="6">
        <v>65</v>
      </c>
      <c r="I564" s="5">
        <f>('Base Stats'!H984-'Descriptive Stats'!$F$3)/'Descriptive Stats'!$F$7</f>
        <v>-1.0991294017139044</v>
      </c>
      <c r="J564" s="6">
        <v>95</v>
      </c>
      <c r="K564" s="6">
        <f>(J564-'Descriptive Stats'!$H$3)/'Descriptive Stats'!$J$7</f>
        <v>0.79400316226383461</v>
      </c>
      <c r="L564" s="6">
        <v>75</v>
      </c>
      <c r="M564" s="6">
        <f>(L564-'Descriptive Stats'!$J$3)/'Descriptive Stats'!$J$7</f>
        <v>0.10040203489069302</v>
      </c>
      <c r="N564" s="6">
        <v>60</v>
      </c>
      <c r="O564" s="6">
        <f>(N564-'Descriptive Stats'!$L$3)/'Descriptive Stats'!$L$7</f>
        <v>-0.27916894825199667</v>
      </c>
      <c r="P564" s="6">
        <v>510</v>
      </c>
      <c r="Q564" s="6">
        <f>(P564-'Descriptive Stats'!$N$3)/'Descriptive Stats'!$N$7</f>
        <v>0.59433657032605136</v>
      </c>
      <c r="R564">
        <v>85</v>
      </c>
      <c r="S564" s="5">
        <v>0.38969245184435719</v>
      </c>
    </row>
    <row r="565" spans="1:19" ht="15" customHeight="1" x14ac:dyDescent="0.25">
      <c r="A565">
        <v>36</v>
      </c>
      <c r="B565">
        <v>36</v>
      </c>
      <c r="C565" t="s">
        <v>250</v>
      </c>
      <c r="D565" s="6">
        <v>95</v>
      </c>
      <c r="E565" s="6">
        <f>(D565-'Descriptive Stats'!$B$3)/'Descriptive Stats'!$B$7</f>
        <v>0.95946374952764946</v>
      </c>
      <c r="F565" s="6">
        <v>70</v>
      </c>
      <c r="G565" s="6">
        <f>(F565-'Descriptive Stats'!$D$3)/'Descriptive Stats'!$D$7</f>
        <v>-0.31384589242352434</v>
      </c>
      <c r="H565" s="6">
        <v>73</v>
      </c>
      <c r="I565" s="5">
        <f>('Base Stats'!H49-'Descriptive Stats'!$F$3)/'Descriptive Stats'!$F$7</f>
        <v>-0.46259697101915992</v>
      </c>
      <c r="J565" s="6">
        <v>95</v>
      </c>
      <c r="K565" s="6">
        <f>(J565-'Descriptive Stats'!$H$3)/'Descriptive Stats'!$J$7</f>
        <v>0.79400316226383461</v>
      </c>
      <c r="L565" s="6">
        <v>90</v>
      </c>
      <c r="M565" s="6">
        <f>(L565-'Descriptive Stats'!$J$3)/'Descriptive Stats'!$J$7</f>
        <v>0.63277361718388914</v>
      </c>
      <c r="N565" s="6">
        <v>60</v>
      </c>
      <c r="O565" s="6">
        <f>(N565-'Descriptive Stats'!$L$3)/'Descriptive Stats'!$L$7</f>
        <v>-0.27916894825199667</v>
      </c>
      <c r="P565" s="6">
        <v>483</v>
      </c>
      <c r="Q565" s="6">
        <f>(P565-'Descriptive Stats'!$N$3)/'Descriptive Stats'!$N$7</f>
        <v>0.37318789174478623</v>
      </c>
      <c r="R565">
        <v>80.5</v>
      </c>
      <c r="S565" s="5">
        <v>0.36737695877649879</v>
      </c>
    </row>
    <row r="566" spans="1:19" ht="15" customHeight="1" x14ac:dyDescent="0.25">
      <c r="A566">
        <v>460</v>
      </c>
      <c r="B566">
        <v>460</v>
      </c>
      <c r="C566" t="s">
        <v>810</v>
      </c>
      <c r="D566" s="6">
        <v>90</v>
      </c>
      <c r="E566" s="6">
        <f>(D566-'Descriptive Stats'!$B$3)/'Descriptive Stats'!$B$7</f>
        <v>0.77081348402814831</v>
      </c>
      <c r="F566" s="6">
        <v>92</v>
      </c>
      <c r="G566" s="6">
        <f>(F566-'Descriptive Stats'!$D$3)/'Descriptive Stats'!$D$7</f>
        <v>0.36323327034611552</v>
      </c>
      <c r="H566" s="6">
        <v>75</v>
      </c>
      <c r="I566" s="5">
        <f>('Base Stats'!H541-'Descriptive Stats'!$F$3)/'Descriptive Stats'!$F$7</f>
        <v>1.4470003210650733</v>
      </c>
      <c r="J566" s="6">
        <v>92</v>
      </c>
      <c r="K566" s="6">
        <f>(J566-'Descriptive Stats'!$H$3)/'Descriptive Stats'!$J$7</f>
        <v>0.68752884580519547</v>
      </c>
      <c r="L566" s="6">
        <v>85</v>
      </c>
      <c r="M566" s="6">
        <f>(L566-'Descriptive Stats'!$J$3)/'Descriptive Stats'!$J$7</f>
        <v>0.45531642308615711</v>
      </c>
      <c r="N566" s="6">
        <v>60</v>
      </c>
      <c r="O566" s="6">
        <f>(N566-'Descriptive Stats'!$L$3)/'Descriptive Stats'!$L$7</f>
        <v>-0.27916894825199667</v>
      </c>
      <c r="P566" s="6">
        <v>494</v>
      </c>
      <c r="Q566" s="6">
        <f>(P566-'Descriptive Stats'!$N$3)/'Descriptive Stats'!$N$7</f>
        <v>0.46328550153715353</v>
      </c>
      <c r="R566">
        <v>82.33</v>
      </c>
      <c r="S566" s="5">
        <v>0.84541971021030282</v>
      </c>
    </row>
    <row r="567" spans="1:19" ht="15" customHeight="1" x14ac:dyDescent="0.25">
      <c r="A567">
        <v>321</v>
      </c>
      <c r="B567">
        <v>321</v>
      </c>
      <c r="C567" t="s">
        <v>631</v>
      </c>
      <c r="D567" s="6">
        <v>170</v>
      </c>
      <c r="E567" s="6">
        <f>(D567-'Descriptive Stats'!$B$3)/'Descriptive Stats'!$B$7</f>
        <v>3.7892177320201652</v>
      </c>
      <c r="F567" s="6">
        <v>90</v>
      </c>
      <c r="G567" s="6">
        <f>(F567-'Descriptive Stats'!$D$3)/'Descriptive Stats'!$D$7</f>
        <v>0.3016806191852392</v>
      </c>
      <c r="H567" s="6">
        <v>45</v>
      </c>
      <c r="I567" s="5">
        <f>('Base Stats'!H382-'Descriptive Stats'!$F$3)/'Descriptive Stats'!$F$7</f>
        <v>-1.0991294017139044</v>
      </c>
      <c r="J567" s="6">
        <v>90</v>
      </c>
      <c r="K567" s="6">
        <f>(J567-'Descriptive Stats'!$H$3)/'Descriptive Stats'!$J$7</f>
        <v>0.61654596816610263</v>
      </c>
      <c r="L567" s="6">
        <v>45</v>
      </c>
      <c r="M567" s="6">
        <f>(L567-'Descriptive Stats'!$J$3)/'Descriptive Stats'!$J$7</f>
        <v>-0.96434112969569918</v>
      </c>
      <c r="N567" s="6">
        <v>60</v>
      </c>
      <c r="O567" s="6">
        <f>(N567-'Descriptive Stats'!$L$3)/'Descriptive Stats'!$L$7</f>
        <v>-0.27916894825199667</v>
      </c>
      <c r="P567" s="6">
        <v>500</v>
      </c>
      <c r="Q567" s="6">
        <f>(P567-'Descriptive Stats'!$N$3)/'Descriptive Stats'!$N$7</f>
        <v>0.5124296523329902</v>
      </c>
      <c r="R567">
        <v>83.33</v>
      </c>
      <c r="S567" s="5">
        <v>2.3522648239215211</v>
      </c>
    </row>
    <row r="568" spans="1:19" ht="15" customHeight="1" x14ac:dyDescent="0.25">
      <c r="A568">
        <v>765</v>
      </c>
      <c r="B568">
        <v>765</v>
      </c>
      <c r="C568" t="s">
        <v>1183</v>
      </c>
      <c r="D568" s="6">
        <v>90</v>
      </c>
      <c r="E568" s="6">
        <f>(D568-'Descriptive Stats'!$B$3)/'Descriptive Stats'!$B$7</f>
        <v>0.77081348402814831</v>
      </c>
      <c r="F568" s="6">
        <v>60</v>
      </c>
      <c r="G568" s="6">
        <f>(F568-'Descriptive Stats'!$D$3)/'Descriptive Stats'!$D$7</f>
        <v>-0.62160914822790603</v>
      </c>
      <c r="H568" s="6">
        <v>80</v>
      </c>
      <c r="I568" s="5">
        <f>('Base Stats'!H883-'Descriptive Stats'!$F$3)/'Descriptive Stats'!$F$7</f>
        <v>-0.46259697101915992</v>
      </c>
      <c r="J568" s="6">
        <v>90</v>
      </c>
      <c r="K568" s="6">
        <f>(J568-'Descriptive Stats'!$H$3)/'Descriptive Stats'!$J$7</f>
        <v>0.61654596816610263</v>
      </c>
      <c r="L568" s="6">
        <v>110</v>
      </c>
      <c r="M568" s="6">
        <f>(L568-'Descriptive Stats'!$J$3)/'Descriptive Stats'!$J$7</f>
        <v>1.3426023935748173</v>
      </c>
      <c r="N568" s="6">
        <v>60</v>
      </c>
      <c r="O568" s="6">
        <f>(N568-'Descriptive Stats'!$L$3)/'Descriptive Stats'!$L$7</f>
        <v>-0.27916894825199667</v>
      </c>
      <c r="P568" s="6">
        <v>490</v>
      </c>
      <c r="Q568" s="6">
        <f>(P568-'Descriptive Stats'!$N$3)/'Descriptive Stats'!$N$7</f>
        <v>0.43052273433992905</v>
      </c>
      <c r="R568">
        <v>81.67</v>
      </c>
      <c r="S568" s="5">
        <v>0.49088615022982585</v>
      </c>
    </row>
    <row r="569" spans="1:19" ht="15" customHeight="1" x14ac:dyDescent="0.25">
      <c r="A569">
        <v>260</v>
      </c>
      <c r="B569">
        <v>260</v>
      </c>
      <c r="C569" t="s">
        <v>550</v>
      </c>
      <c r="D569" s="6">
        <v>100</v>
      </c>
      <c r="E569" s="6">
        <f>(D569-'Descriptive Stats'!$B$3)/'Descriptive Stats'!$B$7</f>
        <v>1.1481140150271505</v>
      </c>
      <c r="F569" s="6">
        <v>110</v>
      </c>
      <c r="G569" s="6">
        <f>(F569-'Descriptive Stats'!$D$3)/'Descriptive Stats'!$D$7</f>
        <v>0.91720713079400262</v>
      </c>
      <c r="H569" s="6">
        <v>90</v>
      </c>
      <c r="I569" s="5">
        <f>('Base Stats'!H311-'Descriptive Stats'!$F$3)/'Descriptive Stats'!$F$7</f>
        <v>-1.4173956170612765</v>
      </c>
      <c r="J569" s="6">
        <v>85</v>
      </c>
      <c r="K569" s="6">
        <f>(J569-'Descriptive Stats'!$H$3)/'Descriptive Stats'!$J$7</f>
        <v>0.43908877406837055</v>
      </c>
      <c r="L569" s="6">
        <v>90</v>
      </c>
      <c r="M569" s="6">
        <f>(L569-'Descriptive Stats'!$J$3)/'Descriptive Stats'!$J$7</f>
        <v>0.63277361718388914</v>
      </c>
      <c r="N569" s="6">
        <v>60</v>
      </c>
      <c r="O569" s="6">
        <f>(N569-'Descriptive Stats'!$L$3)/'Descriptive Stats'!$L$7</f>
        <v>-0.27916894825199667</v>
      </c>
      <c r="P569" s="6">
        <v>535</v>
      </c>
      <c r="Q569" s="6">
        <f>(P569-'Descriptive Stats'!$N$3)/'Descriptive Stats'!$N$7</f>
        <v>0.79910386530870425</v>
      </c>
      <c r="R569">
        <v>89.17</v>
      </c>
      <c r="S569" s="5">
        <v>0.22510715140709106</v>
      </c>
    </row>
    <row r="570" spans="1:19" ht="15" customHeight="1" x14ac:dyDescent="0.25">
      <c r="A570">
        <v>110</v>
      </c>
      <c r="B570">
        <v>110</v>
      </c>
      <c r="C570" t="s">
        <v>364</v>
      </c>
      <c r="D570" s="6">
        <v>65</v>
      </c>
      <c r="E570" s="6">
        <f>(D570-'Descriptive Stats'!$B$3)/'Descriptive Stats'!$B$7</f>
        <v>-0.17243784346935695</v>
      </c>
      <c r="F570" s="6">
        <v>90</v>
      </c>
      <c r="G570" s="6">
        <f>(F570-'Descriptive Stats'!$D$3)/'Descriptive Stats'!$D$7</f>
        <v>0.3016806191852392</v>
      </c>
      <c r="H570" s="6">
        <v>120</v>
      </c>
      <c r="I570" s="5">
        <f>('Base Stats'!H143-'Descriptive Stats'!$F$3)/'Descriptive Stats'!$F$7</f>
        <v>-0.30346386334547382</v>
      </c>
      <c r="J570" s="6">
        <v>85</v>
      </c>
      <c r="K570" s="6">
        <f>(J570-'Descriptive Stats'!$H$3)/'Descriptive Stats'!$J$7</f>
        <v>0.43908877406837055</v>
      </c>
      <c r="L570" s="6">
        <v>70</v>
      </c>
      <c r="M570" s="6">
        <f>(L570-'Descriptive Stats'!$J$3)/'Descriptive Stats'!$J$7</f>
        <v>-7.7055159207039009E-2</v>
      </c>
      <c r="N570" s="6">
        <v>60</v>
      </c>
      <c r="O570" s="6">
        <f>(N570-'Descriptive Stats'!$L$3)/'Descriptive Stats'!$L$7</f>
        <v>-0.27916894825199667</v>
      </c>
      <c r="P570" s="6">
        <v>490</v>
      </c>
      <c r="Q570" s="6">
        <f>(P570-'Descriptive Stats'!$N$3)/'Descriptive Stats'!$N$7</f>
        <v>0.43052273433992905</v>
      </c>
      <c r="R570">
        <v>81.67</v>
      </c>
      <c r="S570" s="5">
        <v>0.15887520383659884</v>
      </c>
    </row>
    <row r="571" spans="1:19" ht="15" customHeight="1" x14ac:dyDescent="0.25">
      <c r="A571">
        <v>110</v>
      </c>
      <c r="B571" t="s">
        <v>365</v>
      </c>
      <c r="C571" t="s">
        <v>366</v>
      </c>
      <c r="D571" s="6">
        <v>65</v>
      </c>
      <c r="E571" s="6">
        <f>(D571-'Descriptive Stats'!$B$3)/'Descriptive Stats'!$B$7</f>
        <v>-0.17243784346935695</v>
      </c>
      <c r="F571" s="6">
        <v>90</v>
      </c>
      <c r="G571" s="6">
        <f>(F571-'Descriptive Stats'!$D$3)/'Descriptive Stats'!$D$7</f>
        <v>0.3016806191852392</v>
      </c>
      <c r="H571" s="6">
        <v>120</v>
      </c>
      <c r="I571" s="5">
        <f>('Base Stats'!H144-'Descriptive Stats'!$F$3)/'Descriptive Stats'!$F$7</f>
        <v>0.11028221660611004</v>
      </c>
      <c r="J571" s="6">
        <v>85</v>
      </c>
      <c r="K571" s="6">
        <f>(J571-'Descriptive Stats'!$H$3)/'Descriptive Stats'!$J$7</f>
        <v>0.43908877406837055</v>
      </c>
      <c r="L571" s="6">
        <v>70</v>
      </c>
      <c r="M571" s="6">
        <f>(L571-'Descriptive Stats'!$J$3)/'Descriptive Stats'!$J$7</f>
        <v>-7.7055159207039009E-2</v>
      </c>
      <c r="N571" s="6">
        <v>60</v>
      </c>
      <c r="O571" s="6">
        <f>(N571-'Descriptive Stats'!$L$3)/'Descriptive Stats'!$L$7</f>
        <v>-0.27916894825199667</v>
      </c>
      <c r="P571" s="6">
        <v>490</v>
      </c>
      <c r="Q571" s="6">
        <f>(P571-'Descriptive Stats'!$N$3)/'Descriptive Stats'!$N$7</f>
        <v>0.43052273433992905</v>
      </c>
      <c r="R571">
        <v>81.67</v>
      </c>
      <c r="S571" s="5">
        <v>0.23577663392068141</v>
      </c>
    </row>
    <row r="572" spans="1:19" ht="15" customHeight="1" x14ac:dyDescent="0.25">
      <c r="A572">
        <v>131</v>
      </c>
      <c r="B572">
        <v>131</v>
      </c>
      <c r="C572" t="s">
        <v>395</v>
      </c>
      <c r="D572" s="6">
        <v>130</v>
      </c>
      <c r="E572" s="6">
        <f>(D572-'Descriptive Stats'!$B$3)/'Descriptive Stats'!$B$7</f>
        <v>2.2800156080241569</v>
      </c>
      <c r="F572" s="6">
        <v>85</v>
      </c>
      <c r="G572" s="6">
        <f>(F572-'Descriptive Stats'!$D$3)/'Descriptive Stats'!$D$7</f>
        <v>0.1477989912830483</v>
      </c>
      <c r="H572" s="6">
        <v>80</v>
      </c>
      <c r="I572" s="5">
        <f>('Base Stats'!H169-'Descriptive Stats'!$F$3)/'Descriptive Stats'!$F$7</f>
        <v>-0.30346386334547382</v>
      </c>
      <c r="J572" s="6">
        <v>85</v>
      </c>
      <c r="K572" s="6">
        <f>(J572-'Descriptive Stats'!$H$3)/'Descriptive Stats'!$J$7</f>
        <v>0.43908877406837055</v>
      </c>
      <c r="L572" s="6">
        <v>95</v>
      </c>
      <c r="M572" s="6">
        <f>(L572-'Descriptive Stats'!$J$3)/'Descriptive Stats'!$J$7</f>
        <v>0.81023081128162111</v>
      </c>
      <c r="N572" s="6">
        <v>60</v>
      </c>
      <c r="O572" s="6">
        <f>(N572-'Descriptive Stats'!$L$3)/'Descriptive Stats'!$L$7</f>
        <v>-0.27916894825199667</v>
      </c>
      <c r="P572" s="6">
        <v>535</v>
      </c>
      <c r="Q572" s="6">
        <f>(P572-'Descriptive Stats'!$N$3)/'Descriptive Stats'!$N$7</f>
        <v>0.79910386530870425</v>
      </c>
      <c r="R572">
        <v>89.17</v>
      </c>
      <c r="S572" s="5">
        <v>0.64209398438113974</v>
      </c>
    </row>
    <row r="573" spans="1:19" ht="15" customHeight="1" x14ac:dyDescent="0.25">
      <c r="A573">
        <v>593</v>
      </c>
      <c r="B573">
        <v>593</v>
      </c>
      <c r="C573" t="s">
        <v>973</v>
      </c>
      <c r="D573" s="6">
        <v>100</v>
      </c>
      <c r="E573" s="6">
        <f>(D573-'Descriptive Stats'!$B$3)/'Descriptive Stats'!$B$7</f>
        <v>1.1481140150271505</v>
      </c>
      <c r="F573" s="6">
        <v>60</v>
      </c>
      <c r="G573" s="6">
        <f>(F573-'Descriptive Stats'!$D$3)/'Descriptive Stats'!$D$7</f>
        <v>-0.62160914822790603</v>
      </c>
      <c r="H573" s="6">
        <v>70</v>
      </c>
      <c r="I573" s="5">
        <f>('Base Stats'!H689-'Descriptive Stats'!$F$3)/'Descriptive Stats'!$F$7</f>
        <v>1.1287341057177012</v>
      </c>
      <c r="J573" s="6">
        <v>85</v>
      </c>
      <c r="K573" s="6">
        <f>(J573-'Descriptive Stats'!$H$3)/'Descriptive Stats'!$J$7</f>
        <v>0.43908877406837055</v>
      </c>
      <c r="L573" s="6">
        <v>105</v>
      </c>
      <c r="M573" s="6">
        <f>(L573-'Descriptive Stats'!$J$3)/'Descriptive Stats'!$J$7</f>
        <v>1.1651451994770852</v>
      </c>
      <c r="N573" s="6">
        <v>60</v>
      </c>
      <c r="O573" s="6">
        <f>(N573-'Descriptive Stats'!$L$3)/'Descriptive Stats'!$L$7</f>
        <v>-0.27916894825199667</v>
      </c>
      <c r="P573" s="6">
        <v>480</v>
      </c>
      <c r="Q573" s="6">
        <f>(P573-'Descriptive Stats'!$N$3)/'Descriptive Stats'!$N$7</f>
        <v>0.34861581634686789</v>
      </c>
      <c r="R573">
        <v>80</v>
      </c>
      <c r="S573" s="5">
        <v>0.44139251964196713</v>
      </c>
    </row>
    <row r="574" spans="1:19" ht="15" customHeight="1" x14ac:dyDescent="0.25">
      <c r="A574">
        <v>502</v>
      </c>
      <c r="B574">
        <v>502</v>
      </c>
      <c r="C574" t="s">
        <v>870</v>
      </c>
      <c r="D574" s="6">
        <v>75</v>
      </c>
      <c r="E574" s="6">
        <f>(D574-'Descriptive Stats'!$B$3)/'Descriptive Stats'!$B$7</f>
        <v>0.20486268752964518</v>
      </c>
      <c r="F574" s="6">
        <v>75</v>
      </c>
      <c r="G574" s="6">
        <f>(F574-'Descriptive Stats'!$D$3)/'Descriptive Stats'!$D$7</f>
        <v>-0.15996426452133344</v>
      </c>
      <c r="H574" s="6">
        <v>60</v>
      </c>
      <c r="I574" s="5">
        <f>('Base Stats'!H592-'Descriptive Stats'!$F$3)/'Descriptive Stats'!$F$7</f>
        <v>-0.62173007869284602</v>
      </c>
      <c r="J574" s="6">
        <v>83</v>
      </c>
      <c r="K574" s="6">
        <f>(J574-'Descriptive Stats'!$H$3)/'Descriptive Stats'!$J$7</f>
        <v>0.36810589642927777</v>
      </c>
      <c r="L574" s="6">
        <v>60</v>
      </c>
      <c r="M574" s="6">
        <f>(L574-'Descriptive Stats'!$J$3)/'Descriptive Stats'!$J$7</f>
        <v>-0.4319695474025031</v>
      </c>
      <c r="N574" s="6">
        <v>60</v>
      </c>
      <c r="O574" s="6">
        <f>(N574-'Descriptive Stats'!$L$3)/'Descriptive Stats'!$L$7</f>
        <v>-0.27916894825199667</v>
      </c>
      <c r="P574" s="6">
        <v>413</v>
      </c>
      <c r="Q574" s="6">
        <f>(P574-'Descriptive Stats'!$N$3)/'Descriptive Stats'!$N$7</f>
        <v>-0.20016053420664179</v>
      </c>
      <c r="R574">
        <v>68.83</v>
      </c>
      <c r="S574" s="5">
        <v>0.2072306139081945</v>
      </c>
    </row>
    <row r="575" spans="1:19" ht="15" customHeight="1" x14ac:dyDescent="0.25">
      <c r="A575">
        <v>705</v>
      </c>
      <c r="B575">
        <v>705</v>
      </c>
      <c r="C575" t="s">
        <v>1103</v>
      </c>
      <c r="D575" s="6">
        <v>68</v>
      </c>
      <c r="E575" s="6">
        <f>(D575-'Descriptive Stats'!$B$3)/'Descriptive Stats'!$B$7</f>
        <v>-5.9247684169656305E-2</v>
      </c>
      <c r="F575" s="6">
        <v>75</v>
      </c>
      <c r="G575" s="6">
        <f>(F575-'Descriptive Stats'!$D$3)/'Descriptive Stats'!$D$7</f>
        <v>-0.15996426452133344</v>
      </c>
      <c r="H575" s="6">
        <v>53</v>
      </c>
      <c r="I575" s="5">
        <f>('Base Stats'!H810-'Descriptive Stats'!$F$3)/'Descriptive Stats'!$F$7</f>
        <v>-0.14433075567178771</v>
      </c>
      <c r="J575" s="6">
        <v>83</v>
      </c>
      <c r="K575" s="6">
        <f>(J575-'Descriptive Stats'!$H$3)/'Descriptive Stats'!$J$7</f>
        <v>0.36810589642927777</v>
      </c>
      <c r="L575" s="6">
        <v>113</v>
      </c>
      <c r="M575" s="6">
        <f>(L575-'Descriptive Stats'!$J$3)/'Descriptive Stats'!$J$7</f>
        <v>1.4490767100334565</v>
      </c>
      <c r="N575" s="6">
        <v>60</v>
      </c>
      <c r="O575" s="6">
        <f>(N575-'Descriptive Stats'!$L$3)/'Descriptive Stats'!$L$7</f>
        <v>-0.27916894825199667</v>
      </c>
      <c r="P575" s="6">
        <v>452</v>
      </c>
      <c r="Q575" s="6">
        <f>(P575-'Descriptive Stats'!$N$3)/'Descriptive Stats'!$N$7</f>
        <v>0.11927644596629669</v>
      </c>
      <c r="R575">
        <v>75.33</v>
      </c>
      <c r="S575" s="5">
        <v>0.59040036768800119</v>
      </c>
    </row>
    <row r="576" spans="1:19" ht="15" customHeight="1" x14ac:dyDescent="0.25">
      <c r="A576">
        <v>727</v>
      </c>
      <c r="B576">
        <v>727</v>
      </c>
      <c r="C576" t="s">
        <v>1139</v>
      </c>
      <c r="D576" s="6">
        <v>95</v>
      </c>
      <c r="E576" s="6">
        <f>(D576-'Descriptive Stats'!$B$3)/'Descriptive Stats'!$B$7</f>
        <v>0.95946374952764946</v>
      </c>
      <c r="F576" s="6">
        <v>115</v>
      </c>
      <c r="G576" s="6">
        <f>(F576-'Descriptive Stats'!$D$3)/'Descriptive Stats'!$D$7</f>
        <v>1.0710887586961935</v>
      </c>
      <c r="H576" s="6">
        <v>90</v>
      </c>
      <c r="I576" s="5">
        <f>('Base Stats'!H842-'Descriptive Stats'!$F$3)/'Descriptive Stats'!$F$7</f>
        <v>-0.46259697101915992</v>
      </c>
      <c r="J576" s="6">
        <v>80</v>
      </c>
      <c r="K576" s="6">
        <f>(J576-'Descriptive Stats'!$H$3)/'Descriptive Stats'!$J$7</f>
        <v>0.26163157997063852</v>
      </c>
      <c r="L576" s="6">
        <v>90</v>
      </c>
      <c r="M576" s="6">
        <f>(L576-'Descriptive Stats'!$J$3)/'Descriptive Stats'!$J$7</f>
        <v>0.63277361718388914</v>
      </c>
      <c r="N576" s="6">
        <v>60</v>
      </c>
      <c r="O576" s="6">
        <f>(N576-'Descriptive Stats'!$L$3)/'Descriptive Stats'!$L$7</f>
        <v>-0.27916894825199667</v>
      </c>
      <c r="P576" s="6">
        <v>530</v>
      </c>
      <c r="Q576" s="6">
        <f>(P576-'Descriptive Stats'!$N$3)/'Descriptive Stats'!$N$7</f>
        <v>0.75815040631217367</v>
      </c>
      <c r="R576">
        <v>88.33</v>
      </c>
      <c r="S576" s="5">
        <v>0.57066392772292174</v>
      </c>
    </row>
    <row r="577" spans="1:19" ht="15" customHeight="1" x14ac:dyDescent="0.25">
      <c r="A577">
        <v>2</v>
      </c>
      <c r="B577">
        <v>2</v>
      </c>
      <c r="C577" t="s">
        <v>192</v>
      </c>
      <c r="D577" s="6">
        <v>60</v>
      </c>
      <c r="E577" s="6">
        <f>(D577-'Descriptive Stats'!$B$3)/'Descriptive Stats'!$B$7</f>
        <v>-0.36108810896885801</v>
      </c>
      <c r="F577" s="6">
        <v>62</v>
      </c>
      <c r="G577" s="6">
        <f>(F577-'Descriptive Stats'!$D$3)/'Descriptive Stats'!$D$7</f>
        <v>-0.56005649706702976</v>
      </c>
      <c r="H577" s="6">
        <v>63</v>
      </c>
      <c r="I577" s="5">
        <f>('Base Stats'!H3-'Descriptive Stats'!$F$3)/'Descriptive Stats'!$F$7</f>
        <v>-0.93999629404021823</v>
      </c>
      <c r="J577" s="6">
        <v>80</v>
      </c>
      <c r="K577" s="6">
        <f>(J577-'Descriptive Stats'!$H$3)/'Descriptive Stats'!$J$7</f>
        <v>0.26163157997063852</v>
      </c>
      <c r="L577" s="6">
        <v>80</v>
      </c>
      <c r="M577" s="6">
        <f>(L577-'Descriptive Stats'!$J$3)/'Descriptive Stats'!$J$7</f>
        <v>0.27785922898842508</v>
      </c>
      <c r="N577" s="6">
        <v>60</v>
      </c>
      <c r="O577" s="6">
        <f>(N577-'Descriptive Stats'!$L$3)/'Descriptive Stats'!$L$7</f>
        <v>-0.27916894825199667</v>
      </c>
      <c r="P577" s="6">
        <v>405</v>
      </c>
      <c r="Q577" s="6">
        <f>(P577-'Descriptive Stats'!$N$3)/'Descriptive Stats'!$N$7</f>
        <v>-0.26568606860109073</v>
      </c>
      <c r="R577">
        <v>67.5</v>
      </c>
      <c r="S577" s="5">
        <v>0.69812415621408219</v>
      </c>
    </row>
    <row r="578" spans="1:19" ht="15" customHeight="1" x14ac:dyDescent="0.25">
      <c r="A578">
        <v>830</v>
      </c>
      <c r="B578">
        <v>830</v>
      </c>
      <c r="C578" t="s">
        <v>1256</v>
      </c>
      <c r="D578" s="6">
        <v>60</v>
      </c>
      <c r="E578" s="6">
        <f>(D578-'Descriptive Stats'!$B$3)/'Descriptive Stats'!$B$7</f>
        <v>-0.36108810896885801</v>
      </c>
      <c r="F578" s="6">
        <v>50</v>
      </c>
      <c r="G578" s="6">
        <f>(F578-'Descriptive Stats'!$D$3)/'Descriptive Stats'!$D$7</f>
        <v>-0.92937240403228782</v>
      </c>
      <c r="H578" s="6">
        <v>90</v>
      </c>
      <c r="I578" s="5">
        <f>('Base Stats'!H952-'Descriptive Stats'!$F$3)/'Descriptive Stats'!$F$7</f>
        <v>0.6513347826966428</v>
      </c>
      <c r="J578" s="6">
        <v>80</v>
      </c>
      <c r="K578" s="6">
        <f>(J578-'Descriptive Stats'!$H$3)/'Descriptive Stats'!$J$7</f>
        <v>0.26163157997063852</v>
      </c>
      <c r="L578" s="6">
        <v>120</v>
      </c>
      <c r="M578" s="6">
        <f>(L578-'Descriptive Stats'!$J$3)/'Descriptive Stats'!$J$7</f>
        <v>1.6975167817702814</v>
      </c>
      <c r="N578" s="6">
        <v>60</v>
      </c>
      <c r="O578" s="6">
        <f>(N578-'Descriptive Stats'!$L$3)/'Descriptive Stats'!$L$7</f>
        <v>-0.27916894825199667</v>
      </c>
      <c r="P578" s="6">
        <v>460</v>
      </c>
      <c r="Q578" s="6">
        <f>(P578-'Descriptive Stats'!$N$3)/'Descriptive Stats'!$N$7</f>
        <v>0.1848019803607456</v>
      </c>
      <c r="R578">
        <v>76.67</v>
      </c>
      <c r="S578" s="5">
        <v>0.73327143050846122</v>
      </c>
    </row>
    <row r="579" spans="1:19" ht="15" customHeight="1" x14ac:dyDescent="0.25">
      <c r="A579">
        <v>340</v>
      </c>
      <c r="B579">
        <v>340</v>
      </c>
      <c r="C579" t="s">
        <v>654</v>
      </c>
      <c r="D579" s="6">
        <v>110</v>
      </c>
      <c r="E579" s="6">
        <f>(D579-'Descriptive Stats'!$B$3)/'Descriptive Stats'!$B$7</f>
        <v>1.5254145460261526</v>
      </c>
      <c r="F579" s="6">
        <v>78</v>
      </c>
      <c r="G579" s="6">
        <f>(F579-'Descriptive Stats'!$D$3)/'Descriptive Stats'!$D$7</f>
        <v>-6.7635287780018927E-2</v>
      </c>
      <c r="H579" s="6">
        <v>73</v>
      </c>
      <c r="I579" s="5">
        <f>('Base Stats'!H403-'Descriptive Stats'!$F$3)/'Descriptive Stats'!$F$7</f>
        <v>0.23758870274505892</v>
      </c>
      <c r="J579" s="6">
        <v>76</v>
      </c>
      <c r="K579" s="6">
        <f>(J579-'Descriptive Stats'!$H$3)/'Descriptive Stats'!$J$7</f>
        <v>0.1196658246924529</v>
      </c>
      <c r="L579" s="6">
        <v>71</v>
      </c>
      <c r="M579" s="6">
        <f>(L579-'Descriptive Stats'!$J$3)/'Descriptive Stats'!$J$7</f>
        <v>-4.1563720387492606E-2</v>
      </c>
      <c r="N579" s="6">
        <v>60</v>
      </c>
      <c r="O579" s="6">
        <f>(N579-'Descriptive Stats'!$L$3)/'Descriptive Stats'!$L$7</f>
        <v>-0.27916894825199667</v>
      </c>
      <c r="P579" s="6">
        <v>468</v>
      </c>
      <c r="Q579" s="6">
        <f>(P579-'Descriptive Stats'!$N$3)/'Descriptive Stats'!$N$7</f>
        <v>0.25032751475519455</v>
      </c>
      <c r="R579">
        <v>78</v>
      </c>
      <c r="S579" s="5">
        <v>0.37334100524314584</v>
      </c>
    </row>
    <row r="580" spans="1:19" ht="15" customHeight="1" x14ac:dyDescent="0.25">
      <c r="A580">
        <v>733</v>
      </c>
      <c r="B580">
        <v>733</v>
      </c>
      <c r="C580" t="s">
        <v>1145</v>
      </c>
      <c r="D580" s="6">
        <v>80</v>
      </c>
      <c r="E580" s="6">
        <f>(D580-'Descriptive Stats'!$B$3)/'Descriptive Stats'!$B$7</f>
        <v>0.39351295302914624</v>
      </c>
      <c r="F580" s="6">
        <v>120</v>
      </c>
      <c r="G580" s="6">
        <f>(F580-'Descriptive Stats'!$D$3)/'Descriptive Stats'!$D$7</f>
        <v>1.2249703865983845</v>
      </c>
      <c r="H580" s="6">
        <v>75</v>
      </c>
      <c r="I580" s="5">
        <f>('Base Stats'!H848-'Descriptive Stats'!$F$3)/'Descriptive Stats'!$F$7</f>
        <v>0.4922016750229567</v>
      </c>
      <c r="J580" s="6">
        <v>75</v>
      </c>
      <c r="K580" s="6">
        <f>(J580-'Descriptive Stats'!$H$3)/'Descriptive Stats'!$J$7</f>
        <v>8.4174385872906501E-2</v>
      </c>
      <c r="L580" s="6">
        <v>75</v>
      </c>
      <c r="M580" s="6">
        <f>(L580-'Descriptive Stats'!$J$3)/'Descriptive Stats'!$J$7</f>
        <v>0.10040203489069302</v>
      </c>
      <c r="N580" s="6">
        <v>60</v>
      </c>
      <c r="O580" s="6">
        <f>(N580-'Descriptive Stats'!$L$3)/'Descriptive Stats'!$L$7</f>
        <v>-0.27916894825199667</v>
      </c>
      <c r="P580" s="6">
        <v>485</v>
      </c>
      <c r="Q580" s="6">
        <f>(P580-'Descriptive Stats'!$N$3)/'Descriptive Stats'!$N$7</f>
        <v>0.38956927534339847</v>
      </c>
      <c r="R580">
        <v>80.83</v>
      </c>
      <c r="S580" s="5">
        <v>0.24646776822753125</v>
      </c>
    </row>
    <row r="581" spans="1:19" ht="15" customHeight="1" x14ac:dyDescent="0.25">
      <c r="A581">
        <v>58</v>
      </c>
      <c r="B581">
        <v>58</v>
      </c>
      <c r="C581" t="s">
        <v>286</v>
      </c>
      <c r="D581" s="6">
        <v>55</v>
      </c>
      <c r="E581" s="6">
        <f>(D581-'Descriptive Stats'!$B$3)/'Descriptive Stats'!$B$7</f>
        <v>-0.54973837446835905</v>
      </c>
      <c r="F581" s="6">
        <v>70</v>
      </c>
      <c r="G581" s="6">
        <f>(F581-'Descriptive Stats'!$D$3)/'Descriptive Stats'!$D$7</f>
        <v>-0.31384589242352434</v>
      </c>
      <c r="H581" s="6">
        <v>45</v>
      </c>
      <c r="I581" s="5">
        <f>('Base Stats'!H78-'Descriptive Stats'!$F$3)/'Descriptive Stats'!$F$7</f>
        <v>0.42854843195348225</v>
      </c>
      <c r="J581" s="6">
        <v>70</v>
      </c>
      <c r="K581" s="6">
        <f>(J581-'Descriptive Stats'!$H$3)/'Descriptive Stats'!$J$7</f>
        <v>-9.3282808224825542E-2</v>
      </c>
      <c r="L581" s="6">
        <v>50</v>
      </c>
      <c r="M581" s="6">
        <f>(L581-'Descriptive Stats'!$J$3)/'Descriptive Stats'!$J$7</f>
        <v>-0.7868839355979671</v>
      </c>
      <c r="N581" s="6">
        <v>60</v>
      </c>
      <c r="O581" s="6">
        <f>(N581-'Descriptive Stats'!$L$3)/'Descriptive Stats'!$L$7</f>
        <v>-0.27916894825199667</v>
      </c>
      <c r="P581" s="6">
        <v>350</v>
      </c>
      <c r="Q581" s="6">
        <f>(P581-'Descriptive Stats'!$N$3)/'Descriptive Stats'!$N$7</f>
        <v>-0.71617411756292704</v>
      </c>
      <c r="R581">
        <v>58.33</v>
      </c>
      <c r="S581" s="5">
        <v>1.1920583841788308</v>
      </c>
    </row>
    <row r="582" spans="1:19" ht="15" customHeight="1" x14ac:dyDescent="0.25">
      <c r="A582">
        <v>320</v>
      </c>
      <c r="B582">
        <v>320</v>
      </c>
      <c r="C582" t="s">
        <v>630</v>
      </c>
      <c r="D582" s="6">
        <v>130</v>
      </c>
      <c r="E582" s="6">
        <f>(D582-'Descriptive Stats'!$B$3)/'Descriptive Stats'!$B$7</f>
        <v>2.2800156080241569</v>
      </c>
      <c r="F582" s="6">
        <v>70</v>
      </c>
      <c r="G582" s="6">
        <f>(F582-'Descriptive Stats'!$D$3)/'Descriptive Stats'!$D$7</f>
        <v>-0.31384589242352434</v>
      </c>
      <c r="H582" s="6">
        <v>35</v>
      </c>
      <c r="I582" s="5">
        <f>('Base Stats'!H381-'Descriptive Stats'!$F$3)/'Descriptive Stats'!$F$7</f>
        <v>1.6697866718082339</v>
      </c>
      <c r="J582" s="6">
        <v>70</v>
      </c>
      <c r="K582" s="6">
        <f>(J582-'Descriptive Stats'!$H$3)/'Descriptive Stats'!$J$7</f>
        <v>-9.3282808224825542E-2</v>
      </c>
      <c r="L582" s="6">
        <v>35</v>
      </c>
      <c r="M582" s="6">
        <f>(L582-'Descriptive Stats'!$J$3)/'Descriptive Stats'!$J$7</f>
        <v>-1.3192555178911634</v>
      </c>
      <c r="N582" s="6">
        <v>60</v>
      </c>
      <c r="O582" s="6">
        <f>(N582-'Descriptive Stats'!$L$3)/'Descriptive Stats'!$L$7</f>
        <v>-0.27916894825199667</v>
      </c>
      <c r="P582" s="6">
        <v>400</v>
      </c>
      <c r="Q582" s="6">
        <f>(P582-'Descriptive Stats'!$N$3)/'Descriptive Stats'!$N$7</f>
        <v>-0.30663952759762125</v>
      </c>
      <c r="R582">
        <v>66.67</v>
      </c>
      <c r="S582" s="5">
        <v>1.4921790379049564</v>
      </c>
    </row>
    <row r="583" spans="1:19" ht="15" customHeight="1" x14ac:dyDescent="0.25">
      <c r="A583">
        <v>116</v>
      </c>
      <c r="B583">
        <v>116</v>
      </c>
      <c r="C583" t="s">
        <v>374</v>
      </c>
      <c r="D583" s="6">
        <v>30</v>
      </c>
      <c r="E583" s="6">
        <f>(D583-'Descriptive Stats'!$B$3)/'Descriptive Stats'!$B$7</f>
        <v>-1.4929897019658644</v>
      </c>
      <c r="F583" s="6">
        <v>40</v>
      </c>
      <c r="G583" s="6">
        <f>(F583-'Descriptive Stats'!$D$3)/'Descriptive Stats'!$D$7</f>
        <v>-1.2371356598366696</v>
      </c>
      <c r="H583" s="6">
        <v>70</v>
      </c>
      <c r="I583" s="5">
        <f>('Base Stats'!H151-'Descriptive Stats'!$F$3)/'Descriptive Stats'!$F$7</f>
        <v>0.17393545967558449</v>
      </c>
      <c r="J583" s="6">
        <v>70</v>
      </c>
      <c r="K583" s="6">
        <f>(J583-'Descriptive Stats'!$H$3)/'Descriptive Stats'!$J$7</f>
        <v>-9.3282808224825542E-2</v>
      </c>
      <c r="L583" s="6">
        <v>25</v>
      </c>
      <c r="M583" s="6">
        <f>(L583-'Descriptive Stats'!$J$3)/'Descriptive Stats'!$J$7</f>
        <v>-1.6741699060866273</v>
      </c>
      <c r="N583" s="6">
        <v>60</v>
      </c>
      <c r="O583" s="6">
        <f>(N583-'Descriptive Stats'!$L$3)/'Descriptive Stats'!$L$7</f>
        <v>-0.27916894825199667</v>
      </c>
      <c r="P583" s="6">
        <v>295</v>
      </c>
      <c r="Q583" s="6">
        <f>(P583-'Descriptive Stats'!$N$3)/'Descriptive Stats'!$N$7</f>
        <v>-1.1666621665247634</v>
      </c>
      <c r="R583">
        <v>49.17</v>
      </c>
      <c r="S583" s="5">
        <v>0.35771284347347382</v>
      </c>
    </row>
    <row r="584" spans="1:19" ht="15" customHeight="1" x14ac:dyDescent="0.25">
      <c r="A584">
        <v>325</v>
      </c>
      <c r="B584">
        <v>325</v>
      </c>
      <c r="C584" t="s">
        <v>637</v>
      </c>
      <c r="D584" s="6">
        <v>60</v>
      </c>
      <c r="E584" s="6">
        <f>(D584-'Descriptive Stats'!$B$3)/'Descriptive Stats'!$B$7</f>
        <v>-0.36108810896885801</v>
      </c>
      <c r="F584" s="6">
        <v>25</v>
      </c>
      <c r="G584" s="6">
        <f>(F584-'Descriptive Stats'!$D$3)/'Descriptive Stats'!$D$7</f>
        <v>-1.6987805435432421</v>
      </c>
      <c r="H584" s="6">
        <v>35</v>
      </c>
      <c r="I584" s="5">
        <f>('Base Stats'!H387-'Descriptive Stats'!$F$3)/'Descriptive Stats'!$F$7</f>
        <v>-1.3537423739918022</v>
      </c>
      <c r="J584" s="6">
        <v>70</v>
      </c>
      <c r="K584" s="6">
        <f>(J584-'Descriptive Stats'!$H$3)/'Descriptive Stats'!$J$7</f>
        <v>-9.3282808224825542E-2</v>
      </c>
      <c r="L584" s="6">
        <v>80</v>
      </c>
      <c r="M584" s="6">
        <f>(L584-'Descriptive Stats'!$J$3)/'Descriptive Stats'!$J$7</f>
        <v>0.27785922898842508</v>
      </c>
      <c r="N584" s="6">
        <v>60</v>
      </c>
      <c r="O584" s="6">
        <f>(N584-'Descriptive Stats'!$L$3)/'Descriptive Stats'!$L$7</f>
        <v>-0.27916894825199667</v>
      </c>
      <c r="P584" s="6">
        <v>330</v>
      </c>
      <c r="Q584" s="6">
        <f>(P584-'Descriptive Stats'!$N$3)/'Descriptive Stats'!$N$7</f>
        <v>-0.87998795354904935</v>
      </c>
      <c r="R584">
        <v>55</v>
      </c>
      <c r="S584" s="5">
        <v>0.57848080781330913</v>
      </c>
    </row>
    <row r="585" spans="1:19" ht="15" customHeight="1" x14ac:dyDescent="0.25">
      <c r="A585">
        <v>439</v>
      </c>
      <c r="B585">
        <v>439</v>
      </c>
      <c r="C585" t="s">
        <v>785</v>
      </c>
      <c r="D585" s="6">
        <v>20</v>
      </c>
      <c r="E585" s="6">
        <f>(D585-'Descriptive Stats'!$B$3)/'Descriptive Stats'!$B$7</f>
        <v>-1.8702902329648665</v>
      </c>
      <c r="F585" s="6">
        <v>25</v>
      </c>
      <c r="G585" s="6">
        <f>(F585-'Descriptive Stats'!$D$3)/'Descriptive Stats'!$D$7</f>
        <v>-1.6987805435432421</v>
      </c>
      <c r="H585" s="6">
        <v>45</v>
      </c>
      <c r="I585" s="5">
        <f>('Base Stats'!H518-'Descriptive Stats'!$F$3)/'Descriptive Stats'!$F$7</f>
        <v>0.4922016750229567</v>
      </c>
      <c r="J585" s="6">
        <v>70</v>
      </c>
      <c r="K585" s="6">
        <f>(J585-'Descriptive Stats'!$H$3)/'Descriptive Stats'!$J$7</f>
        <v>-9.3282808224825542E-2</v>
      </c>
      <c r="L585" s="6">
        <v>90</v>
      </c>
      <c r="M585" s="6">
        <f>(L585-'Descriptive Stats'!$J$3)/'Descriptive Stats'!$J$7</f>
        <v>0.63277361718388914</v>
      </c>
      <c r="N585" s="6">
        <v>60</v>
      </c>
      <c r="O585" s="6">
        <f>(N585-'Descriptive Stats'!$L$3)/'Descriptive Stats'!$L$7</f>
        <v>-0.27916894825199667</v>
      </c>
      <c r="P585" s="6">
        <v>310</v>
      </c>
      <c r="Q585" s="6">
        <f>(P585-'Descriptive Stats'!$N$3)/'Descriptive Stats'!$N$7</f>
        <v>-1.0438017895351717</v>
      </c>
      <c r="R585">
        <v>51.67</v>
      </c>
      <c r="S585" s="5">
        <v>0.96516440347781618</v>
      </c>
    </row>
    <row r="586" spans="1:19" ht="15" customHeight="1" x14ac:dyDescent="0.25">
      <c r="A586">
        <v>153</v>
      </c>
      <c r="B586">
        <v>153</v>
      </c>
      <c r="C586" t="s">
        <v>425</v>
      </c>
      <c r="D586" s="6">
        <v>60</v>
      </c>
      <c r="E586" s="6">
        <f>(D586-'Descriptive Stats'!$B$3)/'Descriptive Stats'!$B$7</f>
        <v>-0.36108810896885801</v>
      </c>
      <c r="F586" s="6">
        <v>62</v>
      </c>
      <c r="G586" s="6">
        <f>(F586-'Descriptive Stats'!$D$3)/'Descriptive Stats'!$D$7</f>
        <v>-0.56005649706702976</v>
      </c>
      <c r="H586" s="6">
        <v>80</v>
      </c>
      <c r="I586" s="5">
        <f>('Base Stats'!H195-'Descriptive Stats'!$F$3)/'Descriptive Stats'!$F$7</f>
        <v>0.4922016750229567</v>
      </c>
      <c r="J586" s="6">
        <v>63</v>
      </c>
      <c r="K586" s="6">
        <f>(J586-'Descriptive Stats'!$H$3)/'Descriptive Stats'!$J$7</f>
        <v>-0.34172287996165041</v>
      </c>
      <c r="L586" s="6">
        <v>80</v>
      </c>
      <c r="M586" s="6">
        <f>(L586-'Descriptive Stats'!$J$3)/'Descriptive Stats'!$J$7</f>
        <v>0.27785922898842508</v>
      </c>
      <c r="N586" s="6">
        <v>60</v>
      </c>
      <c r="O586" s="6">
        <f>(N586-'Descriptive Stats'!$L$3)/'Descriptive Stats'!$L$7</f>
        <v>-0.27916894825199667</v>
      </c>
      <c r="P586" s="6">
        <v>405</v>
      </c>
      <c r="Q586" s="6">
        <f>(P586-'Descriptive Stats'!$N$3)/'Descriptive Stats'!$N$7</f>
        <v>-0.26568606860109073</v>
      </c>
      <c r="R586">
        <v>67.5</v>
      </c>
      <c r="S586" s="5">
        <v>6.6411785255007572E-2</v>
      </c>
    </row>
    <row r="587" spans="1:19" ht="15" customHeight="1" x14ac:dyDescent="0.25">
      <c r="A587">
        <v>653</v>
      </c>
      <c r="B587">
        <v>653</v>
      </c>
      <c r="C587" t="s">
        <v>1047</v>
      </c>
      <c r="D587" s="6">
        <v>40</v>
      </c>
      <c r="E587" s="6">
        <f>(D587-'Descriptive Stats'!$B$3)/'Descriptive Stats'!$B$7</f>
        <v>-1.1156891709668622</v>
      </c>
      <c r="F587" s="6">
        <v>45</v>
      </c>
      <c r="G587" s="6">
        <f>(F587-'Descriptive Stats'!$D$3)/'Descriptive Stats'!$D$7</f>
        <v>-1.0832540319344788</v>
      </c>
      <c r="H587" s="6">
        <v>40</v>
      </c>
      <c r="I587" s="5">
        <f>('Base Stats'!H756-'Descriptive Stats'!$F$3)/'Descriptive Stats'!$F$7</f>
        <v>1.9243996440861317</v>
      </c>
      <c r="J587" s="6">
        <v>62</v>
      </c>
      <c r="K587" s="6">
        <f>(J587-'Descriptive Stats'!$H$3)/'Descriptive Stats'!$J$7</f>
        <v>-0.37721431878119677</v>
      </c>
      <c r="L587" s="6">
        <v>60</v>
      </c>
      <c r="M587" s="6">
        <f>(L587-'Descriptive Stats'!$J$3)/'Descriptive Stats'!$J$7</f>
        <v>-0.4319695474025031</v>
      </c>
      <c r="N587" s="6">
        <v>60</v>
      </c>
      <c r="O587" s="6">
        <f>(N587-'Descriptive Stats'!$L$3)/'Descriptive Stats'!$L$7</f>
        <v>-0.27916894825199667</v>
      </c>
      <c r="P587" s="6">
        <v>307</v>
      </c>
      <c r="Q587" s="6">
        <f>(P587-'Descriptive Stats'!$N$3)/'Descriptive Stats'!$N$7</f>
        <v>-1.0683738649330901</v>
      </c>
      <c r="R587">
        <v>51.17</v>
      </c>
      <c r="S587" s="5">
        <v>0.12803158122164784</v>
      </c>
    </row>
    <row r="588" spans="1:19" ht="15" customHeight="1" x14ac:dyDescent="0.25">
      <c r="A588">
        <v>404</v>
      </c>
      <c r="B588">
        <v>404</v>
      </c>
      <c r="C588" t="s">
        <v>744</v>
      </c>
      <c r="D588" s="6">
        <v>60</v>
      </c>
      <c r="E588" s="6">
        <f>(D588-'Descriptive Stats'!$B$3)/'Descriptive Stats'!$B$7</f>
        <v>-0.36108810896885801</v>
      </c>
      <c r="F588" s="6">
        <v>85</v>
      </c>
      <c r="G588" s="6">
        <f>(F588-'Descriptive Stats'!$D$3)/'Descriptive Stats'!$D$7</f>
        <v>0.1477989912830483</v>
      </c>
      <c r="H588" s="6">
        <v>49</v>
      </c>
      <c r="I588" s="5">
        <f>('Base Stats'!H480-'Descriptive Stats'!$F$3)/'Descriptive Stats'!$F$7</f>
        <v>-0.39894372794968547</v>
      </c>
      <c r="J588" s="6">
        <v>60</v>
      </c>
      <c r="K588" s="6">
        <f>(J588-'Descriptive Stats'!$H$3)/'Descriptive Stats'!$J$7</f>
        <v>-0.4481971964202896</v>
      </c>
      <c r="L588" s="6">
        <v>49</v>
      </c>
      <c r="M588" s="6">
        <f>(L588-'Descriptive Stats'!$J$3)/'Descriptive Stats'!$J$7</f>
        <v>-0.82237537441751352</v>
      </c>
      <c r="N588" s="6">
        <v>60</v>
      </c>
      <c r="O588" s="6">
        <f>(N588-'Descriptive Stats'!$L$3)/'Descriptive Stats'!$L$7</f>
        <v>-0.27916894825199667</v>
      </c>
      <c r="P588" s="6">
        <v>363</v>
      </c>
      <c r="Q588" s="6">
        <f>(P588-'Descriptive Stats'!$N$3)/'Descriptive Stats'!$N$7</f>
        <v>-0.60969512417194749</v>
      </c>
      <c r="R588">
        <v>60.5</v>
      </c>
      <c r="S588" s="5">
        <v>0.23841748752897221</v>
      </c>
    </row>
    <row r="589" spans="1:19" ht="15" customHeight="1" x14ac:dyDescent="0.25">
      <c r="A589">
        <v>274</v>
      </c>
      <c r="B589">
        <v>274</v>
      </c>
      <c r="C589" t="s">
        <v>570</v>
      </c>
      <c r="D589" s="6">
        <v>70</v>
      </c>
      <c r="E589" s="6">
        <f>(D589-'Descriptive Stats'!$B$3)/'Descriptive Stats'!$B$7</f>
        <v>1.6212422030144117E-2</v>
      </c>
      <c r="F589" s="6">
        <v>70</v>
      </c>
      <c r="G589" s="6">
        <f>(F589-'Descriptive Stats'!$D$3)/'Descriptive Stats'!$D$7</f>
        <v>-0.31384589242352434</v>
      </c>
      <c r="H589" s="6">
        <v>40</v>
      </c>
      <c r="I589" s="5">
        <f>('Base Stats'!H328-'Descriptive Stats'!$F$3)/'Descriptive Stats'!$F$7</f>
        <v>1.480235200189838E-2</v>
      </c>
      <c r="J589" s="6">
        <v>60</v>
      </c>
      <c r="K589" s="6">
        <f>(J589-'Descriptive Stats'!$H$3)/'Descriptive Stats'!$J$7</f>
        <v>-0.4481971964202896</v>
      </c>
      <c r="L589" s="6">
        <v>40</v>
      </c>
      <c r="M589" s="6">
        <f>(L589-'Descriptive Stats'!$J$3)/'Descriptive Stats'!$J$7</f>
        <v>-1.1417983237934313</v>
      </c>
      <c r="N589" s="6">
        <v>60</v>
      </c>
      <c r="O589" s="6">
        <f>(N589-'Descriptive Stats'!$L$3)/'Descriptive Stats'!$L$7</f>
        <v>-0.27916894825199667</v>
      </c>
      <c r="P589" s="6">
        <v>340</v>
      </c>
      <c r="Q589" s="6">
        <f>(P589-'Descriptive Stats'!$N$3)/'Descriptive Stats'!$N$7</f>
        <v>-0.79808103555598819</v>
      </c>
      <c r="R589">
        <v>56.67</v>
      </c>
      <c r="S589" s="5">
        <v>0.24269420700059474</v>
      </c>
    </row>
    <row r="590" spans="1:19" ht="15" customHeight="1" x14ac:dyDescent="0.25">
      <c r="A590">
        <v>327</v>
      </c>
      <c r="B590">
        <v>327</v>
      </c>
      <c r="C590" t="s">
        <v>639</v>
      </c>
      <c r="D590" s="6">
        <v>60</v>
      </c>
      <c r="E590" s="6">
        <f>(D590-'Descriptive Stats'!$B$3)/'Descriptive Stats'!$B$7</f>
        <v>-0.36108810896885801</v>
      </c>
      <c r="F590" s="6">
        <v>60</v>
      </c>
      <c r="G590" s="6">
        <f>(F590-'Descriptive Stats'!$D$3)/'Descriptive Stats'!$D$7</f>
        <v>-0.62160914822790603</v>
      </c>
      <c r="H590" s="6">
        <v>60</v>
      </c>
      <c r="I590" s="5">
        <f>('Base Stats'!H389-'Descriptive Stats'!$F$3)/'Descriptive Stats'!$F$7</f>
        <v>-0.14433075567178771</v>
      </c>
      <c r="J590" s="6">
        <v>60</v>
      </c>
      <c r="K590" s="6">
        <f>(J590-'Descriptive Stats'!$H$3)/'Descriptive Stats'!$J$7</f>
        <v>-0.4481971964202896</v>
      </c>
      <c r="L590" s="6">
        <v>60</v>
      </c>
      <c r="M590" s="6">
        <f>(L590-'Descriptive Stats'!$J$3)/'Descriptive Stats'!$J$7</f>
        <v>-0.4319695474025031</v>
      </c>
      <c r="N590" s="6">
        <v>60</v>
      </c>
      <c r="O590" s="6">
        <f>(N590-'Descriptive Stats'!$L$3)/'Descriptive Stats'!$L$7</f>
        <v>-0.27916894825199667</v>
      </c>
      <c r="P590" s="6">
        <v>360</v>
      </c>
      <c r="Q590" s="6">
        <f>(P590-'Descriptive Stats'!$N$3)/'Descriptive Stats'!$N$7</f>
        <v>-0.63426719956986588</v>
      </c>
      <c r="R590">
        <v>60</v>
      </c>
      <c r="S590" s="5">
        <v>0.12846692622392203</v>
      </c>
    </row>
    <row r="591" spans="1:19" ht="15" customHeight="1" x14ac:dyDescent="0.25">
      <c r="A591">
        <v>774</v>
      </c>
      <c r="B591">
        <v>774</v>
      </c>
      <c r="C591" t="s">
        <v>1192</v>
      </c>
      <c r="D591" s="6">
        <v>60</v>
      </c>
      <c r="E591" s="6">
        <f>(D591-'Descriptive Stats'!$B$3)/'Descriptive Stats'!$B$7</f>
        <v>-0.36108810896885801</v>
      </c>
      <c r="F591" s="6">
        <v>60</v>
      </c>
      <c r="G591" s="6">
        <f>(F591-'Descriptive Stats'!$D$3)/'Descriptive Stats'!$D$7</f>
        <v>-0.62160914822790603</v>
      </c>
      <c r="H591" s="6">
        <v>100</v>
      </c>
      <c r="I591" s="5">
        <f>('Base Stats'!H892-'Descriptive Stats'!$F$3)/'Descriptive Stats'!$F$7</f>
        <v>-0.84451642943600658</v>
      </c>
      <c r="J591" s="6">
        <v>60</v>
      </c>
      <c r="K591" s="6">
        <f>(J591-'Descriptive Stats'!$H$3)/'Descriptive Stats'!$J$7</f>
        <v>-0.4481971964202896</v>
      </c>
      <c r="L591" s="6">
        <v>100</v>
      </c>
      <c r="M591" s="6">
        <f>(L591-'Descriptive Stats'!$J$3)/'Descriptive Stats'!$J$7</f>
        <v>0.9876880053793532</v>
      </c>
      <c r="N591" s="6">
        <v>60</v>
      </c>
      <c r="O591" s="6">
        <f>(N591-'Descriptive Stats'!$L$3)/'Descriptive Stats'!$L$7</f>
        <v>-0.27916894825199667</v>
      </c>
      <c r="P591" s="6">
        <v>440</v>
      </c>
      <c r="Q591" s="6">
        <f>(P591-'Descriptive Stats'!$N$3)/'Descriptive Stats'!$N$7</f>
        <v>2.0988144374623308E-2</v>
      </c>
      <c r="R591">
        <v>73.33</v>
      </c>
      <c r="S591" s="5">
        <v>0.50283886394039956</v>
      </c>
    </row>
    <row r="592" spans="1:19" ht="15" customHeight="1" x14ac:dyDescent="0.25">
      <c r="A592">
        <v>83</v>
      </c>
      <c r="B592">
        <v>83</v>
      </c>
      <c r="C592" t="s">
        <v>325</v>
      </c>
      <c r="D592" s="6">
        <v>52</v>
      </c>
      <c r="E592" s="6">
        <f>(D592-'Descriptive Stats'!$B$3)/'Descriptive Stats'!$B$7</f>
        <v>-0.66292853376805971</v>
      </c>
      <c r="F592" s="6">
        <v>90</v>
      </c>
      <c r="G592" s="6">
        <f>(F592-'Descriptive Stats'!$D$3)/'Descriptive Stats'!$D$7</f>
        <v>0.3016806191852392</v>
      </c>
      <c r="H592" s="6">
        <v>55</v>
      </c>
      <c r="I592" s="5">
        <f>('Base Stats'!H110-'Descriptive Stats'!$F$3)/'Descriptive Stats'!$F$7</f>
        <v>1.7334399148777082</v>
      </c>
      <c r="J592" s="6">
        <v>58</v>
      </c>
      <c r="K592" s="6">
        <f>(J592-'Descriptive Stats'!$H$3)/'Descriptive Stats'!$J$7</f>
        <v>-0.51918007405938238</v>
      </c>
      <c r="L592" s="6">
        <v>62</v>
      </c>
      <c r="M592" s="6">
        <f>(L592-'Descriptive Stats'!$J$3)/'Descriptive Stats'!$J$7</f>
        <v>-0.36098666976341026</v>
      </c>
      <c r="N592" s="6">
        <v>60</v>
      </c>
      <c r="O592" s="6">
        <f>(N592-'Descriptive Stats'!$L$3)/'Descriptive Stats'!$L$7</f>
        <v>-0.27916894825199667</v>
      </c>
      <c r="P592" s="6">
        <v>377</v>
      </c>
      <c r="Q592" s="6">
        <f>(P592-'Descriptive Stats'!$N$3)/'Descriptive Stats'!$N$7</f>
        <v>-0.4950254389816619</v>
      </c>
      <c r="R592">
        <v>62.83</v>
      </c>
      <c r="S592" s="5">
        <v>0.26351570163768878</v>
      </c>
    </row>
    <row r="593" spans="1:19" ht="15" customHeight="1" x14ac:dyDescent="0.25">
      <c r="A593">
        <v>760</v>
      </c>
      <c r="B593">
        <v>760</v>
      </c>
      <c r="C593" t="s">
        <v>1178</v>
      </c>
      <c r="D593" s="6">
        <v>120</v>
      </c>
      <c r="E593" s="6">
        <f>(D593-'Descriptive Stats'!$B$3)/'Descriptive Stats'!$B$7</f>
        <v>1.9027150770251546</v>
      </c>
      <c r="F593" s="6">
        <v>125</v>
      </c>
      <c r="G593" s="6">
        <f>(F593-'Descriptive Stats'!$D$3)/'Descriptive Stats'!$D$7</f>
        <v>1.3788520145005754</v>
      </c>
      <c r="H593" s="6">
        <v>80</v>
      </c>
      <c r="I593" s="5">
        <f>('Base Stats'!H878-'Descriptive Stats'!$F$3)/'Descriptive Stats'!$F$7</f>
        <v>-1.2582625093875905</v>
      </c>
      <c r="J593" s="6">
        <v>55</v>
      </c>
      <c r="K593" s="6">
        <f>(J593-'Descriptive Stats'!$H$3)/'Descriptive Stats'!$J$7</f>
        <v>-0.62565439051802163</v>
      </c>
      <c r="L593" s="6">
        <v>60</v>
      </c>
      <c r="M593" s="6">
        <f>(L593-'Descriptive Stats'!$J$3)/'Descriptive Stats'!$J$7</f>
        <v>-0.4319695474025031</v>
      </c>
      <c r="N593" s="6">
        <v>60</v>
      </c>
      <c r="O593" s="6">
        <f>(N593-'Descriptive Stats'!$L$3)/'Descriptive Stats'!$L$7</f>
        <v>-0.27916894825199667</v>
      </c>
      <c r="P593" s="6">
        <v>500</v>
      </c>
      <c r="Q593" s="6">
        <f>(P593-'Descriptive Stats'!$N$3)/'Descriptive Stats'!$N$7</f>
        <v>0.5124296523329902</v>
      </c>
      <c r="R593">
        <v>83.33</v>
      </c>
      <c r="S593" s="5">
        <v>1.0042313914594347</v>
      </c>
    </row>
    <row r="594" spans="1:19" ht="15" customHeight="1" x14ac:dyDescent="0.25">
      <c r="A594">
        <v>636</v>
      </c>
      <c r="B594">
        <v>636</v>
      </c>
      <c r="C594" t="s">
        <v>1018</v>
      </c>
      <c r="D594" s="6">
        <v>55</v>
      </c>
      <c r="E594" s="6">
        <f>(D594-'Descriptive Stats'!$B$3)/'Descriptive Stats'!$B$7</f>
        <v>-0.54973837446835905</v>
      </c>
      <c r="F594" s="6">
        <v>85</v>
      </c>
      <c r="G594" s="6">
        <f>(F594-'Descriptive Stats'!$D$3)/'Descriptive Stats'!$D$7</f>
        <v>0.1477989912830483</v>
      </c>
      <c r="H594" s="6">
        <v>55</v>
      </c>
      <c r="I594" s="5">
        <f>('Base Stats'!H733-'Descriptive Stats'!$F$3)/'Descriptive Stats'!$F$7</f>
        <v>0.4922016750229567</v>
      </c>
      <c r="J594" s="6">
        <v>50</v>
      </c>
      <c r="K594" s="6">
        <f>(J594-'Descriptive Stats'!$H$3)/'Descriptive Stats'!$J$7</f>
        <v>-0.80311158461575372</v>
      </c>
      <c r="L594" s="6">
        <v>55</v>
      </c>
      <c r="M594" s="6">
        <f>(L594-'Descriptive Stats'!$J$3)/'Descriptive Stats'!$J$7</f>
        <v>-0.60942674150023513</v>
      </c>
      <c r="N594" s="6">
        <v>60</v>
      </c>
      <c r="O594" s="6">
        <f>(N594-'Descriptive Stats'!$L$3)/'Descriptive Stats'!$L$7</f>
        <v>-0.27916894825199667</v>
      </c>
      <c r="P594" s="6">
        <v>360</v>
      </c>
      <c r="Q594" s="6">
        <f>(P594-'Descriptive Stats'!$N$3)/'Descriptive Stats'!$N$7</f>
        <v>-0.63426719956986588</v>
      </c>
      <c r="R594">
        <v>60</v>
      </c>
      <c r="S594" s="5">
        <v>9.6008519208128071E-2</v>
      </c>
    </row>
    <row r="595" spans="1:19" ht="15" customHeight="1" x14ac:dyDescent="0.25">
      <c r="A595">
        <v>681</v>
      </c>
      <c r="B595">
        <v>681</v>
      </c>
      <c r="C595" t="s">
        <v>1077</v>
      </c>
      <c r="D595" s="6">
        <v>60</v>
      </c>
      <c r="E595" s="6">
        <f>(D595-'Descriptive Stats'!$B$3)/'Descriptive Stats'!$B$7</f>
        <v>-0.36108810896885801</v>
      </c>
      <c r="F595" s="6">
        <v>50</v>
      </c>
      <c r="G595" s="6">
        <f>(F595-'Descriptive Stats'!$D$3)/'Descriptive Stats'!$D$7</f>
        <v>-0.92937240403228782</v>
      </c>
      <c r="H595" s="6">
        <v>140</v>
      </c>
      <c r="I595" s="5">
        <f>('Base Stats'!H785-'Descriptive Stats'!$F$3)/'Descriptive Stats'!$F$7</f>
        <v>0.4922016750229567</v>
      </c>
      <c r="J595" s="6">
        <v>50</v>
      </c>
      <c r="K595" s="6">
        <f>(J595-'Descriptive Stats'!$H$3)/'Descriptive Stats'!$J$7</f>
        <v>-0.80311158461575372</v>
      </c>
      <c r="L595" s="6">
        <v>140</v>
      </c>
      <c r="M595" s="6">
        <f>(L595-'Descriptive Stats'!$J$3)/'Descriptive Stats'!$J$7</f>
        <v>2.4073455581612095</v>
      </c>
      <c r="N595" s="6">
        <v>60</v>
      </c>
      <c r="O595" s="6">
        <f>(N595-'Descriptive Stats'!$L$3)/'Descriptive Stats'!$L$7</f>
        <v>-0.27916894825199667</v>
      </c>
      <c r="P595" s="6">
        <v>500</v>
      </c>
      <c r="Q595" s="6">
        <f>(P595-'Descriptive Stats'!$N$3)/'Descriptive Stats'!$N$7</f>
        <v>0.5124296523329902</v>
      </c>
      <c r="R595">
        <v>83.33</v>
      </c>
      <c r="S595" s="5">
        <v>1.3096953427180462</v>
      </c>
    </row>
    <row r="596" spans="1:19" ht="15" customHeight="1" x14ac:dyDescent="0.25">
      <c r="A596">
        <v>339</v>
      </c>
      <c r="B596">
        <v>339</v>
      </c>
      <c r="C596" t="s">
        <v>653</v>
      </c>
      <c r="D596" s="6">
        <v>50</v>
      </c>
      <c r="E596" s="6">
        <f>(D596-'Descriptive Stats'!$B$3)/'Descriptive Stats'!$B$7</f>
        <v>-0.73838863996786008</v>
      </c>
      <c r="F596" s="6">
        <v>48</v>
      </c>
      <c r="G596" s="6">
        <f>(F596-'Descriptive Stats'!$D$3)/'Descriptive Stats'!$D$7</f>
        <v>-0.99092505519316421</v>
      </c>
      <c r="H596" s="6">
        <v>43</v>
      </c>
      <c r="I596" s="5">
        <f>('Base Stats'!H402-'Descriptive Stats'!$F$3)/'Descriptive Stats'!$F$7</f>
        <v>-0.93999629404021823</v>
      </c>
      <c r="J596" s="6">
        <v>46</v>
      </c>
      <c r="K596" s="6">
        <f>(J596-'Descriptive Stats'!$H$3)/'Descriptive Stats'!$J$7</f>
        <v>-0.94507733989393927</v>
      </c>
      <c r="L596" s="6">
        <v>41</v>
      </c>
      <c r="M596" s="6">
        <f>(L596-'Descriptive Stats'!$J$3)/'Descriptive Stats'!$J$7</f>
        <v>-1.1063068849738849</v>
      </c>
      <c r="N596" s="6">
        <v>60</v>
      </c>
      <c r="O596" s="6">
        <f>(N596-'Descriptive Stats'!$L$3)/'Descriptive Stats'!$L$7</f>
        <v>-0.27916894825199667</v>
      </c>
      <c r="P596" s="6">
        <v>288</v>
      </c>
      <c r="Q596" s="6">
        <f>(P596-'Descriptive Stats'!$N$3)/'Descriptive Stats'!$N$7</f>
        <v>-1.2239970091199062</v>
      </c>
      <c r="R596">
        <v>48</v>
      </c>
      <c r="S596" s="5">
        <v>0.30717694213294588</v>
      </c>
    </row>
    <row r="597" spans="1:19" ht="15" customHeight="1" x14ac:dyDescent="0.25">
      <c r="A597">
        <v>602</v>
      </c>
      <c r="B597">
        <v>602</v>
      </c>
      <c r="C597" t="s">
        <v>982</v>
      </c>
      <c r="D597" s="6">
        <v>35</v>
      </c>
      <c r="E597" s="6">
        <f>(D597-'Descriptive Stats'!$B$3)/'Descriptive Stats'!$B$7</f>
        <v>-1.3043394364663632</v>
      </c>
      <c r="F597" s="6">
        <v>55</v>
      </c>
      <c r="G597" s="6">
        <f>(F597-'Descriptive Stats'!$D$3)/'Descriptive Stats'!$D$7</f>
        <v>-0.77549077613009698</v>
      </c>
      <c r="H597" s="6">
        <v>40</v>
      </c>
      <c r="I597" s="5">
        <f>('Base Stats'!H698-'Descriptive Stats'!$F$3)/'Descriptive Stats'!$F$7</f>
        <v>-0.14433075567178771</v>
      </c>
      <c r="J597" s="6">
        <v>45</v>
      </c>
      <c r="K597" s="6">
        <f>(J597-'Descriptive Stats'!$H$3)/'Descriptive Stats'!$J$7</f>
        <v>-0.98056877871348569</v>
      </c>
      <c r="L597" s="6">
        <v>40</v>
      </c>
      <c r="M597" s="6">
        <f>(L597-'Descriptive Stats'!$J$3)/'Descriptive Stats'!$J$7</f>
        <v>-1.1417983237934313</v>
      </c>
      <c r="N597" s="6">
        <v>60</v>
      </c>
      <c r="O597" s="6">
        <f>(N597-'Descriptive Stats'!$L$3)/'Descriptive Stats'!$L$7</f>
        <v>-0.27916894825199667</v>
      </c>
      <c r="P597" s="6">
        <v>275</v>
      </c>
      <c r="Q597" s="6">
        <f>(P597-'Descriptive Stats'!$N$3)/'Descriptive Stats'!$N$7</f>
        <v>-1.3304760025108857</v>
      </c>
      <c r="R597">
        <v>45.83</v>
      </c>
      <c r="S597" s="5">
        <v>0.106735334215544</v>
      </c>
    </row>
    <row r="598" spans="1:19" ht="15" customHeight="1" x14ac:dyDescent="0.25">
      <c r="A598">
        <v>629</v>
      </c>
      <c r="B598">
        <v>629</v>
      </c>
      <c r="C598" t="s">
        <v>1011</v>
      </c>
      <c r="D598" s="6">
        <v>70</v>
      </c>
      <c r="E598" s="6">
        <f>(D598-'Descriptive Stats'!$B$3)/'Descriptive Stats'!$B$7</f>
        <v>1.6212422030144117E-2</v>
      </c>
      <c r="F598" s="6">
        <v>55</v>
      </c>
      <c r="G598" s="6">
        <f>(F598-'Descriptive Stats'!$D$3)/'Descriptive Stats'!$D$7</f>
        <v>-0.77549077613009698</v>
      </c>
      <c r="H598" s="6">
        <v>75</v>
      </c>
      <c r="I598" s="5">
        <f>('Base Stats'!H726-'Descriptive Stats'!$F$3)/'Descriptive Stats'!$F$7</f>
        <v>-1.4173956170612765</v>
      </c>
      <c r="J598" s="6">
        <v>45</v>
      </c>
      <c r="K598" s="6">
        <f>(J598-'Descriptive Stats'!$H$3)/'Descriptive Stats'!$J$7</f>
        <v>-0.98056877871348569</v>
      </c>
      <c r="L598" s="6">
        <v>65</v>
      </c>
      <c r="M598" s="6">
        <f>(L598-'Descriptive Stats'!$J$3)/'Descriptive Stats'!$J$7</f>
        <v>-0.25451235330477107</v>
      </c>
      <c r="N598" s="6">
        <v>60</v>
      </c>
      <c r="O598" s="6">
        <f>(N598-'Descriptive Stats'!$L$3)/'Descriptive Stats'!$L$7</f>
        <v>-0.27916894825199667</v>
      </c>
      <c r="P598" s="6">
        <v>370</v>
      </c>
      <c r="Q598" s="6">
        <f>(P598-'Descriptive Stats'!$N$3)/'Descriptive Stats'!$N$7</f>
        <v>-0.55236028157680472</v>
      </c>
      <c r="R598">
        <v>61.67</v>
      </c>
      <c r="S598" s="5">
        <v>0.79649777905940788</v>
      </c>
    </row>
    <row r="599" spans="1:19" ht="15" customHeight="1" x14ac:dyDescent="0.25">
      <c r="A599">
        <v>624</v>
      </c>
      <c r="B599">
        <v>624</v>
      </c>
      <c r="C599" t="s">
        <v>1006</v>
      </c>
      <c r="D599" s="6">
        <v>45</v>
      </c>
      <c r="E599" s="6">
        <f>(D599-'Descriptive Stats'!$B$3)/'Descriptive Stats'!$B$7</f>
        <v>-0.92703890546736112</v>
      </c>
      <c r="F599" s="6">
        <v>85</v>
      </c>
      <c r="G599" s="6">
        <f>(F599-'Descriptive Stats'!$D$3)/'Descriptive Stats'!$D$7</f>
        <v>0.1477989912830483</v>
      </c>
      <c r="H599" s="6">
        <v>70</v>
      </c>
      <c r="I599" s="5">
        <f>('Base Stats'!H721-'Descriptive Stats'!$F$3)/'Descriptive Stats'!$F$7</f>
        <v>-0.93999629404021823</v>
      </c>
      <c r="J599" s="6">
        <v>40</v>
      </c>
      <c r="K599" s="6">
        <f>(J599-'Descriptive Stats'!$H$3)/'Descriptive Stats'!$J$7</f>
        <v>-1.1580259728112177</v>
      </c>
      <c r="L599" s="6">
        <v>40</v>
      </c>
      <c r="M599" s="6">
        <f>(L599-'Descriptive Stats'!$J$3)/'Descriptive Stats'!$J$7</f>
        <v>-1.1417983237934313</v>
      </c>
      <c r="N599" s="6">
        <v>60</v>
      </c>
      <c r="O599" s="6">
        <f>(N599-'Descriptive Stats'!$L$3)/'Descriptive Stats'!$L$7</f>
        <v>-0.27916894825199667</v>
      </c>
      <c r="P599" s="6">
        <v>340</v>
      </c>
      <c r="Q599" s="6">
        <f>(P599-'Descriptive Stats'!$N$3)/'Descriptive Stats'!$N$7</f>
        <v>-0.79808103555598819</v>
      </c>
      <c r="R599">
        <v>56.67</v>
      </c>
      <c r="S599" s="5">
        <v>0.26334681876503357</v>
      </c>
    </row>
    <row r="600" spans="1:19" ht="15" customHeight="1" x14ac:dyDescent="0.25">
      <c r="A600">
        <v>588</v>
      </c>
      <c r="B600">
        <v>588</v>
      </c>
      <c r="C600" t="s">
        <v>968</v>
      </c>
      <c r="D600" s="6">
        <v>50</v>
      </c>
      <c r="E600" s="6">
        <f>(D600-'Descriptive Stats'!$B$3)/'Descriptive Stats'!$B$7</f>
        <v>-0.73838863996786008</v>
      </c>
      <c r="F600" s="6">
        <v>75</v>
      </c>
      <c r="G600" s="6">
        <f>(F600-'Descriptive Stats'!$D$3)/'Descriptive Stats'!$D$7</f>
        <v>-0.15996426452133344</v>
      </c>
      <c r="H600" s="6">
        <v>45</v>
      </c>
      <c r="I600" s="5">
        <f>('Base Stats'!H684-'Descriptive Stats'!$F$3)/'Descriptive Stats'!$F$7</f>
        <v>-0.93999629404021823</v>
      </c>
      <c r="J600" s="6">
        <v>40</v>
      </c>
      <c r="K600" s="6">
        <f>(J600-'Descriptive Stats'!$H$3)/'Descriptive Stats'!$J$7</f>
        <v>-1.1580259728112177</v>
      </c>
      <c r="L600" s="6">
        <v>45</v>
      </c>
      <c r="M600" s="6">
        <f>(L600-'Descriptive Stats'!$J$3)/'Descriptive Stats'!$J$7</f>
        <v>-0.96434112969569918</v>
      </c>
      <c r="N600" s="6">
        <v>60</v>
      </c>
      <c r="O600" s="6">
        <f>(N600-'Descriptive Stats'!$L$3)/'Descriptive Stats'!$L$7</f>
        <v>-0.27916894825199667</v>
      </c>
      <c r="P600" s="6">
        <v>315</v>
      </c>
      <c r="Q600" s="6">
        <f>(P600-'Descriptive Stats'!$N$3)/'Descriptive Stats'!$N$7</f>
        <v>-1.0028483305386411</v>
      </c>
      <c r="R600">
        <v>52.5</v>
      </c>
      <c r="S600" s="5">
        <v>0.42395138016091721</v>
      </c>
    </row>
    <row r="601" spans="1:19" ht="15" customHeight="1" x14ac:dyDescent="0.25">
      <c r="A601">
        <v>307</v>
      </c>
      <c r="B601">
        <v>307</v>
      </c>
      <c r="C601" t="s">
        <v>611</v>
      </c>
      <c r="D601" s="6">
        <v>30</v>
      </c>
      <c r="E601" s="6">
        <f>(D601-'Descriptive Stats'!$B$3)/'Descriptive Stats'!$B$7</f>
        <v>-1.4929897019658644</v>
      </c>
      <c r="F601" s="6">
        <v>40</v>
      </c>
      <c r="G601" s="6">
        <f>(F601-'Descriptive Stats'!$D$3)/'Descriptive Stats'!$D$7</f>
        <v>-1.2371356598366696</v>
      </c>
      <c r="H601" s="6">
        <v>55</v>
      </c>
      <c r="I601" s="5">
        <f>('Base Stats'!H365-'Descriptive Stats'!$F$3)/'Descriptive Stats'!$F$7</f>
        <v>0.4922016750229567</v>
      </c>
      <c r="J601" s="6">
        <v>40</v>
      </c>
      <c r="K601" s="6">
        <f>(J601-'Descriptive Stats'!$H$3)/'Descriptive Stats'!$J$7</f>
        <v>-1.1580259728112177</v>
      </c>
      <c r="L601" s="6">
        <v>55</v>
      </c>
      <c r="M601" s="6">
        <f>(L601-'Descriptive Stats'!$J$3)/'Descriptive Stats'!$J$7</f>
        <v>-0.60942674150023513</v>
      </c>
      <c r="N601" s="6">
        <v>60</v>
      </c>
      <c r="O601" s="6">
        <f>(N601-'Descriptive Stats'!$L$3)/'Descriptive Stats'!$L$7</f>
        <v>-0.27916894825199667</v>
      </c>
      <c r="P601" s="6">
        <v>280</v>
      </c>
      <c r="Q601" s="6">
        <f>(P601-'Descriptive Stats'!$N$3)/'Descriptive Stats'!$N$7</f>
        <v>-1.2895225435143551</v>
      </c>
      <c r="R601">
        <v>46.67</v>
      </c>
      <c r="S601" s="5">
        <v>0.22342497312182352</v>
      </c>
    </row>
    <row r="602" spans="1:19" ht="15" customHeight="1" x14ac:dyDescent="0.25">
      <c r="A602">
        <v>627</v>
      </c>
      <c r="B602">
        <v>627</v>
      </c>
      <c r="C602" t="s">
        <v>1009</v>
      </c>
      <c r="D602" s="6">
        <v>70</v>
      </c>
      <c r="E602" s="6">
        <f>(D602-'Descriptive Stats'!$B$3)/'Descriptive Stats'!$B$7</f>
        <v>1.6212422030144117E-2</v>
      </c>
      <c r="F602" s="6">
        <v>83</v>
      </c>
      <c r="G602" s="6">
        <f>(F602-'Descriptive Stats'!$D$3)/'Descriptive Stats'!$D$7</f>
        <v>8.6246340122171958E-2</v>
      </c>
      <c r="H602" s="6">
        <v>50</v>
      </c>
      <c r="I602" s="5">
        <f>('Base Stats'!H724-'Descriptive Stats'!$F$3)/'Descriptive Stats'!$F$7</f>
        <v>-1.0991294017139044</v>
      </c>
      <c r="J602" s="6">
        <v>37</v>
      </c>
      <c r="K602" s="6">
        <f>(J602-'Descriptive Stats'!$H$3)/'Descriptive Stats'!$J$7</f>
        <v>-1.2645002892698569</v>
      </c>
      <c r="L602" s="6">
        <v>50</v>
      </c>
      <c r="M602" s="6">
        <f>(L602-'Descriptive Stats'!$J$3)/'Descriptive Stats'!$J$7</f>
        <v>-0.7868839355979671</v>
      </c>
      <c r="N602" s="6">
        <v>60</v>
      </c>
      <c r="O602" s="6">
        <f>(N602-'Descriptive Stats'!$L$3)/'Descriptive Stats'!$L$7</f>
        <v>-0.27916894825199667</v>
      </c>
      <c r="P602" s="6">
        <v>350</v>
      </c>
      <c r="Q602" s="6">
        <f>(P602-'Descriptive Stats'!$N$3)/'Descriptive Stats'!$N$7</f>
        <v>-0.71617411756292704</v>
      </c>
      <c r="R602">
        <v>58.33</v>
      </c>
      <c r="S602" s="5">
        <v>0.23109139838254211</v>
      </c>
    </row>
    <row r="603" spans="1:19" ht="15" customHeight="1" x14ac:dyDescent="0.25">
      <c r="A603">
        <v>507</v>
      </c>
      <c r="B603">
        <v>507</v>
      </c>
      <c r="C603" t="s">
        <v>875</v>
      </c>
      <c r="D603" s="6">
        <v>65</v>
      </c>
      <c r="E603" s="6">
        <f>(D603-'Descriptive Stats'!$B$3)/'Descriptive Stats'!$B$7</f>
        <v>-0.17243784346935695</v>
      </c>
      <c r="F603" s="6">
        <v>80</v>
      </c>
      <c r="G603" s="6">
        <f>(F603-'Descriptive Stats'!$D$3)/'Descriptive Stats'!$D$7</f>
        <v>-6.0826366191425729E-3</v>
      </c>
      <c r="H603" s="6">
        <v>65</v>
      </c>
      <c r="I603" s="5">
        <f>('Base Stats'!H597-'Descriptive Stats'!$F$3)/'Descriptive Stats'!$F$7</f>
        <v>-1.0991294017139044</v>
      </c>
      <c r="J603" s="6">
        <v>35</v>
      </c>
      <c r="K603" s="6">
        <f>(J603-'Descriptive Stats'!$H$3)/'Descriptive Stats'!$J$7</f>
        <v>-1.3354831669089497</v>
      </c>
      <c r="L603" s="6">
        <v>65</v>
      </c>
      <c r="M603" s="6">
        <f>(L603-'Descriptive Stats'!$J$3)/'Descriptive Stats'!$J$7</f>
        <v>-0.25451235330477107</v>
      </c>
      <c r="N603" s="6">
        <v>60</v>
      </c>
      <c r="O603" s="6">
        <f>(N603-'Descriptive Stats'!$L$3)/'Descriptive Stats'!$L$7</f>
        <v>-0.27916894825199667</v>
      </c>
      <c r="P603" s="6">
        <v>370</v>
      </c>
      <c r="Q603" s="6">
        <f>(P603-'Descriptive Stats'!$N$3)/'Descriptive Stats'!$N$7</f>
        <v>-0.55236028157680472</v>
      </c>
      <c r="R603">
        <v>61.67</v>
      </c>
      <c r="S603" s="5">
        <v>0.20538313794008423</v>
      </c>
    </row>
    <row r="604" spans="1:19" ht="15" customHeight="1" x14ac:dyDescent="0.25">
      <c r="A604">
        <v>447</v>
      </c>
      <c r="B604">
        <v>447</v>
      </c>
      <c r="C604" t="s">
        <v>795</v>
      </c>
      <c r="D604" s="6">
        <v>40</v>
      </c>
      <c r="E604" s="6">
        <f>(D604-'Descriptive Stats'!$B$3)/'Descriptive Stats'!$B$7</f>
        <v>-1.1156891709668622</v>
      </c>
      <c r="F604" s="6">
        <v>70</v>
      </c>
      <c r="G604" s="6">
        <f>(F604-'Descriptive Stats'!$D$3)/'Descriptive Stats'!$D$7</f>
        <v>-0.31384589242352434</v>
      </c>
      <c r="H604" s="6">
        <v>40</v>
      </c>
      <c r="I604" s="5">
        <f>('Base Stats'!H527-'Descriptive Stats'!$F$3)/'Descriptive Stats'!$F$7</f>
        <v>-0.74903656483179493</v>
      </c>
      <c r="J604" s="6">
        <v>35</v>
      </c>
      <c r="K604" s="6">
        <f>(J604-'Descriptive Stats'!$H$3)/'Descriptive Stats'!$J$7</f>
        <v>-1.3354831669089497</v>
      </c>
      <c r="L604" s="6">
        <v>40</v>
      </c>
      <c r="M604" s="6">
        <f>(L604-'Descriptive Stats'!$J$3)/'Descriptive Stats'!$J$7</f>
        <v>-1.1417983237934313</v>
      </c>
      <c r="N604" s="6">
        <v>60</v>
      </c>
      <c r="O604" s="6">
        <f>(N604-'Descriptive Stats'!$L$3)/'Descriptive Stats'!$L$7</f>
        <v>-0.27916894825199667</v>
      </c>
      <c r="P604" s="6">
        <v>285</v>
      </c>
      <c r="Q604" s="6">
        <f>(P604-'Descriptive Stats'!$N$3)/'Descriptive Stats'!$N$7</f>
        <v>-1.2485690845178246</v>
      </c>
      <c r="R604">
        <v>47.5</v>
      </c>
      <c r="S604" s="5">
        <v>0.1737681687965654</v>
      </c>
    </row>
    <row r="605" spans="1:19" ht="15" customHeight="1" x14ac:dyDescent="0.25">
      <c r="A605">
        <v>172</v>
      </c>
      <c r="B605">
        <v>172</v>
      </c>
      <c r="C605" t="s">
        <v>444</v>
      </c>
      <c r="D605" s="6">
        <v>20</v>
      </c>
      <c r="E605" s="6">
        <f>(D605-'Descriptive Stats'!$B$3)/'Descriptive Stats'!$B$7</f>
        <v>-1.8702902329648665</v>
      </c>
      <c r="F605" s="6">
        <v>40</v>
      </c>
      <c r="G605" s="6">
        <f>(F605-'Descriptive Stats'!$D$3)/'Descriptive Stats'!$D$7</f>
        <v>-1.2371356598366696</v>
      </c>
      <c r="H605" s="6">
        <v>15</v>
      </c>
      <c r="I605" s="5">
        <f>('Base Stats'!H214-'Descriptive Stats'!$F$3)/'Descriptive Stats'!$F$7</f>
        <v>-1.194609266318116</v>
      </c>
      <c r="J605" s="6">
        <v>35</v>
      </c>
      <c r="K605" s="6">
        <f>(J605-'Descriptive Stats'!$H$3)/'Descriptive Stats'!$J$7</f>
        <v>-1.3354831669089497</v>
      </c>
      <c r="L605" s="6">
        <v>35</v>
      </c>
      <c r="M605" s="6">
        <f>(L605-'Descriptive Stats'!$J$3)/'Descriptive Stats'!$J$7</f>
        <v>-1.3192555178911634</v>
      </c>
      <c r="N605" s="6">
        <v>60</v>
      </c>
      <c r="O605" s="6">
        <f>(N605-'Descriptive Stats'!$L$3)/'Descriptive Stats'!$L$7</f>
        <v>-0.27916894825199667</v>
      </c>
      <c r="P605" s="6">
        <v>205</v>
      </c>
      <c r="Q605" s="6">
        <f>(P605-'Descriptive Stats'!$N$3)/'Descriptive Stats'!$N$7</f>
        <v>-1.9038244284623136</v>
      </c>
      <c r="R605">
        <v>34.17</v>
      </c>
      <c r="S605" s="5">
        <v>0.2278799176641062</v>
      </c>
    </row>
    <row r="606" spans="1:19" ht="15" customHeight="1" x14ac:dyDescent="0.25">
      <c r="A606">
        <v>744</v>
      </c>
      <c r="B606">
        <v>744</v>
      </c>
      <c r="C606" t="s">
        <v>1156</v>
      </c>
      <c r="D606" s="6">
        <v>45</v>
      </c>
      <c r="E606" s="6">
        <f>(D606-'Descriptive Stats'!$B$3)/'Descriptive Stats'!$B$7</f>
        <v>-0.92703890546736112</v>
      </c>
      <c r="F606" s="6">
        <v>65</v>
      </c>
      <c r="G606" s="6">
        <f>(F606-'Descriptive Stats'!$D$3)/'Descriptive Stats'!$D$7</f>
        <v>-0.46772752032571518</v>
      </c>
      <c r="H606" s="6">
        <v>40</v>
      </c>
      <c r="I606" s="5">
        <f>('Base Stats'!H859-'Descriptive Stats'!$F$3)/'Descriptive Stats'!$F$7</f>
        <v>0.6513347826966428</v>
      </c>
      <c r="J606" s="6">
        <v>30</v>
      </c>
      <c r="K606" s="6">
        <f>(J606-'Descriptive Stats'!$H$3)/'Descriptive Stats'!$J$7</f>
        <v>-1.5129403610066818</v>
      </c>
      <c r="L606" s="6">
        <v>40</v>
      </c>
      <c r="M606" s="6">
        <f>(L606-'Descriptive Stats'!$J$3)/'Descriptive Stats'!$J$7</f>
        <v>-1.1417983237934313</v>
      </c>
      <c r="N606" s="6">
        <v>60</v>
      </c>
      <c r="O606" s="6">
        <f>(N606-'Descriptive Stats'!$L$3)/'Descriptive Stats'!$L$7</f>
        <v>-0.27916894825199667</v>
      </c>
      <c r="P606" s="6">
        <v>280</v>
      </c>
      <c r="Q606" s="6">
        <f>(P606-'Descriptive Stats'!$N$3)/'Descriptive Stats'!$N$7</f>
        <v>-1.2895225435143551</v>
      </c>
      <c r="R606">
        <v>46.67</v>
      </c>
      <c r="S606" s="5">
        <v>0.18945783767144775</v>
      </c>
    </row>
    <row r="607" spans="1:19" ht="15" customHeight="1" x14ac:dyDescent="0.25">
      <c r="A607">
        <v>396</v>
      </c>
      <c r="B607">
        <v>396</v>
      </c>
      <c r="C607" t="s">
        <v>736</v>
      </c>
      <c r="D607" s="6">
        <v>40</v>
      </c>
      <c r="E607" s="6">
        <f>(D607-'Descriptive Stats'!$B$3)/'Descriptive Stats'!$B$7</f>
        <v>-1.1156891709668622</v>
      </c>
      <c r="F607" s="6">
        <v>55</v>
      </c>
      <c r="G607" s="6">
        <f>(F607-'Descriptive Stats'!$D$3)/'Descriptive Stats'!$D$7</f>
        <v>-0.77549077613009698</v>
      </c>
      <c r="H607" s="6">
        <v>30</v>
      </c>
      <c r="I607" s="5">
        <f>('Base Stats'!H472-'Descriptive Stats'!$F$3)/'Descriptive Stats'!$F$7</f>
        <v>-1.2582625093875905</v>
      </c>
      <c r="J607" s="6">
        <v>30</v>
      </c>
      <c r="K607" s="6">
        <f>(J607-'Descriptive Stats'!$H$3)/'Descriptive Stats'!$J$7</f>
        <v>-1.5129403610066818</v>
      </c>
      <c r="L607" s="6">
        <v>30</v>
      </c>
      <c r="M607" s="6">
        <f>(L607-'Descriptive Stats'!$J$3)/'Descriptive Stats'!$J$7</f>
        <v>-1.4967127119888952</v>
      </c>
      <c r="N607" s="6">
        <v>60</v>
      </c>
      <c r="O607" s="6">
        <f>(N607-'Descriptive Stats'!$L$3)/'Descriptive Stats'!$L$7</f>
        <v>-0.27916894825199667</v>
      </c>
      <c r="P607" s="6">
        <v>245</v>
      </c>
      <c r="Q607" s="6">
        <f>(P607-'Descriptive Stats'!$N$3)/'Descriptive Stats'!$N$7</f>
        <v>-1.576196756490069</v>
      </c>
      <c r="R607">
        <v>40.83</v>
      </c>
      <c r="S607" s="5">
        <v>0.38444849097760503</v>
      </c>
    </row>
    <row r="608" spans="1:19" ht="15" customHeight="1" x14ac:dyDescent="0.25">
      <c r="A608">
        <v>263</v>
      </c>
      <c r="B608" t="s">
        <v>556</v>
      </c>
      <c r="C608" t="s">
        <v>557</v>
      </c>
      <c r="D608" s="6">
        <v>38</v>
      </c>
      <c r="E608" s="6">
        <f>(D608-'Descriptive Stats'!$B$3)/'Descriptive Stats'!$B$7</f>
        <v>-1.1911492771666627</v>
      </c>
      <c r="F608" s="6">
        <v>30</v>
      </c>
      <c r="G608" s="6">
        <f>(F608-'Descriptive Stats'!$D$3)/'Descriptive Stats'!$D$7</f>
        <v>-1.5448989156410513</v>
      </c>
      <c r="H608" s="6">
        <v>41</v>
      </c>
      <c r="I608" s="5">
        <f>('Base Stats'!H316-'Descriptive Stats'!$F$3)/'Descriptive Stats'!$F$7</f>
        <v>-0.62173007869284602</v>
      </c>
      <c r="J608" s="6">
        <v>30</v>
      </c>
      <c r="K608" s="6">
        <f>(J608-'Descriptive Stats'!$H$3)/'Descriptive Stats'!$J$7</f>
        <v>-1.5129403610066818</v>
      </c>
      <c r="L608" s="6">
        <v>41</v>
      </c>
      <c r="M608" s="6">
        <f>(L608-'Descriptive Stats'!$J$3)/'Descriptive Stats'!$J$7</f>
        <v>-1.1063068849738849</v>
      </c>
      <c r="N608" s="6">
        <v>60</v>
      </c>
      <c r="O608" s="6">
        <f>(N608-'Descriptive Stats'!$L$3)/'Descriptive Stats'!$L$7</f>
        <v>-0.27916894825199667</v>
      </c>
      <c r="P608" s="6">
        <v>240</v>
      </c>
      <c r="Q608" s="6">
        <f>(P608-'Descriptive Stats'!$N$3)/'Descriptive Stats'!$N$7</f>
        <v>-1.6171502154865995</v>
      </c>
      <c r="R608">
        <v>40</v>
      </c>
      <c r="S608" s="5">
        <v>0.17934314106318519</v>
      </c>
    </row>
    <row r="609" spans="1:19" ht="15" customHeight="1" x14ac:dyDescent="0.25">
      <c r="A609">
        <v>263</v>
      </c>
      <c r="B609">
        <v>263</v>
      </c>
      <c r="C609" t="s">
        <v>555</v>
      </c>
      <c r="D609" s="6">
        <v>38</v>
      </c>
      <c r="E609" s="6">
        <f>(D609-'Descriptive Stats'!$B$3)/'Descriptive Stats'!$B$7</f>
        <v>-1.1911492771666627</v>
      </c>
      <c r="F609" s="6">
        <v>30</v>
      </c>
      <c r="G609" s="6">
        <f>(F609-'Descriptive Stats'!$D$3)/'Descriptive Stats'!$D$7</f>
        <v>-1.5448989156410513</v>
      </c>
      <c r="H609" s="6">
        <v>41</v>
      </c>
      <c r="I609" s="5">
        <f>('Base Stats'!H315-'Descriptive Stats'!$F$3)/'Descriptive Stats'!$F$7</f>
        <v>1.480235200189838E-2</v>
      </c>
      <c r="J609" s="6">
        <v>30</v>
      </c>
      <c r="K609" s="6">
        <f>(J609-'Descriptive Stats'!$H$3)/'Descriptive Stats'!$J$7</f>
        <v>-1.5129403610066818</v>
      </c>
      <c r="L609" s="6">
        <v>41</v>
      </c>
      <c r="M609" s="6">
        <f>(L609-'Descriptive Stats'!$J$3)/'Descriptive Stats'!$J$7</f>
        <v>-1.1063068849738849</v>
      </c>
      <c r="N609" s="6">
        <v>60</v>
      </c>
      <c r="O609" s="6">
        <f>(N609-'Descriptive Stats'!$L$3)/'Descriptive Stats'!$L$7</f>
        <v>-0.27916894825199667</v>
      </c>
      <c r="P609" s="6">
        <v>240</v>
      </c>
      <c r="Q609" s="6">
        <f>(P609-'Descriptive Stats'!$N$3)/'Descriptive Stats'!$N$7</f>
        <v>-1.6171502154865995</v>
      </c>
      <c r="R609">
        <v>40</v>
      </c>
      <c r="S609" s="5">
        <v>0.23578185194797324</v>
      </c>
    </row>
    <row r="610" spans="1:19" ht="15" customHeight="1" x14ac:dyDescent="0.25">
      <c r="A610">
        <v>693</v>
      </c>
      <c r="B610">
        <v>693</v>
      </c>
      <c r="C610" t="s">
        <v>1091</v>
      </c>
      <c r="D610" s="6">
        <v>71</v>
      </c>
      <c r="E610" s="6">
        <f>(D610-'Descriptive Stats'!$B$3)/'Descriptive Stats'!$B$7</f>
        <v>5.3942475130044326E-2</v>
      </c>
      <c r="F610" s="6">
        <v>73</v>
      </c>
      <c r="G610" s="6">
        <f>(F610-'Descriptive Stats'!$D$3)/'Descriptive Stats'!$D$7</f>
        <v>-0.2215169156822098</v>
      </c>
      <c r="H610" s="6">
        <v>88</v>
      </c>
      <c r="I610" s="5">
        <f>('Base Stats'!H798-'Descriptive Stats'!$F$3)/'Descriptive Stats'!$F$7</f>
        <v>-1.1309560232486415</v>
      </c>
      <c r="J610" s="6">
        <v>120</v>
      </c>
      <c r="K610" s="6">
        <f>(J610-'Descriptive Stats'!$H$3)/'Descriptive Stats'!$J$7</f>
        <v>1.6812891327524948</v>
      </c>
      <c r="L610" s="6">
        <v>89</v>
      </c>
      <c r="M610" s="6">
        <f>(L610-'Descriptive Stats'!$J$3)/'Descriptive Stats'!$J$7</f>
        <v>0.59728217836434272</v>
      </c>
      <c r="N610" s="6">
        <v>59</v>
      </c>
      <c r="O610" s="6">
        <f>(N610-'Descriptive Stats'!$L$3)/'Descriptive Stats'!$L$7</f>
        <v>-0.31266131823810972</v>
      </c>
      <c r="P610" s="6">
        <v>500</v>
      </c>
      <c r="Q610" s="6">
        <f>(P610-'Descriptive Stats'!$N$3)/'Descriptive Stats'!$N$7</f>
        <v>0.5124296523329902</v>
      </c>
      <c r="R610">
        <v>83.33</v>
      </c>
      <c r="S610" s="5">
        <v>0.74330328075306695</v>
      </c>
    </row>
    <row r="611" spans="1:19" ht="15" customHeight="1" x14ac:dyDescent="0.25">
      <c r="A611">
        <v>772</v>
      </c>
      <c r="B611">
        <v>772</v>
      </c>
      <c r="C611" t="s">
        <v>1190</v>
      </c>
      <c r="D611" s="6">
        <v>95</v>
      </c>
      <c r="E611" s="6">
        <f>(D611-'Descriptive Stats'!$B$3)/'Descriptive Stats'!$B$7</f>
        <v>0.95946374952764946</v>
      </c>
      <c r="F611" s="6">
        <v>95</v>
      </c>
      <c r="G611" s="6">
        <f>(F611-'Descriptive Stats'!$D$3)/'Descriptive Stats'!$D$7</f>
        <v>0.45556224708743004</v>
      </c>
      <c r="H611" s="6">
        <v>95</v>
      </c>
      <c r="I611" s="5">
        <f>('Base Stats'!H890-'Descriptive Stats'!$F$3)/'Descriptive Stats'!$F$7</f>
        <v>-0.78086318636653218</v>
      </c>
      <c r="J611" s="6">
        <v>95</v>
      </c>
      <c r="K611" s="6">
        <f>(J611-'Descriptive Stats'!$H$3)/'Descriptive Stats'!$J$7</f>
        <v>0.79400316226383461</v>
      </c>
      <c r="L611" s="6">
        <v>95</v>
      </c>
      <c r="M611" s="6">
        <f>(L611-'Descriptive Stats'!$J$3)/'Descriptive Stats'!$J$7</f>
        <v>0.81023081128162111</v>
      </c>
      <c r="N611" s="6">
        <v>59</v>
      </c>
      <c r="O611" s="6">
        <f>(N611-'Descriptive Stats'!$L$3)/'Descriptive Stats'!$L$7</f>
        <v>-0.31266131823810972</v>
      </c>
      <c r="P611" s="6">
        <v>534</v>
      </c>
      <c r="Q611" s="6">
        <f>(P611-'Descriptive Stats'!$N$3)/'Descriptive Stats'!$N$7</f>
        <v>0.79091317350939805</v>
      </c>
      <c r="R611">
        <v>89</v>
      </c>
      <c r="S611" s="5">
        <v>0.62439855817022483</v>
      </c>
    </row>
    <row r="612" spans="1:19" ht="15" customHeight="1" x14ac:dyDescent="0.25">
      <c r="A612">
        <v>583</v>
      </c>
      <c r="B612">
        <v>583</v>
      </c>
      <c r="C612" t="s">
        <v>963</v>
      </c>
      <c r="D612" s="6">
        <v>51</v>
      </c>
      <c r="E612" s="6">
        <f>(D612-'Descriptive Stats'!$B$3)/'Descriptive Stats'!$B$7</f>
        <v>-0.7006585868679599</v>
      </c>
      <c r="F612" s="6">
        <v>65</v>
      </c>
      <c r="G612" s="6">
        <f>(F612-'Descriptive Stats'!$D$3)/'Descriptive Stats'!$D$7</f>
        <v>-0.46772752032571518</v>
      </c>
      <c r="H612" s="6">
        <v>65</v>
      </c>
      <c r="I612" s="5">
        <f>('Base Stats'!H679-'Descriptive Stats'!$F$3)/'Descriptive Stats'!$F$7</f>
        <v>0.6513347826966428</v>
      </c>
      <c r="J612" s="6">
        <v>80</v>
      </c>
      <c r="K612" s="6">
        <f>(J612-'Descriptive Stats'!$H$3)/'Descriptive Stats'!$J$7</f>
        <v>0.26163157997063852</v>
      </c>
      <c r="L612" s="6">
        <v>75</v>
      </c>
      <c r="M612" s="6">
        <f>(L612-'Descriptive Stats'!$J$3)/'Descriptive Stats'!$J$7</f>
        <v>0.10040203489069302</v>
      </c>
      <c r="N612" s="6">
        <v>59</v>
      </c>
      <c r="O612" s="6">
        <f>(N612-'Descriptive Stats'!$L$3)/'Descriptive Stats'!$L$7</f>
        <v>-0.31266131823810972</v>
      </c>
      <c r="P612" s="6">
        <v>395</v>
      </c>
      <c r="Q612" s="6">
        <f>(P612-'Descriptive Stats'!$N$3)/'Descriptive Stats'!$N$7</f>
        <v>-0.34759298659415183</v>
      </c>
      <c r="R612">
        <v>65.83</v>
      </c>
      <c r="S612" s="5">
        <v>0.11861254798054402</v>
      </c>
    </row>
    <row r="613" spans="1:19" ht="15" customHeight="1" x14ac:dyDescent="0.25">
      <c r="A613">
        <v>699</v>
      </c>
      <c r="B613">
        <v>699</v>
      </c>
      <c r="C613" t="s">
        <v>1097</v>
      </c>
      <c r="D613" s="6">
        <v>123</v>
      </c>
      <c r="E613" s="6">
        <f>(D613-'Descriptive Stats'!$B$3)/'Descriptive Stats'!$B$7</f>
        <v>2.0159052363248553</v>
      </c>
      <c r="F613" s="6">
        <v>77</v>
      </c>
      <c r="G613" s="6">
        <f>(F613-'Descriptive Stats'!$D$3)/'Descriptive Stats'!$D$7</f>
        <v>-9.8411613360457104E-2</v>
      </c>
      <c r="H613" s="6">
        <v>72</v>
      </c>
      <c r="I613" s="5">
        <f>('Base Stats'!H804-'Descriptive Stats'!$F$3)/'Descriptive Stats'!$F$7</f>
        <v>-0.14433075567178771</v>
      </c>
      <c r="J613" s="6">
        <v>99</v>
      </c>
      <c r="K613" s="6">
        <f>(J613-'Descriptive Stats'!$H$3)/'Descriptive Stats'!$J$7</f>
        <v>0.93596891754202027</v>
      </c>
      <c r="L613" s="6">
        <v>92</v>
      </c>
      <c r="M613" s="6">
        <f>(L613-'Descriptive Stats'!$J$3)/'Descriptive Stats'!$J$7</f>
        <v>0.70375649482298197</v>
      </c>
      <c r="N613" s="6">
        <v>58</v>
      </c>
      <c r="O613" s="6">
        <f>(N613-'Descriptive Stats'!$L$3)/'Descriptive Stats'!$L$7</f>
        <v>-0.34615368822422277</v>
      </c>
      <c r="P613" s="6">
        <v>521</v>
      </c>
      <c r="Q613" s="6">
        <f>(P613-'Descriptive Stats'!$N$3)/'Descriptive Stats'!$N$7</f>
        <v>0.68443418011841861</v>
      </c>
      <c r="R613">
        <v>86.83</v>
      </c>
      <c r="S613" s="5">
        <v>0.93144323680202845</v>
      </c>
    </row>
    <row r="614" spans="1:19" ht="15" customHeight="1" x14ac:dyDescent="0.25">
      <c r="A614">
        <v>675</v>
      </c>
      <c r="B614">
        <v>675</v>
      </c>
      <c r="C614" t="s">
        <v>1071</v>
      </c>
      <c r="D614" s="6">
        <v>95</v>
      </c>
      <c r="E614" s="6">
        <f>(D614-'Descriptive Stats'!$B$3)/'Descriptive Stats'!$B$7</f>
        <v>0.95946374952764946</v>
      </c>
      <c r="F614" s="6">
        <v>124</v>
      </c>
      <c r="G614" s="6">
        <f>(F614-'Descriptive Stats'!$D$3)/'Descriptive Stats'!$D$7</f>
        <v>1.3480756889201371</v>
      </c>
      <c r="H614" s="6">
        <v>78</v>
      </c>
      <c r="I614" s="5">
        <f>('Base Stats'!H779-'Descriptive Stats'!$F$3)/'Descriptive Stats'!$F$7</f>
        <v>-0.78086318636653218</v>
      </c>
      <c r="J614" s="6">
        <v>69</v>
      </c>
      <c r="K614" s="6">
        <f>(J614-'Descriptive Stats'!$H$3)/'Descriptive Stats'!$J$7</f>
        <v>-0.12877424704437196</v>
      </c>
      <c r="L614" s="6">
        <v>71</v>
      </c>
      <c r="M614" s="6">
        <f>(L614-'Descriptive Stats'!$J$3)/'Descriptive Stats'!$J$7</f>
        <v>-4.1563720387492606E-2</v>
      </c>
      <c r="N614" s="6">
        <v>58</v>
      </c>
      <c r="O614" s="6">
        <f>(N614-'Descriptive Stats'!$L$3)/'Descriptive Stats'!$L$7</f>
        <v>-0.34615368822422277</v>
      </c>
      <c r="P614" s="6">
        <v>495</v>
      </c>
      <c r="Q614" s="6">
        <f>(P614-'Descriptive Stats'!$N$3)/'Descriptive Stats'!$N$7</f>
        <v>0.47147619333645963</v>
      </c>
      <c r="R614">
        <v>82.5</v>
      </c>
      <c r="S614" s="5">
        <v>0.37261283963998554</v>
      </c>
    </row>
    <row r="615" spans="1:19" ht="15" customHeight="1" x14ac:dyDescent="0.25">
      <c r="A615">
        <v>409</v>
      </c>
      <c r="B615">
        <v>409</v>
      </c>
      <c r="C615" t="s">
        <v>749</v>
      </c>
      <c r="D615" s="6">
        <v>97</v>
      </c>
      <c r="E615" s="6">
        <f>(D615-'Descriptive Stats'!$B$3)/'Descriptive Stats'!$B$7</f>
        <v>1.0349238557274498</v>
      </c>
      <c r="F615" s="6">
        <v>165</v>
      </c>
      <c r="G615" s="6">
        <f>(F615-'Descriptive Stats'!$D$3)/'Descriptive Stats'!$D$7</f>
        <v>2.6099050377181023</v>
      </c>
      <c r="H615" s="6">
        <v>60</v>
      </c>
      <c r="I615" s="5">
        <f>('Base Stats'!H485-'Descriptive Stats'!$F$3)/'Descriptive Stats'!$F$7</f>
        <v>-1.0991294017139044</v>
      </c>
      <c r="J615" s="6">
        <v>65</v>
      </c>
      <c r="K615" s="6">
        <f>(J615-'Descriptive Stats'!$H$3)/'Descriptive Stats'!$J$7</f>
        <v>-0.27074000232255757</v>
      </c>
      <c r="L615" s="6">
        <v>50</v>
      </c>
      <c r="M615" s="6">
        <f>(L615-'Descriptive Stats'!$J$3)/'Descriptive Stats'!$J$7</f>
        <v>-0.7868839355979671</v>
      </c>
      <c r="N615" s="6">
        <v>58</v>
      </c>
      <c r="O615" s="6">
        <f>(N615-'Descriptive Stats'!$L$3)/'Descriptive Stats'!$L$7</f>
        <v>-0.34615368822422277</v>
      </c>
      <c r="P615" s="6">
        <v>495</v>
      </c>
      <c r="Q615" s="6">
        <f>(P615-'Descriptive Stats'!$N$3)/'Descriptive Stats'!$N$7</f>
        <v>0.47147619333645963</v>
      </c>
      <c r="R615">
        <v>82.5</v>
      </c>
      <c r="S615" s="5">
        <v>1.2820218489443753</v>
      </c>
    </row>
    <row r="616" spans="1:19" ht="15" customHeight="1" x14ac:dyDescent="0.25">
      <c r="A616">
        <v>634</v>
      </c>
      <c r="B616">
        <v>634</v>
      </c>
      <c r="C616" t="s">
        <v>1016</v>
      </c>
      <c r="D616" s="6">
        <v>72</v>
      </c>
      <c r="E616" s="6">
        <f>(D616-'Descriptive Stats'!$B$3)/'Descriptive Stats'!$B$7</f>
        <v>9.1672528229944539E-2</v>
      </c>
      <c r="F616" s="6">
        <v>85</v>
      </c>
      <c r="G616" s="6">
        <f>(F616-'Descriptive Stats'!$D$3)/'Descriptive Stats'!$D$7</f>
        <v>0.1477989912830483</v>
      </c>
      <c r="H616" s="6">
        <v>70</v>
      </c>
      <c r="I616" s="5">
        <f>('Base Stats'!H731-'Descriptive Stats'!$F$3)/'Descriptive Stats'!$F$7</f>
        <v>-0.84451642943600658</v>
      </c>
      <c r="J616" s="6">
        <v>65</v>
      </c>
      <c r="K616" s="6">
        <f>(J616-'Descriptive Stats'!$H$3)/'Descriptive Stats'!$J$7</f>
        <v>-0.27074000232255757</v>
      </c>
      <c r="L616" s="6">
        <v>70</v>
      </c>
      <c r="M616" s="6">
        <f>(L616-'Descriptive Stats'!$J$3)/'Descriptive Stats'!$J$7</f>
        <v>-7.7055159207039009E-2</v>
      </c>
      <c r="N616" s="6">
        <v>58</v>
      </c>
      <c r="O616" s="6">
        <f>(N616-'Descriptive Stats'!$L$3)/'Descriptive Stats'!$L$7</f>
        <v>-0.34615368822422277</v>
      </c>
      <c r="P616" s="6">
        <v>420</v>
      </c>
      <c r="Q616" s="6">
        <f>(P616-'Descriptive Stats'!$N$3)/'Descriptive Stats'!$N$7</f>
        <v>-0.14282569161149899</v>
      </c>
      <c r="R616">
        <v>70</v>
      </c>
      <c r="S616" s="5">
        <v>3.1729654936560679E-2</v>
      </c>
    </row>
    <row r="617" spans="1:19" ht="15" customHeight="1" x14ac:dyDescent="0.25">
      <c r="A617">
        <v>8</v>
      </c>
      <c r="B617">
        <v>8</v>
      </c>
      <c r="C617" t="s">
        <v>204</v>
      </c>
      <c r="D617" s="6">
        <v>59</v>
      </c>
      <c r="E617" s="6">
        <f>(D617-'Descriptive Stats'!$B$3)/'Descriptive Stats'!$B$7</f>
        <v>-0.3988181620687582</v>
      </c>
      <c r="F617" s="6">
        <v>63</v>
      </c>
      <c r="G617" s="6">
        <f>(F617-'Descriptive Stats'!$D$3)/'Descriptive Stats'!$D$7</f>
        <v>-0.52928017148659157</v>
      </c>
      <c r="H617" s="6">
        <v>80</v>
      </c>
      <c r="I617" s="5">
        <f>('Base Stats'!H12-'Descriptive Stats'!$F$3)/'Descriptive Stats'!$F$7</f>
        <v>-1.0991294017139044</v>
      </c>
      <c r="J617" s="6">
        <v>65</v>
      </c>
      <c r="K617" s="6">
        <f>(J617-'Descriptive Stats'!$H$3)/'Descriptive Stats'!$J$7</f>
        <v>-0.27074000232255757</v>
      </c>
      <c r="L617" s="6">
        <v>80</v>
      </c>
      <c r="M617" s="6">
        <f>(L617-'Descriptive Stats'!$J$3)/'Descriptive Stats'!$J$7</f>
        <v>0.27785922898842508</v>
      </c>
      <c r="N617" s="6">
        <v>58</v>
      </c>
      <c r="O617" s="6">
        <f>(N617-'Descriptive Stats'!$L$3)/'Descriptive Stats'!$L$7</f>
        <v>-0.34615368822422277</v>
      </c>
      <c r="P617" s="6">
        <v>405</v>
      </c>
      <c r="Q617" s="6">
        <f>(P617-'Descriptive Stats'!$N$3)/'Descriptive Stats'!$N$7</f>
        <v>-0.26568606860109073</v>
      </c>
      <c r="R617">
        <v>67.5</v>
      </c>
      <c r="S617" s="5">
        <v>0.13020193316090731</v>
      </c>
    </row>
    <row r="618" spans="1:19" ht="15" customHeight="1" x14ac:dyDescent="0.25">
      <c r="A618">
        <v>159</v>
      </c>
      <c r="B618">
        <v>159</v>
      </c>
      <c r="C618" t="s">
        <v>431</v>
      </c>
      <c r="D618" s="6">
        <v>65</v>
      </c>
      <c r="E618" s="6">
        <f>(D618-'Descriptive Stats'!$B$3)/'Descriptive Stats'!$B$7</f>
        <v>-0.17243784346935695</v>
      </c>
      <c r="F618" s="6">
        <v>80</v>
      </c>
      <c r="G618" s="6">
        <f>(F618-'Descriptive Stats'!$D$3)/'Descriptive Stats'!$D$7</f>
        <v>-6.0826366191425729E-3</v>
      </c>
      <c r="H618" s="6">
        <v>80</v>
      </c>
      <c r="I618" s="5">
        <f>('Base Stats'!H201-'Descriptive Stats'!$F$3)/'Descriptive Stats'!$F$7</f>
        <v>-0.78086318636653218</v>
      </c>
      <c r="J618" s="6">
        <v>59</v>
      </c>
      <c r="K618" s="6">
        <f>(J618-'Descriptive Stats'!$H$3)/'Descriptive Stats'!$J$7</f>
        <v>-0.48368863523983602</v>
      </c>
      <c r="L618" s="6">
        <v>63</v>
      </c>
      <c r="M618" s="6">
        <f>(L618-'Descriptive Stats'!$J$3)/'Descriptive Stats'!$J$7</f>
        <v>-0.32549523094386384</v>
      </c>
      <c r="N618" s="6">
        <v>58</v>
      </c>
      <c r="O618" s="6">
        <f>(N618-'Descriptive Stats'!$L$3)/'Descriptive Stats'!$L$7</f>
        <v>-0.34615368822422277</v>
      </c>
      <c r="P618" s="6">
        <v>405</v>
      </c>
      <c r="Q618" s="6">
        <f>(P618-'Descriptive Stats'!$N$3)/'Descriptive Stats'!$N$7</f>
        <v>-0.26568606860109073</v>
      </c>
      <c r="R618">
        <v>67.5</v>
      </c>
      <c r="S618" s="5">
        <v>0.20615670858168852</v>
      </c>
    </row>
    <row r="619" spans="1:19" ht="15" customHeight="1" x14ac:dyDescent="0.25">
      <c r="A619">
        <v>560</v>
      </c>
      <c r="B619">
        <v>560</v>
      </c>
      <c r="C619" t="s">
        <v>938</v>
      </c>
      <c r="D619" s="6">
        <v>65</v>
      </c>
      <c r="E619" s="6">
        <f>(D619-'Descriptive Stats'!$B$3)/'Descriptive Stats'!$B$7</f>
        <v>-0.17243784346935695</v>
      </c>
      <c r="F619" s="6">
        <v>90</v>
      </c>
      <c r="G619" s="6">
        <f>(F619-'Descriptive Stats'!$D$3)/'Descriptive Stats'!$D$7</f>
        <v>0.3016806191852392</v>
      </c>
      <c r="H619" s="6">
        <v>115</v>
      </c>
      <c r="I619" s="5">
        <f>('Base Stats'!H655-'Descriptive Stats'!$F$3)/'Descriptive Stats'!$F$7</f>
        <v>-1.2582625093875905</v>
      </c>
      <c r="J619" s="6">
        <v>45</v>
      </c>
      <c r="K619" s="6">
        <f>(J619-'Descriptive Stats'!$H$3)/'Descriptive Stats'!$J$7</f>
        <v>-0.98056877871348569</v>
      </c>
      <c r="L619" s="6">
        <v>115</v>
      </c>
      <c r="M619" s="6">
        <f>(L619-'Descriptive Stats'!$J$3)/'Descriptive Stats'!$J$7</f>
        <v>1.5200595876725493</v>
      </c>
      <c r="N619" s="6">
        <v>58</v>
      </c>
      <c r="O619" s="6">
        <f>(N619-'Descriptive Stats'!$L$3)/'Descriptive Stats'!$L$7</f>
        <v>-0.34615368822422277</v>
      </c>
      <c r="P619" s="6">
        <v>488</v>
      </c>
      <c r="Q619" s="6">
        <f>(P619-'Descriptive Stats'!$N$3)/'Descriptive Stats'!$N$7</f>
        <v>0.4141413507413168</v>
      </c>
      <c r="R619">
        <v>81.33</v>
      </c>
      <c r="S619" s="5">
        <v>0.58780659249699552</v>
      </c>
    </row>
    <row r="620" spans="1:19" ht="15" customHeight="1" x14ac:dyDescent="0.25">
      <c r="A620">
        <v>408</v>
      </c>
      <c r="B620">
        <v>408</v>
      </c>
      <c r="C620" t="s">
        <v>748</v>
      </c>
      <c r="D620" s="6">
        <v>67</v>
      </c>
      <c r="E620" s="6">
        <f>(D620-'Descriptive Stats'!$B$3)/'Descriptive Stats'!$B$7</f>
        <v>-9.6977737269556524E-2</v>
      </c>
      <c r="F620" s="6">
        <v>125</v>
      </c>
      <c r="G620" s="6">
        <f>(F620-'Descriptive Stats'!$D$3)/'Descriptive Stats'!$D$7</f>
        <v>1.3788520145005754</v>
      </c>
      <c r="H620" s="6">
        <v>40</v>
      </c>
      <c r="I620" s="5">
        <f>('Base Stats'!H484-'Descriptive Stats'!$F$3)/'Descriptive Stats'!$F$7</f>
        <v>1.2878672133913873</v>
      </c>
      <c r="J620" s="6">
        <v>30</v>
      </c>
      <c r="K620" s="6">
        <f>(J620-'Descriptive Stats'!$H$3)/'Descriptive Stats'!$J$7</f>
        <v>-1.5129403610066818</v>
      </c>
      <c r="L620" s="6">
        <v>30</v>
      </c>
      <c r="M620" s="6">
        <f>(L620-'Descriptive Stats'!$J$3)/'Descriptive Stats'!$J$7</f>
        <v>-1.4967127119888952</v>
      </c>
      <c r="N620" s="6">
        <v>58</v>
      </c>
      <c r="O620" s="6">
        <f>(N620-'Descriptive Stats'!$L$3)/'Descriptive Stats'!$L$7</f>
        <v>-0.34615368822422277</v>
      </c>
      <c r="P620" s="6">
        <v>350</v>
      </c>
      <c r="Q620" s="6">
        <f>(P620-'Descriptive Stats'!$N$3)/'Descriptive Stats'!$N$7</f>
        <v>-0.71617411756292704</v>
      </c>
      <c r="R620">
        <v>58.33</v>
      </c>
      <c r="S620" s="5">
        <v>0.95584104370986089</v>
      </c>
    </row>
    <row r="621" spans="1:19" ht="15" customHeight="1" x14ac:dyDescent="0.25">
      <c r="A621">
        <v>651</v>
      </c>
      <c r="B621">
        <v>651</v>
      </c>
      <c r="C621" t="s">
        <v>1045</v>
      </c>
      <c r="D621" s="6">
        <v>61</v>
      </c>
      <c r="E621" s="6">
        <f>(D621-'Descriptive Stats'!$B$3)/'Descriptive Stats'!$B$7</f>
        <v>-0.32335805586895777</v>
      </c>
      <c r="F621" s="6">
        <v>78</v>
      </c>
      <c r="G621" s="6">
        <f>(F621-'Descriptive Stats'!$D$3)/'Descriptive Stats'!$D$7</f>
        <v>-6.7635287780018927E-2</v>
      </c>
      <c r="H621" s="6">
        <v>95</v>
      </c>
      <c r="I621" s="5">
        <f>('Base Stats'!H754-'Descriptive Stats'!$F$3)/'Descriptive Stats'!$F$7</f>
        <v>-1.0991294017139044</v>
      </c>
      <c r="J621" s="6">
        <v>56</v>
      </c>
      <c r="K621" s="6">
        <f>(J621-'Descriptive Stats'!$H$3)/'Descriptive Stats'!$J$7</f>
        <v>-0.59016295169847521</v>
      </c>
      <c r="L621" s="6">
        <v>58</v>
      </c>
      <c r="M621" s="6">
        <f>(L621-'Descriptive Stats'!$J$3)/'Descriptive Stats'!$J$7</f>
        <v>-0.50295242504159587</v>
      </c>
      <c r="N621" s="6">
        <v>57</v>
      </c>
      <c r="O621" s="6">
        <f>(N621-'Descriptive Stats'!$L$3)/'Descriptive Stats'!$L$7</f>
        <v>-0.37964605821033581</v>
      </c>
      <c r="P621" s="6">
        <v>405</v>
      </c>
      <c r="Q621" s="6">
        <f>(P621-'Descriptive Stats'!$N$3)/'Descriptive Stats'!$N$7</f>
        <v>-0.26568606860109073</v>
      </c>
      <c r="R621">
        <v>67.5</v>
      </c>
      <c r="S621" s="5">
        <v>0.13054261915824644</v>
      </c>
    </row>
    <row r="622" spans="1:19" ht="15" customHeight="1" x14ac:dyDescent="0.25">
      <c r="A622">
        <v>821</v>
      </c>
      <c r="B622">
        <v>821</v>
      </c>
      <c r="C622" t="s">
        <v>1247</v>
      </c>
      <c r="D622" s="6">
        <v>38</v>
      </c>
      <c r="E622" s="6">
        <f>(D622-'Descriptive Stats'!$B$3)/'Descriptive Stats'!$B$7</f>
        <v>-1.1911492771666627</v>
      </c>
      <c r="F622" s="6">
        <v>47</v>
      </c>
      <c r="G622" s="6">
        <f>(F622-'Descriptive Stats'!$D$3)/'Descriptive Stats'!$D$7</f>
        <v>-1.0217013807736024</v>
      </c>
      <c r="H622" s="6">
        <v>35</v>
      </c>
      <c r="I622" s="5">
        <f>('Base Stats'!H943-'Descriptive Stats'!$F$3)/'Descriptive Stats'!$F$7</f>
        <v>-1.4173956170612765</v>
      </c>
      <c r="J622" s="6">
        <v>33</v>
      </c>
      <c r="K622" s="6">
        <f>(J622-'Descriptive Stats'!$H$3)/'Descriptive Stats'!$J$7</f>
        <v>-1.4064660445480426</v>
      </c>
      <c r="L622" s="6">
        <v>35</v>
      </c>
      <c r="M622" s="6">
        <f>(L622-'Descriptive Stats'!$J$3)/'Descriptive Stats'!$J$7</f>
        <v>-1.3192555178911634</v>
      </c>
      <c r="N622" s="6">
        <v>57</v>
      </c>
      <c r="O622" s="6">
        <f>(N622-'Descriptive Stats'!$L$3)/'Descriptive Stats'!$L$7</f>
        <v>-0.37964605821033581</v>
      </c>
      <c r="P622" s="6">
        <v>245</v>
      </c>
      <c r="Q622" s="6">
        <f>(P622-'Descriptive Stats'!$N$3)/'Descriptive Stats'!$N$7</f>
        <v>-1.576196756490069</v>
      </c>
      <c r="R622">
        <v>40.83</v>
      </c>
      <c r="S622" s="5">
        <v>0.32417820356779564</v>
      </c>
    </row>
    <row r="623" spans="1:19" ht="15" customHeight="1" x14ac:dyDescent="0.25">
      <c r="A623">
        <v>659</v>
      </c>
      <c r="B623">
        <v>659</v>
      </c>
      <c r="C623" t="s">
        <v>1055</v>
      </c>
      <c r="D623" s="6">
        <v>38</v>
      </c>
      <c r="E623" s="6">
        <f>(D623-'Descriptive Stats'!$B$3)/'Descriptive Stats'!$B$7</f>
        <v>-1.1911492771666627</v>
      </c>
      <c r="F623" s="6">
        <v>36</v>
      </c>
      <c r="G623" s="6">
        <f>(F623-'Descriptive Stats'!$D$3)/'Descriptive Stats'!$D$7</f>
        <v>-1.3602409621584222</v>
      </c>
      <c r="H623" s="6">
        <v>38</v>
      </c>
      <c r="I623" s="5">
        <f>('Base Stats'!H763-'Descriptive Stats'!$F$3)/'Descriptive Stats'!$F$7</f>
        <v>0.6513347826966428</v>
      </c>
      <c r="J623" s="6">
        <v>32</v>
      </c>
      <c r="K623" s="6">
        <f>(J623-'Descriptive Stats'!$H$3)/'Descriptive Stats'!$J$7</f>
        <v>-1.441957483367589</v>
      </c>
      <c r="L623" s="6">
        <v>36</v>
      </c>
      <c r="M623" s="6">
        <f>(L623-'Descriptive Stats'!$J$3)/'Descriptive Stats'!$J$7</f>
        <v>-1.2837640790716169</v>
      </c>
      <c r="N623" s="6">
        <v>57</v>
      </c>
      <c r="O623" s="6">
        <f>(N623-'Descriptive Stats'!$L$3)/'Descriptive Stats'!$L$7</f>
        <v>-0.37964605821033581</v>
      </c>
      <c r="P623" s="6">
        <v>237</v>
      </c>
      <c r="Q623" s="6">
        <f>(P623-'Descriptive Stats'!$N$3)/'Descriptive Stats'!$N$7</f>
        <v>-1.6417222908845179</v>
      </c>
      <c r="R623">
        <v>39.5</v>
      </c>
      <c r="S623" s="5">
        <v>0.30590948616636449</v>
      </c>
    </row>
    <row r="624" spans="1:19" ht="15" customHeight="1" x14ac:dyDescent="0.25">
      <c r="A624">
        <v>610</v>
      </c>
      <c r="B624">
        <v>610</v>
      </c>
      <c r="C624" t="s">
        <v>990</v>
      </c>
      <c r="D624" s="6">
        <v>46</v>
      </c>
      <c r="E624" s="6">
        <f>(D624-'Descriptive Stats'!$B$3)/'Descriptive Stats'!$B$7</f>
        <v>-0.88930885236746093</v>
      </c>
      <c r="F624" s="6">
        <v>87</v>
      </c>
      <c r="G624" s="6">
        <f>(F624-'Descriptive Stats'!$D$3)/'Descriptive Stats'!$D$7</f>
        <v>0.20935164244392465</v>
      </c>
      <c r="H624" s="6">
        <v>60</v>
      </c>
      <c r="I624" s="5">
        <f>('Base Stats'!H706-'Descriptive Stats'!$F$3)/'Descriptive Stats'!$F$7</f>
        <v>0.81046789037032885</v>
      </c>
      <c r="J624" s="6">
        <v>30</v>
      </c>
      <c r="K624" s="6">
        <f>(J624-'Descriptive Stats'!$H$3)/'Descriptive Stats'!$J$7</f>
        <v>-1.5129403610066818</v>
      </c>
      <c r="L624" s="6">
        <v>40</v>
      </c>
      <c r="M624" s="6">
        <f>(L624-'Descriptive Stats'!$J$3)/'Descriptive Stats'!$J$7</f>
        <v>-1.1417983237934313</v>
      </c>
      <c r="N624" s="6">
        <v>57</v>
      </c>
      <c r="O624" s="6">
        <f>(N624-'Descriptive Stats'!$L$3)/'Descriptive Stats'!$L$7</f>
        <v>-0.37964605821033581</v>
      </c>
      <c r="P624" s="6">
        <v>320</v>
      </c>
      <c r="Q624" s="6">
        <f>(P624-'Descriptive Stats'!$N$3)/'Descriptive Stats'!$N$7</f>
        <v>-0.96189487154211051</v>
      </c>
      <c r="R624">
        <v>53.33</v>
      </c>
      <c r="S624" s="5">
        <v>0.70934117221463822</v>
      </c>
    </row>
    <row r="625" spans="1:19" ht="15" customHeight="1" x14ac:dyDescent="0.25">
      <c r="A625">
        <v>543</v>
      </c>
      <c r="B625">
        <v>543</v>
      </c>
      <c r="C625" t="s">
        <v>913</v>
      </c>
      <c r="D625" s="6">
        <v>30</v>
      </c>
      <c r="E625" s="6">
        <f>(D625-'Descriptive Stats'!$B$3)/'Descriptive Stats'!$B$7</f>
        <v>-1.4929897019658644</v>
      </c>
      <c r="F625" s="6">
        <v>45</v>
      </c>
      <c r="G625" s="6">
        <f>(F625-'Descriptive Stats'!$D$3)/'Descriptive Stats'!$D$7</f>
        <v>-1.0832540319344788</v>
      </c>
      <c r="H625" s="6">
        <v>59</v>
      </c>
      <c r="I625" s="5">
        <f>('Base Stats'!H634-'Descriptive Stats'!$F$3)/'Descriptive Stats'!$F$7</f>
        <v>0.33306856734927059</v>
      </c>
      <c r="J625" s="6">
        <v>30</v>
      </c>
      <c r="K625" s="6">
        <f>(J625-'Descriptive Stats'!$H$3)/'Descriptive Stats'!$J$7</f>
        <v>-1.5129403610066818</v>
      </c>
      <c r="L625" s="6">
        <v>39</v>
      </c>
      <c r="M625" s="6">
        <f>(L625-'Descriptive Stats'!$J$3)/'Descriptive Stats'!$J$7</f>
        <v>-1.1772897626129777</v>
      </c>
      <c r="N625" s="6">
        <v>57</v>
      </c>
      <c r="O625" s="6">
        <f>(N625-'Descriptive Stats'!$L$3)/'Descriptive Stats'!$L$7</f>
        <v>-0.37964605821033581</v>
      </c>
      <c r="P625" s="6">
        <v>260</v>
      </c>
      <c r="Q625" s="6">
        <f>(P625-'Descriptive Stats'!$N$3)/'Descriptive Stats'!$N$7</f>
        <v>-1.4533363795004774</v>
      </c>
      <c r="R625">
        <v>43.33</v>
      </c>
      <c r="S625" s="5">
        <v>0.71624295238646374</v>
      </c>
    </row>
    <row r="626" spans="1:19" ht="15" customHeight="1" x14ac:dyDescent="0.25">
      <c r="A626">
        <v>389</v>
      </c>
      <c r="B626">
        <v>389</v>
      </c>
      <c r="C626" t="s">
        <v>729</v>
      </c>
      <c r="D626" s="6">
        <v>95</v>
      </c>
      <c r="E626" s="6">
        <f>(D626-'Descriptive Stats'!$B$3)/'Descriptive Stats'!$B$7</f>
        <v>0.95946374952764946</v>
      </c>
      <c r="F626" s="6">
        <v>109</v>
      </c>
      <c r="G626" s="6">
        <f>(F626-'Descriptive Stats'!$D$3)/'Descriptive Stats'!$D$7</f>
        <v>0.88643080521356454</v>
      </c>
      <c r="H626" s="6">
        <v>105</v>
      </c>
      <c r="I626" s="5">
        <f>('Base Stats'!H465-'Descriptive Stats'!$F$3)/'Descriptive Stats'!$F$7</f>
        <v>-1.0991294017139044</v>
      </c>
      <c r="J626" s="6">
        <v>75</v>
      </c>
      <c r="K626" s="6">
        <f>(J626-'Descriptive Stats'!$H$3)/'Descriptive Stats'!$J$7</f>
        <v>8.4174385872906501E-2</v>
      </c>
      <c r="L626" s="6">
        <v>85</v>
      </c>
      <c r="M626" s="6">
        <f>(L626-'Descriptive Stats'!$J$3)/'Descriptive Stats'!$J$7</f>
        <v>0.45531642308615711</v>
      </c>
      <c r="N626" s="6">
        <v>56</v>
      </c>
      <c r="O626" s="6">
        <f>(N626-'Descriptive Stats'!$L$3)/'Descriptive Stats'!$L$7</f>
        <v>-0.41313842819644886</v>
      </c>
      <c r="P626" s="6">
        <v>525</v>
      </c>
      <c r="Q626" s="6">
        <f>(P626-'Descriptive Stats'!$N$3)/'Descriptive Stats'!$N$7</f>
        <v>0.7171969473156431</v>
      </c>
      <c r="R626">
        <v>87.5</v>
      </c>
      <c r="S626" s="5">
        <v>0.22566373181340996</v>
      </c>
    </row>
    <row r="627" spans="1:19" ht="15" customHeight="1" x14ac:dyDescent="0.25">
      <c r="A627">
        <v>709</v>
      </c>
      <c r="B627">
        <v>709</v>
      </c>
      <c r="C627" t="s">
        <v>1107</v>
      </c>
      <c r="D627" s="6">
        <v>85</v>
      </c>
      <c r="E627" s="6">
        <f>(D627-'Descriptive Stats'!$B$3)/'Descriptive Stats'!$B$7</f>
        <v>0.58216321852864727</v>
      </c>
      <c r="F627" s="6">
        <v>110</v>
      </c>
      <c r="G627" s="6">
        <f>(F627-'Descriptive Stats'!$D$3)/'Descriptive Stats'!$D$7</f>
        <v>0.91720713079400262</v>
      </c>
      <c r="H627" s="6">
        <v>76</v>
      </c>
      <c r="I627" s="5">
        <f>('Base Stats'!H814-'Descriptive Stats'!$F$3)/'Descriptive Stats'!$F$7</f>
        <v>0.87412113343980336</v>
      </c>
      <c r="J627" s="6">
        <v>65</v>
      </c>
      <c r="K627" s="6">
        <f>(J627-'Descriptive Stats'!$H$3)/'Descriptive Stats'!$J$7</f>
        <v>-0.27074000232255757</v>
      </c>
      <c r="L627" s="6">
        <v>82</v>
      </c>
      <c r="M627" s="6">
        <f>(L627-'Descriptive Stats'!$J$3)/'Descriptive Stats'!$J$7</f>
        <v>0.34884210662751786</v>
      </c>
      <c r="N627" s="6">
        <v>56</v>
      </c>
      <c r="O627" s="6">
        <f>(N627-'Descriptive Stats'!$L$3)/'Descriptive Stats'!$L$7</f>
        <v>-0.41313842819644886</v>
      </c>
      <c r="P627" s="6">
        <v>474</v>
      </c>
      <c r="Q627" s="6">
        <f>(P627-'Descriptive Stats'!$N$3)/'Descriptive Stats'!$N$7</f>
        <v>0.29947166555103122</v>
      </c>
      <c r="R627">
        <v>79</v>
      </c>
      <c r="S627" s="5">
        <v>0.26789605094625074</v>
      </c>
    </row>
    <row r="628" spans="1:19" ht="15" customHeight="1" x14ac:dyDescent="0.25">
      <c r="A628">
        <v>30</v>
      </c>
      <c r="B628">
        <v>30</v>
      </c>
      <c r="C628" t="s">
        <v>244</v>
      </c>
      <c r="D628" s="6">
        <v>70</v>
      </c>
      <c r="E628" s="6">
        <f>(D628-'Descriptive Stats'!$B$3)/'Descriptive Stats'!$B$7</f>
        <v>1.6212422030144117E-2</v>
      </c>
      <c r="F628" s="6">
        <v>62</v>
      </c>
      <c r="G628" s="6">
        <f>(F628-'Descriptive Stats'!$D$3)/'Descriptive Stats'!$D$7</f>
        <v>-0.56005649706702976</v>
      </c>
      <c r="H628" s="6">
        <v>67</v>
      </c>
      <c r="I628" s="5">
        <f>('Base Stats'!H43-'Descriptive Stats'!$F$3)/'Descriptive Stats'!$F$7</f>
        <v>-0.46259697101915992</v>
      </c>
      <c r="J628" s="6">
        <v>55</v>
      </c>
      <c r="K628" s="6">
        <f>(J628-'Descriptive Stats'!$H$3)/'Descriptive Stats'!$J$7</f>
        <v>-0.62565439051802163</v>
      </c>
      <c r="L628" s="6">
        <v>55</v>
      </c>
      <c r="M628" s="6">
        <f>(L628-'Descriptive Stats'!$J$3)/'Descriptive Stats'!$J$7</f>
        <v>-0.60942674150023513</v>
      </c>
      <c r="N628" s="6">
        <v>56</v>
      </c>
      <c r="O628" s="6">
        <f>(N628-'Descriptive Stats'!$L$3)/'Descriptive Stats'!$L$7</f>
        <v>-0.41313842819644886</v>
      </c>
      <c r="P628" s="6">
        <v>365</v>
      </c>
      <c r="Q628" s="6">
        <f>(P628-'Descriptive Stats'!$N$3)/'Descriptive Stats'!$N$7</f>
        <v>-0.5933137405733353</v>
      </c>
      <c r="R628">
        <v>60.83</v>
      </c>
      <c r="S628" s="5">
        <v>8.2680053174648049E-2</v>
      </c>
    </row>
    <row r="629" spans="1:19" ht="15" customHeight="1" x14ac:dyDescent="0.25">
      <c r="A629">
        <v>710</v>
      </c>
      <c r="B629">
        <v>710</v>
      </c>
      <c r="C629" t="s">
        <v>1108</v>
      </c>
      <c r="D629" s="6">
        <v>44</v>
      </c>
      <c r="E629" s="6">
        <f>(D629-'Descriptive Stats'!$B$3)/'Descriptive Stats'!$B$7</f>
        <v>-0.96476895856726141</v>
      </c>
      <c r="F629" s="6">
        <v>66</v>
      </c>
      <c r="G629" s="6">
        <f>(F629-'Descriptive Stats'!$D$3)/'Descriptive Stats'!$D$7</f>
        <v>-0.43695119474527705</v>
      </c>
      <c r="H629" s="6">
        <v>70</v>
      </c>
      <c r="I629" s="5">
        <f>('Base Stats'!H815-'Descriptive Stats'!$F$3)/'Descriptive Stats'!$F$7</f>
        <v>0.33306856734927059</v>
      </c>
      <c r="J629" s="6">
        <v>44</v>
      </c>
      <c r="K629" s="6">
        <f>(J629-'Descriptive Stats'!$H$3)/'Descriptive Stats'!$J$7</f>
        <v>-1.0160602175330322</v>
      </c>
      <c r="L629" s="6">
        <v>55</v>
      </c>
      <c r="M629" s="6">
        <f>(L629-'Descriptive Stats'!$J$3)/'Descriptive Stats'!$J$7</f>
        <v>-0.60942674150023513</v>
      </c>
      <c r="N629" s="6">
        <v>56</v>
      </c>
      <c r="O629" s="6">
        <f>(N629-'Descriptive Stats'!$L$3)/'Descriptive Stats'!$L$7</f>
        <v>-0.41313842819644886</v>
      </c>
      <c r="P629" s="6">
        <v>335</v>
      </c>
      <c r="Q629" s="6">
        <f>(P629-'Descriptive Stats'!$N$3)/'Descriptive Stats'!$N$7</f>
        <v>-0.83903449455251877</v>
      </c>
      <c r="R629">
        <v>55.83</v>
      </c>
      <c r="S629" s="5">
        <v>7.8296914374859014E-2</v>
      </c>
    </row>
    <row r="630" spans="1:19" ht="15" customHeight="1" x14ac:dyDescent="0.25">
      <c r="A630">
        <v>16</v>
      </c>
      <c r="B630">
        <v>16</v>
      </c>
      <c r="C630" t="s">
        <v>216</v>
      </c>
      <c r="D630" s="6">
        <v>40</v>
      </c>
      <c r="E630" s="6">
        <f>(D630-'Descriptive Stats'!$B$3)/'Descriptive Stats'!$B$7</f>
        <v>-1.1156891709668622</v>
      </c>
      <c r="F630" s="6">
        <v>45</v>
      </c>
      <c r="G630" s="6">
        <f>(F630-'Descriptive Stats'!$D$3)/'Descriptive Stats'!$D$7</f>
        <v>-1.0832540319344788</v>
      </c>
      <c r="H630" s="6">
        <v>40</v>
      </c>
      <c r="I630" s="5">
        <f>('Base Stats'!H22-'Descriptive Stats'!$F$3)/'Descriptive Stats'!$F$7</f>
        <v>-0.62173007869284602</v>
      </c>
      <c r="J630" s="6">
        <v>35</v>
      </c>
      <c r="K630" s="6">
        <f>(J630-'Descriptive Stats'!$H$3)/'Descriptive Stats'!$J$7</f>
        <v>-1.3354831669089497</v>
      </c>
      <c r="L630" s="6">
        <v>35</v>
      </c>
      <c r="M630" s="6">
        <f>(L630-'Descriptive Stats'!$J$3)/'Descriptive Stats'!$J$7</f>
        <v>-1.3192555178911634</v>
      </c>
      <c r="N630" s="6">
        <v>56</v>
      </c>
      <c r="O630" s="6">
        <f>(N630-'Descriptive Stats'!$L$3)/'Descriptive Stats'!$L$7</f>
        <v>-0.41313842819644886</v>
      </c>
      <c r="P630" s="6">
        <v>251</v>
      </c>
      <c r="Q630" s="6">
        <f>(P630-'Descriptive Stats'!$N$3)/'Descriptive Stats'!$N$7</f>
        <v>-1.5270526056942324</v>
      </c>
      <c r="R630">
        <v>41.83</v>
      </c>
      <c r="S630" s="5">
        <v>1.1975869213595352</v>
      </c>
    </row>
    <row r="631" spans="1:19" ht="15" customHeight="1" x14ac:dyDescent="0.25">
      <c r="A631">
        <v>555</v>
      </c>
      <c r="B631" t="s">
        <v>928</v>
      </c>
      <c r="C631" t="s">
        <v>929</v>
      </c>
      <c r="D631" s="6">
        <v>105</v>
      </c>
      <c r="E631" s="6">
        <f>(D631-'Descriptive Stats'!$B$3)/'Descriptive Stats'!$B$7</f>
        <v>1.3367642805266515</v>
      </c>
      <c r="F631" s="6">
        <v>30</v>
      </c>
      <c r="G631" s="6">
        <f>(F631-'Descriptive Stats'!$D$3)/'Descriptive Stats'!$D$7</f>
        <v>-1.5448989156410513</v>
      </c>
      <c r="H631" s="6">
        <v>105</v>
      </c>
      <c r="I631" s="5">
        <f>('Base Stats'!H648-'Descriptive Stats'!$F$3)/'Descriptive Stats'!$F$7</f>
        <v>-0.84451642943600658</v>
      </c>
      <c r="J631" s="6">
        <v>140</v>
      </c>
      <c r="K631" s="6">
        <f>(J631-'Descriptive Stats'!$H$3)/'Descriptive Stats'!$J$7</f>
        <v>2.3911179091434231</v>
      </c>
      <c r="L631" s="6">
        <v>105</v>
      </c>
      <c r="M631" s="6">
        <f>(L631-'Descriptive Stats'!$J$3)/'Descriptive Stats'!$J$7</f>
        <v>1.1651451994770852</v>
      </c>
      <c r="N631" s="6">
        <v>55</v>
      </c>
      <c r="O631" s="6">
        <f>(N631-'Descriptive Stats'!$L$3)/'Descriptive Stats'!$L$7</f>
        <v>-0.44663079818256191</v>
      </c>
      <c r="P631" s="6">
        <v>540</v>
      </c>
      <c r="Q631" s="6">
        <f>(P631-'Descriptive Stats'!$N$3)/'Descriptive Stats'!$N$7</f>
        <v>0.84005732430523483</v>
      </c>
      <c r="R631">
        <v>90</v>
      </c>
      <c r="S631" s="5">
        <v>3.2450962741913156</v>
      </c>
    </row>
    <row r="632" spans="1:19" ht="15" customHeight="1" x14ac:dyDescent="0.25">
      <c r="A632">
        <v>103</v>
      </c>
      <c r="B632">
        <v>103</v>
      </c>
      <c r="C632" t="s">
        <v>353</v>
      </c>
      <c r="D632" s="6">
        <v>95</v>
      </c>
      <c r="E632" s="6">
        <f>(D632-'Descriptive Stats'!$B$3)/'Descriptive Stats'!$B$7</f>
        <v>0.95946374952764946</v>
      </c>
      <c r="F632" s="6">
        <v>95</v>
      </c>
      <c r="G632" s="6">
        <f>(F632-'Descriptive Stats'!$D$3)/'Descriptive Stats'!$D$7</f>
        <v>0.45556224708743004</v>
      </c>
      <c r="H632" s="6">
        <v>85</v>
      </c>
      <c r="I632" s="5">
        <f>('Base Stats'!H134-'Descriptive Stats'!$F$3)/'Descriptive Stats'!$F$7</f>
        <v>-0.46259697101915992</v>
      </c>
      <c r="J632" s="6">
        <v>125</v>
      </c>
      <c r="K632" s="6">
        <f>(J632-'Descriptive Stats'!$H$3)/'Descriptive Stats'!$J$7</f>
        <v>1.8587463268502269</v>
      </c>
      <c r="L632" s="6">
        <v>75</v>
      </c>
      <c r="M632" s="6">
        <f>(L632-'Descriptive Stats'!$J$3)/'Descriptive Stats'!$J$7</f>
        <v>0.10040203489069302</v>
      </c>
      <c r="N632" s="6">
        <v>55</v>
      </c>
      <c r="O632" s="6">
        <f>(N632-'Descriptive Stats'!$L$3)/'Descriptive Stats'!$L$7</f>
        <v>-0.44663079818256191</v>
      </c>
      <c r="P632" s="6">
        <v>530</v>
      </c>
      <c r="Q632" s="6">
        <f>(P632-'Descriptive Stats'!$N$3)/'Descriptive Stats'!$N$7</f>
        <v>0.75815040631217367</v>
      </c>
      <c r="R632">
        <v>88.33</v>
      </c>
      <c r="S632" s="5">
        <v>0.98523553308030642</v>
      </c>
    </row>
    <row r="633" spans="1:19" ht="15" customHeight="1" x14ac:dyDescent="0.25">
      <c r="A633">
        <v>332</v>
      </c>
      <c r="B633">
        <v>332</v>
      </c>
      <c r="C633" t="s">
        <v>644</v>
      </c>
      <c r="D633" s="6">
        <v>70</v>
      </c>
      <c r="E633" s="6">
        <f>(D633-'Descriptive Stats'!$B$3)/'Descriptive Stats'!$B$7</f>
        <v>1.6212422030144117E-2</v>
      </c>
      <c r="F633" s="6">
        <v>115</v>
      </c>
      <c r="G633" s="6">
        <f>(F633-'Descriptive Stats'!$D$3)/'Descriptive Stats'!$D$7</f>
        <v>1.0710887586961935</v>
      </c>
      <c r="H633" s="6">
        <v>60</v>
      </c>
      <c r="I633" s="5">
        <f>('Base Stats'!H394-'Descriptive Stats'!$F$3)/'Descriptive Stats'!$F$7</f>
        <v>0.4922016750229567</v>
      </c>
      <c r="J633" s="6">
        <v>115</v>
      </c>
      <c r="K633" s="6">
        <f>(J633-'Descriptive Stats'!$H$3)/'Descriptive Stats'!$J$7</f>
        <v>1.5038319386547627</v>
      </c>
      <c r="L633" s="6">
        <v>60</v>
      </c>
      <c r="M633" s="6">
        <f>(L633-'Descriptive Stats'!$J$3)/'Descriptive Stats'!$J$7</f>
        <v>-0.4319695474025031</v>
      </c>
      <c r="N633" s="6">
        <v>55</v>
      </c>
      <c r="O633" s="6">
        <f>(N633-'Descriptive Stats'!$L$3)/'Descriptive Stats'!$L$7</f>
        <v>-0.44663079818256191</v>
      </c>
      <c r="P633" s="6">
        <v>475</v>
      </c>
      <c r="Q633" s="6">
        <f>(P633-'Descriptive Stats'!$N$3)/'Descriptive Stats'!$N$7</f>
        <v>0.30766235735033731</v>
      </c>
      <c r="R633">
        <v>79.17</v>
      </c>
      <c r="S633" s="5">
        <v>0.53870128487825475</v>
      </c>
    </row>
    <row r="634" spans="1:19" ht="15" customHeight="1" x14ac:dyDescent="0.25">
      <c r="A634">
        <v>181</v>
      </c>
      <c r="B634">
        <v>181</v>
      </c>
      <c r="C634" t="s">
        <v>453</v>
      </c>
      <c r="D634" s="6">
        <v>90</v>
      </c>
      <c r="E634" s="6">
        <f>(D634-'Descriptive Stats'!$B$3)/'Descriptive Stats'!$B$7</f>
        <v>0.77081348402814831</v>
      </c>
      <c r="F634" s="6">
        <v>75</v>
      </c>
      <c r="G634" s="6">
        <f>(F634-'Descriptive Stats'!$D$3)/'Descriptive Stats'!$D$7</f>
        <v>-0.15996426452133344</v>
      </c>
      <c r="H634" s="6">
        <v>85</v>
      </c>
      <c r="I634" s="5">
        <f>('Base Stats'!H223-'Descriptive Stats'!$F$3)/'Descriptive Stats'!$F$7</f>
        <v>-0.62173007869284602</v>
      </c>
      <c r="J634" s="6">
        <v>115</v>
      </c>
      <c r="K634" s="6">
        <f>(J634-'Descriptive Stats'!$H$3)/'Descriptive Stats'!$J$7</f>
        <v>1.5038319386547627</v>
      </c>
      <c r="L634" s="6">
        <v>90</v>
      </c>
      <c r="M634" s="6">
        <f>(L634-'Descriptive Stats'!$J$3)/'Descriptive Stats'!$J$7</f>
        <v>0.63277361718388914</v>
      </c>
      <c r="N634" s="6">
        <v>55</v>
      </c>
      <c r="O634" s="6">
        <f>(N634-'Descriptive Stats'!$L$3)/'Descriptive Stats'!$L$7</f>
        <v>-0.44663079818256191</v>
      </c>
      <c r="P634" s="6">
        <v>510</v>
      </c>
      <c r="Q634" s="6">
        <f>(P634-'Descriptive Stats'!$N$3)/'Descriptive Stats'!$N$7</f>
        <v>0.59433657032605136</v>
      </c>
      <c r="R634">
        <v>85</v>
      </c>
      <c r="S634" s="5">
        <v>0.4312775955881154</v>
      </c>
    </row>
    <row r="635" spans="1:19" ht="15" customHeight="1" x14ac:dyDescent="0.25">
      <c r="A635">
        <v>139</v>
      </c>
      <c r="B635">
        <v>139</v>
      </c>
      <c r="C635" t="s">
        <v>405</v>
      </c>
      <c r="D635" s="6">
        <v>70</v>
      </c>
      <c r="E635" s="6">
        <f>(D635-'Descriptive Stats'!$B$3)/'Descriptive Stats'!$B$7</f>
        <v>1.6212422030144117E-2</v>
      </c>
      <c r="F635" s="6">
        <v>60</v>
      </c>
      <c r="G635" s="6">
        <f>(F635-'Descriptive Stats'!$D$3)/'Descriptive Stats'!$D$7</f>
        <v>-0.62160914822790603</v>
      </c>
      <c r="H635" s="6">
        <v>125</v>
      </c>
      <c r="I635" s="5">
        <f>('Base Stats'!H178-'Descriptive Stats'!$F$3)/'Descriptive Stats'!$F$7</f>
        <v>0.6513347826966428</v>
      </c>
      <c r="J635" s="6">
        <v>115</v>
      </c>
      <c r="K635" s="6">
        <f>(J635-'Descriptive Stats'!$H$3)/'Descriptive Stats'!$J$7</f>
        <v>1.5038319386547627</v>
      </c>
      <c r="L635" s="6">
        <v>70</v>
      </c>
      <c r="M635" s="6">
        <f>(L635-'Descriptive Stats'!$J$3)/'Descriptive Stats'!$J$7</f>
        <v>-7.7055159207039009E-2</v>
      </c>
      <c r="N635" s="6">
        <v>55</v>
      </c>
      <c r="O635" s="6">
        <f>(N635-'Descriptive Stats'!$L$3)/'Descriptive Stats'!$L$7</f>
        <v>-0.44663079818256191</v>
      </c>
      <c r="P635" s="6">
        <v>495</v>
      </c>
      <c r="Q635" s="6">
        <f>(P635-'Descriptive Stats'!$N$3)/'Descriptive Stats'!$N$7</f>
        <v>0.47147619333645963</v>
      </c>
      <c r="R635">
        <v>82.5</v>
      </c>
      <c r="S635" s="5">
        <v>0.4775950715291053</v>
      </c>
    </row>
    <row r="636" spans="1:19" ht="15" customHeight="1" x14ac:dyDescent="0.25">
      <c r="A636">
        <v>608</v>
      </c>
      <c r="B636">
        <v>608</v>
      </c>
      <c r="C636" t="s">
        <v>988</v>
      </c>
      <c r="D636" s="6">
        <v>60</v>
      </c>
      <c r="E636" s="6">
        <f>(D636-'Descriptive Stats'!$B$3)/'Descriptive Stats'!$B$7</f>
        <v>-0.36108810896885801</v>
      </c>
      <c r="F636" s="6">
        <v>40</v>
      </c>
      <c r="G636" s="6">
        <f>(F636-'Descriptive Stats'!$D$3)/'Descriptive Stats'!$D$7</f>
        <v>-1.2371356598366696</v>
      </c>
      <c r="H636" s="6">
        <v>60</v>
      </c>
      <c r="I636" s="5">
        <f>('Base Stats'!H704-'Descriptive Stats'!$F$3)/'Descriptive Stats'!$F$7</f>
        <v>1.6061334287387594</v>
      </c>
      <c r="J636" s="6">
        <v>95</v>
      </c>
      <c r="K636" s="6">
        <f>(J636-'Descriptive Stats'!$H$3)/'Descriptive Stats'!$J$7</f>
        <v>0.79400316226383461</v>
      </c>
      <c r="L636" s="6">
        <v>60</v>
      </c>
      <c r="M636" s="6">
        <f>(L636-'Descriptive Stats'!$J$3)/'Descriptive Stats'!$J$7</f>
        <v>-0.4319695474025031</v>
      </c>
      <c r="N636" s="6">
        <v>55</v>
      </c>
      <c r="O636" s="6">
        <f>(N636-'Descriptive Stats'!$L$3)/'Descriptive Stats'!$L$7</f>
        <v>-0.44663079818256191</v>
      </c>
      <c r="P636" s="6">
        <v>370</v>
      </c>
      <c r="Q636" s="6">
        <f>(P636-'Descriptive Stats'!$N$3)/'Descriptive Stats'!$N$7</f>
        <v>-0.55236028157680472</v>
      </c>
      <c r="R636">
        <v>61.67</v>
      </c>
      <c r="S636" s="5">
        <v>0.43260297631740624</v>
      </c>
    </row>
    <row r="637" spans="1:19" ht="15" customHeight="1" x14ac:dyDescent="0.25">
      <c r="A637">
        <v>342</v>
      </c>
      <c r="B637">
        <v>342</v>
      </c>
      <c r="C637" t="s">
        <v>656</v>
      </c>
      <c r="D637" s="6">
        <v>63</v>
      </c>
      <c r="E637" s="6">
        <f>(D637-'Descriptive Stats'!$B$3)/'Descriptive Stats'!$B$7</f>
        <v>-0.24789794966915737</v>
      </c>
      <c r="F637" s="6">
        <v>120</v>
      </c>
      <c r="G637" s="6">
        <f>(F637-'Descriptive Stats'!$D$3)/'Descriptive Stats'!$D$7</f>
        <v>1.2249703865983845</v>
      </c>
      <c r="H637" s="6">
        <v>85</v>
      </c>
      <c r="I637" s="5">
        <f>('Base Stats'!H405-'Descriptive Stats'!$F$3)/'Descriptive Stats'!$F$7</f>
        <v>-1.0991294017139044</v>
      </c>
      <c r="J637" s="6">
        <v>90</v>
      </c>
      <c r="K637" s="6">
        <f>(J637-'Descriptive Stats'!$H$3)/'Descriptive Stats'!$J$7</f>
        <v>0.61654596816610263</v>
      </c>
      <c r="L637" s="6">
        <v>55</v>
      </c>
      <c r="M637" s="6">
        <f>(L637-'Descriptive Stats'!$J$3)/'Descriptive Stats'!$J$7</f>
        <v>-0.60942674150023513</v>
      </c>
      <c r="N637" s="6">
        <v>55</v>
      </c>
      <c r="O637" s="6">
        <f>(N637-'Descriptive Stats'!$L$3)/'Descriptive Stats'!$L$7</f>
        <v>-0.44663079818256191</v>
      </c>
      <c r="P637" s="6">
        <v>468</v>
      </c>
      <c r="Q637" s="6">
        <f>(P637-'Descriptive Stats'!$N$3)/'Descriptive Stats'!$N$7</f>
        <v>0.25032751475519455</v>
      </c>
      <c r="R637">
        <v>78</v>
      </c>
      <c r="S637" s="5">
        <v>0.46596836166266148</v>
      </c>
    </row>
    <row r="638" spans="1:19" ht="15" customHeight="1" x14ac:dyDescent="0.25">
      <c r="A638">
        <v>881</v>
      </c>
      <c r="B638">
        <v>881</v>
      </c>
      <c r="C638" t="s">
        <v>1313</v>
      </c>
      <c r="D638" s="6">
        <v>90</v>
      </c>
      <c r="E638" s="6">
        <f>(D638-'Descriptive Stats'!$B$3)/'Descriptive Stats'!$B$7</f>
        <v>0.77081348402814831</v>
      </c>
      <c r="F638" s="6">
        <v>100</v>
      </c>
      <c r="G638" s="6">
        <f>(F638-'Descriptive Stats'!$D$3)/'Descriptive Stats'!$D$7</f>
        <v>0.60944387498962094</v>
      </c>
      <c r="H638" s="6">
        <v>90</v>
      </c>
      <c r="I638" s="5">
        <f>('Base Stats'!H1006-'Descriptive Stats'!$F$3)/'Descriptive Stats'!$F$7</f>
        <v>0.4922016750229567</v>
      </c>
      <c r="J638" s="6">
        <v>90</v>
      </c>
      <c r="K638" s="6">
        <f>(J638-'Descriptive Stats'!$H$3)/'Descriptive Stats'!$J$7</f>
        <v>0.61654596816610263</v>
      </c>
      <c r="L638" s="6">
        <v>80</v>
      </c>
      <c r="M638" s="6">
        <f>(L638-'Descriptive Stats'!$J$3)/'Descriptive Stats'!$J$7</f>
        <v>0.27785922898842508</v>
      </c>
      <c r="N638" s="6">
        <v>55</v>
      </c>
      <c r="O638" s="6">
        <f>(N638-'Descriptive Stats'!$L$3)/'Descriptive Stats'!$L$7</f>
        <v>-0.44663079818256191</v>
      </c>
      <c r="P638" s="6">
        <v>505</v>
      </c>
      <c r="Q638" s="6">
        <f>(P638-'Descriptive Stats'!$N$3)/'Descriptive Stats'!$N$7</f>
        <v>0.55338311132952078</v>
      </c>
      <c r="R638">
        <v>84.17</v>
      </c>
      <c r="S638" s="5">
        <v>0.52525123203744495</v>
      </c>
    </row>
    <row r="639" spans="1:19" ht="15" customHeight="1" x14ac:dyDescent="0.25">
      <c r="A639">
        <v>70</v>
      </c>
      <c r="B639">
        <v>70</v>
      </c>
      <c r="C639" t="s">
        <v>300</v>
      </c>
      <c r="D639" s="6">
        <v>65</v>
      </c>
      <c r="E639" s="6">
        <f>(D639-'Descriptive Stats'!$B$3)/'Descriptive Stats'!$B$7</f>
        <v>-0.17243784346935695</v>
      </c>
      <c r="F639" s="6">
        <v>90</v>
      </c>
      <c r="G639" s="6">
        <f>(F639-'Descriptive Stats'!$D$3)/'Descriptive Stats'!$D$7</f>
        <v>0.3016806191852392</v>
      </c>
      <c r="H639" s="6">
        <v>50</v>
      </c>
      <c r="I639" s="5">
        <f>('Base Stats'!H91-'Descriptive Stats'!$F$3)/'Descriptive Stats'!$F$7</f>
        <v>0.4922016750229567</v>
      </c>
      <c r="J639" s="6">
        <v>85</v>
      </c>
      <c r="K639" s="6">
        <f>(J639-'Descriptive Stats'!$H$3)/'Descriptive Stats'!$J$7</f>
        <v>0.43908877406837055</v>
      </c>
      <c r="L639" s="6">
        <v>45</v>
      </c>
      <c r="M639" s="6">
        <f>(L639-'Descriptive Stats'!$J$3)/'Descriptive Stats'!$J$7</f>
        <v>-0.96434112969569918</v>
      </c>
      <c r="N639" s="6">
        <v>55</v>
      </c>
      <c r="O639" s="6">
        <f>(N639-'Descriptive Stats'!$L$3)/'Descriptive Stats'!$L$7</f>
        <v>-0.44663079818256191</v>
      </c>
      <c r="P639" s="6">
        <v>390</v>
      </c>
      <c r="Q639" s="6">
        <f>(P639-'Descriptive Stats'!$N$3)/'Descriptive Stats'!$N$7</f>
        <v>-0.38854644559068241</v>
      </c>
      <c r="R639">
        <v>65</v>
      </c>
      <c r="S639" s="5">
        <v>0.29948977061270532</v>
      </c>
    </row>
    <row r="640" spans="1:19" ht="15" customHeight="1" x14ac:dyDescent="0.25">
      <c r="A640">
        <v>256</v>
      </c>
      <c r="B640">
        <v>256</v>
      </c>
      <c r="C640" t="s">
        <v>544</v>
      </c>
      <c r="D640" s="6">
        <v>60</v>
      </c>
      <c r="E640" s="6">
        <f>(D640-'Descriptive Stats'!$B$3)/'Descriptive Stats'!$B$7</f>
        <v>-0.36108810896885801</v>
      </c>
      <c r="F640" s="6">
        <v>85</v>
      </c>
      <c r="G640" s="6">
        <f>(F640-'Descriptive Stats'!$D$3)/'Descriptive Stats'!$D$7</f>
        <v>0.1477989912830483</v>
      </c>
      <c r="H640" s="6">
        <v>60</v>
      </c>
      <c r="I640" s="5">
        <f>('Base Stats'!H306-'Descriptive Stats'!$F$3)/'Descriptive Stats'!$F$7</f>
        <v>0.4922016750229567</v>
      </c>
      <c r="J640" s="6">
        <v>85</v>
      </c>
      <c r="K640" s="6">
        <f>(J640-'Descriptive Stats'!$H$3)/'Descriptive Stats'!$J$7</f>
        <v>0.43908877406837055</v>
      </c>
      <c r="L640" s="6">
        <v>60</v>
      </c>
      <c r="M640" s="6">
        <f>(L640-'Descriptive Stats'!$J$3)/'Descriptive Stats'!$J$7</f>
        <v>-0.4319695474025031</v>
      </c>
      <c r="N640" s="6">
        <v>55</v>
      </c>
      <c r="O640" s="6">
        <f>(N640-'Descriptive Stats'!$L$3)/'Descriptive Stats'!$L$7</f>
        <v>-0.44663079818256191</v>
      </c>
      <c r="P640" s="6">
        <v>405</v>
      </c>
      <c r="Q640" s="6">
        <f>(P640-'Descriptive Stats'!$N$3)/'Descriptive Stats'!$N$7</f>
        <v>-0.26568606860109073</v>
      </c>
      <c r="R640">
        <v>67.5</v>
      </c>
      <c r="S640" s="5">
        <v>0.38708143108585191</v>
      </c>
    </row>
    <row r="641" spans="1:19" ht="15" customHeight="1" x14ac:dyDescent="0.25">
      <c r="A641">
        <v>883</v>
      </c>
      <c r="B641">
        <v>883</v>
      </c>
      <c r="C641" t="s">
        <v>1315</v>
      </c>
      <c r="D641" s="6">
        <v>90</v>
      </c>
      <c r="E641" s="6">
        <f>(D641-'Descriptive Stats'!$B$3)/'Descriptive Stats'!$B$7</f>
        <v>0.77081348402814831</v>
      </c>
      <c r="F641" s="6">
        <v>90</v>
      </c>
      <c r="G641" s="6">
        <f>(F641-'Descriptive Stats'!$D$3)/'Descriptive Stats'!$D$7</f>
        <v>0.3016806191852392</v>
      </c>
      <c r="H641" s="6">
        <v>100</v>
      </c>
      <c r="I641" s="5">
        <f>('Base Stats'!H1008-'Descriptive Stats'!$F$3)/'Descriptive Stats'!$F$7</f>
        <v>-0.93999629404021823</v>
      </c>
      <c r="J641" s="6">
        <v>80</v>
      </c>
      <c r="K641" s="6">
        <f>(J641-'Descriptive Stats'!$H$3)/'Descriptive Stats'!$J$7</f>
        <v>0.26163157997063852</v>
      </c>
      <c r="L641" s="6">
        <v>90</v>
      </c>
      <c r="M641" s="6">
        <f>(L641-'Descriptive Stats'!$J$3)/'Descriptive Stats'!$J$7</f>
        <v>0.63277361718388914</v>
      </c>
      <c r="N641" s="6">
        <v>55</v>
      </c>
      <c r="O641" s="6">
        <f>(N641-'Descriptive Stats'!$L$3)/'Descriptive Stats'!$L$7</f>
        <v>-0.44663079818256191</v>
      </c>
      <c r="P641" s="6">
        <v>505</v>
      </c>
      <c r="Q641" s="6">
        <f>(P641-'Descriptive Stats'!$N$3)/'Descriptive Stats'!$N$7</f>
        <v>0.55338311132952078</v>
      </c>
      <c r="R641">
        <v>84.17</v>
      </c>
      <c r="S641" s="5">
        <v>0.17646574676633794</v>
      </c>
    </row>
    <row r="642" spans="1:19" ht="15" customHeight="1" x14ac:dyDescent="0.25">
      <c r="A642">
        <v>217</v>
      </c>
      <c r="B642">
        <v>217</v>
      </c>
      <c r="C642" t="s">
        <v>497</v>
      </c>
      <c r="D642" s="6">
        <v>90</v>
      </c>
      <c r="E642" s="6">
        <f>(D642-'Descriptive Stats'!$B$3)/'Descriptive Stats'!$B$7</f>
        <v>0.77081348402814831</v>
      </c>
      <c r="F642" s="6">
        <v>130</v>
      </c>
      <c r="G642" s="6">
        <f>(F642-'Descriptive Stats'!$D$3)/'Descriptive Stats'!$D$7</f>
        <v>1.5327336424027662</v>
      </c>
      <c r="H642" s="6">
        <v>75</v>
      </c>
      <c r="I642" s="5">
        <f>('Base Stats'!H263-'Descriptive Stats'!$F$3)/'Descriptive Stats'!$F$7</f>
        <v>-0.62173007869284602</v>
      </c>
      <c r="J642" s="6">
        <v>75</v>
      </c>
      <c r="K642" s="6">
        <f>(J642-'Descriptive Stats'!$H$3)/'Descriptive Stats'!$J$7</f>
        <v>8.4174385872906501E-2</v>
      </c>
      <c r="L642" s="6">
        <v>75</v>
      </c>
      <c r="M642" s="6">
        <f>(L642-'Descriptive Stats'!$J$3)/'Descriptive Stats'!$J$7</f>
        <v>0.10040203489069302</v>
      </c>
      <c r="N642" s="6">
        <v>55</v>
      </c>
      <c r="O642" s="6">
        <f>(N642-'Descriptive Stats'!$L$3)/'Descriptive Stats'!$L$7</f>
        <v>-0.44663079818256191</v>
      </c>
      <c r="P642" s="6">
        <v>500</v>
      </c>
      <c r="Q642" s="6">
        <f>(P642-'Descriptive Stats'!$N$3)/'Descriptive Stats'!$N$7</f>
        <v>0.5124296523329902</v>
      </c>
      <c r="R642">
        <v>83.33</v>
      </c>
      <c r="S642" s="5">
        <v>0.4952055240385721</v>
      </c>
    </row>
    <row r="643" spans="1:19" ht="15" customHeight="1" x14ac:dyDescent="0.25">
      <c r="A643">
        <v>575</v>
      </c>
      <c r="B643">
        <v>575</v>
      </c>
      <c r="C643" t="s">
        <v>955</v>
      </c>
      <c r="D643" s="6">
        <v>60</v>
      </c>
      <c r="E643" s="6">
        <f>(D643-'Descriptive Stats'!$B$3)/'Descriptive Stats'!$B$7</f>
        <v>-0.36108810896885801</v>
      </c>
      <c r="F643" s="6">
        <v>45</v>
      </c>
      <c r="G643" s="6">
        <f>(F643-'Descriptive Stats'!$D$3)/'Descriptive Stats'!$D$7</f>
        <v>-1.0832540319344788</v>
      </c>
      <c r="H643" s="6">
        <v>70</v>
      </c>
      <c r="I643" s="5">
        <f>('Base Stats'!H671-'Descriptive Stats'!$F$3)/'Descriptive Stats'!$F$7</f>
        <v>-0.14433075567178771</v>
      </c>
      <c r="J643" s="6">
        <v>75</v>
      </c>
      <c r="K643" s="6">
        <f>(J643-'Descriptive Stats'!$H$3)/'Descriptive Stats'!$J$7</f>
        <v>8.4174385872906501E-2</v>
      </c>
      <c r="L643" s="6">
        <v>85</v>
      </c>
      <c r="M643" s="6">
        <f>(L643-'Descriptive Stats'!$J$3)/'Descriptive Stats'!$J$7</f>
        <v>0.45531642308615711</v>
      </c>
      <c r="N643" s="6">
        <v>55</v>
      </c>
      <c r="O643" s="6">
        <f>(N643-'Descriptive Stats'!$L$3)/'Descriptive Stats'!$L$7</f>
        <v>-0.44663079818256191</v>
      </c>
      <c r="P643" s="6">
        <v>390</v>
      </c>
      <c r="Q643" s="6">
        <f>(P643-'Descriptive Stats'!$N$3)/'Descriptive Stats'!$N$7</f>
        <v>-0.38854644559068241</v>
      </c>
      <c r="R643">
        <v>65</v>
      </c>
      <c r="S643" s="5">
        <v>0.34337288503224728</v>
      </c>
    </row>
    <row r="644" spans="1:19" ht="15" customHeight="1" x14ac:dyDescent="0.25">
      <c r="A644">
        <v>242</v>
      </c>
      <c r="B644">
        <v>242</v>
      </c>
      <c r="C644" t="s">
        <v>526</v>
      </c>
      <c r="D644" s="6">
        <v>255</v>
      </c>
      <c r="E644" s="6">
        <f>(D644-'Descriptive Stats'!$B$3)/'Descriptive Stats'!$B$7</f>
        <v>6.9962722455116824</v>
      </c>
      <c r="F644" s="6">
        <v>10</v>
      </c>
      <c r="G644" s="6">
        <f>(F644-'Descriptive Stats'!$D$3)/'Descriptive Stats'!$D$7</f>
        <v>-2.1604254272498147</v>
      </c>
      <c r="H644" s="6">
        <v>10</v>
      </c>
      <c r="I644" s="5">
        <f>('Base Stats'!H290-'Descriptive Stats'!$F$3)/'Descriptive Stats'!$F$7</f>
        <v>0.11028221660611004</v>
      </c>
      <c r="J644" s="6">
        <v>75</v>
      </c>
      <c r="K644" s="6">
        <f>(J644-'Descriptive Stats'!$H$3)/'Descriptive Stats'!$J$7</f>
        <v>8.4174385872906501E-2</v>
      </c>
      <c r="L644" s="6">
        <v>135</v>
      </c>
      <c r="M644" s="6">
        <f>(L644-'Descriptive Stats'!$J$3)/'Descriptive Stats'!$J$7</f>
        <v>2.2298883640634775</v>
      </c>
      <c r="N644" s="6">
        <v>55</v>
      </c>
      <c r="O644" s="6">
        <f>(N644-'Descriptive Stats'!$L$3)/'Descriptive Stats'!$L$7</f>
        <v>-0.44663079818256191</v>
      </c>
      <c r="P644" s="6">
        <v>540</v>
      </c>
      <c r="Q644" s="6">
        <f>(P644-'Descriptive Stats'!$N$3)/'Descriptive Stats'!$N$7</f>
        <v>0.84005732430523483</v>
      </c>
      <c r="R644">
        <v>90</v>
      </c>
      <c r="S644" s="5">
        <v>8.3117875367075058</v>
      </c>
    </row>
    <row r="645" spans="1:19" ht="15" customHeight="1" x14ac:dyDescent="0.25">
      <c r="A645">
        <v>317</v>
      </c>
      <c r="B645">
        <v>317</v>
      </c>
      <c r="C645" t="s">
        <v>625</v>
      </c>
      <c r="D645" s="6">
        <v>100</v>
      </c>
      <c r="E645" s="6">
        <f>(D645-'Descriptive Stats'!$B$3)/'Descriptive Stats'!$B$7</f>
        <v>1.1481140150271505</v>
      </c>
      <c r="F645" s="6">
        <v>73</v>
      </c>
      <c r="G645" s="6">
        <f>(F645-'Descriptive Stats'!$D$3)/'Descriptive Stats'!$D$7</f>
        <v>-0.2215169156822098</v>
      </c>
      <c r="H645" s="6">
        <v>83</v>
      </c>
      <c r="I645" s="5">
        <f>('Base Stats'!H377-'Descriptive Stats'!$F$3)/'Descriptive Stats'!$F$7</f>
        <v>0.81046789037032885</v>
      </c>
      <c r="J645" s="6">
        <v>73</v>
      </c>
      <c r="K645" s="6">
        <f>(J645-'Descriptive Stats'!$H$3)/'Descriptive Stats'!$J$7</f>
        <v>1.3191508233813681E-2</v>
      </c>
      <c r="L645" s="6">
        <v>83</v>
      </c>
      <c r="M645" s="6">
        <f>(L645-'Descriptive Stats'!$J$3)/'Descriptive Stats'!$J$7</f>
        <v>0.38433354544706427</v>
      </c>
      <c r="N645" s="6">
        <v>55</v>
      </c>
      <c r="O645" s="6">
        <f>(N645-'Descriptive Stats'!$L$3)/'Descriptive Stats'!$L$7</f>
        <v>-0.44663079818256191</v>
      </c>
      <c r="P645" s="6">
        <v>467</v>
      </c>
      <c r="Q645" s="6">
        <f>(P645-'Descriptive Stats'!$N$3)/'Descriptive Stats'!$N$7</f>
        <v>0.2421368229558884</v>
      </c>
      <c r="R645">
        <v>77.83</v>
      </c>
      <c r="S645" s="5">
        <v>0.61112310466293118</v>
      </c>
    </row>
    <row r="646" spans="1:19" ht="15" customHeight="1" x14ac:dyDescent="0.25">
      <c r="A646">
        <v>499</v>
      </c>
      <c r="B646">
        <v>499</v>
      </c>
      <c r="C646" t="s">
        <v>867</v>
      </c>
      <c r="D646" s="6">
        <v>90</v>
      </c>
      <c r="E646" s="6">
        <f>(D646-'Descriptive Stats'!$B$3)/'Descriptive Stats'!$B$7</f>
        <v>0.77081348402814831</v>
      </c>
      <c r="F646" s="6">
        <v>93</v>
      </c>
      <c r="G646" s="6">
        <f>(F646-'Descriptive Stats'!$D$3)/'Descriptive Stats'!$D$7</f>
        <v>0.39400959592655371</v>
      </c>
      <c r="H646" s="6">
        <v>55</v>
      </c>
      <c r="I646" s="5">
        <f>('Base Stats'!H589-'Descriptive Stats'!$F$3)/'Descriptive Stats'!$F$7</f>
        <v>-1.0991294017139044</v>
      </c>
      <c r="J646" s="6">
        <v>70</v>
      </c>
      <c r="K646" s="6">
        <f>(J646-'Descriptive Stats'!$H$3)/'Descriptive Stats'!$J$7</f>
        <v>-9.3282808224825542E-2</v>
      </c>
      <c r="L646" s="6">
        <v>55</v>
      </c>
      <c r="M646" s="6">
        <f>(L646-'Descriptive Stats'!$J$3)/'Descriptive Stats'!$J$7</f>
        <v>-0.60942674150023513</v>
      </c>
      <c r="N646" s="6">
        <v>55</v>
      </c>
      <c r="O646" s="6">
        <f>(N646-'Descriptive Stats'!$L$3)/'Descriptive Stats'!$L$7</f>
        <v>-0.44663079818256191</v>
      </c>
      <c r="P646" s="6">
        <v>418</v>
      </c>
      <c r="Q646" s="6">
        <f>(P646-'Descriptive Stats'!$N$3)/'Descriptive Stats'!$N$7</f>
        <v>-0.15920707521011121</v>
      </c>
      <c r="R646">
        <v>69.67</v>
      </c>
      <c r="S646" s="5">
        <v>0.70077498387164017</v>
      </c>
    </row>
    <row r="647" spans="1:19" ht="15" customHeight="1" x14ac:dyDescent="0.25">
      <c r="A647">
        <v>68</v>
      </c>
      <c r="B647">
        <v>68</v>
      </c>
      <c r="C647" t="s">
        <v>298</v>
      </c>
      <c r="D647" s="6">
        <v>90</v>
      </c>
      <c r="E647" s="6">
        <f>(D647-'Descriptive Stats'!$B$3)/'Descriptive Stats'!$B$7</f>
        <v>0.77081348402814831</v>
      </c>
      <c r="F647" s="6">
        <v>130</v>
      </c>
      <c r="G647" s="6">
        <f>(F647-'Descriptive Stats'!$D$3)/'Descriptive Stats'!$D$7</f>
        <v>1.5327336424027662</v>
      </c>
      <c r="H647" s="6">
        <v>80</v>
      </c>
      <c r="I647" s="5">
        <f>('Base Stats'!H89-'Descriptive Stats'!$F$3)/'Descriptive Stats'!$F$7</f>
        <v>-0.46259697101915992</v>
      </c>
      <c r="J647" s="6">
        <v>65</v>
      </c>
      <c r="K647" s="6">
        <f>(J647-'Descriptive Stats'!$H$3)/'Descriptive Stats'!$J$7</f>
        <v>-0.27074000232255757</v>
      </c>
      <c r="L647" s="6">
        <v>85</v>
      </c>
      <c r="M647" s="6">
        <f>(L647-'Descriptive Stats'!$J$3)/'Descriptive Stats'!$J$7</f>
        <v>0.45531642308615711</v>
      </c>
      <c r="N647" s="6">
        <v>55</v>
      </c>
      <c r="O647" s="6">
        <f>(N647-'Descriptive Stats'!$L$3)/'Descriptive Stats'!$L$7</f>
        <v>-0.44663079818256191</v>
      </c>
      <c r="P647" s="6">
        <v>505</v>
      </c>
      <c r="Q647" s="6">
        <f>(P647-'Descriptive Stats'!$N$3)/'Descriptive Stats'!$N$7</f>
        <v>0.55338311132952078</v>
      </c>
      <c r="R647">
        <v>84.17</v>
      </c>
      <c r="S647" s="5">
        <v>0.98361380703821888</v>
      </c>
    </row>
    <row r="648" spans="1:19" ht="15" customHeight="1" x14ac:dyDescent="0.25">
      <c r="A648">
        <v>54</v>
      </c>
      <c r="B648">
        <v>54</v>
      </c>
      <c r="C648" t="s">
        <v>282</v>
      </c>
      <c r="D648" s="6">
        <v>50</v>
      </c>
      <c r="E648" s="6">
        <f>(D648-'Descriptive Stats'!$B$3)/'Descriptive Stats'!$B$7</f>
        <v>-0.73838863996786008</v>
      </c>
      <c r="F648" s="6">
        <v>52</v>
      </c>
      <c r="G648" s="6">
        <f>(F648-'Descriptive Stats'!$D$3)/'Descriptive Stats'!$D$7</f>
        <v>-0.86781975287141144</v>
      </c>
      <c r="H648" s="6">
        <v>48</v>
      </c>
      <c r="I648" s="5">
        <f>('Base Stats'!H74-'Descriptive Stats'!$F$3)/'Descriptive Stats'!$F$7</f>
        <v>-0.27163724181073662</v>
      </c>
      <c r="J648" s="6">
        <v>65</v>
      </c>
      <c r="K648" s="6">
        <f>(J648-'Descriptive Stats'!$H$3)/'Descriptive Stats'!$J$7</f>
        <v>-0.27074000232255757</v>
      </c>
      <c r="L648" s="6">
        <v>50</v>
      </c>
      <c r="M648" s="6">
        <f>(L648-'Descriptive Stats'!$J$3)/'Descriptive Stats'!$J$7</f>
        <v>-0.7868839355979671</v>
      </c>
      <c r="N648" s="6">
        <v>55</v>
      </c>
      <c r="O648" s="6">
        <f>(N648-'Descriptive Stats'!$L$3)/'Descriptive Stats'!$L$7</f>
        <v>-0.44663079818256191</v>
      </c>
      <c r="P648" s="6">
        <v>320</v>
      </c>
      <c r="Q648" s="6">
        <f>(P648-'Descriptive Stats'!$N$3)/'Descriptive Stats'!$N$7</f>
        <v>-0.96189487154211051</v>
      </c>
      <c r="R648">
        <v>53.33</v>
      </c>
      <c r="S648" s="5">
        <v>0.19586174536021775</v>
      </c>
    </row>
    <row r="649" spans="1:19" ht="15" customHeight="1" x14ac:dyDescent="0.25">
      <c r="A649">
        <v>83</v>
      </c>
      <c r="B649" t="s">
        <v>326</v>
      </c>
      <c r="C649" t="s">
        <v>327</v>
      </c>
      <c r="D649" s="6">
        <v>52</v>
      </c>
      <c r="E649" s="6">
        <f>(D649-'Descriptive Stats'!$B$3)/'Descriptive Stats'!$B$7</f>
        <v>-0.66292853376805971</v>
      </c>
      <c r="F649" s="6">
        <v>95</v>
      </c>
      <c r="G649" s="6">
        <f>(F649-'Descriptive Stats'!$D$3)/'Descriptive Stats'!$D$7</f>
        <v>0.45556224708743004</v>
      </c>
      <c r="H649" s="6">
        <v>55</v>
      </c>
      <c r="I649" s="5">
        <f>('Base Stats'!H111-'Descriptive Stats'!$F$3)/'Descriptive Stats'!$F$7</f>
        <v>-8.0677512602313275E-2</v>
      </c>
      <c r="J649" s="6">
        <v>58</v>
      </c>
      <c r="K649" s="6">
        <f>(J649-'Descriptive Stats'!$H$3)/'Descriptive Stats'!$J$7</f>
        <v>-0.51918007405938238</v>
      </c>
      <c r="L649" s="6">
        <v>62</v>
      </c>
      <c r="M649" s="6">
        <f>(L649-'Descriptive Stats'!$J$3)/'Descriptive Stats'!$J$7</f>
        <v>-0.36098666976341026</v>
      </c>
      <c r="N649" s="6">
        <v>55</v>
      </c>
      <c r="O649" s="6">
        <f>(N649-'Descriptive Stats'!$L$3)/'Descriptive Stats'!$L$7</f>
        <v>-0.44663079818256191</v>
      </c>
      <c r="P649" s="6">
        <v>377</v>
      </c>
      <c r="Q649" s="6">
        <f>(P649-'Descriptive Stats'!$N$3)/'Descriptive Stats'!$N$7</f>
        <v>-0.4950254389816619</v>
      </c>
      <c r="R649">
        <v>62.83</v>
      </c>
      <c r="S649" s="5">
        <v>0.13293726981122023</v>
      </c>
    </row>
    <row r="650" spans="1:19" ht="15" customHeight="1" x14ac:dyDescent="0.25">
      <c r="A650">
        <v>623</v>
      </c>
      <c r="B650">
        <v>623</v>
      </c>
      <c r="C650" t="s">
        <v>1005</v>
      </c>
      <c r="D650" s="6">
        <v>89</v>
      </c>
      <c r="E650" s="6">
        <f>(D650-'Descriptive Stats'!$B$3)/'Descriptive Stats'!$B$7</f>
        <v>0.73308343092824813</v>
      </c>
      <c r="F650" s="6">
        <v>124</v>
      </c>
      <c r="G650" s="6">
        <f>(F650-'Descriptive Stats'!$D$3)/'Descriptive Stats'!$D$7</f>
        <v>1.3480756889201371</v>
      </c>
      <c r="H650" s="6">
        <v>80</v>
      </c>
      <c r="I650" s="5">
        <f>('Base Stats'!H720-'Descriptive Stats'!$F$3)/'Descriptive Stats'!$F$7</f>
        <v>-1.4173956170612765</v>
      </c>
      <c r="J650" s="6">
        <v>55</v>
      </c>
      <c r="K650" s="6">
        <f>(J650-'Descriptive Stats'!$H$3)/'Descriptive Stats'!$J$7</f>
        <v>-0.62565439051802163</v>
      </c>
      <c r="L650" s="6">
        <v>80</v>
      </c>
      <c r="M650" s="6">
        <f>(L650-'Descriptive Stats'!$J$3)/'Descriptive Stats'!$J$7</f>
        <v>0.27785922898842508</v>
      </c>
      <c r="N650" s="6">
        <v>55</v>
      </c>
      <c r="O650" s="6">
        <f>(N650-'Descriptive Stats'!$L$3)/'Descriptive Stats'!$L$7</f>
        <v>-0.44663079818256191</v>
      </c>
      <c r="P650" s="6">
        <v>483</v>
      </c>
      <c r="Q650" s="6">
        <f>(P650-'Descriptive Stats'!$N$3)/'Descriptive Stats'!$N$7</f>
        <v>0.37318789174478623</v>
      </c>
      <c r="R650">
        <v>80.5</v>
      </c>
      <c r="S650" s="5">
        <v>0.49111062957218493</v>
      </c>
    </row>
    <row r="651" spans="1:19" ht="15" customHeight="1" x14ac:dyDescent="0.25">
      <c r="A651">
        <v>140</v>
      </c>
      <c r="B651">
        <v>140</v>
      </c>
      <c r="C651" t="s">
        <v>406</v>
      </c>
      <c r="D651" s="6">
        <v>30</v>
      </c>
      <c r="E651" s="6">
        <f>(D651-'Descriptive Stats'!$B$3)/'Descriptive Stats'!$B$7</f>
        <v>-1.4929897019658644</v>
      </c>
      <c r="F651" s="6">
        <v>80</v>
      </c>
      <c r="G651" s="6">
        <f>(F651-'Descriptive Stats'!$D$3)/'Descriptive Stats'!$D$7</f>
        <v>-6.0826366191425729E-3</v>
      </c>
      <c r="H651" s="6">
        <v>90</v>
      </c>
      <c r="I651" s="5">
        <f>('Base Stats'!H179-'Descriptive Stats'!$F$3)/'Descriptive Stats'!$F$7</f>
        <v>1.5106535641345478</v>
      </c>
      <c r="J651" s="6">
        <v>55</v>
      </c>
      <c r="K651" s="6">
        <f>(J651-'Descriptive Stats'!$H$3)/'Descriptive Stats'!$J$7</f>
        <v>-0.62565439051802163</v>
      </c>
      <c r="L651" s="6">
        <v>45</v>
      </c>
      <c r="M651" s="6">
        <f>(L651-'Descriptive Stats'!$J$3)/'Descriptive Stats'!$J$7</f>
        <v>-0.96434112969569918</v>
      </c>
      <c r="N651" s="6">
        <v>55</v>
      </c>
      <c r="O651" s="6">
        <f>(N651-'Descriptive Stats'!$L$3)/'Descriptive Stats'!$L$7</f>
        <v>-0.44663079818256191</v>
      </c>
      <c r="P651" s="6">
        <v>355</v>
      </c>
      <c r="Q651" s="6">
        <f>(P651-'Descriptive Stats'!$N$3)/'Descriptive Stats'!$N$7</f>
        <v>-0.67522065856639646</v>
      </c>
      <c r="R651">
        <v>59.17</v>
      </c>
      <c r="S651" s="5">
        <v>1.55071362387909</v>
      </c>
    </row>
    <row r="652" spans="1:19" ht="15" customHeight="1" x14ac:dyDescent="0.25">
      <c r="A652">
        <v>406</v>
      </c>
      <c r="B652">
        <v>406</v>
      </c>
      <c r="C652" t="s">
        <v>746</v>
      </c>
      <c r="D652" s="6">
        <v>40</v>
      </c>
      <c r="E652" s="6">
        <f>(D652-'Descriptive Stats'!$B$3)/'Descriptive Stats'!$B$7</f>
        <v>-1.1156891709668622</v>
      </c>
      <c r="F652" s="6">
        <v>30</v>
      </c>
      <c r="G652" s="6">
        <f>(F652-'Descriptive Stats'!$D$3)/'Descriptive Stats'!$D$7</f>
        <v>-1.5448989156410513</v>
      </c>
      <c r="H652" s="6">
        <v>35</v>
      </c>
      <c r="I652" s="5">
        <f>('Base Stats'!H482-'Descriptive Stats'!$F$3)/'Descriptive Stats'!$F$7</f>
        <v>-0.30346386334547382</v>
      </c>
      <c r="J652" s="6">
        <v>50</v>
      </c>
      <c r="K652" s="6">
        <f>(J652-'Descriptive Stats'!$H$3)/'Descriptive Stats'!$J$7</f>
        <v>-0.80311158461575372</v>
      </c>
      <c r="L652" s="6">
        <v>70</v>
      </c>
      <c r="M652" s="6">
        <f>(L652-'Descriptive Stats'!$J$3)/'Descriptive Stats'!$J$7</f>
        <v>-7.7055159207039009E-2</v>
      </c>
      <c r="N652" s="6">
        <v>55</v>
      </c>
      <c r="O652" s="6">
        <f>(N652-'Descriptive Stats'!$L$3)/'Descriptive Stats'!$L$7</f>
        <v>-0.44663079818256191</v>
      </c>
      <c r="P652" s="6">
        <v>280</v>
      </c>
      <c r="Q652" s="6">
        <f>(P652-'Descriptive Stats'!$N$3)/'Descriptive Stats'!$N$7</f>
        <v>-1.2895225435143551</v>
      </c>
      <c r="R652">
        <v>46.67</v>
      </c>
      <c r="S652" s="5">
        <v>0.34806660269811301</v>
      </c>
    </row>
    <row r="653" spans="1:19" ht="15" customHeight="1" x14ac:dyDescent="0.25">
      <c r="A653">
        <v>369</v>
      </c>
      <c r="B653">
        <v>369</v>
      </c>
      <c r="C653" t="s">
        <v>689</v>
      </c>
      <c r="D653" s="6">
        <v>100</v>
      </c>
      <c r="E653" s="6">
        <f>(D653-'Descriptive Stats'!$B$3)/'Descriptive Stats'!$B$7</f>
        <v>1.1481140150271505</v>
      </c>
      <c r="F653" s="6">
        <v>90</v>
      </c>
      <c r="G653" s="6">
        <f>(F653-'Descriptive Stats'!$D$3)/'Descriptive Stats'!$D$7</f>
        <v>0.3016806191852392</v>
      </c>
      <c r="H653" s="6">
        <v>130</v>
      </c>
      <c r="I653" s="5">
        <f>('Base Stats'!H435-'Descriptive Stats'!$F$3)/'Descriptive Stats'!$F$7</f>
        <v>1.4470003210650733</v>
      </c>
      <c r="J653" s="6">
        <v>45</v>
      </c>
      <c r="K653" s="6">
        <f>(J653-'Descriptive Stats'!$H$3)/'Descriptive Stats'!$J$7</f>
        <v>-0.98056877871348569</v>
      </c>
      <c r="L653" s="6">
        <v>65</v>
      </c>
      <c r="M653" s="6">
        <f>(L653-'Descriptive Stats'!$J$3)/'Descriptive Stats'!$J$7</f>
        <v>-0.25451235330477107</v>
      </c>
      <c r="N653" s="6">
        <v>55</v>
      </c>
      <c r="O653" s="6">
        <f>(N653-'Descriptive Stats'!$L$3)/'Descriptive Stats'!$L$7</f>
        <v>-0.44663079818256191</v>
      </c>
      <c r="P653" s="6">
        <v>485</v>
      </c>
      <c r="Q653" s="6">
        <f>(P653-'Descriptive Stats'!$N$3)/'Descriptive Stats'!$N$7</f>
        <v>0.38956927534339847</v>
      </c>
      <c r="R653">
        <v>80.83</v>
      </c>
      <c r="S653" s="5">
        <v>0.4833406181976736</v>
      </c>
    </row>
    <row r="654" spans="1:19" ht="15" customHeight="1" x14ac:dyDescent="0.25">
      <c r="A654">
        <v>133</v>
      </c>
      <c r="B654">
        <v>133</v>
      </c>
      <c r="C654" t="s">
        <v>397</v>
      </c>
      <c r="D654" s="6">
        <v>55</v>
      </c>
      <c r="E654" s="6">
        <f>(D654-'Descriptive Stats'!$B$3)/'Descriptive Stats'!$B$7</f>
        <v>-0.54973837446835905</v>
      </c>
      <c r="F654" s="6">
        <v>55</v>
      </c>
      <c r="G654" s="6">
        <f>(F654-'Descriptive Stats'!$D$3)/'Descriptive Stats'!$D$7</f>
        <v>-0.77549077613009698</v>
      </c>
      <c r="H654" s="6">
        <v>50</v>
      </c>
      <c r="I654" s="5">
        <f>('Base Stats'!H171-'Descriptive Stats'!$F$3)/'Descriptive Stats'!$F$7</f>
        <v>-0.78086318636653218</v>
      </c>
      <c r="J654" s="6">
        <v>45</v>
      </c>
      <c r="K654" s="6">
        <f>(J654-'Descriptive Stats'!$H$3)/'Descriptive Stats'!$J$7</f>
        <v>-0.98056877871348569</v>
      </c>
      <c r="L654" s="6">
        <v>65</v>
      </c>
      <c r="M654" s="6">
        <f>(L654-'Descriptive Stats'!$J$3)/'Descriptive Stats'!$J$7</f>
        <v>-0.25451235330477107</v>
      </c>
      <c r="N654" s="6">
        <v>55</v>
      </c>
      <c r="O654" s="6">
        <f>(N654-'Descriptive Stats'!$L$3)/'Descriptive Stats'!$L$7</f>
        <v>-0.44663079818256191</v>
      </c>
      <c r="P654" s="6">
        <v>325</v>
      </c>
      <c r="Q654" s="6">
        <f>(P654-'Descriptive Stats'!$N$3)/'Descriptive Stats'!$N$7</f>
        <v>-0.92094141254557993</v>
      </c>
      <c r="R654">
        <v>54.17</v>
      </c>
      <c r="S654" s="5">
        <v>0.10623984046335794</v>
      </c>
    </row>
    <row r="655" spans="1:19" ht="15" customHeight="1" x14ac:dyDescent="0.25">
      <c r="A655">
        <v>714</v>
      </c>
      <c r="B655">
        <v>714</v>
      </c>
      <c r="C655" t="s">
        <v>1118</v>
      </c>
      <c r="D655" s="6">
        <v>40</v>
      </c>
      <c r="E655" s="6">
        <f>(D655-'Descriptive Stats'!$B$3)/'Descriptive Stats'!$B$7</f>
        <v>-1.1156891709668622</v>
      </c>
      <c r="F655" s="6">
        <v>30</v>
      </c>
      <c r="G655" s="6">
        <f>(F655-'Descriptive Stats'!$D$3)/'Descriptive Stats'!$D$7</f>
        <v>-1.5448989156410513</v>
      </c>
      <c r="H655" s="6">
        <v>35</v>
      </c>
      <c r="I655" s="5">
        <f>('Base Stats'!H825-'Descriptive Stats'!$F$3)/'Descriptive Stats'!$F$7</f>
        <v>2.0835327517598179</v>
      </c>
      <c r="J655" s="6">
        <v>45</v>
      </c>
      <c r="K655" s="6">
        <f>(J655-'Descriptive Stats'!$H$3)/'Descriptive Stats'!$J$7</f>
        <v>-0.98056877871348569</v>
      </c>
      <c r="L655" s="6">
        <v>40</v>
      </c>
      <c r="M655" s="6">
        <f>(L655-'Descriptive Stats'!$J$3)/'Descriptive Stats'!$J$7</f>
        <v>-1.1417983237934313</v>
      </c>
      <c r="N655" s="6">
        <v>55</v>
      </c>
      <c r="O655" s="6">
        <f>(N655-'Descriptive Stats'!$L$3)/'Descriptive Stats'!$L$7</f>
        <v>-0.44663079818256191</v>
      </c>
      <c r="P655" s="6">
        <v>245</v>
      </c>
      <c r="Q655" s="6">
        <f>(P655-'Descriptive Stats'!$N$3)/'Descriptive Stats'!$N$7</f>
        <v>-1.576196756490069</v>
      </c>
      <c r="R655">
        <v>40.83</v>
      </c>
      <c r="S655" s="5">
        <v>0.2173067396595556</v>
      </c>
    </row>
    <row r="656" spans="1:19" ht="15" customHeight="1" x14ac:dyDescent="0.25">
      <c r="A656">
        <v>580</v>
      </c>
      <c r="B656">
        <v>580</v>
      </c>
      <c r="C656" t="s">
        <v>960</v>
      </c>
      <c r="D656" s="6">
        <v>62</v>
      </c>
      <c r="E656" s="6">
        <f>(D656-'Descriptive Stats'!$B$3)/'Descriptive Stats'!$B$7</f>
        <v>-0.28562800276905759</v>
      </c>
      <c r="F656" s="6">
        <v>44</v>
      </c>
      <c r="G656" s="6">
        <f>(F656-'Descriptive Stats'!$D$3)/'Descriptive Stats'!$D$7</f>
        <v>-1.1140303575149169</v>
      </c>
      <c r="H656" s="6">
        <v>50</v>
      </c>
      <c r="I656" s="5">
        <f>('Base Stats'!H676-'Descriptive Stats'!$F$3)/'Descriptive Stats'!$F$7</f>
        <v>2.4017989671071898</v>
      </c>
      <c r="J656" s="6">
        <v>44</v>
      </c>
      <c r="K656" s="6">
        <f>(J656-'Descriptive Stats'!$H$3)/'Descriptive Stats'!$J$7</f>
        <v>-1.0160602175330322</v>
      </c>
      <c r="L656" s="6">
        <v>50</v>
      </c>
      <c r="M656" s="6">
        <f>(L656-'Descriptive Stats'!$J$3)/'Descriptive Stats'!$J$7</f>
        <v>-0.7868839355979671</v>
      </c>
      <c r="N656" s="6">
        <v>55</v>
      </c>
      <c r="O656" s="6">
        <f>(N656-'Descriptive Stats'!$L$3)/'Descriptive Stats'!$L$7</f>
        <v>-0.44663079818256191</v>
      </c>
      <c r="P656" s="6">
        <v>305</v>
      </c>
      <c r="Q656" s="6">
        <f>(P656-'Descriptive Stats'!$N$3)/'Descriptive Stats'!$N$7</f>
        <v>-1.0847552485317022</v>
      </c>
      <c r="R656">
        <v>50.83</v>
      </c>
      <c r="S656" s="5">
        <v>9.4971444860013951E-2</v>
      </c>
    </row>
    <row r="657" spans="1:19" ht="15" customHeight="1" x14ac:dyDescent="0.25">
      <c r="A657">
        <v>626</v>
      </c>
      <c r="B657">
        <v>626</v>
      </c>
      <c r="C657" t="s">
        <v>1008</v>
      </c>
      <c r="D657" s="6">
        <v>95</v>
      </c>
      <c r="E657" s="6">
        <f>(D657-'Descriptive Stats'!$B$3)/'Descriptive Stats'!$B$7</f>
        <v>0.95946374952764946</v>
      </c>
      <c r="F657" s="6">
        <v>110</v>
      </c>
      <c r="G657" s="6">
        <f>(F657-'Descriptive Stats'!$D$3)/'Descriptive Stats'!$D$7</f>
        <v>0.91720713079400262</v>
      </c>
      <c r="H657" s="6">
        <v>95</v>
      </c>
      <c r="I657" s="5">
        <f>('Base Stats'!H723-'Descriptive Stats'!$F$3)/'Descriptive Stats'!$F$7</f>
        <v>-2.213061155429707</v>
      </c>
      <c r="J657" s="6">
        <v>40</v>
      </c>
      <c r="K657" s="6">
        <f>(J657-'Descriptive Stats'!$H$3)/'Descriptive Stats'!$J$7</f>
        <v>-1.1580259728112177</v>
      </c>
      <c r="L657" s="6">
        <v>95</v>
      </c>
      <c r="M657" s="6">
        <f>(L657-'Descriptive Stats'!$J$3)/'Descriptive Stats'!$J$7</f>
        <v>0.81023081128162111</v>
      </c>
      <c r="N657" s="6">
        <v>55</v>
      </c>
      <c r="O657" s="6">
        <f>(N657-'Descriptive Stats'!$L$3)/'Descriptive Stats'!$L$7</f>
        <v>-0.44663079818256191</v>
      </c>
      <c r="P657" s="6">
        <v>490</v>
      </c>
      <c r="Q657" s="6">
        <f>(P657-'Descriptive Stats'!$N$3)/'Descriptive Stats'!$N$7</f>
        <v>0.43052273433992905</v>
      </c>
      <c r="R657">
        <v>81.67</v>
      </c>
      <c r="S657" s="5">
        <v>0.77710094315206568</v>
      </c>
    </row>
    <row r="658" spans="1:19" ht="15" customHeight="1" x14ac:dyDescent="0.25">
      <c r="A658">
        <v>23</v>
      </c>
      <c r="B658">
        <v>23</v>
      </c>
      <c r="C658" t="s">
        <v>229</v>
      </c>
      <c r="D658" s="6">
        <v>35</v>
      </c>
      <c r="E658" s="6">
        <f>(D658-'Descriptive Stats'!$B$3)/'Descriptive Stats'!$B$7</f>
        <v>-1.3043394364663632</v>
      </c>
      <c r="F658" s="6">
        <v>60</v>
      </c>
      <c r="G658" s="6">
        <f>(F658-'Descriptive Stats'!$D$3)/'Descriptive Stats'!$D$7</f>
        <v>-0.62160914822790603</v>
      </c>
      <c r="H658" s="6">
        <v>44</v>
      </c>
      <c r="I658" s="5">
        <f>('Base Stats'!H32-'Descriptive Stats'!$F$3)/'Descriptive Stats'!$F$7</f>
        <v>-0.14433075567178771</v>
      </c>
      <c r="J658" s="6">
        <v>40</v>
      </c>
      <c r="K658" s="6">
        <f>(J658-'Descriptive Stats'!$H$3)/'Descriptive Stats'!$J$7</f>
        <v>-1.1580259728112177</v>
      </c>
      <c r="L658" s="6">
        <v>54</v>
      </c>
      <c r="M658" s="6">
        <f>(L658-'Descriptive Stats'!$J$3)/'Descriptive Stats'!$J$7</f>
        <v>-0.64491818031978154</v>
      </c>
      <c r="N658" s="6">
        <v>55</v>
      </c>
      <c r="O658" s="6">
        <f>(N658-'Descriptive Stats'!$L$3)/'Descriptive Stats'!$L$7</f>
        <v>-0.44663079818256191</v>
      </c>
      <c r="P658" s="6">
        <v>288</v>
      </c>
      <c r="Q658" s="6">
        <f>(P658-'Descriptive Stats'!$N$3)/'Descriptive Stats'!$N$7</f>
        <v>-1.2239970091199062</v>
      </c>
      <c r="R658">
        <v>48</v>
      </c>
      <c r="S658" s="5">
        <v>0.13210960177919409</v>
      </c>
    </row>
    <row r="659" spans="1:19" ht="15" customHeight="1" x14ac:dyDescent="0.25">
      <c r="A659">
        <v>343</v>
      </c>
      <c r="B659">
        <v>343</v>
      </c>
      <c r="C659" t="s">
        <v>657</v>
      </c>
      <c r="D659" s="6">
        <v>40</v>
      </c>
      <c r="E659" s="6">
        <f>(D659-'Descriptive Stats'!$B$3)/'Descriptive Stats'!$B$7</f>
        <v>-1.1156891709668622</v>
      </c>
      <c r="F659" s="6">
        <v>40</v>
      </c>
      <c r="G659" s="6">
        <f>(F659-'Descriptive Stats'!$D$3)/'Descriptive Stats'!$D$7</f>
        <v>-1.2371356598366696</v>
      </c>
      <c r="H659" s="6">
        <v>55</v>
      </c>
      <c r="I659" s="5">
        <f>('Base Stats'!H406-'Descriptive Stats'!$F$3)/'Descriptive Stats'!$F$7</f>
        <v>1.2878672133913873</v>
      </c>
      <c r="J659" s="6">
        <v>40</v>
      </c>
      <c r="K659" s="6">
        <f>(J659-'Descriptive Stats'!$H$3)/'Descriptive Stats'!$J$7</f>
        <v>-1.1580259728112177</v>
      </c>
      <c r="L659" s="6">
        <v>70</v>
      </c>
      <c r="M659" s="6">
        <f>(L659-'Descriptive Stats'!$J$3)/'Descriptive Stats'!$J$7</f>
        <v>-7.7055159207039009E-2</v>
      </c>
      <c r="N659" s="6">
        <v>55</v>
      </c>
      <c r="O659" s="6">
        <f>(N659-'Descriptive Stats'!$L$3)/'Descriptive Stats'!$L$7</f>
        <v>-0.44663079818256191</v>
      </c>
      <c r="P659" s="6">
        <v>300</v>
      </c>
      <c r="Q659" s="6">
        <f>(P659-'Descriptive Stats'!$N$3)/'Descriptive Stats'!$N$7</f>
        <v>-1.1257087075282328</v>
      </c>
      <c r="R659">
        <v>50</v>
      </c>
      <c r="S659" s="5">
        <v>0.19416694641922819</v>
      </c>
    </row>
    <row r="660" spans="1:19" ht="15" customHeight="1" x14ac:dyDescent="0.25">
      <c r="A660">
        <v>165</v>
      </c>
      <c r="B660">
        <v>165</v>
      </c>
      <c r="C660" t="s">
        <v>437</v>
      </c>
      <c r="D660" s="6">
        <v>40</v>
      </c>
      <c r="E660" s="6">
        <f>(D660-'Descriptive Stats'!$B$3)/'Descriptive Stats'!$B$7</f>
        <v>-1.1156891709668622</v>
      </c>
      <c r="F660" s="6">
        <v>20</v>
      </c>
      <c r="G660" s="6">
        <f>(F660-'Descriptive Stats'!$D$3)/'Descriptive Stats'!$D$7</f>
        <v>-1.852662171445433</v>
      </c>
      <c r="H660" s="6">
        <v>30</v>
      </c>
      <c r="I660" s="5">
        <f>('Base Stats'!H207-'Descriptive Stats'!$F$3)/'Descriptive Stats'!$F$7</f>
        <v>-0.14433075567178771</v>
      </c>
      <c r="J660" s="6">
        <v>40</v>
      </c>
      <c r="K660" s="6">
        <f>(J660-'Descriptive Stats'!$H$3)/'Descriptive Stats'!$J$7</f>
        <v>-1.1580259728112177</v>
      </c>
      <c r="L660" s="6">
        <v>80</v>
      </c>
      <c r="M660" s="6">
        <f>(L660-'Descriptive Stats'!$J$3)/'Descriptive Stats'!$J$7</f>
        <v>0.27785922898842508</v>
      </c>
      <c r="N660" s="6">
        <v>55</v>
      </c>
      <c r="O660" s="6">
        <f>(N660-'Descriptive Stats'!$L$3)/'Descriptive Stats'!$L$7</f>
        <v>-0.44663079818256191</v>
      </c>
      <c r="P660" s="6">
        <v>265</v>
      </c>
      <c r="Q660" s="6">
        <f>(P660-'Descriptive Stats'!$N$3)/'Descriptive Stats'!$N$7</f>
        <v>-1.4123829205039469</v>
      </c>
      <c r="R660">
        <v>44.17</v>
      </c>
      <c r="S660" s="5">
        <v>0.7510280922682061</v>
      </c>
    </row>
    <row r="661" spans="1:19" ht="15" customHeight="1" x14ac:dyDescent="0.25">
      <c r="A661">
        <v>557</v>
      </c>
      <c r="B661">
        <v>557</v>
      </c>
      <c r="C661" t="s">
        <v>935</v>
      </c>
      <c r="D661" s="6">
        <v>50</v>
      </c>
      <c r="E661" s="6">
        <f>(D661-'Descriptive Stats'!$B$3)/'Descriptive Stats'!$B$7</f>
        <v>-0.73838863996786008</v>
      </c>
      <c r="F661" s="6">
        <v>65</v>
      </c>
      <c r="G661" s="6">
        <f>(F661-'Descriptive Stats'!$D$3)/'Descriptive Stats'!$D$7</f>
        <v>-0.46772752032571518</v>
      </c>
      <c r="H661" s="6">
        <v>85</v>
      </c>
      <c r="I661" s="5">
        <f>('Base Stats'!H652-'Descriptive Stats'!$F$3)/'Descriptive Stats'!$F$7</f>
        <v>-1.2582625093875905</v>
      </c>
      <c r="J661" s="6">
        <v>35</v>
      </c>
      <c r="K661" s="6">
        <f>(J661-'Descriptive Stats'!$H$3)/'Descriptive Stats'!$J$7</f>
        <v>-1.3354831669089497</v>
      </c>
      <c r="L661" s="6">
        <v>35</v>
      </c>
      <c r="M661" s="6">
        <f>(L661-'Descriptive Stats'!$J$3)/'Descriptive Stats'!$J$7</f>
        <v>-1.3192555178911634</v>
      </c>
      <c r="N661" s="6">
        <v>55</v>
      </c>
      <c r="O661" s="6">
        <f>(N661-'Descriptive Stats'!$L$3)/'Descriptive Stats'!$L$7</f>
        <v>-0.44663079818256191</v>
      </c>
      <c r="P661" s="6">
        <v>325</v>
      </c>
      <c r="Q661" s="6">
        <f>(P661-'Descriptive Stats'!$N$3)/'Descriptive Stats'!$N$7</f>
        <v>-0.92094141254557993</v>
      </c>
      <c r="R661">
        <v>54.17</v>
      </c>
      <c r="S661" s="5">
        <v>0.19465643273264849</v>
      </c>
    </row>
    <row r="662" spans="1:19" ht="15" customHeight="1" x14ac:dyDescent="0.25">
      <c r="A662">
        <v>41</v>
      </c>
      <c r="B662">
        <v>41</v>
      </c>
      <c r="C662" t="s">
        <v>259</v>
      </c>
      <c r="D662" s="6">
        <v>40</v>
      </c>
      <c r="E662" s="6">
        <f>(D662-'Descriptive Stats'!$B$3)/'Descriptive Stats'!$B$7</f>
        <v>-1.1156891709668622</v>
      </c>
      <c r="F662" s="6">
        <v>45</v>
      </c>
      <c r="G662" s="6">
        <f>(F662-'Descriptive Stats'!$D$3)/'Descriptive Stats'!$D$7</f>
        <v>-1.0832540319344788</v>
      </c>
      <c r="H662" s="6">
        <v>35</v>
      </c>
      <c r="I662" s="5">
        <f>('Base Stats'!H56-'Descriptive Stats'!$F$3)/'Descriptive Stats'!$F$7</f>
        <v>-0.78086318636653218</v>
      </c>
      <c r="J662" s="6">
        <v>30</v>
      </c>
      <c r="K662" s="6">
        <f>(J662-'Descriptive Stats'!$H$3)/'Descriptive Stats'!$J$7</f>
        <v>-1.5129403610066818</v>
      </c>
      <c r="L662" s="6">
        <v>40</v>
      </c>
      <c r="M662" s="6">
        <f>(L662-'Descriptive Stats'!$J$3)/'Descriptive Stats'!$J$7</f>
        <v>-1.1417983237934313</v>
      </c>
      <c r="N662" s="6">
        <v>55</v>
      </c>
      <c r="O662" s="6">
        <f>(N662-'Descriptive Stats'!$L$3)/'Descriptive Stats'!$L$7</f>
        <v>-0.44663079818256191</v>
      </c>
      <c r="P662" s="6">
        <v>245</v>
      </c>
      <c r="Q662" s="6">
        <f>(P662-'Descriptive Stats'!$N$3)/'Descriptive Stats'!$N$7</f>
        <v>-1.576196756490069</v>
      </c>
      <c r="R662">
        <v>40.83</v>
      </c>
      <c r="S662" s="5">
        <v>1.3357036368626771</v>
      </c>
    </row>
    <row r="663" spans="1:19" ht="15" customHeight="1" x14ac:dyDescent="0.25">
      <c r="A663">
        <v>506</v>
      </c>
      <c r="B663">
        <v>506</v>
      </c>
      <c r="C663" t="s">
        <v>874</v>
      </c>
      <c r="D663" s="6">
        <v>45</v>
      </c>
      <c r="E663" s="6">
        <f>(D663-'Descriptive Stats'!$B$3)/'Descriptive Stats'!$B$7</f>
        <v>-0.92703890546736112</v>
      </c>
      <c r="F663" s="6">
        <v>60</v>
      </c>
      <c r="G663" s="6">
        <f>(F663-'Descriptive Stats'!$D$3)/'Descriptive Stats'!$D$7</f>
        <v>-0.62160914822790603</v>
      </c>
      <c r="H663" s="6">
        <v>45</v>
      </c>
      <c r="I663" s="5">
        <f>('Base Stats'!H596-'Descriptive Stats'!$F$3)/'Descriptive Stats'!$F$7</f>
        <v>-1.0036495371096927</v>
      </c>
      <c r="J663" s="6">
        <v>25</v>
      </c>
      <c r="K663" s="6">
        <f>(J663-'Descriptive Stats'!$H$3)/'Descriptive Stats'!$J$7</f>
        <v>-1.6903975551044139</v>
      </c>
      <c r="L663" s="6">
        <v>45</v>
      </c>
      <c r="M663" s="6">
        <f>(L663-'Descriptive Stats'!$J$3)/'Descriptive Stats'!$J$7</f>
        <v>-0.96434112969569918</v>
      </c>
      <c r="N663" s="6">
        <v>55</v>
      </c>
      <c r="O663" s="6">
        <f>(N663-'Descriptive Stats'!$L$3)/'Descriptive Stats'!$L$7</f>
        <v>-0.44663079818256191</v>
      </c>
      <c r="P663" s="6">
        <v>275</v>
      </c>
      <c r="Q663" s="6">
        <f>(P663-'Descriptive Stats'!$N$3)/'Descriptive Stats'!$N$7</f>
        <v>-1.3304760025108857</v>
      </c>
      <c r="R663">
        <v>45.83</v>
      </c>
      <c r="S663" s="5">
        <v>0.18597300233126479</v>
      </c>
    </row>
    <row r="664" spans="1:19" ht="15" customHeight="1" x14ac:dyDescent="0.25">
      <c r="A664">
        <v>711</v>
      </c>
      <c r="B664">
        <v>711</v>
      </c>
      <c r="C664" t="s">
        <v>1115</v>
      </c>
      <c r="D664" s="6">
        <v>85</v>
      </c>
      <c r="E664" s="6">
        <f>(D664-'Descriptive Stats'!$B$3)/'Descriptive Stats'!$B$7</f>
        <v>0.58216321852864727</v>
      </c>
      <c r="F664" s="6">
        <v>100</v>
      </c>
      <c r="G664" s="6">
        <f>(F664-'Descriptive Stats'!$D$3)/'Descriptive Stats'!$D$7</f>
        <v>0.60944387498962094</v>
      </c>
      <c r="H664" s="6">
        <v>122</v>
      </c>
      <c r="I664" s="5">
        <f>('Base Stats'!H822-'Descriptive Stats'!$F$3)/'Descriptive Stats'!$F$7</f>
        <v>-0.68538332176232053</v>
      </c>
      <c r="J664" s="6">
        <v>58</v>
      </c>
      <c r="K664" s="6">
        <f>(J664-'Descriptive Stats'!$H$3)/'Descriptive Stats'!$J$7</f>
        <v>-0.51918007405938238</v>
      </c>
      <c r="L664" s="6">
        <v>75</v>
      </c>
      <c r="M664" s="6">
        <f>(L664-'Descriptive Stats'!$J$3)/'Descriptive Stats'!$J$7</f>
        <v>0.10040203489069302</v>
      </c>
      <c r="N664" s="6">
        <v>54</v>
      </c>
      <c r="O664" s="6">
        <f>(N664-'Descriptive Stats'!$L$3)/'Descriptive Stats'!$L$7</f>
        <v>-0.48012316816867495</v>
      </c>
      <c r="P664" s="6">
        <v>494</v>
      </c>
      <c r="Q664" s="6">
        <f>(P664-'Descriptive Stats'!$N$3)/'Descriptive Stats'!$N$7</f>
        <v>0.46328550153715353</v>
      </c>
      <c r="R664">
        <v>82.33</v>
      </c>
      <c r="S664" s="5">
        <v>0.73049148885821835</v>
      </c>
    </row>
    <row r="665" spans="1:19" ht="15" customHeight="1" x14ac:dyDescent="0.25">
      <c r="A665">
        <v>368</v>
      </c>
      <c r="B665">
        <v>368</v>
      </c>
      <c r="C665" t="s">
        <v>688</v>
      </c>
      <c r="D665" s="6">
        <v>55</v>
      </c>
      <c r="E665" s="6">
        <f>(D665-'Descriptive Stats'!$B$3)/'Descriptive Stats'!$B$7</f>
        <v>-0.54973837446835905</v>
      </c>
      <c r="F665" s="6">
        <v>84</v>
      </c>
      <c r="G665" s="6">
        <f>(F665-'Descriptive Stats'!$D$3)/'Descriptive Stats'!$D$7</f>
        <v>0.11702266570261012</v>
      </c>
      <c r="H665" s="6">
        <v>105</v>
      </c>
      <c r="I665" s="5">
        <f>('Base Stats'!H434-'Descriptive Stats'!$F$3)/'Descriptive Stats'!$F$7</f>
        <v>-0.30346386334547382</v>
      </c>
      <c r="J665" s="6">
        <v>114</v>
      </c>
      <c r="K665" s="6">
        <f>(J665-'Descriptive Stats'!$H$3)/'Descriptive Stats'!$J$7</f>
        <v>1.4683404998352163</v>
      </c>
      <c r="L665" s="6">
        <v>75</v>
      </c>
      <c r="M665" s="6">
        <f>(L665-'Descriptive Stats'!$J$3)/'Descriptive Stats'!$J$7</f>
        <v>0.10040203489069302</v>
      </c>
      <c r="N665" s="6">
        <v>52</v>
      </c>
      <c r="O665" s="6">
        <f>(N665-'Descriptive Stats'!$L$3)/'Descriptive Stats'!$L$7</f>
        <v>-0.54710790814090104</v>
      </c>
      <c r="P665" s="6">
        <v>485</v>
      </c>
      <c r="Q665" s="6">
        <f>(P665-'Descriptive Stats'!$N$3)/'Descriptive Stats'!$N$7</f>
        <v>0.38956927534339847</v>
      </c>
      <c r="R665">
        <v>80.83</v>
      </c>
      <c r="S665" s="5">
        <v>0.45746589109638502</v>
      </c>
    </row>
    <row r="666" spans="1:19" ht="15" customHeight="1" x14ac:dyDescent="0.25">
      <c r="A666">
        <v>367</v>
      </c>
      <c r="B666">
        <v>367</v>
      </c>
      <c r="C666" t="s">
        <v>687</v>
      </c>
      <c r="D666" s="6">
        <v>55</v>
      </c>
      <c r="E666" s="6">
        <f>(D666-'Descriptive Stats'!$B$3)/'Descriptive Stats'!$B$7</f>
        <v>-0.54973837446835905</v>
      </c>
      <c r="F666" s="6">
        <v>104</v>
      </c>
      <c r="G666" s="6">
        <f>(F666-'Descriptive Stats'!$D$3)/'Descriptive Stats'!$D$7</f>
        <v>0.73254917731137359</v>
      </c>
      <c r="H666" s="6">
        <v>105</v>
      </c>
      <c r="I666" s="5">
        <f>('Base Stats'!H433-'Descriptive Stats'!$F$3)/'Descriptive Stats'!$F$7</f>
        <v>-0.46259697101915992</v>
      </c>
      <c r="J666" s="6">
        <v>94</v>
      </c>
      <c r="K666" s="6">
        <f>(J666-'Descriptive Stats'!$H$3)/'Descriptive Stats'!$J$7</f>
        <v>0.75851172344428819</v>
      </c>
      <c r="L666" s="6">
        <v>75</v>
      </c>
      <c r="M666" s="6">
        <f>(L666-'Descriptive Stats'!$J$3)/'Descriptive Stats'!$J$7</f>
        <v>0.10040203489069302</v>
      </c>
      <c r="N666" s="6">
        <v>52</v>
      </c>
      <c r="O666" s="6">
        <f>(N666-'Descriptive Stats'!$L$3)/'Descriptive Stats'!$L$7</f>
        <v>-0.54710790814090104</v>
      </c>
      <c r="P666" s="6">
        <v>485</v>
      </c>
      <c r="Q666" s="6">
        <f>(P666-'Descriptive Stats'!$N$3)/'Descriptive Stats'!$N$7</f>
        <v>0.38956927534339847</v>
      </c>
      <c r="R666">
        <v>80.83</v>
      </c>
      <c r="S666" s="5">
        <v>0.35124059402667251</v>
      </c>
    </row>
    <row r="667" spans="1:19" ht="15" customHeight="1" x14ac:dyDescent="0.25">
      <c r="A667">
        <v>670</v>
      </c>
      <c r="B667">
        <v>670</v>
      </c>
      <c r="C667" t="s">
        <v>1066</v>
      </c>
      <c r="D667" s="6">
        <v>54</v>
      </c>
      <c r="E667" s="6">
        <f>(D667-'Descriptive Stats'!$B$3)/'Descriptive Stats'!$B$7</f>
        <v>-0.58746842756825923</v>
      </c>
      <c r="F667" s="6">
        <v>45</v>
      </c>
      <c r="G667" s="6">
        <f>(F667-'Descriptive Stats'!$D$3)/'Descriptive Stats'!$D$7</f>
        <v>-1.0832540319344788</v>
      </c>
      <c r="H667" s="6">
        <v>47</v>
      </c>
      <c r="I667" s="5">
        <f>('Base Stats'!H774-'Descriptive Stats'!$F$3)/'Descriptive Stats'!$F$7</f>
        <v>-0.93999629404021823</v>
      </c>
      <c r="J667" s="6">
        <v>75</v>
      </c>
      <c r="K667" s="6">
        <f>(J667-'Descriptive Stats'!$H$3)/'Descriptive Stats'!$J$7</f>
        <v>8.4174385872906501E-2</v>
      </c>
      <c r="L667" s="6">
        <v>98</v>
      </c>
      <c r="M667" s="6">
        <f>(L667-'Descriptive Stats'!$J$3)/'Descriptive Stats'!$J$7</f>
        <v>0.91670512774026036</v>
      </c>
      <c r="N667" s="6">
        <v>52</v>
      </c>
      <c r="O667" s="6">
        <f>(N667-'Descriptive Stats'!$L$3)/'Descriptive Stats'!$L$7</f>
        <v>-0.54710790814090104</v>
      </c>
      <c r="P667" s="6">
        <v>371</v>
      </c>
      <c r="Q667" s="6">
        <f>(P667-'Descriptive Stats'!$N$3)/'Descriptive Stats'!$N$7</f>
        <v>-0.54416958977749863</v>
      </c>
      <c r="R667">
        <v>61.83</v>
      </c>
      <c r="S667" s="5">
        <v>0.39535543837647336</v>
      </c>
    </row>
    <row r="668" spans="1:19" ht="15" customHeight="1" x14ac:dyDescent="0.25">
      <c r="A668">
        <v>723</v>
      </c>
      <c r="B668">
        <v>723</v>
      </c>
      <c r="C668" t="s">
        <v>1135</v>
      </c>
      <c r="D668" s="6">
        <v>78</v>
      </c>
      <c r="E668" s="6">
        <f>(D668-'Descriptive Stats'!$B$3)/'Descriptive Stats'!$B$7</f>
        <v>0.31805284682934581</v>
      </c>
      <c r="F668" s="6">
        <v>75</v>
      </c>
      <c r="G668" s="6">
        <f>(F668-'Descriptive Stats'!$D$3)/'Descriptive Stats'!$D$7</f>
        <v>-0.15996426452133344</v>
      </c>
      <c r="H668" s="6">
        <v>75</v>
      </c>
      <c r="I668" s="5">
        <f>('Base Stats'!H838-'Descriptive Stats'!$F$3)/'Descriptive Stats'!$F$7</f>
        <v>-0.68538332176232053</v>
      </c>
      <c r="J668" s="6">
        <v>70</v>
      </c>
      <c r="K668" s="6">
        <f>(J668-'Descriptive Stats'!$H$3)/'Descriptive Stats'!$J$7</f>
        <v>-9.3282808224825542E-2</v>
      </c>
      <c r="L668" s="6">
        <v>70</v>
      </c>
      <c r="M668" s="6">
        <f>(L668-'Descriptive Stats'!$J$3)/'Descriptive Stats'!$J$7</f>
        <v>-7.7055159207039009E-2</v>
      </c>
      <c r="N668" s="6">
        <v>52</v>
      </c>
      <c r="O668" s="6">
        <f>(N668-'Descriptive Stats'!$L$3)/'Descriptive Stats'!$L$7</f>
        <v>-0.54710790814090104</v>
      </c>
      <c r="P668" s="6">
        <v>420</v>
      </c>
      <c r="Q668" s="6">
        <f>(P668-'Descriptive Stats'!$N$3)/'Descriptive Stats'!$N$7</f>
        <v>-0.14282569161149899</v>
      </c>
      <c r="R668">
        <v>70</v>
      </c>
      <c r="S668" s="5">
        <v>0.11918500915215285</v>
      </c>
    </row>
    <row r="669" spans="1:19" ht="15" customHeight="1" x14ac:dyDescent="0.25">
      <c r="A669">
        <v>672</v>
      </c>
      <c r="B669">
        <v>672</v>
      </c>
      <c r="C669" t="s">
        <v>1068</v>
      </c>
      <c r="D669" s="6">
        <v>66</v>
      </c>
      <c r="E669" s="6">
        <f>(D669-'Descriptive Stats'!$B$3)/'Descriptive Stats'!$B$7</f>
        <v>-0.13470779036945674</v>
      </c>
      <c r="F669" s="6">
        <v>65</v>
      </c>
      <c r="G669" s="6">
        <f>(F669-'Descriptive Stats'!$D$3)/'Descriptive Stats'!$D$7</f>
        <v>-0.46772752032571518</v>
      </c>
      <c r="H669" s="6">
        <v>48</v>
      </c>
      <c r="I669" s="5">
        <f>('Base Stats'!H776-'Descriptive Stats'!$F$3)/'Descriptive Stats'!$F$7</f>
        <v>-0.62173007869284602</v>
      </c>
      <c r="J669" s="6">
        <v>62</v>
      </c>
      <c r="K669" s="6">
        <f>(J669-'Descriptive Stats'!$H$3)/'Descriptive Stats'!$J$7</f>
        <v>-0.37721431878119677</v>
      </c>
      <c r="L669" s="6">
        <v>57</v>
      </c>
      <c r="M669" s="6">
        <f>(L669-'Descriptive Stats'!$J$3)/'Descriptive Stats'!$J$7</f>
        <v>-0.53844386386114229</v>
      </c>
      <c r="N669" s="6">
        <v>52</v>
      </c>
      <c r="O669" s="6">
        <f>(N669-'Descriptive Stats'!$L$3)/'Descriptive Stats'!$L$7</f>
        <v>-0.54710790814090104</v>
      </c>
      <c r="P669" s="6">
        <v>350</v>
      </c>
      <c r="Q669" s="6">
        <f>(P669-'Descriptive Stats'!$N$3)/'Descriptive Stats'!$N$7</f>
        <v>-0.71617411756292704</v>
      </c>
      <c r="R669">
        <v>58.33</v>
      </c>
      <c r="S669" s="5">
        <v>2.528936937645275E-2</v>
      </c>
    </row>
    <row r="670" spans="1:19" ht="15" customHeight="1" x14ac:dyDescent="0.25">
      <c r="A670">
        <v>357</v>
      </c>
      <c r="B670">
        <v>357</v>
      </c>
      <c r="C670" t="s">
        <v>673</v>
      </c>
      <c r="D670" s="6">
        <v>99</v>
      </c>
      <c r="E670" s="6">
        <f>(D670-'Descriptive Stats'!$B$3)/'Descriptive Stats'!$B$7</f>
        <v>1.1103839619272502</v>
      </c>
      <c r="F670" s="6">
        <v>68</v>
      </c>
      <c r="G670" s="6">
        <f>(F670-'Descriptive Stats'!$D$3)/'Descriptive Stats'!$D$7</f>
        <v>-0.37539854358440067</v>
      </c>
      <c r="H670" s="6">
        <v>83</v>
      </c>
      <c r="I670" s="5">
        <f>('Base Stats'!H421-'Descriptive Stats'!$F$3)/'Descriptive Stats'!$F$7</f>
        <v>-0.52625021408863437</v>
      </c>
      <c r="J670" s="6">
        <v>72</v>
      </c>
      <c r="K670" s="6">
        <f>(J670-'Descriptive Stats'!$H$3)/'Descriptive Stats'!$J$7</f>
        <v>-2.2299930585732725E-2</v>
      </c>
      <c r="L670" s="6">
        <v>87</v>
      </c>
      <c r="M670" s="6">
        <f>(L670-'Descriptive Stats'!$J$3)/'Descriptive Stats'!$J$7</f>
        <v>0.52629930072524989</v>
      </c>
      <c r="N670" s="6">
        <v>51</v>
      </c>
      <c r="O670" s="6">
        <f>(N670-'Descriptive Stats'!$L$3)/'Descriptive Stats'!$L$7</f>
        <v>-0.58060027812701409</v>
      </c>
      <c r="P670" s="6">
        <v>460</v>
      </c>
      <c r="Q670" s="6">
        <f>(P670-'Descriptive Stats'!$N$3)/'Descriptive Stats'!$N$7</f>
        <v>0.1848019803607456</v>
      </c>
      <c r="R670">
        <v>76.67</v>
      </c>
      <c r="S670" s="5">
        <v>0.32259438937458251</v>
      </c>
    </row>
    <row r="671" spans="1:19" ht="15" customHeight="1" x14ac:dyDescent="0.25">
      <c r="A671">
        <v>247</v>
      </c>
      <c r="B671">
        <v>247</v>
      </c>
      <c r="C671" t="s">
        <v>531</v>
      </c>
      <c r="D671" s="6">
        <v>70</v>
      </c>
      <c r="E671" s="6">
        <f>(D671-'Descriptive Stats'!$B$3)/'Descriptive Stats'!$B$7</f>
        <v>1.6212422030144117E-2</v>
      </c>
      <c r="F671" s="6">
        <v>84</v>
      </c>
      <c r="G671" s="6">
        <f>(F671-'Descriptive Stats'!$D$3)/'Descriptive Stats'!$D$7</f>
        <v>0.11702266570261012</v>
      </c>
      <c r="H671" s="6">
        <v>70</v>
      </c>
      <c r="I671" s="5">
        <f>('Base Stats'!H295-'Descriptive Stats'!$F$3)/'Descriptive Stats'!$F$7</f>
        <v>-0.30346386334547382</v>
      </c>
      <c r="J671" s="6">
        <v>65</v>
      </c>
      <c r="K671" s="6">
        <f>(J671-'Descriptive Stats'!$H$3)/'Descriptive Stats'!$J$7</f>
        <v>-0.27074000232255757</v>
      </c>
      <c r="L671" s="6">
        <v>70</v>
      </c>
      <c r="M671" s="6">
        <f>(L671-'Descriptive Stats'!$J$3)/'Descriptive Stats'!$J$7</f>
        <v>-7.7055159207039009E-2</v>
      </c>
      <c r="N671" s="6">
        <v>51</v>
      </c>
      <c r="O671" s="6">
        <f>(N671-'Descriptive Stats'!$L$3)/'Descriptive Stats'!$L$7</f>
        <v>-0.58060027812701409</v>
      </c>
      <c r="P671" s="6">
        <v>410</v>
      </c>
      <c r="Q671" s="6">
        <f>(P671-'Descriptive Stats'!$N$3)/'Descriptive Stats'!$N$7</f>
        <v>-0.22473260960456012</v>
      </c>
      <c r="R671">
        <v>68.33</v>
      </c>
      <c r="S671" s="5">
        <v>5.3536544153772826E-2</v>
      </c>
    </row>
    <row r="672" spans="1:19" ht="15" customHeight="1" x14ac:dyDescent="0.25">
      <c r="A672">
        <v>710</v>
      </c>
      <c r="B672">
        <v>710</v>
      </c>
      <c r="C672" t="s">
        <v>1109</v>
      </c>
      <c r="D672" s="6">
        <v>49</v>
      </c>
      <c r="E672" s="6">
        <f>(D672-'Descriptive Stats'!$B$3)/'Descriptive Stats'!$B$7</f>
        <v>-0.77611869306776038</v>
      </c>
      <c r="F672" s="6">
        <v>66</v>
      </c>
      <c r="G672" s="6">
        <f>(F672-'Descriptive Stats'!$D$3)/'Descriptive Stats'!$D$7</f>
        <v>-0.43695119474527705</v>
      </c>
      <c r="H672" s="6">
        <v>70</v>
      </c>
      <c r="I672" s="5">
        <f>('Base Stats'!H816-'Descriptive Stats'!$F$3)/'Descriptive Stats'!$F$7</f>
        <v>-0.14433075567178771</v>
      </c>
      <c r="J672" s="6">
        <v>44</v>
      </c>
      <c r="K672" s="6">
        <f>(J672-'Descriptive Stats'!$H$3)/'Descriptive Stats'!$J$7</f>
        <v>-1.0160602175330322</v>
      </c>
      <c r="L672" s="6">
        <v>55</v>
      </c>
      <c r="M672" s="6">
        <f>(L672-'Descriptive Stats'!$J$3)/'Descriptive Stats'!$J$7</f>
        <v>-0.60942674150023513</v>
      </c>
      <c r="N672" s="6">
        <v>51</v>
      </c>
      <c r="O672" s="6">
        <f>(N672-'Descriptive Stats'!$L$3)/'Descriptive Stats'!$L$7</f>
        <v>-0.58060027812701409</v>
      </c>
      <c r="P672" s="6">
        <v>335</v>
      </c>
      <c r="Q672" s="6">
        <f>(P672-'Descriptive Stats'!$N$3)/'Descriptive Stats'!$N$7</f>
        <v>-0.83903449455251877</v>
      </c>
      <c r="R672">
        <v>55.83</v>
      </c>
      <c r="S672" s="5">
        <v>3.3208216580192226E-2</v>
      </c>
    </row>
    <row r="673" spans="1:19" ht="15" customHeight="1" x14ac:dyDescent="0.25">
      <c r="A673">
        <v>465</v>
      </c>
      <c r="B673">
        <v>465</v>
      </c>
      <c r="C673" t="s">
        <v>817</v>
      </c>
      <c r="D673" s="6">
        <v>100</v>
      </c>
      <c r="E673" s="6">
        <f>(D673-'Descriptive Stats'!$B$3)/'Descriptive Stats'!$B$7</f>
        <v>1.1481140150271505</v>
      </c>
      <c r="F673" s="6">
        <v>100</v>
      </c>
      <c r="G673" s="6">
        <f>(F673-'Descriptive Stats'!$D$3)/'Descriptive Stats'!$D$7</f>
        <v>0.60944387498962094</v>
      </c>
      <c r="H673" s="6">
        <v>125</v>
      </c>
      <c r="I673" s="5">
        <f>('Base Stats'!H547-'Descriptive Stats'!$F$3)/'Descriptive Stats'!$F$7</f>
        <v>-1.0991294017139044</v>
      </c>
      <c r="J673" s="6">
        <v>110</v>
      </c>
      <c r="K673" s="6">
        <f>(J673-'Descriptive Stats'!$H$3)/'Descriptive Stats'!$J$7</f>
        <v>1.3263747445570306</v>
      </c>
      <c r="L673" s="6">
        <v>50</v>
      </c>
      <c r="M673" s="6">
        <f>(L673-'Descriptive Stats'!$J$3)/'Descriptive Stats'!$J$7</f>
        <v>-0.7868839355979671</v>
      </c>
      <c r="N673" s="6">
        <v>50</v>
      </c>
      <c r="O673" s="6">
        <f>(N673-'Descriptive Stats'!$L$3)/'Descriptive Stats'!$L$7</f>
        <v>-0.61409264811312714</v>
      </c>
      <c r="P673" s="6">
        <v>535</v>
      </c>
      <c r="Q673" s="6">
        <f>(P673-'Descriptive Stats'!$N$3)/'Descriptive Stats'!$N$7</f>
        <v>0.79910386530870425</v>
      </c>
      <c r="R673">
        <v>89.17</v>
      </c>
      <c r="S673" s="5">
        <v>0.92993552375168265</v>
      </c>
    </row>
    <row r="674" spans="1:19" ht="15" customHeight="1" x14ac:dyDescent="0.25">
      <c r="A674">
        <v>45</v>
      </c>
      <c r="B674">
        <v>45</v>
      </c>
      <c r="C674" t="s">
        <v>263</v>
      </c>
      <c r="D674" s="6">
        <v>75</v>
      </c>
      <c r="E674" s="6">
        <f>(D674-'Descriptive Stats'!$B$3)/'Descriptive Stats'!$B$7</f>
        <v>0.20486268752964518</v>
      </c>
      <c r="F674" s="6">
        <v>80</v>
      </c>
      <c r="G674" s="6">
        <f>(F674-'Descriptive Stats'!$D$3)/'Descriptive Stats'!$D$7</f>
        <v>-6.0826366191425729E-3</v>
      </c>
      <c r="H674" s="6">
        <v>85</v>
      </c>
      <c r="I674" s="5">
        <f>('Base Stats'!H60-'Descriptive Stats'!$F$3)/'Descriptive Stats'!$F$7</f>
        <v>-0.46259697101915992</v>
      </c>
      <c r="J674" s="6">
        <v>110</v>
      </c>
      <c r="K674" s="6">
        <f>(J674-'Descriptive Stats'!$H$3)/'Descriptive Stats'!$J$7</f>
        <v>1.3263747445570306</v>
      </c>
      <c r="L674" s="6">
        <v>90</v>
      </c>
      <c r="M674" s="6">
        <f>(L674-'Descriptive Stats'!$J$3)/'Descriptive Stats'!$J$7</f>
        <v>0.63277361718388914</v>
      </c>
      <c r="N674" s="6">
        <v>50</v>
      </c>
      <c r="O674" s="6">
        <f>(N674-'Descriptive Stats'!$L$3)/'Descriptive Stats'!$L$7</f>
        <v>-0.61409264811312714</v>
      </c>
      <c r="P674" s="6">
        <v>490</v>
      </c>
      <c r="Q674" s="6">
        <f>(P674-'Descriptive Stats'!$N$3)/'Descriptive Stats'!$N$7</f>
        <v>0.43052273433992905</v>
      </c>
      <c r="R674">
        <v>81.67</v>
      </c>
      <c r="S674" s="5">
        <v>0.95879232540256476</v>
      </c>
    </row>
    <row r="675" spans="1:19" ht="15" customHeight="1" x14ac:dyDescent="0.25">
      <c r="A675">
        <v>604</v>
      </c>
      <c r="B675">
        <v>604</v>
      </c>
      <c r="C675" t="s">
        <v>984</v>
      </c>
      <c r="D675" s="6">
        <v>85</v>
      </c>
      <c r="E675" s="6">
        <f>(D675-'Descriptive Stats'!$B$3)/'Descriptive Stats'!$B$7</f>
        <v>0.58216321852864727</v>
      </c>
      <c r="F675" s="6">
        <v>115</v>
      </c>
      <c r="G675" s="6">
        <f>(F675-'Descriptive Stats'!$D$3)/'Descriptive Stats'!$D$7</f>
        <v>1.0710887586961935</v>
      </c>
      <c r="H675" s="6">
        <v>80</v>
      </c>
      <c r="I675" s="5">
        <f>('Base Stats'!H700-'Descriptive Stats'!$F$3)/'Descriptive Stats'!$F$7</f>
        <v>0.36489518888400779</v>
      </c>
      <c r="J675" s="6">
        <v>105</v>
      </c>
      <c r="K675" s="6">
        <f>(J675-'Descriptive Stats'!$H$3)/'Descriptive Stats'!$J$7</f>
        <v>1.1489175504592988</v>
      </c>
      <c r="L675" s="6">
        <v>80</v>
      </c>
      <c r="M675" s="6">
        <f>(L675-'Descriptive Stats'!$J$3)/'Descriptive Stats'!$J$7</f>
        <v>0.27785922898842508</v>
      </c>
      <c r="N675" s="6">
        <v>50</v>
      </c>
      <c r="O675" s="6">
        <f>(N675-'Descriptive Stats'!$L$3)/'Descriptive Stats'!$L$7</f>
        <v>-0.61409264811312714</v>
      </c>
      <c r="P675" s="6">
        <v>515</v>
      </c>
      <c r="Q675" s="6">
        <f>(P675-'Descriptive Stats'!$N$3)/'Descriptive Stats'!$N$7</f>
        <v>0.63529002932258194</v>
      </c>
      <c r="R675">
        <v>85.83</v>
      </c>
      <c r="S675" s="5">
        <v>0.37250235045118335</v>
      </c>
    </row>
    <row r="676" spans="1:19" ht="15" customHeight="1" x14ac:dyDescent="0.25">
      <c r="A676">
        <v>719</v>
      </c>
      <c r="B676">
        <v>719</v>
      </c>
      <c r="C676" t="s">
        <v>1127</v>
      </c>
      <c r="D676" s="6">
        <v>50</v>
      </c>
      <c r="E676" s="6">
        <f>(D676-'Descriptive Stats'!$B$3)/'Descriptive Stats'!$B$7</f>
        <v>-0.73838863996786008</v>
      </c>
      <c r="F676" s="6">
        <v>100</v>
      </c>
      <c r="G676" s="6">
        <f>(F676-'Descriptive Stats'!$D$3)/'Descriptive Stats'!$D$7</f>
        <v>0.60944387498962094</v>
      </c>
      <c r="H676" s="6">
        <v>150</v>
      </c>
      <c r="I676" s="5">
        <f>('Base Stats'!H832-'Descriptive Stats'!$F$3)/'Descriptive Stats'!$F$7</f>
        <v>2.0835327517598179</v>
      </c>
      <c r="J676" s="6">
        <v>100</v>
      </c>
      <c r="K676" s="6">
        <f>(J676-'Descriptive Stats'!$H$3)/'Descriptive Stats'!$J$7</f>
        <v>0.97146035636156669</v>
      </c>
      <c r="L676" s="6">
        <v>150</v>
      </c>
      <c r="M676" s="6">
        <f>(L676-'Descriptive Stats'!$J$3)/'Descriptive Stats'!$J$7</f>
        <v>2.7622599463566737</v>
      </c>
      <c r="N676" s="6">
        <v>50</v>
      </c>
      <c r="O676" s="6">
        <f>(N676-'Descriptive Stats'!$L$3)/'Descriptive Stats'!$L$7</f>
        <v>-0.61409264811312714</v>
      </c>
      <c r="P676" s="6">
        <v>600</v>
      </c>
      <c r="Q676" s="6">
        <f>(P676-'Descriptive Stats'!$N$3)/'Descriptive Stats'!$N$7</f>
        <v>1.3314988322636017</v>
      </c>
      <c r="R676">
        <v>100</v>
      </c>
      <c r="S676" s="5">
        <v>1.5531316705728497</v>
      </c>
    </row>
    <row r="677" spans="1:19" ht="15" customHeight="1" x14ac:dyDescent="0.25">
      <c r="A677">
        <v>378</v>
      </c>
      <c r="B677">
        <v>378</v>
      </c>
      <c r="C677" t="s">
        <v>702</v>
      </c>
      <c r="D677" s="6">
        <v>80</v>
      </c>
      <c r="E677" s="6">
        <f>(D677-'Descriptive Stats'!$B$3)/'Descriptive Stats'!$B$7</f>
        <v>0.39351295302914624</v>
      </c>
      <c r="F677" s="6">
        <v>50</v>
      </c>
      <c r="G677" s="6">
        <f>(F677-'Descriptive Stats'!$D$3)/'Descriptive Stats'!$D$7</f>
        <v>-0.92937240403228782</v>
      </c>
      <c r="H677" s="6">
        <v>100</v>
      </c>
      <c r="I677" s="5">
        <f>('Base Stats'!H446-'Descriptive Stats'!$F$3)/'Descriptive Stats'!$F$7</f>
        <v>1.480235200189838E-2</v>
      </c>
      <c r="J677" s="6">
        <v>100</v>
      </c>
      <c r="K677" s="6">
        <f>(J677-'Descriptive Stats'!$H$3)/'Descriptive Stats'!$J$7</f>
        <v>0.97146035636156669</v>
      </c>
      <c r="L677" s="6">
        <v>200</v>
      </c>
      <c r="M677" s="6">
        <f>(L677-'Descriptive Stats'!$J$3)/'Descriptive Stats'!$J$7</f>
        <v>4.5368318873339941</v>
      </c>
      <c r="N677" s="6">
        <v>50</v>
      </c>
      <c r="O677" s="6">
        <f>(N677-'Descriptive Stats'!$L$3)/'Descriptive Stats'!$L$7</f>
        <v>-0.61409264811312714</v>
      </c>
      <c r="P677" s="6">
        <v>580</v>
      </c>
      <c r="Q677" s="6">
        <f>(P677-'Descriptive Stats'!$N$3)/'Descriptive Stats'!$N$7</f>
        <v>1.1676849962774793</v>
      </c>
      <c r="R677">
        <v>96.67</v>
      </c>
      <c r="S677" s="5">
        <v>3.1885401189148883</v>
      </c>
    </row>
    <row r="678" spans="1:19" ht="15" customHeight="1" x14ac:dyDescent="0.25">
      <c r="A678">
        <v>729</v>
      </c>
      <c r="B678">
        <v>729</v>
      </c>
      <c r="C678" t="s">
        <v>1141</v>
      </c>
      <c r="D678" s="6">
        <v>60</v>
      </c>
      <c r="E678" s="6">
        <f>(D678-'Descriptive Stats'!$B$3)/'Descriptive Stats'!$B$7</f>
        <v>-0.36108810896885801</v>
      </c>
      <c r="F678" s="6">
        <v>69</v>
      </c>
      <c r="G678" s="6">
        <f>(F678-'Descriptive Stats'!$D$3)/'Descriptive Stats'!$D$7</f>
        <v>-0.34462221800396248</v>
      </c>
      <c r="H678" s="6">
        <v>69</v>
      </c>
      <c r="I678" s="5">
        <f>('Base Stats'!H844-'Descriptive Stats'!$F$3)/'Descriptive Stats'!$F$7</f>
        <v>0.4922016750229567</v>
      </c>
      <c r="J678" s="6">
        <v>91</v>
      </c>
      <c r="K678" s="6">
        <f>(J678-'Descriptive Stats'!$H$3)/'Descriptive Stats'!$J$7</f>
        <v>0.65203740698564905</v>
      </c>
      <c r="L678" s="6">
        <v>81</v>
      </c>
      <c r="M678" s="6">
        <f>(L678-'Descriptive Stats'!$J$3)/'Descriptive Stats'!$J$7</f>
        <v>0.31335066780797144</v>
      </c>
      <c r="N678" s="6">
        <v>50</v>
      </c>
      <c r="O678" s="6">
        <f>(N678-'Descriptive Stats'!$L$3)/'Descriptive Stats'!$L$7</f>
        <v>-0.61409264811312714</v>
      </c>
      <c r="P678" s="6">
        <v>420</v>
      </c>
      <c r="Q678" s="6">
        <f>(P678-'Descriptive Stats'!$N$3)/'Descriptive Stats'!$N$7</f>
        <v>-0.14282569161149899</v>
      </c>
      <c r="R678">
        <v>70</v>
      </c>
      <c r="S678" s="5">
        <v>0.23456703327913264</v>
      </c>
    </row>
    <row r="679" spans="1:19" ht="15" customHeight="1" x14ac:dyDescent="0.25">
      <c r="A679">
        <v>182</v>
      </c>
      <c r="B679">
        <v>182</v>
      </c>
      <c r="C679" t="s">
        <v>456</v>
      </c>
      <c r="D679" s="6">
        <v>75</v>
      </c>
      <c r="E679" s="6">
        <f>(D679-'Descriptive Stats'!$B$3)/'Descriptive Stats'!$B$7</f>
        <v>0.20486268752964518</v>
      </c>
      <c r="F679" s="6">
        <v>80</v>
      </c>
      <c r="G679" s="6">
        <f>(F679-'Descriptive Stats'!$D$3)/'Descriptive Stats'!$D$7</f>
        <v>-6.0826366191425729E-3</v>
      </c>
      <c r="H679" s="6">
        <v>95</v>
      </c>
      <c r="I679" s="5">
        <f>('Base Stats'!H225-'Descriptive Stats'!$F$3)/'Descriptive Stats'!$F$7</f>
        <v>-0.46259697101915992</v>
      </c>
      <c r="J679" s="6">
        <v>90</v>
      </c>
      <c r="K679" s="6">
        <f>(J679-'Descriptive Stats'!$H$3)/'Descriptive Stats'!$J$7</f>
        <v>0.61654596816610263</v>
      </c>
      <c r="L679" s="6">
        <v>100</v>
      </c>
      <c r="M679" s="6">
        <f>(L679-'Descriptive Stats'!$J$3)/'Descriptive Stats'!$J$7</f>
        <v>0.9876880053793532</v>
      </c>
      <c r="N679" s="6">
        <v>50</v>
      </c>
      <c r="O679" s="6">
        <f>(N679-'Descriptive Stats'!$L$3)/'Descriptive Stats'!$L$7</f>
        <v>-0.61409264811312714</v>
      </c>
      <c r="P679" s="6">
        <v>490</v>
      </c>
      <c r="Q679" s="6">
        <f>(P679-'Descriptive Stats'!$N$3)/'Descriptive Stats'!$N$7</f>
        <v>0.43052273433992905</v>
      </c>
      <c r="R679">
        <v>81.67</v>
      </c>
      <c r="S679" s="5">
        <v>0.25093542185885703</v>
      </c>
    </row>
    <row r="680" spans="1:19" ht="15" customHeight="1" x14ac:dyDescent="0.25">
      <c r="A680">
        <v>394</v>
      </c>
      <c r="B680">
        <v>394</v>
      </c>
      <c r="C680" t="s">
        <v>734</v>
      </c>
      <c r="D680" s="6">
        <v>64</v>
      </c>
      <c r="E680" s="6">
        <f>(D680-'Descriptive Stats'!$B$3)/'Descriptive Stats'!$B$7</f>
        <v>-0.21016789656925716</v>
      </c>
      <c r="F680" s="6">
        <v>66</v>
      </c>
      <c r="G680" s="6">
        <f>(F680-'Descriptive Stats'!$D$3)/'Descriptive Stats'!$D$7</f>
        <v>-0.43695119474527705</v>
      </c>
      <c r="H680" s="6">
        <v>68</v>
      </c>
      <c r="I680" s="5">
        <f>('Base Stats'!H470-'Descriptive Stats'!$F$3)/'Descriptive Stats'!$F$7</f>
        <v>2.0835327517598179</v>
      </c>
      <c r="J680" s="6">
        <v>81</v>
      </c>
      <c r="K680" s="6">
        <f>(J680-'Descriptive Stats'!$H$3)/'Descriptive Stats'!$J$7</f>
        <v>0.29712301879018493</v>
      </c>
      <c r="L680" s="6">
        <v>76</v>
      </c>
      <c r="M680" s="6">
        <f>(L680-'Descriptive Stats'!$J$3)/'Descriptive Stats'!$J$7</f>
        <v>0.13589347371023944</v>
      </c>
      <c r="N680" s="6">
        <v>50</v>
      </c>
      <c r="O680" s="6">
        <f>(N680-'Descriptive Stats'!$L$3)/'Descriptive Stats'!$L$7</f>
        <v>-0.61409264811312714</v>
      </c>
      <c r="P680" s="6">
        <v>405</v>
      </c>
      <c r="Q680" s="6">
        <f>(P680-'Descriptive Stats'!$N$3)/'Descriptive Stats'!$N$7</f>
        <v>-0.26568606860109073</v>
      </c>
      <c r="R680">
        <v>67.5</v>
      </c>
      <c r="S680" s="5">
        <v>0.13605496742275189</v>
      </c>
    </row>
    <row r="681" spans="1:19" ht="15" customHeight="1" x14ac:dyDescent="0.25">
      <c r="A681">
        <v>463</v>
      </c>
      <c r="B681">
        <v>463</v>
      </c>
      <c r="C681" t="s">
        <v>815</v>
      </c>
      <c r="D681" s="6">
        <v>110</v>
      </c>
      <c r="E681" s="6">
        <f>(D681-'Descriptive Stats'!$B$3)/'Descriptive Stats'!$B$7</f>
        <v>1.5254145460261526</v>
      </c>
      <c r="F681" s="6">
        <v>85</v>
      </c>
      <c r="G681" s="6">
        <f>(F681-'Descriptive Stats'!$D$3)/'Descriptive Stats'!$D$7</f>
        <v>0.1477989912830483</v>
      </c>
      <c r="H681" s="6">
        <v>95</v>
      </c>
      <c r="I681" s="5">
        <f>('Base Stats'!H545-'Descriptive Stats'!$F$3)/'Descriptive Stats'!$F$7</f>
        <v>-0.84451642943600658</v>
      </c>
      <c r="J681" s="6">
        <v>80</v>
      </c>
      <c r="K681" s="6">
        <f>(J681-'Descriptive Stats'!$H$3)/'Descriptive Stats'!$J$7</f>
        <v>0.26163157997063852</v>
      </c>
      <c r="L681" s="6">
        <v>95</v>
      </c>
      <c r="M681" s="6">
        <f>(L681-'Descriptive Stats'!$J$3)/'Descriptive Stats'!$J$7</f>
        <v>0.81023081128162111</v>
      </c>
      <c r="N681" s="6">
        <v>50</v>
      </c>
      <c r="O681" s="6">
        <f>(N681-'Descriptive Stats'!$L$3)/'Descriptive Stats'!$L$7</f>
        <v>-0.61409264811312714</v>
      </c>
      <c r="P681" s="6">
        <v>515</v>
      </c>
      <c r="Q681" s="6">
        <f>(P681-'Descriptive Stats'!$N$3)/'Descriptive Stats'!$N$7</f>
        <v>0.63529002932258194</v>
      </c>
      <c r="R681">
        <v>85.83</v>
      </c>
      <c r="S681" s="5">
        <v>0.58709832503925719</v>
      </c>
    </row>
    <row r="682" spans="1:19" ht="15" customHeight="1" x14ac:dyDescent="0.25">
      <c r="A682">
        <v>531</v>
      </c>
      <c r="B682" t="s">
        <v>900</v>
      </c>
      <c r="C682" t="s">
        <v>901</v>
      </c>
      <c r="D682" s="6">
        <v>103</v>
      </c>
      <c r="E682" s="6">
        <f>(D682-'Descriptive Stats'!$B$3)/'Descriptive Stats'!$B$7</f>
        <v>1.2613041743268512</v>
      </c>
      <c r="F682" s="6">
        <v>60</v>
      </c>
      <c r="G682" s="6">
        <f>(F682-'Descriptive Stats'!$D$3)/'Descriptive Stats'!$D$7</f>
        <v>-0.62160914822790603</v>
      </c>
      <c r="H682" s="6">
        <v>126</v>
      </c>
      <c r="I682" s="5">
        <f>('Base Stats'!H622-'Descriptive Stats'!$F$3)/'Descriptive Stats'!$F$7</f>
        <v>-1.2582625093875905</v>
      </c>
      <c r="J682" s="6">
        <v>80</v>
      </c>
      <c r="K682" s="6">
        <f>(J682-'Descriptive Stats'!$H$3)/'Descriptive Stats'!$J$7</f>
        <v>0.26163157997063852</v>
      </c>
      <c r="L682" s="6">
        <v>126</v>
      </c>
      <c r="M682" s="6">
        <f>(L682-'Descriptive Stats'!$J$3)/'Descriptive Stats'!$J$7</f>
        <v>1.9104654146875597</v>
      </c>
      <c r="N682" s="6">
        <v>50</v>
      </c>
      <c r="O682" s="6">
        <f>(N682-'Descriptive Stats'!$L$3)/'Descriptive Stats'!$L$7</f>
        <v>-0.61409264811312714</v>
      </c>
      <c r="P682" s="6">
        <v>545</v>
      </c>
      <c r="Q682" s="6">
        <f>(P682-'Descriptive Stats'!$N$3)/'Descriptive Stats'!$N$7</f>
        <v>0.88101078330176541</v>
      </c>
      <c r="R682">
        <v>90.83</v>
      </c>
      <c r="S682" s="5">
        <v>0.8984726731658631</v>
      </c>
    </row>
    <row r="683" spans="1:19" ht="15" customHeight="1" x14ac:dyDescent="0.25">
      <c r="A683">
        <v>379</v>
      </c>
      <c r="B683">
        <v>379</v>
      </c>
      <c r="C683" t="s">
        <v>703</v>
      </c>
      <c r="D683" s="6">
        <v>80</v>
      </c>
      <c r="E683" s="6">
        <f>(D683-'Descriptive Stats'!$B$3)/'Descriptive Stats'!$B$7</f>
        <v>0.39351295302914624</v>
      </c>
      <c r="F683" s="6">
        <v>75</v>
      </c>
      <c r="G683" s="6">
        <f>(F683-'Descriptive Stats'!$D$3)/'Descriptive Stats'!$D$7</f>
        <v>-0.15996426452133344</v>
      </c>
      <c r="H683" s="6">
        <v>150</v>
      </c>
      <c r="I683" s="5">
        <f>('Base Stats'!H447-'Descriptive Stats'!$F$3)/'Descriptive Stats'!$F$7</f>
        <v>-0.14433075567178771</v>
      </c>
      <c r="J683" s="6">
        <v>75</v>
      </c>
      <c r="K683" s="6">
        <f>(J683-'Descriptive Stats'!$H$3)/'Descriptive Stats'!$J$7</f>
        <v>8.4174385872906501E-2</v>
      </c>
      <c r="L683" s="6">
        <v>150</v>
      </c>
      <c r="M683" s="6">
        <f>(L683-'Descriptive Stats'!$J$3)/'Descriptive Stats'!$J$7</f>
        <v>2.7622599463566737</v>
      </c>
      <c r="N683" s="6">
        <v>50</v>
      </c>
      <c r="O683" s="6">
        <f>(N683-'Descriptive Stats'!$L$3)/'Descriptive Stats'!$L$7</f>
        <v>-0.61409264811312714</v>
      </c>
      <c r="P683" s="6">
        <v>580</v>
      </c>
      <c r="Q683" s="6">
        <f>(P683-'Descriptive Stats'!$N$3)/'Descriptive Stats'!$N$7</f>
        <v>1.1676849962774793</v>
      </c>
      <c r="R683">
        <v>96.67</v>
      </c>
      <c r="S683" s="5">
        <v>1.1665729472330872</v>
      </c>
    </row>
    <row r="684" spans="1:19" ht="15" customHeight="1" x14ac:dyDescent="0.25">
      <c r="A684">
        <v>854</v>
      </c>
      <c r="B684">
        <v>854</v>
      </c>
      <c r="C684" t="s">
        <v>1282</v>
      </c>
      <c r="D684" s="6">
        <v>40</v>
      </c>
      <c r="E684" s="6">
        <f>(D684-'Descriptive Stats'!$B$3)/'Descriptive Stats'!$B$7</f>
        <v>-1.1156891709668622</v>
      </c>
      <c r="F684" s="6">
        <v>45</v>
      </c>
      <c r="G684" s="6">
        <f>(F684-'Descriptive Stats'!$D$3)/'Descriptive Stats'!$D$7</f>
        <v>-1.0832540319344788</v>
      </c>
      <c r="H684" s="6">
        <v>45</v>
      </c>
      <c r="I684" s="5">
        <f>('Base Stats'!H977-'Descriptive Stats'!$F$3)/'Descriptive Stats'!$F$7</f>
        <v>0.36489518888400779</v>
      </c>
      <c r="J684" s="6">
        <v>74</v>
      </c>
      <c r="K684" s="6">
        <f>(J684-'Descriptive Stats'!$H$3)/'Descriptive Stats'!$J$7</f>
        <v>4.8682947053360091E-2</v>
      </c>
      <c r="L684" s="6">
        <v>54</v>
      </c>
      <c r="M684" s="6">
        <f>(L684-'Descriptive Stats'!$J$3)/'Descriptive Stats'!$J$7</f>
        <v>-0.64491818031978154</v>
      </c>
      <c r="N684" s="6">
        <v>50</v>
      </c>
      <c r="O684" s="6">
        <f>(N684-'Descriptive Stats'!$L$3)/'Descriptive Stats'!$L$7</f>
        <v>-0.61409264811312714</v>
      </c>
      <c r="P684" s="6">
        <v>308</v>
      </c>
      <c r="Q684" s="6">
        <f>(P684-'Descriptive Stats'!$N$3)/'Descriptive Stats'!$N$7</f>
        <v>-1.0601831731337839</v>
      </c>
      <c r="R684">
        <v>51.33</v>
      </c>
      <c r="S684" s="5">
        <v>0.157417689635064</v>
      </c>
    </row>
    <row r="685" spans="1:19" ht="15" customHeight="1" x14ac:dyDescent="0.25">
      <c r="A685">
        <v>614</v>
      </c>
      <c r="B685">
        <v>614</v>
      </c>
      <c r="C685" t="s">
        <v>994</v>
      </c>
      <c r="D685" s="6">
        <v>95</v>
      </c>
      <c r="E685" s="6">
        <f>(D685-'Descriptive Stats'!$B$3)/'Descriptive Stats'!$B$7</f>
        <v>0.95946374952764946</v>
      </c>
      <c r="F685" s="6">
        <v>130</v>
      </c>
      <c r="G685" s="6">
        <f>(F685-'Descriptive Stats'!$D$3)/'Descriptive Stats'!$D$7</f>
        <v>1.5327336424027662</v>
      </c>
      <c r="H685" s="6">
        <v>80</v>
      </c>
      <c r="I685" s="5">
        <f>('Base Stats'!H710-'Descriptive Stats'!$F$3)/'Descriptive Stats'!$F$7</f>
        <v>-0.93999629404021823</v>
      </c>
      <c r="J685" s="6">
        <v>70</v>
      </c>
      <c r="K685" s="6">
        <f>(J685-'Descriptive Stats'!$H$3)/'Descriptive Stats'!$J$7</f>
        <v>-9.3282808224825542E-2</v>
      </c>
      <c r="L685" s="6">
        <v>80</v>
      </c>
      <c r="M685" s="6">
        <f>(L685-'Descriptive Stats'!$J$3)/'Descriptive Stats'!$J$7</f>
        <v>0.27785922898842508</v>
      </c>
      <c r="N685" s="6">
        <v>50</v>
      </c>
      <c r="O685" s="6">
        <f>(N685-'Descriptive Stats'!$L$3)/'Descriptive Stats'!$L$7</f>
        <v>-0.61409264811312714</v>
      </c>
      <c r="P685" s="6">
        <v>505</v>
      </c>
      <c r="Q685" s="6">
        <f>(P685-'Descriptive Stats'!$N$3)/'Descriptive Stats'!$N$7</f>
        <v>0.55338311132952078</v>
      </c>
      <c r="R685">
        <v>84.17</v>
      </c>
      <c r="S685" s="5">
        <v>0.67812745778868144</v>
      </c>
    </row>
    <row r="686" spans="1:19" ht="15" customHeight="1" x14ac:dyDescent="0.25">
      <c r="A686">
        <v>600</v>
      </c>
      <c r="B686">
        <v>600</v>
      </c>
      <c r="C686" t="s">
        <v>980</v>
      </c>
      <c r="D686" s="6">
        <v>60</v>
      </c>
      <c r="E686" s="6">
        <f>(D686-'Descriptive Stats'!$B$3)/'Descriptive Stats'!$B$7</f>
        <v>-0.36108810896885801</v>
      </c>
      <c r="F686" s="6">
        <v>80</v>
      </c>
      <c r="G686" s="6">
        <f>(F686-'Descriptive Stats'!$D$3)/'Descriptive Stats'!$D$7</f>
        <v>-6.0826366191425729E-3</v>
      </c>
      <c r="H686" s="6">
        <v>95</v>
      </c>
      <c r="I686" s="5">
        <f>('Base Stats'!H696-'Descriptive Stats'!$F$3)/'Descriptive Stats'!$F$7</f>
        <v>0.17393545967558449</v>
      </c>
      <c r="J686" s="6">
        <v>70</v>
      </c>
      <c r="K686" s="6">
        <f>(J686-'Descriptive Stats'!$H$3)/'Descriptive Stats'!$J$7</f>
        <v>-9.3282808224825542E-2</v>
      </c>
      <c r="L686" s="6">
        <v>85</v>
      </c>
      <c r="M686" s="6">
        <f>(L686-'Descriptive Stats'!$J$3)/'Descriptive Stats'!$J$7</f>
        <v>0.45531642308615711</v>
      </c>
      <c r="N686" s="6">
        <v>50</v>
      </c>
      <c r="O686" s="6">
        <f>(N686-'Descriptive Stats'!$L$3)/'Descriptive Stats'!$L$7</f>
        <v>-0.61409264811312714</v>
      </c>
      <c r="P686" s="6">
        <v>440</v>
      </c>
      <c r="Q686" s="6">
        <f>(P686-'Descriptive Stats'!$N$3)/'Descriptive Stats'!$N$7</f>
        <v>2.0988144374623308E-2</v>
      </c>
      <c r="R686">
        <v>73.33</v>
      </c>
      <c r="S686" s="5">
        <v>0.12374731671558736</v>
      </c>
    </row>
    <row r="687" spans="1:19" ht="15" customHeight="1" x14ac:dyDescent="0.25">
      <c r="A687">
        <v>89</v>
      </c>
      <c r="B687">
        <v>89</v>
      </c>
      <c r="C687" t="s">
        <v>335</v>
      </c>
      <c r="D687" s="6">
        <v>105</v>
      </c>
      <c r="E687" s="6">
        <f>(D687-'Descriptive Stats'!$B$3)/'Descriptive Stats'!$B$7</f>
        <v>1.3367642805266515</v>
      </c>
      <c r="F687" s="6">
        <v>105</v>
      </c>
      <c r="G687" s="6">
        <f>(F687-'Descriptive Stats'!$D$3)/'Descriptive Stats'!$D$7</f>
        <v>0.76332550289181178</v>
      </c>
      <c r="H687" s="6">
        <v>75</v>
      </c>
      <c r="I687" s="5">
        <f>('Base Stats'!H118-'Descriptive Stats'!$F$3)/'Descriptive Stats'!$F$7</f>
        <v>-0.14433075567178771</v>
      </c>
      <c r="J687" s="6">
        <v>65</v>
      </c>
      <c r="K687" s="6">
        <f>(J687-'Descriptive Stats'!$H$3)/'Descriptive Stats'!$J$7</f>
        <v>-0.27074000232255757</v>
      </c>
      <c r="L687" s="6">
        <v>100</v>
      </c>
      <c r="M687" s="6">
        <f>(L687-'Descriptive Stats'!$J$3)/'Descriptive Stats'!$J$7</f>
        <v>0.9876880053793532</v>
      </c>
      <c r="N687" s="6">
        <v>50</v>
      </c>
      <c r="O687" s="6">
        <f>(N687-'Descriptive Stats'!$L$3)/'Descriptive Stats'!$L$7</f>
        <v>-0.61409264811312714</v>
      </c>
      <c r="P687" s="6">
        <v>500</v>
      </c>
      <c r="Q687" s="6">
        <f>(P687-'Descriptive Stats'!$N$3)/'Descriptive Stats'!$N$7</f>
        <v>0.5124296523329902</v>
      </c>
      <c r="R687">
        <v>83.33</v>
      </c>
      <c r="S687" s="5">
        <v>0.47119475360503366</v>
      </c>
    </row>
    <row r="688" spans="1:19" ht="15" customHeight="1" x14ac:dyDescent="0.25">
      <c r="A688">
        <v>89</v>
      </c>
      <c r="B688" t="s">
        <v>336</v>
      </c>
      <c r="C688" t="s">
        <v>337</v>
      </c>
      <c r="D688" s="6">
        <v>105</v>
      </c>
      <c r="E688" s="6">
        <f>(D688-'Descriptive Stats'!$B$3)/'Descriptive Stats'!$B$7</f>
        <v>1.3367642805266515</v>
      </c>
      <c r="F688" s="6">
        <v>105</v>
      </c>
      <c r="G688" s="6">
        <f>(F688-'Descriptive Stats'!$D$3)/'Descriptive Stats'!$D$7</f>
        <v>0.76332550289181178</v>
      </c>
      <c r="H688" s="6">
        <v>75</v>
      </c>
      <c r="I688" s="5">
        <f>('Base Stats'!H119-'Descriptive Stats'!$F$3)/'Descriptive Stats'!$F$7</f>
        <v>-0.46259697101915992</v>
      </c>
      <c r="J688" s="6">
        <v>65</v>
      </c>
      <c r="K688" s="6">
        <f>(J688-'Descriptive Stats'!$H$3)/'Descriptive Stats'!$J$7</f>
        <v>-0.27074000232255757</v>
      </c>
      <c r="L688" s="6">
        <v>100</v>
      </c>
      <c r="M688" s="6">
        <f>(L688-'Descriptive Stats'!$J$3)/'Descriptive Stats'!$J$7</f>
        <v>0.9876880053793532</v>
      </c>
      <c r="N688" s="6">
        <v>50</v>
      </c>
      <c r="O688" s="6">
        <f>(N688-'Descriptive Stats'!$L$3)/'Descriptive Stats'!$L$7</f>
        <v>-0.61409264811312714</v>
      </c>
      <c r="P688" s="6">
        <v>500</v>
      </c>
      <c r="Q688" s="6">
        <f>(P688-'Descriptive Stats'!$N$3)/'Descriptive Stats'!$N$7</f>
        <v>0.5124296523329902</v>
      </c>
      <c r="R688">
        <v>83.33</v>
      </c>
      <c r="S688" s="5">
        <v>2.5861790766098269</v>
      </c>
    </row>
    <row r="689" spans="1:19" ht="15" customHeight="1" x14ac:dyDescent="0.25">
      <c r="A689">
        <v>875</v>
      </c>
      <c r="B689">
        <v>875</v>
      </c>
      <c r="C689" t="s">
        <v>1303</v>
      </c>
      <c r="D689" s="6">
        <v>75</v>
      </c>
      <c r="E689" s="6">
        <f>(D689-'Descriptive Stats'!$B$3)/'Descriptive Stats'!$B$7</f>
        <v>0.20486268752964518</v>
      </c>
      <c r="F689" s="6">
        <v>80</v>
      </c>
      <c r="G689" s="6">
        <f>(F689-'Descriptive Stats'!$D$3)/'Descriptive Stats'!$D$7</f>
        <v>-6.0826366191425729E-3</v>
      </c>
      <c r="H689" s="6">
        <v>110</v>
      </c>
      <c r="I689" s="5">
        <f>('Base Stats'!H998-'Descriptive Stats'!$F$3)/'Descriptive Stats'!$F$7</f>
        <v>-1.0991294017139044</v>
      </c>
      <c r="J689" s="6">
        <v>65</v>
      </c>
      <c r="K689" s="6">
        <f>(J689-'Descriptive Stats'!$H$3)/'Descriptive Stats'!$J$7</f>
        <v>-0.27074000232255757</v>
      </c>
      <c r="L689" s="6">
        <v>90</v>
      </c>
      <c r="M689" s="6">
        <f>(L689-'Descriptive Stats'!$J$3)/'Descriptive Stats'!$J$7</f>
        <v>0.63277361718388914</v>
      </c>
      <c r="N689" s="6">
        <v>50</v>
      </c>
      <c r="O689" s="6">
        <f>(N689-'Descriptive Stats'!$L$3)/'Descriptive Stats'!$L$7</f>
        <v>-0.61409264811312714</v>
      </c>
      <c r="P689" s="6">
        <v>470</v>
      </c>
      <c r="Q689" s="6">
        <f>(P689-'Descriptive Stats'!$N$3)/'Descriptive Stats'!$N$7</f>
        <v>0.26670889835380673</v>
      </c>
      <c r="R689">
        <v>78.33</v>
      </c>
      <c r="S689" s="5">
        <v>0.15816829969288557</v>
      </c>
    </row>
    <row r="690" spans="1:19" ht="15" customHeight="1" x14ac:dyDescent="0.25">
      <c r="A690">
        <v>302</v>
      </c>
      <c r="B690">
        <v>302</v>
      </c>
      <c r="C690" t="s">
        <v>600</v>
      </c>
      <c r="D690" s="6">
        <v>50</v>
      </c>
      <c r="E690" s="6">
        <f>(D690-'Descriptive Stats'!$B$3)/'Descriptive Stats'!$B$7</f>
        <v>-0.73838863996786008</v>
      </c>
      <c r="F690" s="6">
        <v>75</v>
      </c>
      <c r="G690" s="6">
        <f>(F690-'Descriptive Stats'!$D$3)/'Descriptive Stats'!$D$7</f>
        <v>-0.15996426452133344</v>
      </c>
      <c r="H690" s="6">
        <v>75</v>
      </c>
      <c r="I690" s="5">
        <f>('Base Stats'!H357-'Descriptive Stats'!$F$3)/'Descriptive Stats'!$F$7</f>
        <v>0.4922016750229567</v>
      </c>
      <c r="J690" s="6">
        <v>65</v>
      </c>
      <c r="K690" s="6">
        <f>(J690-'Descriptive Stats'!$H$3)/'Descriptive Stats'!$J$7</f>
        <v>-0.27074000232255757</v>
      </c>
      <c r="L690" s="6">
        <v>65</v>
      </c>
      <c r="M690" s="6">
        <f>(L690-'Descriptive Stats'!$J$3)/'Descriptive Stats'!$J$7</f>
        <v>-0.25451235330477107</v>
      </c>
      <c r="N690" s="6">
        <v>50</v>
      </c>
      <c r="O690" s="6">
        <f>(N690-'Descriptive Stats'!$L$3)/'Descriptive Stats'!$L$7</f>
        <v>-0.61409264811312714</v>
      </c>
      <c r="P690" s="6">
        <v>380</v>
      </c>
      <c r="Q690" s="6">
        <f>(P690-'Descriptive Stats'!$N$3)/'Descriptive Stats'!$N$7</f>
        <v>-0.47045336358374357</v>
      </c>
      <c r="R690">
        <v>63.33</v>
      </c>
      <c r="S690" s="5">
        <v>0.14310969671891158</v>
      </c>
    </row>
    <row r="691" spans="1:19" ht="15" customHeight="1" x14ac:dyDescent="0.25">
      <c r="A691">
        <v>281</v>
      </c>
      <c r="B691">
        <v>281</v>
      </c>
      <c r="C691" t="s">
        <v>577</v>
      </c>
      <c r="D691" s="6">
        <v>38</v>
      </c>
      <c r="E691" s="6">
        <f>(D691-'Descriptive Stats'!$B$3)/'Descriptive Stats'!$B$7</f>
        <v>-1.1911492771666627</v>
      </c>
      <c r="F691" s="6">
        <v>35</v>
      </c>
      <c r="G691" s="6">
        <f>(F691-'Descriptive Stats'!$D$3)/'Descriptive Stats'!$D$7</f>
        <v>-1.3910172877388605</v>
      </c>
      <c r="H691" s="6">
        <v>35</v>
      </c>
      <c r="I691" s="5">
        <f>('Base Stats'!H335-'Descriptive Stats'!$F$3)/'Descriptive Stats'!$F$7</f>
        <v>-0.46259697101915992</v>
      </c>
      <c r="J691" s="6">
        <v>65</v>
      </c>
      <c r="K691" s="6">
        <f>(J691-'Descriptive Stats'!$H$3)/'Descriptive Stats'!$J$7</f>
        <v>-0.27074000232255757</v>
      </c>
      <c r="L691" s="6">
        <v>55</v>
      </c>
      <c r="M691" s="6">
        <f>(L691-'Descriptive Stats'!$J$3)/'Descriptive Stats'!$J$7</f>
        <v>-0.60942674150023513</v>
      </c>
      <c r="N691" s="6">
        <v>50</v>
      </c>
      <c r="O691" s="6">
        <f>(N691-'Descriptive Stats'!$L$3)/'Descriptive Stats'!$L$7</f>
        <v>-0.61409264811312714</v>
      </c>
      <c r="P691" s="6">
        <v>278</v>
      </c>
      <c r="Q691" s="6">
        <f>(P691-'Descriptive Stats'!$N$3)/'Descriptive Stats'!$N$7</f>
        <v>-1.3059039271129673</v>
      </c>
      <c r="R691">
        <v>46.33</v>
      </c>
      <c r="S691" s="5">
        <v>0.5844959643060591</v>
      </c>
    </row>
    <row r="692" spans="1:19" ht="15" customHeight="1" x14ac:dyDescent="0.25">
      <c r="A692">
        <v>453</v>
      </c>
      <c r="B692">
        <v>453</v>
      </c>
      <c r="C692" t="s">
        <v>803</v>
      </c>
      <c r="D692" s="6">
        <v>48</v>
      </c>
      <c r="E692" s="6">
        <f>(D692-'Descriptive Stats'!$B$3)/'Descriptive Stats'!$B$7</f>
        <v>-0.81384874616766056</v>
      </c>
      <c r="F692" s="6">
        <v>61</v>
      </c>
      <c r="G692" s="6">
        <f>(F692-'Descriptive Stats'!$D$3)/'Descriptive Stats'!$D$7</f>
        <v>-0.59083282264746795</v>
      </c>
      <c r="H692" s="6">
        <v>40</v>
      </c>
      <c r="I692" s="5">
        <f>('Base Stats'!H534-'Descriptive Stats'!$F$3)/'Descriptive Stats'!$F$7</f>
        <v>1.1287341057177012</v>
      </c>
      <c r="J692" s="6">
        <v>61</v>
      </c>
      <c r="K692" s="6">
        <f>(J692-'Descriptive Stats'!$H$3)/'Descriptive Stats'!$J$7</f>
        <v>-0.41270575760074318</v>
      </c>
      <c r="L692" s="6">
        <v>40</v>
      </c>
      <c r="M692" s="6">
        <f>(L692-'Descriptive Stats'!$J$3)/'Descriptive Stats'!$J$7</f>
        <v>-1.1417983237934313</v>
      </c>
      <c r="N692" s="6">
        <v>50</v>
      </c>
      <c r="O692" s="6">
        <f>(N692-'Descriptive Stats'!$L$3)/'Descriptive Stats'!$L$7</f>
        <v>-0.61409264811312714</v>
      </c>
      <c r="P692" s="6">
        <v>300</v>
      </c>
      <c r="Q692" s="6">
        <f>(P692-'Descriptive Stats'!$N$3)/'Descriptive Stats'!$N$7</f>
        <v>-1.1257087075282328</v>
      </c>
      <c r="R692">
        <v>50</v>
      </c>
      <c r="S692" s="5">
        <v>0.16115067155884852</v>
      </c>
    </row>
    <row r="693" spans="1:19" ht="15" customHeight="1" x14ac:dyDescent="0.25">
      <c r="A693">
        <v>306</v>
      </c>
      <c r="B693" t="s">
        <v>609</v>
      </c>
      <c r="C693" t="s">
        <v>610</v>
      </c>
      <c r="D693" s="6">
        <v>70</v>
      </c>
      <c r="E693" s="6">
        <f>(D693-'Descriptive Stats'!$B$3)/'Descriptive Stats'!$B$7</f>
        <v>1.6212422030144117E-2</v>
      </c>
      <c r="F693" s="6">
        <v>140</v>
      </c>
      <c r="G693" s="6">
        <f>(F693-'Descriptive Stats'!$D$3)/'Descriptive Stats'!$D$7</f>
        <v>1.8404968982071479</v>
      </c>
      <c r="H693" s="6">
        <v>230</v>
      </c>
      <c r="I693" s="5">
        <f>('Base Stats'!H364-'Descriptive Stats'!$F$3)/'Descriptive Stats'!$F$7</f>
        <v>0.96960099804401501</v>
      </c>
      <c r="J693" s="6">
        <v>60</v>
      </c>
      <c r="K693" s="6">
        <f>(J693-'Descriptive Stats'!$H$3)/'Descriptive Stats'!$J$7</f>
        <v>-0.4481971964202896</v>
      </c>
      <c r="L693" s="6">
        <v>80</v>
      </c>
      <c r="M693" s="6">
        <f>(L693-'Descriptive Stats'!$J$3)/'Descriptive Stats'!$J$7</f>
        <v>0.27785922898842508</v>
      </c>
      <c r="N693" s="6">
        <v>50</v>
      </c>
      <c r="O693" s="6">
        <f>(N693-'Descriptive Stats'!$L$3)/'Descriptive Stats'!$L$7</f>
        <v>-0.61409264811312714</v>
      </c>
      <c r="P693" s="6">
        <v>630</v>
      </c>
      <c r="Q693" s="6">
        <f>(P693-'Descriptive Stats'!$N$3)/'Descriptive Stats'!$N$7</f>
        <v>1.5772195862427851</v>
      </c>
      <c r="R693">
        <v>105</v>
      </c>
      <c r="S693" s="5">
        <v>0.79551807227308435</v>
      </c>
    </row>
    <row r="694" spans="1:19" ht="15" customHeight="1" x14ac:dyDescent="0.25">
      <c r="A694">
        <v>232</v>
      </c>
      <c r="B694">
        <v>232</v>
      </c>
      <c r="C694" t="s">
        <v>516</v>
      </c>
      <c r="D694" s="6">
        <v>90</v>
      </c>
      <c r="E694" s="6">
        <f>(D694-'Descriptive Stats'!$B$3)/'Descriptive Stats'!$B$7</f>
        <v>0.77081348402814831</v>
      </c>
      <c r="F694" s="6">
        <v>120</v>
      </c>
      <c r="G694" s="6">
        <f>(F694-'Descriptive Stats'!$D$3)/'Descriptive Stats'!$D$7</f>
        <v>1.2249703865983845</v>
      </c>
      <c r="H694" s="6">
        <v>120</v>
      </c>
      <c r="I694" s="5">
        <f>('Base Stats'!H280-'Descriptive Stats'!$F$3)/'Descriptive Stats'!$F$7</f>
        <v>-0.68538332176232053</v>
      </c>
      <c r="J694" s="6">
        <v>60</v>
      </c>
      <c r="K694" s="6">
        <f>(J694-'Descriptive Stats'!$H$3)/'Descriptive Stats'!$J$7</f>
        <v>-0.4481971964202896</v>
      </c>
      <c r="L694" s="6">
        <v>60</v>
      </c>
      <c r="M694" s="6">
        <f>(L694-'Descriptive Stats'!$J$3)/'Descriptive Stats'!$J$7</f>
        <v>-0.4319695474025031</v>
      </c>
      <c r="N694" s="6">
        <v>50</v>
      </c>
      <c r="O694" s="6">
        <f>(N694-'Descriptive Stats'!$L$3)/'Descriptive Stats'!$L$7</f>
        <v>-0.61409264811312714</v>
      </c>
      <c r="P694" s="6">
        <v>500</v>
      </c>
      <c r="Q694" s="6">
        <f>(P694-'Descriptive Stats'!$N$3)/'Descriptive Stats'!$N$7</f>
        <v>0.5124296523329902</v>
      </c>
      <c r="R694">
        <v>83.33</v>
      </c>
      <c r="S694" s="5">
        <v>0.61506292975036181</v>
      </c>
    </row>
    <row r="695" spans="1:19" ht="15" customHeight="1" x14ac:dyDescent="0.25">
      <c r="A695">
        <v>306</v>
      </c>
      <c r="B695">
        <v>306</v>
      </c>
      <c r="C695" t="s">
        <v>608</v>
      </c>
      <c r="D695" s="6">
        <v>70</v>
      </c>
      <c r="E695" s="6">
        <f>(D695-'Descriptive Stats'!$B$3)/'Descriptive Stats'!$B$7</f>
        <v>1.6212422030144117E-2</v>
      </c>
      <c r="F695" s="6">
        <v>110</v>
      </c>
      <c r="G695" s="6">
        <f>(F695-'Descriptive Stats'!$D$3)/'Descriptive Stats'!$D$7</f>
        <v>0.91720713079400262</v>
      </c>
      <c r="H695" s="6">
        <v>180</v>
      </c>
      <c r="I695" s="5">
        <f>('Base Stats'!H363-'Descriptive Stats'!$F$3)/'Descriptive Stats'!$F$7</f>
        <v>-0.14433075567178771</v>
      </c>
      <c r="J695" s="6">
        <v>60</v>
      </c>
      <c r="K695" s="6">
        <f>(J695-'Descriptive Stats'!$H$3)/'Descriptive Stats'!$J$7</f>
        <v>-0.4481971964202896</v>
      </c>
      <c r="L695" s="6">
        <v>60</v>
      </c>
      <c r="M695" s="6">
        <f>(L695-'Descriptive Stats'!$J$3)/'Descriptive Stats'!$J$7</f>
        <v>-0.4319695474025031</v>
      </c>
      <c r="N695" s="6">
        <v>50</v>
      </c>
      <c r="O695" s="6">
        <f>(N695-'Descriptive Stats'!$L$3)/'Descriptive Stats'!$L$7</f>
        <v>-0.61409264811312714</v>
      </c>
      <c r="P695" s="6">
        <v>530</v>
      </c>
      <c r="Q695" s="6">
        <f>(P695-'Descriptive Stats'!$N$3)/'Descriptive Stats'!$N$7</f>
        <v>0.75815040631217367</v>
      </c>
      <c r="R695">
        <v>88.33</v>
      </c>
      <c r="S695" s="5">
        <v>0.43963704624120226</v>
      </c>
    </row>
    <row r="696" spans="1:19" ht="15" customHeight="1" x14ac:dyDescent="0.25">
      <c r="A696">
        <v>221</v>
      </c>
      <c r="B696">
        <v>221</v>
      </c>
      <c r="C696" t="s">
        <v>501</v>
      </c>
      <c r="D696" s="6">
        <v>100</v>
      </c>
      <c r="E696" s="6">
        <f>(D696-'Descriptive Stats'!$B$3)/'Descriptive Stats'!$B$7</f>
        <v>1.1481140150271505</v>
      </c>
      <c r="F696" s="6">
        <v>100</v>
      </c>
      <c r="G696" s="6">
        <f>(F696-'Descriptive Stats'!$D$3)/'Descriptive Stats'!$D$7</f>
        <v>0.60944387498962094</v>
      </c>
      <c r="H696" s="6">
        <v>80</v>
      </c>
      <c r="I696" s="5">
        <f>('Base Stats'!H267-'Descriptive Stats'!$F$3)/'Descriptive Stats'!$F$7</f>
        <v>0.17393545967558449</v>
      </c>
      <c r="J696" s="6">
        <v>60</v>
      </c>
      <c r="K696" s="6">
        <f>(J696-'Descriptive Stats'!$H$3)/'Descriptive Stats'!$J$7</f>
        <v>-0.4481971964202896</v>
      </c>
      <c r="L696" s="6">
        <v>60</v>
      </c>
      <c r="M696" s="6">
        <f>(L696-'Descriptive Stats'!$J$3)/'Descriptive Stats'!$J$7</f>
        <v>-0.4319695474025031</v>
      </c>
      <c r="N696" s="6">
        <v>50</v>
      </c>
      <c r="O696" s="6">
        <f>(N696-'Descriptive Stats'!$L$3)/'Descriptive Stats'!$L$7</f>
        <v>-0.61409264811312714</v>
      </c>
      <c r="P696" s="6">
        <v>450</v>
      </c>
      <c r="Q696" s="6">
        <f>(P696-'Descriptive Stats'!$N$3)/'Descriptive Stats'!$N$7</f>
        <v>0.10289506236768446</v>
      </c>
      <c r="R696">
        <v>75</v>
      </c>
      <c r="S696" s="5">
        <v>0.40717959462134545</v>
      </c>
    </row>
    <row r="697" spans="1:19" ht="15" customHeight="1" x14ac:dyDescent="0.25">
      <c r="A697">
        <v>372</v>
      </c>
      <c r="B697">
        <v>372</v>
      </c>
      <c r="C697" t="s">
        <v>692</v>
      </c>
      <c r="D697" s="6">
        <v>65</v>
      </c>
      <c r="E697" s="6">
        <f>(D697-'Descriptive Stats'!$B$3)/'Descriptive Stats'!$B$7</f>
        <v>-0.17243784346935695</v>
      </c>
      <c r="F697" s="6">
        <v>95</v>
      </c>
      <c r="G697" s="6">
        <f>(F697-'Descriptive Stats'!$D$3)/'Descriptive Stats'!$D$7</f>
        <v>0.45556224708743004</v>
      </c>
      <c r="H697" s="6">
        <v>100</v>
      </c>
      <c r="I697" s="5">
        <f>('Base Stats'!H438-'Descriptive Stats'!$F$3)/'Descriptive Stats'!$F$7</f>
        <v>0.33306856734927059</v>
      </c>
      <c r="J697" s="6">
        <v>60</v>
      </c>
      <c r="K697" s="6">
        <f>(J697-'Descriptive Stats'!$H$3)/'Descriptive Stats'!$J$7</f>
        <v>-0.4481971964202896</v>
      </c>
      <c r="L697" s="6">
        <v>50</v>
      </c>
      <c r="M697" s="6">
        <f>(L697-'Descriptive Stats'!$J$3)/'Descriptive Stats'!$J$7</f>
        <v>-0.7868839355979671</v>
      </c>
      <c r="N697" s="6">
        <v>50</v>
      </c>
      <c r="O697" s="6">
        <f>(N697-'Descriptive Stats'!$L$3)/'Descriptive Stats'!$L$7</f>
        <v>-0.61409264811312714</v>
      </c>
      <c r="P697" s="6">
        <v>420</v>
      </c>
      <c r="Q697" s="6">
        <f>(P697-'Descriptive Stats'!$N$3)/'Descriptive Stats'!$N$7</f>
        <v>-0.14282569161149899</v>
      </c>
      <c r="R697">
        <v>70</v>
      </c>
      <c r="S697" s="5">
        <v>0.17226774901027675</v>
      </c>
    </row>
    <row r="698" spans="1:19" ht="15" customHeight="1" x14ac:dyDescent="0.25">
      <c r="A698">
        <v>259</v>
      </c>
      <c r="B698">
        <v>259</v>
      </c>
      <c r="C698" t="s">
        <v>549</v>
      </c>
      <c r="D698" s="6">
        <v>70</v>
      </c>
      <c r="E698" s="6">
        <f>(D698-'Descriptive Stats'!$B$3)/'Descriptive Stats'!$B$7</f>
        <v>1.6212422030144117E-2</v>
      </c>
      <c r="F698" s="6">
        <v>85</v>
      </c>
      <c r="G698" s="6">
        <f>(F698-'Descriptive Stats'!$D$3)/'Descriptive Stats'!$D$7</f>
        <v>0.1477989912830483</v>
      </c>
      <c r="H698" s="6">
        <v>70</v>
      </c>
      <c r="I698" s="5">
        <f>('Base Stats'!H310-'Descriptive Stats'!$F$3)/'Descriptive Stats'!$F$7</f>
        <v>-0.78086318636653218</v>
      </c>
      <c r="J698" s="6">
        <v>60</v>
      </c>
      <c r="K698" s="6">
        <f>(J698-'Descriptive Stats'!$H$3)/'Descriptive Stats'!$J$7</f>
        <v>-0.4481971964202896</v>
      </c>
      <c r="L698" s="6">
        <v>70</v>
      </c>
      <c r="M698" s="6">
        <f>(L698-'Descriptive Stats'!$J$3)/'Descriptive Stats'!$J$7</f>
        <v>-7.7055159207039009E-2</v>
      </c>
      <c r="N698" s="6">
        <v>50</v>
      </c>
      <c r="O698" s="6">
        <f>(N698-'Descriptive Stats'!$L$3)/'Descriptive Stats'!$L$7</f>
        <v>-0.61409264811312714</v>
      </c>
      <c r="P698" s="6">
        <v>405</v>
      </c>
      <c r="Q698" s="6">
        <f>(P698-'Descriptive Stats'!$N$3)/'Descriptive Stats'!$N$7</f>
        <v>-0.26568606860109073</v>
      </c>
      <c r="R698">
        <v>67.5</v>
      </c>
      <c r="S698" s="5">
        <v>9.4580269928762367E-2</v>
      </c>
    </row>
    <row r="699" spans="1:19" ht="15" customHeight="1" x14ac:dyDescent="0.25">
      <c r="A699">
        <v>838</v>
      </c>
      <c r="B699">
        <v>838</v>
      </c>
      <c r="C699" t="s">
        <v>1264</v>
      </c>
      <c r="D699" s="6">
        <v>80</v>
      </c>
      <c r="E699" s="6">
        <f>(D699-'Descriptive Stats'!$B$3)/'Descriptive Stats'!$B$7</f>
        <v>0.39351295302914624</v>
      </c>
      <c r="F699" s="6">
        <v>60</v>
      </c>
      <c r="G699" s="6">
        <f>(F699-'Descriptive Stats'!$D$3)/'Descriptive Stats'!$D$7</f>
        <v>-0.62160914822790603</v>
      </c>
      <c r="H699" s="6">
        <v>90</v>
      </c>
      <c r="I699" s="5">
        <f>('Base Stats'!H960-'Descriptive Stats'!$F$3)/'Descriptive Stats'!$F$7</f>
        <v>-0.71720994329705767</v>
      </c>
      <c r="J699" s="6">
        <v>60</v>
      </c>
      <c r="K699" s="6">
        <f>(J699-'Descriptive Stats'!$H$3)/'Descriptive Stats'!$J$7</f>
        <v>-0.4481971964202896</v>
      </c>
      <c r="L699" s="6">
        <v>70</v>
      </c>
      <c r="M699" s="6">
        <f>(L699-'Descriptive Stats'!$J$3)/'Descriptive Stats'!$J$7</f>
        <v>-7.7055159207039009E-2</v>
      </c>
      <c r="N699" s="6">
        <v>50</v>
      </c>
      <c r="O699" s="6">
        <f>(N699-'Descriptive Stats'!$L$3)/'Descriptive Stats'!$L$7</f>
        <v>-0.61409264811312714</v>
      </c>
      <c r="P699" s="6">
        <v>410</v>
      </c>
      <c r="Q699" s="6">
        <f>(P699-'Descriptive Stats'!$N$3)/'Descriptive Stats'!$N$7</f>
        <v>-0.22473260960456012</v>
      </c>
      <c r="R699">
        <v>68.33</v>
      </c>
      <c r="S699" s="5">
        <v>0.14204326851006377</v>
      </c>
    </row>
    <row r="700" spans="1:19" ht="15" customHeight="1" x14ac:dyDescent="0.25">
      <c r="A700">
        <v>531</v>
      </c>
      <c r="B700">
        <v>531</v>
      </c>
      <c r="C700" t="s">
        <v>899</v>
      </c>
      <c r="D700" s="6">
        <v>103</v>
      </c>
      <c r="E700" s="6">
        <f>(D700-'Descriptive Stats'!$B$3)/'Descriptive Stats'!$B$7</f>
        <v>1.2613041743268512</v>
      </c>
      <c r="F700" s="6">
        <v>60</v>
      </c>
      <c r="G700" s="6">
        <f>(F700-'Descriptive Stats'!$D$3)/'Descriptive Stats'!$D$7</f>
        <v>-0.62160914822790603</v>
      </c>
      <c r="H700" s="6">
        <v>86</v>
      </c>
      <c r="I700" s="5">
        <f>('Base Stats'!H621-'Descriptive Stats'!$F$3)/'Descriptive Stats'!$F$7</f>
        <v>0.6513347826966428</v>
      </c>
      <c r="J700" s="6">
        <v>60</v>
      </c>
      <c r="K700" s="6">
        <f>(J700-'Descriptive Stats'!$H$3)/'Descriptive Stats'!$J$7</f>
        <v>-0.4481971964202896</v>
      </c>
      <c r="L700" s="6">
        <v>86</v>
      </c>
      <c r="M700" s="6">
        <f>(L700-'Descriptive Stats'!$J$3)/'Descriptive Stats'!$J$7</f>
        <v>0.49080786190570352</v>
      </c>
      <c r="N700" s="6">
        <v>50</v>
      </c>
      <c r="O700" s="6">
        <f>(N700-'Descriptive Stats'!$L$3)/'Descriptive Stats'!$L$7</f>
        <v>-0.61409264811312714</v>
      </c>
      <c r="P700" s="6">
        <v>445</v>
      </c>
      <c r="Q700" s="6">
        <f>(P700-'Descriptive Stats'!$N$3)/'Descriptive Stats'!$N$7</f>
        <v>6.1941603371153883E-2</v>
      </c>
      <c r="R700">
        <v>74.17</v>
      </c>
      <c r="S700" s="5">
        <v>0.46933912233389324</v>
      </c>
    </row>
    <row r="701" spans="1:19" ht="15" customHeight="1" x14ac:dyDescent="0.25">
      <c r="A701">
        <v>271</v>
      </c>
      <c r="B701">
        <v>271</v>
      </c>
      <c r="C701" t="s">
        <v>567</v>
      </c>
      <c r="D701" s="6">
        <v>60</v>
      </c>
      <c r="E701" s="6">
        <f>(D701-'Descriptive Stats'!$B$3)/'Descriptive Stats'!$B$7</f>
        <v>-0.36108810896885801</v>
      </c>
      <c r="F701" s="6">
        <v>50</v>
      </c>
      <c r="G701" s="6">
        <f>(F701-'Descriptive Stats'!$D$3)/'Descriptive Stats'!$D$7</f>
        <v>-0.92937240403228782</v>
      </c>
      <c r="H701" s="6">
        <v>50</v>
      </c>
      <c r="I701" s="5">
        <f>('Base Stats'!H325-'Descriptive Stats'!$F$3)/'Descriptive Stats'!$F$7</f>
        <v>-0.23981062027599939</v>
      </c>
      <c r="J701" s="6">
        <v>60</v>
      </c>
      <c r="K701" s="6">
        <f>(J701-'Descriptive Stats'!$H$3)/'Descriptive Stats'!$J$7</f>
        <v>-0.4481971964202896</v>
      </c>
      <c r="L701" s="6">
        <v>70</v>
      </c>
      <c r="M701" s="6">
        <f>(L701-'Descriptive Stats'!$J$3)/'Descriptive Stats'!$J$7</f>
        <v>-7.7055159207039009E-2</v>
      </c>
      <c r="N701" s="6">
        <v>50</v>
      </c>
      <c r="O701" s="6">
        <f>(N701-'Descriptive Stats'!$L$3)/'Descriptive Stats'!$L$7</f>
        <v>-0.61409264811312714</v>
      </c>
      <c r="P701" s="6">
        <v>340</v>
      </c>
      <c r="Q701" s="6">
        <f>(P701-'Descriptive Stats'!$N$3)/'Descriptive Stats'!$N$7</f>
        <v>-0.79808103555598819</v>
      </c>
      <c r="R701">
        <v>56.67</v>
      </c>
      <c r="S701" s="5">
        <v>6.6284937519468387E-2</v>
      </c>
    </row>
    <row r="702" spans="1:19" ht="15" customHeight="1" x14ac:dyDescent="0.25">
      <c r="A702">
        <v>184</v>
      </c>
      <c r="B702">
        <v>184</v>
      </c>
      <c r="C702" t="s">
        <v>458</v>
      </c>
      <c r="D702" s="6">
        <v>100</v>
      </c>
      <c r="E702" s="6">
        <f>(D702-'Descriptive Stats'!$B$3)/'Descriptive Stats'!$B$7</f>
        <v>1.1481140150271505</v>
      </c>
      <c r="F702" s="6">
        <v>50</v>
      </c>
      <c r="G702" s="6">
        <f>(F702-'Descriptive Stats'!$D$3)/'Descriptive Stats'!$D$7</f>
        <v>-0.92937240403228782</v>
      </c>
      <c r="H702" s="6">
        <v>80</v>
      </c>
      <c r="I702" s="5">
        <f>('Base Stats'!H227-'Descriptive Stats'!$F$3)/'Descriptive Stats'!$F$7</f>
        <v>-0.14433075567178771</v>
      </c>
      <c r="J702" s="6">
        <v>60</v>
      </c>
      <c r="K702" s="6">
        <f>(J702-'Descriptive Stats'!$H$3)/'Descriptive Stats'!$J$7</f>
        <v>-0.4481971964202896</v>
      </c>
      <c r="L702" s="6">
        <v>80</v>
      </c>
      <c r="M702" s="6">
        <f>(L702-'Descriptive Stats'!$J$3)/'Descriptive Stats'!$J$7</f>
        <v>0.27785922898842508</v>
      </c>
      <c r="N702" s="6">
        <v>50</v>
      </c>
      <c r="O702" s="6">
        <f>(N702-'Descriptive Stats'!$L$3)/'Descriptive Stats'!$L$7</f>
        <v>-0.61409264811312714</v>
      </c>
      <c r="P702" s="6">
        <v>420</v>
      </c>
      <c r="Q702" s="6">
        <f>(P702-'Descriptive Stats'!$N$3)/'Descriptive Stats'!$N$7</f>
        <v>-0.14282569161149899</v>
      </c>
      <c r="R702">
        <v>70</v>
      </c>
      <c r="S702" s="5">
        <v>0.47914373306036356</v>
      </c>
    </row>
    <row r="703" spans="1:19" ht="15" customHeight="1" x14ac:dyDescent="0.25">
      <c r="A703">
        <v>458</v>
      </c>
      <c r="B703">
        <v>458</v>
      </c>
      <c r="C703" t="s">
        <v>808</v>
      </c>
      <c r="D703" s="6">
        <v>45</v>
      </c>
      <c r="E703" s="6">
        <f>(D703-'Descriptive Stats'!$B$3)/'Descriptive Stats'!$B$7</f>
        <v>-0.92703890546736112</v>
      </c>
      <c r="F703" s="6">
        <v>20</v>
      </c>
      <c r="G703" s="6">
        <f>(F703-'Descriptive Stats'!$D$3)/'Descriptive Stats'!$D$7</f>
        <v>-1.852662171445433</v>
      </c>
      <c r="H703" s="6">
        <v>50</v>
      </c>
      <c r="I703" s="5">
        <f>('Base Stats'!H539-'Descriptive Stats'!$F$3)/'Descriptive Stats'!$F$7</f>
        <v>-1.4173956170612765</v>
      </c>
      <c r="J703" s="6">
        <v>60</v>
      </c>
      <c r="K703" s="6">
        <f>(J703-'Descriptive Stats'!$H$3)/'Descriptive Stats'!$J$7</f>
        <v>-0.4481971964202896</v>
      </c>
      <c r="L703" s="6">
        <v>120</v>
      </c>
      <c r="M703" s="6">
        <f>(L703-'Descriptive Stats'!$J$3)/'Descriptive Stats'!$J$7</f>
        <v>1.6975167817702814</v>
      </c>
      <c r="N703" s="6">
        <v>50</v>
      </c>
      <c r="O703" s="6">
        <f>(N703-'Descriptive Stats'!$L$3)/'Descriptive Stats'!$L$7</f>
        <v>-0.61409264811312714</v>
      </c>
      <c r="P703" s="6">
        <v>345</v>
      </c>
      <c r="Q703" s="6">
        <f>(P703-'Descriptive Stats'!$N$3)/'Descriptive Stats'!$N$7</f>
        <v>-0.75712757655945762</v>
      </c>
      <c r="R703">
        <v>57.5</v>
      </c>
      <c r="S703" s="5">
        <v>1.1557988149097744</v>
      </c>
    </row>
    <row r="704" spans="1:19" ht="15" customHeight="1" x14ac:dyDescent="0.25">
      <c r="A704">
        <v>303</v>
      </c>
      <c r="B704" t="s">
        <v>604</v>
      </c>
      <c r="C704" t="s">
        <v>605</v>
      </c>
      <c r="D704" s="6">
        <v>50</v>
      </c>
      <c r="E704" s="6">
        <f>(D704-'Descriptive Stats'!$B$3)/'Descriptive Stats'!$B$7</f>
        <v>-0.73838863996786008</v>
      </c>
      <c r="F704" s="6">
        <v>105</v>
      </c>
      <c r="G704" s="6">
        <f>(F704-'Descriptive Stats'!$D$3)/'Descriptive Stats'!$D$7</f>
        <v>0.76332550289181178</v>
      </c>
      <c r="H704" s="6">
        <v>125</v>
      </c>
      <c r="I704" s="5">
        <f>('Base Stats'!H360-'Descriptive Stats'!$F$3)/'Descriptive Stats'!$F$7</f>
        <v>-0.17615737720652494</v>
      </c>
      <c r="J704" s="6">
        <v>55</v>
      </c>
      <c r="K704" s="6">
        <f>(J704-'Descriptive Stats'!$H$3)/'Descriptive Stats'!$J$7</f>
        <v>-0.62565439051802163</v>
      </c>
      <c r="L704" s="6">
        <v>95</v>
      </c>
      <c r="M704" s="6">
        <f>(L704-'Descriptive Stats'!$J$3)/'Descriptive Stats'!$J$7</f>
        <v>0.81023081128162111</v>
      </c>
      <c r="N704" s="6">
        <v>50</v>
      </c>
      <c r="O704" s="6">
        <f>(N704-'Descriptive Stats'!$L$3)/'Descriptive Stats'!$L$7</f>
        <v>-0.61409264811312714</v>
      </c>
      <c r="P704" s="6">
        <v>480</v>
      </c>
      <c r="Q704" s="6">
        <f>(P704-'Descriptive Stats'!$N$3)/'Descriptive Stats'!$N$7</f>
        <v>0.34861581634686789</v>
      </c>
      <c r="R704">
        <v>80</v>
      </c>
      <c r="S704" s="5">
        <v>0.56402325625682437</v>
      </c>
    </row>
    <row r="705" spans="1:19" ht="15" customHeight="1" x14ac:dyDescent="0.25">
      <c r="A705">
        <v>303</v>
      </c>
      <c r="B705">
        <v>303</v>
      </c>
      <c r="C705" t="s">
        <v>603</v>
      </c>
      <c r="D705" s="6">
        <v>50</v>
      </c>
      <c r="E705" s="6">
        <f>(D705-'Descriptive Stats'!$B$3)/'Descriptive Stats'!$B$7</f>
        <v>-0.73838863996786008</v>
      </c>
      <c r="F705" s="6">
        <v>85</v>
      </c>
      <c r="G705" s="6">
        <f>(F705-'Descriptive Stats'!$D$3)/'Descriptive Stats'!$D$7</f>
        <v>0.1477989912830483</v>
      </c>
      <c r="H705" s="6">
        <v>85</v>
      </c>
      <c r="I705" s="5">
        <f>('Base Stats'!H359-'Descriptive Stats'!$F$3)/'Descriptive Stats'!$F$7</f>
        <v>0.96960099804401501</v>
      </c>
      <c r="J705" s="6">
        <v>55</v>
      </c>
      <c r="K705" s="6">
        <f>(J705-'Descriptive Stats'!$H$3)/'Descriptive Stats'!$J$7</f>
        <v>-0.62565439051802163</v>
      </c>
      <c r="L705" s="6">
        <v>55</v>
      </c>
      <c r="M705" s="6">
        <f>(L705-'Descriptive Stats'!$J$3)/'Descriptive Stats'!$J$7</f>
        <v>-0.60942674150023513</v>
      </c>
      <c r="N705" s="6">
        <v>50</v>
      </c>
      <c r="O705" s="6">
        <f>(N705-'Descriptive Stats'!$L$3)/'Descriptive Stats'!$L$7</f>
        <v>-0.61409264811312714</v>
      </c>
      <c r="P705" s="6">
        <v>380</v>
      </c>
      <c r="Q705" s="6">
        <f>(P705-'Descriptive Stats'!$N$3)/'Descriptive Stats'!$N$7</f>
        <v>-0.47045336358374357</v>
      </c>
      <c r="R705">
        <v>63.33</v>
      </c>
      <c r="S705" s="5">
        <v>0.21951880560726256</v>
      </c>
    </row>
    <row r="706" spans="1:19" ht="15" customHeight="1" x14ac:dyDescent="0.25">
      <c r="A706">
        <v>375</v>
      </c>
      <c r="B706">
        <v>375</v>
      </c>
      <c r="C706" t="s">
        <v>697</v>
      </c>
      <c r="D706" s="6">
        <v>60</v>
      </c>
      <c r="E706" s="6">
        <f>(D706-'Descriptive Stats'!$B$3)/'Descriptive Stats'!$B$7</f>
        <v>-0.36108810896885801</v>
      </c>
      <c r="F706" s="6">
        <v>75</v>
      </c>
      <c r="G706" s="6">
        <f>(F706-'Descriptive Stats'!$D$3)/'Descriptive Stats'!$D$7</f>
        <v>-0.15996426452133344</v>
      </c>
      <c r="H706" s="6">
        <v>100</v>
      </c>
      <c r="I706" s="5">
        <f>('Base Stats'!H442-'Descriptive Stats'!$F$3)/'Descriptive Stats'!$F$7</f>
        <v>1.7652665364124456</v>
      </c>
      <c r="J706" s="6">
        <v>55</v>
      </c>
      <c r="K706" s="6">
        <f>(J706-'Descriptive Stats'!$H$3)/'Descriptive Stats'!$J$7</f>
        <v>-0.62565439051802163</v>
      </c>
      <c r="L706" s="6">
        <v>80</v>
      </c>
      <c r="M706" s="6">
        <f>(L706-'Descriptive Stats'!$J$3)/'Descriptive Stats'!$J$7</f>
        <v>0.27785922898842508</v>
      </c>
      <c r="N706" s="6">
        <v>50</v>
      </c>
      <c r="O706" s="6">
        <f>(N706-'Descriptive Stats'!$L$3)/'Descriptive Stats'!$L$7</f>
        <v>-0.61409264811312714</v>
      </c>
      <c r="P706" s="6">
        <v>420</v>
      </c>
      <c r="Q706" s="6">
        <f>(P706-'Descriptive Stats'!$N$3)/'Descriptive Stats'!$N$7</f>
        <v>-0.14282569161149899</v>
      </c>
      <c r="R706">
        <v>70</v>
      </c>
      <c r="S706" s="5">
        <v>0.51588779775875304</v>
      </c>
    </row>
    <row r="707" spans="1:19" ht="15" customHeight="1" x14ac:dyDescent="0.25">
      <c r="A707">
        <v>859</v>
      </c>
      <c r="B707">
        <v>859</v>
      </c>
      <c r="C707" t="s">
        <v>1287</v>
      </c>
      <c r="D707" s="6">
        <v>45</v>
      </c>
      <c r="E707" s="6">
        <f>(D707-'Descriptive Stats'!$B$3)/'Descriptive Stats'!$B$7</f>
        <v>-0.92703890546736112</v>
      </c>
      <c r="F707" s="6">
        <v>45</v>
      </c>
      <c r="G707" s="6">
        <f>(F707-'Descriptive Stats'!$D$3)/'Descriptive Stats'!$D$7</f>
        <v>-1.0832540319344788</v>
      </c>
      <c r="H707" s="6">
        <v>30</v>
      </c>
      <c r="I707" s="5">
        <f>('Base Stats'!H982-'Descriptive Stats'!$F$3)/'Descriptive Stats'!$F$7</f>
        <v>2.0835327517598179</v>
      </c>
      <c r="J707" s="6">
        <v>55</v>
      </c>
      <c r="K707" s="6">
        <f>(J707-'Descriptive Stats'!$H$3)/'Descriptive Stats'!$J$7</f>
        <v>-0.62565439051802163</v>
      </c>
      <c r="L707" s="6">
        <v>40</v>
      </c>
      <c r="M707" s="6">
        <f>(L707-'Descriptive Stats'!$J$3)/'Descriptive Stats'!$J$7</f>
        <v>-1.1417983237934313</v>
      </c>
      <c r="N707" s="6">
        <v>50</v>
      </c>
      <c r="O707" s="6">
        <f>(N707-'Descriptive Stats'!$L$3)/'Descriptive Stats'!$L$7</f>
        <v>-0.61409264811312714</v>
      </c>
      <c r="P707" s="6">
        <v>265</v>
      </c>
      <c r="Q707" s="6">
        <f>(P707-'Descriptive Stats'!$N$3)/'Descriptive Stats'!$N$7</f>
        <v>-1.4123829205039469</v>
      </c>
      <c r="R707">
        <v>44.17</v>
      </c>
      <c r="S707" s="5">
        <v>0.1683956544103882</v>
      </c>
    </row>
    <row r="708" spans="1:19" ht="15" customHeight="1" x14ac:dyDescent="0.25">
      <c r="A708">
        <v>863</v>
      </c>
      <c r="B708">
        <v>863</v>
      </c>
      <c r="C708" t="s">
        <v>1291</v>
      </c>
      <c r="D708" s="6">
        <v>70</v>
      </c>
      <c r="E708" s="6">
        <f>(D708-'Descriptive Stats'!$B$3)/'Descriptive Stats'!$B$7</f>
        <v>1.6212422030144117E-2</v>
      </c>
      <c r="F708" s="6">
        <v>110</v>
      </c>
      <c r="G708" s="6">
        <f>(F708-'Descriptive Stats'!$D$3)/'Descriptive Stats'!$D$7</f>
        <v>0.91720713079400262</v>
      </c>
      <c r="H708" s="6">
        <v>100</v>
      </c>
      <c r="I708" s="5">
        <f>('Base Stats'!H986-'Descriptive Stats'!$F$3)/'Descriptive Stats'!$F$7</f>
        <v>0.96960099804401501</v>
      </c>
      <c r="J708" s="6">
        <v>50</v>
      </c>
      <c r="K708" s="6">
        <f>(J708-'Descriptive Stats'!$H$3)/'Descriptive Stats'!$J$7</f>
        <v>-0.80311158461575372</v>
      </c>
      <c r="L708" s="6">
        <v>60</v>
      </c>
      <c r="M708" s="6">
        <f>(L708-'Descriptive Stats'!$J$3)/'Descriptive Stats'!$J$7</f>
        <v>-0.4319695474025031</v>
      </c>
      <c r="N708" s="6">
        <v>50</v>
      </c>
      <c r="O708" s="6">
        <f>(N708-'Descriptive Stats'!$L$3)/'Descriptive Stats'!$L$7</f>
        <v>-0.61409264811312714</v>
      </c>
      <c r="P708" s="6">
        <v>440</v>
      </c>
      <c r="Q708" s="6">
        <f>(P708-'Descriptive Stats'!$N$3)/'Descriptive Stats'!$N$7</f>
        <v>2.0988144374623308E-2</v>
      </c>
      <c r="R708">
        <v>73.33</v>
      </c>
      <c r="S708" s="5">
        <v>0.35546694498941023</v>
      </c>
    </row>
    <row r="709" spans="1:19" ht="15" customHeight="1" x14ac:dyDescent="0.25">
      <c r="A709">
        <v>377</v>
      </c>
      <c r="B709">
        <v>377</v>
      </c>
      <c r="C709" t="s">
        <v>701</v>
      </c>
      <c r="D709" s="6">
        <v>80</v>
      </c>
      <c r="E709" s="6">
        <f>(D709-'Descriptive Stats'!$B$3)/'Descriptive Stats'!$B$7</f>
        <v>0.39351295302914624</v>
      </c>
      <c r="F709" s="6">
        <v>100</v>
      </c>
      <c r="G709" s="6">
        <f>(F709-'Descriptive Stats'!$D$3)/'Descriptive Stats'!$D$7</f>
        <v>0.60944387498962094</v>
      </c>
      <c r="H709" s="6">
        <v>200</v>
      </c>
      <c r="I709" s="5">
        <f>('Base Stats'!H445-'Descriptive Stats'!$F$3)/'Descriptive Stats'!$F$7</f>
        <v>-0.30346386334547382</v>
      </c>
      <c r="J709" s="6">
        <v>50</v>
      </c>
      <c r="K709" s="6">
        <f>(J709-'Descriptive Stats'!$H$3)/'Descriptive Stats'!$J$7</f>
        <v>-0.80311158461575372</v>
      </c>
      <c r="L709" s="6">
        <v>100</v>
      </c>
      <c r="M709" s="6">
        <f>(L709-'Descriptive Stats'!$J$3)/'Descriptive Stats'!$J$7</f>
        <v>0.9876880053793532</v>
      </c>
      <c r="N709" s="6">
        <v>50</v>
      </c>
      <c r="O709" s="6">
        <f>(N709-'Descriptive Stats'!$L$3)/'Descriptive Stats'!$L$7</f>
        <v>-0.61409264811312714</v>
      </c>
      <c r="P709" s="6">
        <v>580</v>
      </c>
      <c r="Q709" s="6">
        <f>(P709-'Descriptive Stats'!$N$3)/'Descriptive Stats'!$N$7</f>
        <v>1.1676849962774793</v>
      </c>
      <c r="R709">
        <v>96.67</v>
      </c>
      <c r="S709" s="5">
        <v>0.67149348491642202</v>
      </c>
    </row>
    <row r="710" spans="1:19" ht="15" customHeight="1" x14ac:dyDescent="0.25">
      <c r="A710">
        <v>147</v>
      </c>
      <c r="B710">
        <v>147</v>
      </c>
      <c r="C710" t="s">
        <v>415</v>
      </c>
      <c r="D710" s="6">
        <v>41</v>
      </c>
      <c r="E710" s="6">
        <f>(D710-'Descriptive Stats'!$B$3)/'Descriptive Stats'!$B$7</f>
        <v>-1.0779591178669621</v>
      </c>
      <c r="F710" s="6">
        <v>64</v>
      </c>
      <c r="G710" s="6">
        <f>(F710-'Descriptive Stats'!$D$3)/'Descriptive Stats'!$D$7</f>
        <v>-0.49850384590615338</v>
      </c>
      <c r="H710" s="6">
        <v>45</v>
      </c>
      <c r="I710" s="5">
        <f>('Base Stats'!H187-'Descriptive Stats'!$F$3)/'Descriptive Stats'!$F$7</f>
        <v>-0.52625021408863437</v>
      </c>
      <c r="J710" s="6">
        <v>50</v>
      </c>
      <c r="K710" s="6">
        <f>(J710-'Descriptive Stats'!$H$3)/'Descriptive Stats'!$J$7</f>
        <v>-0.80311158461575372</v>
      </c>
      <c r="L710" s="6">
        <v>50</v>
      </c>
      <c r="M710" s="6">
        <f>(L710-'Descriptive Stats'!$J$3)/'Descriptive Stats'!$J$7</f>
        <v>-0.7868839355979671</v>
      </c>
      <c r="N710" s="6">
        <v>50</v>
      </c>
      <c r="O710" s="6">
        <f>(N710-'Descriptive Stats'!$L$3)/'Descriptive Stats'!$L$7</f>
        <v>-0.61409264811312714</v>
      </c>
      <c r="P710" s="6">
        <v>300</v>
      </c>
      <c r="Q710" s="6">
        <f>(P710-'Descriptive Stats'!$N$3)/'Descriptive Stats'!$N$7</f>
        <v>-1.1257087075282328</v>
      </c>
      <c r="R710">
        <v>50</v>
      </c>
      <c r="S710" s="5">
        <v>5.6807879443675664E-2</v>
      </c>
    </row>
    <row r="711" spans="1:19" ht="15" customHeight="1" x14ac:dyDescent="0.25">
      <c r="A711">
        <v>361</v>
      </c>
      <c r="B711">
        <v>361</v>
      </c>
      <c r="C711" t="s">
        <v>679</v>
      </c>
      <c r="D711" s="6">
        <v>50</v>
      </c>
      <c r="E711" s="6">
        <f>(D711-'Descriptive Stats'!$B$3)/'Descriptive Stats'!$B$7</f>
        <v>-0.73838863996786008</v>
      </c>
      <c r="F711" s="6">
        <v>50</v>
      </c>
      <c r="G711" s="6">
        <f>(F711-'Descriptive Stats'!$D$3)/'Descriptive Stats'!$D$7</f>
        <v>-0.92937240403228782</v>
      </c>
      <c r="H711" s="6">
        <v>50</v>
      </c>
      <c r="I711" s="5">
        <f>('Base Stats'!H426-'Descriptive Stats'!$F$3)/'Descriptive Stats'!$F$7</f>
        <v>-0.71720994329705767</v>
      </c>
      <c r="J711" s="6">
        <v>50</v>
      </c>
      <c r="K711" s="6">
        <f>(J711-'Descriptive Stats'!$H$3)/'Descriptive Stats'!$J$7</f>
        <v>-0.80311158461575372</v>
      </c>
      <c r="L711" s="6">
        <v>50</v>
      </c>
      <c r="M711" s="6">
        <f>(L711-'Descriptive Stats'!$J$3)/'Descriptive Stats'!$J$7</f>
        <v>-0.7868839355979671</v>
      </c>
      <c r="N711" s="6">
        <v>50</v>
      </c>
      <c r="O711" s="6">
        <f>(N711-'Descriptive Stats'!$L$3)/'Descriptive Stats'!$L$7</f>
        <v>-0.61409264811312714</v>
      </c>
      <c r="P711" s="6">
        <v>300</v>
      </c>
      <c r="Q711" s="6">
        <f>(P711-'Descriptive Stats'!$N$3)/'Descriptive Stats'!$N$7</f>
        <v>-1.1257087075282328</v>
      </c>
      <c r="R711">
        <v>50</v>
      </c>
      <c r="S711" s="5">
        <v>0.13356572756348692</v>
      </c>
    </row>
    <row r="712" spans="1:19" ht="15" customHeight="1" x14ac:dyDescent="0.25">
      <c r="A712">
        <v>703</v>
      </c>
      <c r="B712">
        <v>703</v>
      </c>
      <c r="C712" t="s">
        <v>1101</v>
      </c>
      <c r="D712" s="6">
        <v>50</v>
      </c>
      <c r="E712" s="6">
        <f>(D712-'Descriptive Stats'!$B$3)/'Descriptive Stats'!$B$7</f>
        <v>-0.73838863996786008</v>
      </c>
      <c r="F712" s="6">
        <v>50</v>
      </c>
      <c r="G712" s="6">
        <f>(F712-'Descriptive Stats'!$D$3)/'Descriptive Stats'!$D$7</f>
        <v>-0.92937240403228782</v>
      </c>
      <c r="H712" s="6">
        <v>150</v>
      </c>
      <c r="I712" s="5">
        <f>('Base Stats'!H808-'Descriptive Stats'!$F$3)/'Descriptive Stats'!$F$7</f>
        <v>-0.71720994329705767</v>
      </c>
      <c r="J712" s="6">
        <v>50</v>
      </c>
      <c r="K712" s="6">
        <f>(J712-'Descriptive Stats'!$H$3)/'Descriptive Stats'!$J$7</f>
        <v>-0.80311158461575372</v>
      </c>
      <c r="L712" s="6">
        <v>150</v>
      </c>
      <c r="M712" s="6">
        <f>(L712-'Descriptive Stats'!$J$3)/'Descriptive Stats'!$J$7</f>
        <v>2.7622599463566737</v>
      </c>
      <c r="N712" s="6">
        <v>50</v>
      </c>
      <c r="O712" s="6">
        <f>(N712-'Descriptive Stats'!$L$3)/'Descriptive Stats'!$L$7</f>
        <v>-0.61409264811312714</v>
      </c>
      <c r="P712" s="6">
        <v>500</v>
      </c>
      <c r="Q712" s="6">
        <f>(P712-'Descriptive Stats'!$N$3)/'Descriptive Stats'!$N$7</f>
        <v>0.5124296523329902</v>
      </c>
      <c r="R712">
        <v>83.33</v>
      </c>
      <c r="S712" s="5">
        <v>1.7445610507325542</v>
      </c>
    </row>
    <row r="713" spans="1:19" ht="15" customHeight="1" x14ac:dyDescent="0.25">
      <c r="A713">
        <v>827</v>
      </c>
      <c r="B713">
        <v>827</v>
      </c>
      <c r="C713" t="s">
        <v>1253</v>
      </c>
      <c r="D713" s="6">
        <v>40</v>
      </c>
      <c r="E713" s="6">
        <f>(D713-'Descriptive Stats'!$B$3)/'Descriptive Stats'!$B$7</f>
        <v>-1.1156891709668622</v>
      </c>
      <c r="F713" s="6">
        <v>28</v>
      </c>
      <c r="G713" s="6">
        <f>(F713-'Descriptive Stats'!$D$3)/'Descriptive Stats'!$D$7</f>
        <v>-1.6064515668019277</v>
      </c>
      <c r="H713" s="6">
        <v>28</v>
      </c>
      <c r="I713" s="5">
        <f>('Base Stats'!H949-'Descriptive Stats'!$F$3)/'Descriptive Stats'!$F$7</f>
        <v>-1.4173956170612765</v>
      </c>
      <c r="J713" s="6">
        <v>47</v>
      </c>
      <c r="K713" s="6">
        <f>(J713-'Descriptive Stats'!$H$3)/'Descriptive Stats'!$J$7</f>
        <v>-0.90958590107439286</v>
      </c>
      <c r="L713" s="6">
        <v>52</v>
      </c>
      <c r="M713" s="6">
        <f>(L713-'Descriptive Stats'!$J$3)/'Descriptive Stats'!$J$7</f>
        <v>-0.71590105795887438</v>
      </c>
      <c r="N713" s="6">
        <v>50</v>
      </c>
      <c r="O713" s="6">
        <f>(N713-'Descriptive Stats'!$L$3)/'Descriptive Stats'!$L$7</f>
        <v>-0.61409264811312714</v>
      </c>
      <c r="P713" s="6">
        <v>245</v>
      </c>
      <c r="Q713" s="6">
        <f>(P713-'Descriptive Stats'!$N$3)/'Descriptive Stats'!$N$7</f>
        <v>-1.576196756490069</v>
      </c>
      <c r="R713">
        <v>40.83</v>
      </c>
      <c r="S713" s="5">
        <v>0.19563662550191513</v>
      </c>
    </row>
    <row r="714" spans="1:19" ht="15" customHeight="1" x14ac:dyDescent="0.25">
      <c r="A714">
        <v>759</v>
      </c>
      <c r="B714">
        <v>759</v>
      </c>
      <c r="C714" t="s">
        <v>1177</v>
      </c>
      <c r="D714" s="6">
        <v>70</v>
      </c>
      <c r="E714" s="6">
        <f>(D714-'Descriptive Stats'!$B$3)/'Descriptive Stats'!$B$7</f>
        <v>1.6212422030144117E-2</v>
      </c>
      <c r="F714" s="6">
        <v>75</v>
      </c>
      <c r="G714" s="6">
        <f>(F714-'Descriptive Stats'!$D$3)/'Descriptive Stats'!$D$7</f>
        <v>-0.15996426452133344</v>
      </c>
      <c r="H714" s="6">
        <v>50</v>
      </c>
      <c r="I714" s="5">
        <f>('Base Stats'!H877-'Descriptive Stats'!$F$3)/'Descriptive Stats'!$F$7</f>
        <v>-0.30346386334547382</v>
      </c>
      <c r="J714" s="6">
        <v>45</v>
      </c>
      <c r="K714" s="6">
        <f>(J714-'Descriptive Stats'!$H$3)/'Descriptive Stats'!$J$7</f>
        <v>-0.98056877871348569</v>
      </c>
      <c r="L714" s="6">
        <v>50</v>
      </c>
      <c r="M714" s="6">
        <f>(L714-'Descriptive Stats'!$J$3)/'Descriptive Stats'!$J$7</f>
        <v>-0.7868839355979671</v>
      </c>
      <c r="N714" s="6">
        <v>50</v>
      </c>
      <c r="O714" s="6">
        <f>(N714-'Descriptive Stats'!$L$3)/'Descriptive Stats'!$L$7</f>
        <v>-0.61409264811312714</v>
      </c>
      <c r="P714" s="6">
        <v>340</v>
      </c>
      <c r="Q714" s="6">
        <f>(P714-'Descriptive Stats'!$N$3)/'Descriptive Stats'!$N$7</f>
        <v>-0.79808103555598819</v>
      </c>
      <c r="R714">
        <v>56.67</v>
      </c>
      <c r="S714" s="5">
        <v>0.1670561195799079</v>
      </c>
    </row>
    <row r="715" spans="1:19" ht="15" customHeight="1" x14ac:dyDescent="0.25">
      <c r="A715">
        <v>297</v>
      </c>
      <c r="B715">
        <v>297</v>
      </c>
      <c r="C715" t="s">
        <v>595</v>
      </c>
      <c r="D715" s="6">
        <v>144</v>
      </c>
      <c r="E715" s="6">
        <f>(D715-'Descriptive Stats'!$B$3)/'Descriptive Stats'!$B$7</f>
        <v>2.8082363514227597</v>
      </c>
      <c r="F715" s="6">
        <v>120</v>
      </c>
      <c r="G715" s="6">
        <f>(F715-'Descriptive Stats'!$D$3)/'Descriptive Stats'!$D$7</f>
        <v>1.2249703865983845</v>
      </c>
      <c r="H715" s="6">
        <v>60</v>
      </c>
      <c r="I715" s="5">
        <f>('Base Stats'!H352-'Descriptive Stats'!$F$3)/'Descriptive Stats'!$F$7</f>
        <v>0.17393545967558449</v>
      </c>
      <c r="J715" s="6">
        <v>40</v>
      </c>
      <c r="K715" s="6">
        <f>(J715-'Descriptive Stats'!$H$3)/'Descriptive Stats'!$J$7</f>
        <v>-1.1580259728112177</v>
      </c>
      <c r="L715" s="6">
        <v>60</v>
      </c>
      <c r="M715" s="6">
        <f>(L715-'Descriptive Stats'!$J$3)/'Descriptive Stats'!$J$7</f>
        <v>-0.4319695474025031</v>
      </c>
      <c r="N715" s="6">
        <v>50</v>
      </c>
      <c r="O715" s="6">
        <f>(N715-'Descriptive Stats'!$L$3)/'Descriptive Stats'!$L$7</f>
        <v>-0.61409264811312714</v>
      </c>
      <c r="P715" s="6">
        <v>474</v>
      </c>
      <c r="Q715" s="6">
        <f>(P715-'Descriptive Stats'!$N$3)/'Descriptive Stats'!$N$7</f>
        <v>0.29947166555103122</v>
      </c>
      <c r="R715">
        <v>79</v>
      </c>
      <c r="S715" s="5">
        <v>1.9333014635675048</v>
      </c>
    </row>
    <row r="716" spans="1:19" ht="15" customHeight="1" x14ac:dyDescent="0.25">
      <c r="A716">
        <v>371</v>
      </c>
      <c r="B716">
        <v>371</v>
      </c>
      <c r="C716" t="s">
        <v>691</v>
      </c>
      <c r="D716" s="6">
        <v>45</v>
      </c>
      <c r="E716" s="6">
        <f>(D716-'Descriptive Stats'!$B$3)/'Descriptive Stats'!$B$7</f>
        <v>-0.92703890546736112</v>
      </c>
      <c r="F716" s="6">
        <v>75</v>
      </c>
      <c r="G716" s="6">
        <f>(F716-'Descriptive Stats'!$D$3)/'Descriptive Stats'!$D$7</f>
        <v>-0.15996426452133344</v>
      </c>
      <c r="H716" s="6">
        <v>60</v>
      </c>
      <c r="I716" s="5">
        <f>('Base Stats'!H437-'Descriptive Stats'!$F$3)/'Descriptive Stats'!$F$7</f>
        <v>1.480235200189838E-2</v>
      </c>
      <c r="J716" s="6">
        <v>40</v>
      </c>
      <c r="K716" s="6">
        <f>(J716-'Descriptive Stats'!$H$3)/'Descriptive Stats'!$J$7</f>
        <v>-1.1580259728112177</v>
      </c>
      <c r="L716" s="6">
        <v>30</v>
      </c>
      <c r="M716" s="6">
        <f>(L716-'Descriptive Stats'!$J$3)/'Descriptive Stats'!$J$7</f>
        <v>-1.4967127119888952</v>
      </c>
      <c r="N716" s="6">
        <v>50</v>
      </c>
      <c r="O716" s="6">
        <f>(N716-'Descriptive Stats'!$L$3)/'Descriptive Stats'!$L$7</f>
        <v>-0.61409264811312714</v>
      </c>
      <c r="P716" s="6">
        <v>300</v>
      </c>
      <c r="Q716" s="6">
        <f>(P716-'Descriptive Stats'!$N$3)/'Descriptive Stats'!$N$7</f>
        <v>-1.1257087075282328</v>
      </c>
      <c r="R716">
        <v>50</v>
      </c>
      <c r="S716" s="5">
        <v>0.88071802181716663</v>
      </c>
    </row>
    <row r="717" spans="1:19" ht="15" customHeight="1" x14ac:dyDescent="0.25">
      <c r="A717">
        <v>32</v>
      </c>
      <c r="B717">
        <v>32</v>
      </c>
      <c r="C717" t="s">
        <v>246</v>
      </c>
      <c r="D717" s="6">
        <v>46</v>
      </c>
      <c r="E717" s="6">
        <f>(D717-'Descriptive Stats'!$B$3)/'Descriptive Stats'!$B$7</f>
        <v>-0.88930885236746093</v>
      </c>
      <c r="F717" s="6">
        <v>57</v>
      </c>
      <c r="G717" s="6">
        <f>(F717-'Descriptive Stats'!$D$3)/'Descriptive Stats'!$D$7</f>
        <v>-0.7139381249692206</v>
      </c>
      <c r="H717" s="6">
        <v>40</v>
      </c>
      <c r="I717" s="5">
        <f>('Base Stats'!H45-'Descriptive Stats'!$F$3)/'Descriptive Stats'!$F$7</f>
        <v>-0.23981062027599939</v>
      </c>
      <c r="J717" s="6">
        <v>40</v>
      </c>
      <c r="K717" s="6">
        <f>(J717-'Descriptive Stats'!$H$3)/'Descriptive Stats'!$J$7</f>
        <v>-1.1580259728112177</v>
      </c>
      <c r="L717" s="6">
        <v>40</v>
      </c>
      <c r="M717" s="6">
        <f>(L717-'Descriptive Stats'!$J$3)/'Descriptive Stats'!$J$7</f>
        <v>-1.1417983237934313</v>
      </c>
      <c r="N717" s="6">
        <v>50</v>
      </c>
      <c r="O717" s="6">
        <f>(N717-'Descriptive Stats'!$L$3)/'Descriptive Stats'!$L$7</f>
        <v>-0.61409264811312714</v>
      </c>
      <c r="P717" s="6">
        <v>273</v>
      </c>
      <c r="Q717" s="6">
        <f>(P717-'Descriptive Stats'!$N$3)/'Descriptive Stats'!$N$7</f>
        <v>-1.3468573861094979</v>
      </c>
      <c r="R717">
        <v>45.5</v>
      </c>
      <c r="S717" s="5">
        <v>5.1265265528631372E-2</v>
      </c>
    </row>
    <row r="718" spans="1:19" ht="15" customHeight="1" x14ac:dyDescent="0.25">
      <c r="A718">
        <v>333</v>
      </c>
      <c r="B718">
        <v>333</v>
      </c>
      <c r="C718" t="s">
        <v>645</v>
      </c>
      <c r="D718" s="6">
        <v>45</v>
      </c>
      <c r="E718" s="6">
        <f>(D718-'Descriptive Stats'!$B$3)/'Descriptive Stats'!$B$7</f>
        <v>-0.92703890546736112</v>
      </c>
      <c r="F718" s="6">
        <v>40</v>
      </c>
      <c r="G718" s="6">
        <f>(F718-'Descriptive Stats'!$D$3)/'Descriptive Stats'!$D$7</f>
        <v>-1.2371356598366696</v>
      </c>
      <c r="H718" s="6">
        <v>60</v>
      </c>
      <c r="I718" s="5">
        <f>('Base Stats'!H395-'Descriptive Stats'!$F$3)/'Descriptive Stats'!$F$7</f>
        <v>0.5240282965576939</v>
      </c>
      <c r="J718" s="6">
        <v>40</v>
      </c>
      <c r="K718" s="6">
        <f>(J718-'Descriptive Stats'!$H$3)/'Descriptive Stats'!$J$7</f>
        <v>-1.1580259728112177</v>
      </c>
      <c r="L718" s="6">
        <v>75</v>
      </c>
      <c r="M718" s="6">
        <f>(L718-'Descriptive Stats'!$J$3)/'Descriptive Stats'!$J$7</f>
        <v>0.10040203489069302</v>
      </c>
      <c r="N718" s="6">
        <v>50</v>
      </c>
      <c r="O718" s="6">
        <f>(N718-'Descriptive Stats'!$L$3)/'Descriptive Stats'!$L$7</f>
        <v>-0.61409264811312714</v>
      </c>
      <c r="P718" s="6">
        <v>310</v>
      </c>
      <c r="Q718" s="6">
        <f>(P718-'Descriptive Stats'!$N$3)/'Descriptive Stats'!$N$7</f>
        <v>-1.0438017895351717</v>
      </c>
      <c r="R718">
        <v>51.67</v>
      </c>
      <c r="S718" s="5">
        <v>0.20876936841012453</v>
      </c>
    </row>
    <row r="719" spans="1:19" ht="15" customHeight="1" x14ac:dyDescent="0.25">
      <c r="A719">
        <v>688</v>
      </c>
      <c r="B719">
        <v>688</v>
      </c>
      <c r="C719" t="s">
        <v>1086</v>
      </c>
      <c r="D719" s="6">
        <v>42</v>
      </c>
      <c r="E719" s="6">
        <f>(D719-'Descriptive Stats'!$B$3)/'Descriptive Stats'!$B$7</f>
        <v>-1.0402290647670618</v>
      </c>
      <c r="F719" s="6">
        <v>52</v>
      </c>
      <c r="G719" s="6">
        <f>(F719-'Descriptive Stats'!$D$3)/'Descriptive Stats'!$D$7</f>
        <v>-0.86781975287141144</v>
      </c>
      <c r="H719" s="6">
        <v>67</v>
      </c>
      <c r="I719" s="5">
        <f>('Base Stats'!H793-'Descriptive Stats'!$F$3)/'Descriptive Stats'!$F$7</f>
        <v>-0.30346386334547382</v>
      </c>
      <c r="J719" s="6">
        <v>39</v>
      </c>
      <c r="K719" s="6">
        <f>(J719-'Descriptive Stats'!$H$3)/'Descriptive Stats'!$J$7</f>
        <v>-1.1935174116307641</v>
      </c>
      <c r="L719" s="6">
        <v>56</v>
      </c>
      <c r="M719" s="6">
        <f>(L719-'Descriptive Stats'!$J$3)/'Descriptive Stats'!$J$7</f>
        <v>-0.57393530268068871</v>
      </c>
      <c r="N719" s="6">
        <v>50</v>
      </c>
      <c r="O719" s="6">
        <f>(N719-'Descriptive Stats'!$L$3)/'Descriptive Stats'!$L$7</f>
        <v>-0.61409264811312714</v>
      </c>
      <c r="P719" s="6">
        <v>306</v>
      </c>
      <c r="Q719" s="6">
        <f>(P719-'Descriptive Stats'!$N$3)/'Descriptive Stats'!$N$7</f>
        <v>-1.076564556732396</v>
      </c>
      <c r="R719">
        <v>51</v>
      </c>
      <c r="S719" s="5">
        <v>4.8501214391334119E-2</v>
      </c>
    </row>
    <row r="720" spans="1:19" ht="15" customHeight="1" x14ac:dyDescent="0.25">
      <c r="A720">
        <v>163</v>
      </c>
      <c r="B720">
        <v>163</v>
      </c>
      <c r="C720" t="s">
        <v>435</v>
      </c>
      <c r="D720" s="6">
        <v>60</v>
      </c>
      <c r="E720" s="6">
        <f>(D720-'Descriptive Stats'!$B$3)/'Descriptive Stats'!$B$7</f>
        <v>-0.36108810896885801</v>
      </c>
      <c r="F720" s="6">
        <v>30</v>
      </c>
      <c r="G720" s="6">
        <f>(F720-'Descriptive Stats'!$D$3)/'Descriptive Stats'!$D$7</f>
        <v>-1.5448989156410513</v>
      </c>
      <c r="H720" s="6">
        <v>30</v>
      </c>
      <c r="I720" s="5">
        <f>('Base Stats'!H205-'Descriptive Stats'!$F$3)/'Descriptive Stats'!$F$7</f>
        <v>-1.0991294017139044</v>
      </c>
      <c r="J720" s="6">
        <v>36</v>
      </c>
      <c r="K720" s="6">
        <f>(J720-'Descriptive Stats'!$H$3)/'Descriptive Stats'!$J$7</f>
        <v>-1.2999917280894033</v>
      </c>
      <c r="L720" s="6">
        <v>56</v>
      </c>
      <c r="M720" s="6">
        <f>(L720-'Descriptive Stats'!$J$3)/'Descriptive Stats'!$J$7</f>
        <v>-0.57393530268068871</v>
      </c>
      <c r="N720" s="6">
        <v>50</v>
      </c>
      <c r="O720" s="6">
        <f>(N720-'Descriptive Stats'!$L$3)/'Descriptive Stats'!$L$7</f>
        <v>-0.61409264811312714</v>
      </c>
      <c r="P720" s="6">
        <v>262</v>
      </c>
      <c r="Q720" s="6">
        <f>(P720-'Descriptive Stats'!$N$3)/'Descriptive Stats'!$N$7</f>
        <v>-1.436954995901865</v>
      </c>
      <c r="R720">
        <v>43.67</v>
      </c>
      <c r="S720" s="5">
        <v>0.27732831506016986</v>
      </c>
    </row>
    <row r="721" spans="1:19" ht="15" customHeight="1" x14ac:dyDescent="0.25">
      <c r="A721">
        <v>300</v>
      </c>
      <c r="B721">
        <v>300</v>
      </c>
      <c r="C721" t="s">
        <v>598</v>
      </c>
      <c r="D721" s="6">
        <v>50</v>
      </c>
      <c r="E721" s="6">
        <f>(D721-'Descriptive Stats'!$B$3)/'Descriptive Stats'!$B$7</f>
        <v>-0.73838863996786008</v>
      </c>
      <c r="F721" s="6">
        <v>45</v>
      </c>
      <c r="G721" s="6">
        <f>(F721-'Descriptive Stats'!$D$3)/'Descriptive Stats'!$D$7</f>
        <v>-1.0832540319344788</v>
      </c>
      <c r="H721" s="6">
        <v>45</v>
      </c>
      <c r="I721" s="5">
        <f>('Base Stats'!H355-'Descriptive Stats'!$F$3)/'Descriptive Stats'!$F$7</f>
        <v>-0.52625021408863437</v>
      </c>
      <c r="J721" s="6">
        <v>35</v>
      </c>
      <c r="K721" s="6">
        <f>(J721-'Descriptive Stats'!$H$3)/'Descriptive Stats'!$J$7</f>
        <v>-1.3354831669089497</v>
      </c>
      <c r="L721" s="6">
        <v>35</v>
      </c>
      <c r="M721" s="6">
        <f>(L721-'Descriptive Stats'!$J$3)/'Descriptive Stats'!$J$7</f>
        <v>-1.3192555178911634</v>
      </c>
      <c r="N721" s="6">
        <v>50</v>
      </c>
      <c r="O721" s="6">
        <f>(N721-'Descriptive Stats'!$L$3)/'Descriptive Stats'!$L$7</f>
        <v>-0.61409264811312714</v>
      </c>
      <c r="P721" s="6">
        <v>260</v>
      </c>
      <c r="Q721" s="6">
        <f>(P721-'Descriptive Stats'!$N$3)/'Descriptive Stats'!$N$7</f>
        <v>-1.4533363795004774</v>
      </c>
      <c r="R721">
        <v>43.33</v>
      </c>
      <c r="S721" s="5">
        <v>0.4599380165517703</v>
      </c>
    </row>
    <row r="722" spans="1:19" ht="15" customHeight="1" x14ac:dyDescent="0.25">
      <c r="A722">
        <v>187</v>
      </c>
      <c r="B722">
        <v>187</v>
      </c>
      <c r="C722" t="s">
        <v>461</v>
      </c>
      <c r="D722" s="6">
        <v>35</v>
      </c>
      <c r="E722" s="6">
        <f>(D722-'Descriptive Stats'!$B$3)/'Descriptive Stats'!$B$7</f>
        <v>-1.3043394364663632</v>
      </c>
      <c r="F722" s="6">
        <v>35</v>
      </c>
      <c r="G722" s="6">
        <f>(F722-'Descriptive Stats'!$D$3)/'Descriptive Stats'!$D$7</f>
        <v>-1.3910172877388605</v>
      </c>
      <c r="H722" s="6">
        <v>40</v>
      </c>
      <c r="I722" s="5">
        <f>('Base Stats'!H230-'Descriptive Stats'!$F$3)/'Descriptive Stats'!$F$7</f>
        <v>-0.14433075567178771</v>
      </c>
      <c r="J722" s="6">
        <v>35</v>
      </c>
      <c r="K722" s="6">
        <f>(J722-'Descriptive Stats'!$H$3)/'Descriptive Stats'!$J$7</f>
        <v>-1.3354831669089497</v>
      </c>
      <c r="L722" s="6">
        <v>55</v>
      </c>
      <c r="M722" s="6">
        <f>(L722-'Descriptive Stats'!$J$3)/'Descriptive Stats'!$J$7</f>
        <v>-0.60942674150023513</v>
      </c>
      <c r="N722" s="6">
        <v>50</v>
      </c>
      <c r="O722" s="6">
        <f>(N722-'Descriptive Stats'!$L$3)/'Descriptive Stats'!$L$7</f>
        <v>-0.61409264811312714</v>
      </c>
      <c r="P722" s="6">
        <v>250</v>
      </c>
      <c r="Q722" s="6">
        <f>(P722-'Descriptive Stats'!$N$3)/'Descriptive Stats'!$N$7</f>
        <v>-1.5352432974935384</v>
      </c>
      <c r="R722">
        <v>41.67</v>
      </c>
      <c r="S722" s="5">
        <v>0.43847135473825344</v>
      </c>
    </row>
    <row r="723" spans="1:19" ht="15" customHeight="1" x14ac:dyDescent="0.25">
      <c r="A723">
        <v>113</v>
      </c>
      <c r="B723">
        <v>113</v>
      </c>
      <c r="C723" t="s">
        <v>369</v>
      </c>
      <c r="D723" s="6">
        <v>250</v>
      </c>
      <c r="E723" s="6">
        <f>(D723-'Descriptive Stats'!$B$3)/'Descriptive Stats'!$B$7</f>
        <v>6.8076219800121818</v>
      </c>
      <c r="F723" s="6">
        <v>5</v>
      </c>
      <c r="G723" s="6">
        <f>(F723-'Descriptive Stats'!$D$3)/'Descriptive Stats'!$D$7</f>
        <v>-2.3143070551520055</v>
      </c>
      <c r="H723" s="6">
        <v>5</v>
      </c>
      <c r="I723" s="5">
        <f>('Base Stats'!H147-'Descriptive Stats'!$F$3)/'Descriptive Stats'!$F$7</f>
        <v>0.17393545967558449</v>
      </c>
      <c r="J723" s="6">
        <v>35</v>
      </c>
      <c r="K723" s="6">
        <f>(J723-'Descriptive Stats'!$H$3)/'Descriptive Stats'!$J$7</f>
        <v>-1.3354831669089497</v>
      </c>
      <c r="L723" s="6">
        <v>105</v>
      </c>
      <c r="M723" s="6">
        <f>(L723-'Descriptive Stats'!$J$3)/'Descriptive Stats'!$J$7</f>
        <v>1.1651451994770852</v>
      </c>
      <c r="N723" s="6">
        <v>50</v>
      </c>
      <c r="O723" s="6">
        <f>(N723-'Descriptive Stats'!$L$3)/'Descriptive Stats'!$L$7</f>
        <v>-0.61409264811312714</v>
      </c>
      <c r="P723" s="6">
        <v>450</v>
      </c>
      <c r="Q723" s="6">
        <f>(P723-'Descriptive Stats'!$N$3)/'Descriptive Stats'!$N$7</f>
        <v>0.10289506236768446</v>
      </c>
      <c r="R723">
        <v>75</v>
      </c>
      <c r="S723" s="5">
        <v>8.9459202695831372</v>
      </c>
    </row>
    <row r="724" spans="1:19" ht="15" customHeight="1" x14ac:dyDescent="0.25">
      <c r="A724">
        <v>220</v>
      </c>
      <c r="B724">
        <v>220</v>
      </c>
      <c r="C724" t="s">
        <v>500</v>
      </c>
      <c r="D724" s="6">
        <v>50</v>
      </c>
      <c r="E724" s="6">
        <f>(D724-'Descriptive Stats'!$B$3)/'Descriptive Stats'!$B$7</f>
        <v>-0.73838863996786008</v>
      </c>
      <c r="F724" s="6">
        <v>50</v>
      </c>
      <c r="G724" s="6">
        <f>(F724-'Descriptive Stats'!$D$3)/'Descriptive Stats'!$D$7</f>
        <v>-0.92937240403228782</v>
      </c>
      <c r="H724" s="6">
        <v>40</v>
      </c>
      <c r="I724" s="5">
        <f>('Base Stats'!H266-'Descriptive Stats'!$F$3)/'Descriptive Stats'!$F$7</f>
        <v>-0.46259697101915992</v>
      </c>
      <c r="J724" s="6">
        <v>30</v>
      </c>
      <c r="K724" s="6">
        <f>(J724-'Descriptive Stats'!$H$3)/'Descriptive Stats'!$J$7</f>
        <v>-1.5129403610066818</v>
      </c>
      <c r="L724" s="6">
        <v>30</v>
      </c>
      <c r="M724" s="6">
        <f>(L724-'Descriptive Stats'!$J$3)/'Descriptive Stats'!$J$7</f>
        <v>-1.4967127119888952</v>
      </c>
      <c r="N724" s="6">
        <v>50</v>
      </c>
      <c r="O724" s="6">
        <f>(N724-'Descriptive Stats'!$L$3)/'Descriptive Stats'!$L$7</f>
        <v>-0.61409264811312714</v>
      </c>
      <c r="P724" s="6">
        <v>250</v>
      </c>
      <c r="Q724" s="6">
        <f>(P724-'Descriptive Stats'!$N$3)/'Descriptive Stats'!$N$7</f>
        <v>-1.5352432974935384</v>
      </c>
      <c r="R724">
        <v>41.67</v>
      </c>
      <c r="S724" s="5">
        <v>0.12988876981579167</v>
      </c>
    </row>
    <row r="725" spans="1:19" ht="15" customHeight="1" x14ac:dyDescent="0.25">
      <c r="A725">
        <v>98</v>
      </c>
      <c r="B725">
        <v>98</v>
      </c>
      <c r="C725" t="s">
        <v>348</v>
      </c>
      <c r="D725" s="6">
        <v>30</v>
      </c>
      <c r="E725" s="6">
        <f>(D725-'Descriptive Stats'!$B$3)/'Descriptive Stats'!$B$7</f>
        <v>-1.4929897019658644</v>
      </c>
      <c r="F725" s="6">
        <v>105</v>
      </c>
      <c r="G725" s="6">
        <f>(F725-'Descriptive Stats'!$D$3)/'Descriptive Stats'!$D$7</f>
        <v>0.76332550289181178</v>
      </c>
      <c r="H725" s="6">
        <v>90</v>
      </c>
      <c r="I725" s="5">
        <f>('Base Stats'!H129-'Descriptive Stats'!$F$3)/'Descriptive Stats'!$F$7</f>
        <v>-8.0677512602313275E-2</v>
      </c>
      <c r="J725" s="6">
        <v>25</v>
      </c>
      <c r="K725" s="6">
        <f>(J725-'Descriptive Stats'!$H$3)/'Descriptive Stats'!$J$7</f>
        <v>-1.6903975551044139</v>
      </c>
      <c r="L725" s="6">
        <v>25</v>
      </c>
      <c r="M725" s="6">
        <f>(L725-'Descriptive Stats'!$J$3)/'Descriptive Stats'!$J$7</f>
        <v>-1.6741699060866273</v>
      </c>
      <c r="N725" s="6">
        <v>50</v>
      </c>
      <c r="O725" s="6">
        <f>(N725-'Descriptive Stats'!$L$3)/'Descriptive Stats'!$L$7</f>
        <v>-0.61409264811312714</v>
      </c>
      <c r="P725" s="6">
        <v>325</v>
      </c>
      <c r="Q725" s="6">
        <f>(P725-'Descriptive Stats'!$N$3)/'Descriptive Stats'!$N$7</f>
        <v>-0.92094141254557993</v>
      </c>
      <c r="R725">
        <v>54.17</v>
      </c>
      <c r="S725" s="5">
        <v>0.73721398540377259</v>
      </c>
    </row>
    <row r="726" spans="1:19" ht="15" customHeight="1" x14ac:dyDescent="0.25">
      <c r="A726">
        <v>13</v>
      </c>
      <c r="B726">
        <v>13</v>
      </c>
      <c r="C726" t="s">
        <v>211</v>
      </c>
      <c r="D726" s="6">
        <v>40</v>
      </c>
      <c r="E726" s="6">
        <f>(D726-'Descriptive Stats'!$B$3)/'Descriptive Stats'!$B$7</f>
        <v>-1.1156891709668622</v>
      </c>
      <c r="F726" s="6">
        <v>35</v>
      </c>
      <c r="G726" s="6">
        <f>(F726-'Descriptive Stats'!$D$3)/'Descriptive Stats'!$D$7</f>
        <v>-1.3910172877388605</v>
      </c>
      <c r="H726" s="6">
        <v>30</v>
      </c>
      <c r="I726" s="5">
        <f>('Base Stats'!H18-'Descriptive Stats'!$F$3)/'Descriptive Stats'!$F$7</f>
        <v>1.2878672133913873</v>
      </c>
      <c r="J726" s="6">
        <v>20</v>
      </c>
      <c r="K726" s="6">
        <f>(J726-'Descriptive Stats'!$H$3)/'Descriptive Stats'!$J$7</f>
        <v>-1.8678547492021458</v>
      </c>
      <c r="L726" s="6">
        <v>20</v>
      </c>
      <c r="M726" s="6">
        <f>(L726-'Descriptive Stats'!$J$3)/'Descriptive Stats'!$J$7</f>
        <v>-1.8516271001843594</v>
      </c>
      <c r="N726" s="6">
        <v>50</v>
      </c>
      <c r="O726" s="6">
        <f>(N726-'Descriptive Stats'!$L$3)/'Descriptive Stats'!$L$7</f>
        <v>-0.61409264811312714</v>
      </c>
      <c r="P726" s="6">
        <v>195</v>
      </c>
      <c r="Q726" s="6">
        <f>(P726-'Descriptive Stats'!$N$3)/'Descriptive Stats'!$N$7</f>
        <v>-1.9857313464553747</v>
      </c>
      <c r="R726">
        <v>32.5</v>
      </c>
      <c r="S726" s="5">
        <v>0.34346346537808653</v>
      </c>
    </row>
    <row r="727" spans="1:19" ht="15" customHeight="1" x14ac:dyDescent="0.25">
      <c r="A727">
        <v>554</v>
      </c>
      <c r="B727" t="s">
        <v>925</v>
      </c>
      <c r="C727" t="s">
        <v>926</v>
      </c>
      <c r="D727" s="6">
        <v>70</v>
      </c>
      <c r="E727" s="6">
        <f>(D727-'Descriptive Stats'!$B$3)/'Descriptive Stats'!$B$7</f>
        <v>1.6212422030144117E-2</v>
      </c>
      <c r="F727" s="6">
        <v>90</v>
      </c>
      <c r="G727" s="6">
        <f>(F727-'Descriptive Stats'!$D$3)/'Descriptive Stats'!$D$7</f>
        <v>0.3016806191852392</v>
      </c>
      <c r="H727" s="6">
        <v>45</v>
      </c>
      <c r="I727" s="5">
        <f>('Base Stats'!H646-'Descriptive Stats'!$F$3)/'Descriptive Stats'!$F$7</f>
        <v>-0.62173007869284602</v>
      </c>
      <c r="J727" s="6">
        <v>15</v>
      </c>
      <c r="K727" s="6">
        <f>(J727-'Descriptive Stats'!$H$3)/'Descriptive Stats'!$J$7</f>
        <v>-2.0453119432998781</v>
      </c>
      <c r="L727" s="6">
        <v>45</v>
      </c>
      <c r="M727" s="6">
        <f>(L727-'Descriptive Stats'!$J$3)/'Descriptive Stats'!$J$7</f>
        <v>-0.96434112969569918</v>
      </c>
      <c r="N727" s="6">
        <v>50</v>
      </c>
      <c r="O727" s="6">
        <f>(N727-'Descriptive Stats'!$L$3)/'Descriptive Stats'!$L$7</f>
        <v>-0.61409264811312714</v>
      </c>
      <c r="P727" s="6">
        <v>315</v>
      </c>
      <c r="Q727" s="6">
        <f>(P727-'Descriptive Stats'!$N$3)/'Descriptive Stats'!$N$7</f>
        <v>-1.0028483305386411</v>
      </c>
      <c r="R727">
        <v>52.5</v>
      </c>
      <c r="S727" s="5">
        <v>0.57335717704946887</v>
      </c>
    </row>
    <row r="728" spans="1:19" ht="15" customHeight="1" x14ac:dyDescent="0.25">
      <c r="A728">
        <v>554</v>
      </c>
      <c r="B728">
        <v>554</v>
      </c>
      <c r="C728" t="s">
        <v>924</v>
      </c>
      <c r="D728" s="6">
        <v>70</v>
      </c>
      <c r="E728" s="6">
        <f>(D728-'Descriptive Stats'!$B$3)/'Descriptive Stats'!$B$7</f>
        <v>1.6212422030144117E-2</v>
      </c>
      <c r="F728" s="6">
        <v>90</v>
      </c>
      <c r="G728" s="6">
        <f>(F728-'Descriptive Stats'!$D$3)/'Descriptive Stats'!$D$7</f>
        <v>0.3016806191852392</v>
      </c>
      <c r="H728" s="6">
        <v>45</v>
      </c>
      <c r="I728" s="5">
        <f>('Base Stats'!H645-'Descriptive Stats'!$F$3)/'Descriptive Stats'!$F$7</f>
        <v>0.26941532427979614</v>
      </c>
      <c r="J728" s="6">
        <v>15</v>
      </c>
      <c r="K728" s="6">
        <f>(J728-'Descriptive Stats'!$H$3)/'Descriptive Stats'!$J$7</f>
        <v>-2.0453119432998781</v>
      </c>
      <c r="L728" s="6">
        <v>45</v>
      </c>
      <c r="M728" s="6">
        <f>(L728-'Descriptive Stats'!$J$3)/'Descriptive Stats'!$J$7</f>
        <v>-0.96434112969569918</v>
      </c>
      <c r="N728" s="6">
        <v>50</v>
      </c>
      <c r="O728" s="6">
        <f>(N728-'Descriptive Stats'!$L$3)/'Descriptive Stats'!$L$7</f>
        <v>-0.61409264811312714</v>
      </c>
      <c r="P728" s="6">
        <v>315</v>
      </c>
      <c r="Q728" s="6">
        <f>(P728-'Descriptive Stats'!$N$3)/'Descriptive Stats'!$N$7</f>
        <v>-1.0028483305386411</v>
      </c>
      <c r="R728">
        <v>52.5</v>
      </c>
      <c r="S728" s="5">
        <v>0.57678211558030523</v>
      </c>
    </row>
    <row r="729" spans="1:19" ht="15" customHeight="1" x14ac:dyDescent="0.25">
      <c r="A729">
        <v>857</v>
      </c>
      <c r="B729">
        <v>857</v>
      </c>
      <c r="C729" t="s">
        <v>1285</v>
      </c>
      <c r="D729" s="6">
        <v>57</v>
      </c>
      <c r="E729" s="6">
        <f>(D729-'Descriptive Stats'!$B$3)/'Descriptive Stats'!$B$7</f>
        <v>-0.47427826826855862</v>
      </c>
      <c r="F729" s="6">
        <v>40</v>
      </c>
      <c r="G729" s="6">
        <f>(F729-'Descriptive Stats'!$D$3)/'Descriptive Stats'!$D$7</f>
        <v>-1.2371356598366696</v>
      </c>
      <c r="H729" s="6">
        <v>65</v>
      </c>
      <c r="I729" s="5">
        <f>('Base Stats'!H980-'Descriptive Stats'!$F$3)/'Descriptive Stats'!$F$7</f>
        <v>0.81046789037032885</v>
      </c>
      <c r="J729" s="6">
        <v>86</v>
      </c>
      <c r="K729" s="6">
        <f>(J729-'Descriptive Stats'!$H$3)/'Descriptive Stats'!$J$7</f>
        <v>0.47458021288791696</v>
      </c>
      <c r="L729" s="6">
        <v>73</v>
      </c>
      <c r="M729" s="6">
        <f>(L729-'Descriptive Stats'!$J$3)/'Descriptive Stats'!$J$7</f>
        <v>2.9419157251600211E-2</v>
      </c>
      <c r="N729" s="6">
        <v>49</v>
      </c>
      <c r="O729" s="6">
        <f>(N729-'Descriptive Stats'!$L$3)/'Descriptive Stats'!$L$7</f>
        <v>-0.64758501809924029</v>
      </c>
      <c r="P729" s="6">
        <v>370</v>
      </c>
      <c r="Q729" s="6">
        <f>(P729-'Descriptive Stats'!$N$3)/'Descriptive Stats'!$N$7</f>
        <v>-0.55236028157680472</v>
      </c>
      <c r="R729">
        <v>61.67</v>
      </c>
      <c r="S729" s="5">
        <v>0.29418101074911612</v>
      </c>
    </row>
    <row r="730" spans="1:19" ht="15" customHeight="1" x14ac:dyDescent="0.25">
      <c r="A730">
        <v>684</v>
      </c>
      <c r="B730">
        <v>684</v>
      </c>
      <c r="C730" t="s">
        <v>1082</v>
      </c>
      <c r="D730" s="6">
        <v>62</v>
      </c>
      <c r="E730" s="6">
        <f>(D730-'Descriptive Stats'!$B$3)/'Descriptive Stats'!$B$7</f>
        <v>-0.28562800276905759</v>
      </c>
      <c r="F730" s="6">
        <v>48</v>
      </c>
      <c r="G730" s="6">
        <f>(F730-'Descriptive Stats'!$D$3)/'Descriptive Stats'!$D$7</f>
        <v>-0.99092505519316421</v>
      </c>
      <c r="H730" s="6">
        <v>66</v>
      </c>
      <c r="I730" s="5">
        <f>('Base Stats'!H789-'Descriptive Stats'!$F$3)/'Descriptive Stats'!$F$7</f>
        <v>0.4922016750229567</v>
      </c>
      <c r="J730" s="6">
        <v>59</v>
      </c>
      <c r="K730" s="6">
        <f>(J730-'Descriptive Stats'!$H$3)/'Descriptive Stats'!$J$7</f>
        <v>-0.48368863523983602</v>
      </c>
      <c r="L730" s="6">
        <v>57</v>
      </c>
      <c r="M730" s="6">
        <f>(L730-'Descriptive Stats'!$J$3)/'Descriptive Stats'!$J$7</f>
        <v>-0.53844386386114229</v>
      </c>
      <c r="N730" s="6">
        <v>49</v>
      </c>
      <c r="O730" s="6">
        <f>(N730-'Descriptive Stats'!$L$3)/'Descriptive Stats'!$L$7</f>
        <v>-0.64758501809924029</v>
      </c>
      <c r="P730" s="6">
        <v>341</v>
      </c>
      <c r="Q730" s="6">
        <f>(P730-'Descriptive Stats'!$N$3)/'Descriptive Stats'!$N$7</f>
        <v>-0.7898903437566821</v>
      </c>
      <c r="R730">
        <v>56.83</v>
      </c>
      <c r="S730" s="5">
        <v>1.5661641862030753</v>
      </c>
    </row>
    <row r="731" spans="1:19" ht="15" customHeight="1" x14ac:dyDescent="0.25">
      <c r="A731">
        <v>201</v>
      </c>
      <c r="B731">
        <v>201</v>
      </c>
      <c r="C731" t="s">
        <v>475</v>
      </c>
      <c r="D731" s="6">
        <v>48</v>
      </c>
      <c r="E731" s="6">
        <f>(D731-'Descriptive Stats'!$B$3)/'Descriptive Stats'!$B$7</f>
        <v>-0.81384874616766056</v>
      </c>
      <c r="F731" s="6">
        <v>72</v>
      </c>
      <c r="G731" s="6">
        <f>(F731-'Descriptive Stats'!$D$3)/'Descriptive Stats'!$D$7</f>
        <v>-0.25229324126264796</v>
      </c>
      <c r="H731" s="6">
        <v>48</v>
      </c>
      <c r="I731" s="5">
        <f>('Base Stats'!H244-'Descriptive Stats'!$F$3)/'Descriptive Stats'!$F$7</f>
        <v>7.8455595071372827E-2</v>
      </c>
      <c r="J731" s="6">
        <v>72</v>
      </c>
      <c r="K731" s="6">
        <f>(J731-'Descriptive Stats'!$H$3)/'Descriptive Stats'!$J$7</f>
        <v>-2.2299930585732725E-2</v>
      </c>
      <c r="L731" s="6">
        <v>48</v>
      </c>
      <c r="M731" s="6">
        <f>(L731-'Descriptive Stats'!$J$3)/'Descriptive Stats'!$J$7</f>
        <v>-0.85786681323705993</v>
      </c>
      <c r="N731" s="6">
        <v>48</v>
      </c>
      <c r="O731" s="6">
        <f>(N731-'Descriptive Stats'!$L$3)/'Descriptive Stats'!$L$7</f>
        <v>-0.68107738808535334</v>
      </c>
      <c r="P731" s="6">
        <v>336</v>
      </c>
      <c r="Q731" s="6">
        <f>(P731-'Descriptive Stats'!$N$3)/'Descriptive Stats'!$N$7</f>
        <v>-0.83084380275321257</v>
      </c>
      <c r="R731">
        <v>56</v>
      </c>
      <c r="S731" s="5">
        <v>0.33882673091214044</v>
      </c>
    </row>
    <row r="732" spans="1:19" ht="15" customHeight="1" x14ac:dyDescent="0.25">
      <c r="A732">
        <v>294</v>
      </c>
      <c r="B732">
        <v>294</v>
      </c>
      <c r="C732" t="s">
        <v>592</v>
      </c>
      <c r="D732" s="6">
        <v>84</v>
      </c>
      <c r="E732" s="6">
        <f>(D732-'Descriptive Stats'!$B$3)/'Descriptive Stats'!$B$7</f>
        <v>0.54443316542874709</v>
      </c>
      <c r="F732" s="6">
        <v>71</v>
      </c>
      <c r="G732" s="6">
        <f>(F732-'Descriptive Stats'!$D$3)/'Descriptive Stats'!$D$7</f>
        <v>-0.28306956684308615</v>
      </c>
      <c r="H732" s="6">
        <v>43</v>
      </c>
      <c r="I732" s="5">
        <f>('Base Stats'!H349-'Descriptive Stats'!$F$3)/'Descriptive Stats'!$F$7</f>
        <v>-0.97182291557495548</v>
      </c>
      <c r="J732" s="6">
        <v>71</v>
      </c>
      <c r="K732" s="6">
        <f>(J732-'Descriptive Stats'!$H$3)/'Descriptive Stats'!$J$7</f>
        <v>-5.7791369405279132E-2</v>
      </c>
      <c r="L732" s="6">
        <v>43</v>
      </c>
      <c r="M732" s="6">
        <f>(L732-'Descriptive Stats'!$J$3)/'Descriptive Stats'!$J$7</f>
        <v>-1.035324007334792</v>
      </c>
      <c r="N732" s="6">
        <v>48</v>
      </c>
      <c r="O732" s="6">
        <f>(N732-'Descriptive Stats'!$L$3)/'Descriptive Stats'!$L$7</f>
        <v>-0.68107738808535334</v>
      </c>
      <c r="P732" s="6">
        <v>360</v>
      </c>
      <c r="Q732" s="6">
        <f>(P732-'Descriptive Stats'!$N$3)/'Descriptive Stats'!$N$7</f>
        <v>-0.63426719956986588</v>
      </c>
      <c r="R732">
        <v>60</v>
      </c>
      <c r="S732" s="5">
        <v>0.25697382599828134</v>
      </c>
    </row>
    <row r="733" spans="1:19" ht="15" customHeight="1" x14ac:dyDescent="0.25">
      <c r="A733">
        <v>621</v>
      </c>
      <c r="B733">
        <v>621</v>
      </c>
      <c r="C733" t="s">
        <v>1003</v>
      </c>
      <c r="D733" s="6">
        <v>77</v>
      </c>
      <c r="E733" s="6">
        <f>(D733-'Descriptive Stats'!$B$3)/'Descriptive Stats'!$B$7</f>
        <v>0.28032279372944557</v>
      </c>
      <c r="F733" s="6">
        <v>120</v>
      </c>
      <c r="G733" s="6">
        <f>(F733-'Descriptive Stats'!$D$3)/'Descriptive Stats'!$D$7</f>
        <v>1.2249703865983845</v>
      </c>
      <c r="H733" s="6">
        <v>90</v>
      </c>
      <c r="I733" s="5">
        <f>('Base Stats'!H718-'Descriptive Stats'!$F$3)/'Descriptive Stats'!$F$7</f>
        <v>-0.46259697101915992</v>
      </c>
      <c r="J733" s="6">
        <v>60</v>
      </c>
      <c r="K733" s="6">
        <f>(J733-'Descriptive Stats'!$H$3)/'Descriptive Stats'!$J$7</f>
        <v>-0.4481971964202896</v>
      </c>
      <c r="L733" s="6">
        <v>90</v>
      </c>
      <c r="M733" s="6">
        <f>(L733-'Descriptive Stats'!$J$3)/'Descriptive Stats'!$J$7</f>
        <v>0.63277361718388914</v>
      </c>
      <c r="N733" s="6">
        <v>48</v>
      </c>
      <c r="O733" s="6">
        <f>(N733-'Descriptive Stats'!$L$3)/'Descriptive Stats'!$L$7</f>
        <v>-0.68107738808535334</v>
      </c>
      <c r="P733" s="6">
        <v>485</v>
      </c>
      <c r="Q733" s="6">
        <f>(P733-'Descriptive Stats'!$N$3)/'Descriptive Stats'!$N$7</f>
        <v>0.38956927534339847</v>
      </c>
      <c r="R733">
        <v>80.83</v>
      </c>
      <c r="S733" s="5">
        <v>0.45173889703179948</v>
      </c>
    </row>
    <row r="734" spans="1:19" ht="15" customHeight="1" x14ac:dyDescent="0.25">
      <c r="A734">
        <v>132</v>
      </c>
      <c r="B734">
        <v>132</v>
      </c>
      <c r="C734" t="s">
        <v>396</v>
      </c>
      <c r="D734" s="6">
        <v>48</v>
      </c>
      <c r="E734" s="6">
        <f>(D734-'Descriptive Stats'!$B$3)/'Descriptive Stats'!$B$7</f>
        <v>-0.81384874616766056</v>
      </c>
      <c r="F734" s="6">
        <v>48</v>
      </c>
      <c r="G734" s="6">
        <f>(F734-'Descriptive Stats'!$D$3)/'Descriptive Stats'!$D$7</f>
        <v>-0.99092505519316421</v>
      </c>
      <c r="H734" s="6">
        <v>48</v>
      </c>
      <c r="I734" s="5">
        <f>('Base Stats'!H170-'Descriptive Stats'!$F$3)/'Descriptive Stats'!$F$7</f>
        <v>0.81046789037032885</v>
      </c>
      <c r="J734" s="6">
        <v>48</v>
      </c>
      <c r="K734" s="6">
        <f>(J734-'Descriptive Stats'!$H$3)/'Descriptive Stats'!$J$7</f>
        <v>-0.87409446225484644</v>
      </c>
      <c r="L734" s="6">
        <v>48</v>
      </c>
      <c r="M734" s="6">
        <f>(L734-'Descriptive Stats'!$J$3)/'Descriptive Stats'!$J$7</f>
        <v>-0.85786681323705993</v>
      </c>
      <c r="N734" s="6">
        <v>48</v>
      </c>
      <c r="O734" s="6">
        <f>(N734-'Descriptive Stats'!$L$3)/'Descriptive Stats'!$L$7</f>
        <v>-0.68107738808535334</v>
      </c>
      <c r="P734" s="6">
        <v>288</v>
      </c>
      <c r="Q734" s="6">
        <f>(P734-'Descriptive Stats'!$N$3)/'Descriptive Stats'!$N$7</f>
        <v>-1.2239970091199062</v>
      </c>
      <c r="R734">
        <v>48</v>
      </c>
      <c r="S734" s="5">
        <v>4.4506630224661552E-2</v>
      </c>
    </row>
    <row r="735" spans="1:19" ht="15" customHeight="1" x14ac:dyDescent="0.25">
      <c r="A735">
        <v>696</v>
      </c>
      <c r="B735">
        <v>696</v>
      </c>
      <c r="C735" t="s">
        <v>1094</v>
      </c>
      <c r="D735" s="6">
        <v>58</v>
      </c>
      <c r="E735" s="6">
        <f>(D735-'Descriptive Stats'!$B$3)/'Descriptive Stats'!$B$7</f>
        <v>-0.43654821516865844</v>
      </c>
      <c r="F735" s="6">
        <v>89</v>
      </c>
      <c r="G735" s="6">
        <f>(F735-'Descriptive Stats'!$D$3)/'Descriptive Stats'!$D$7</f>
        <v>0.27090429360480101</v>
      </c>
      <c r="H735" s="6">
        <v>77</v>
      </c>
      <c r="I735" s="5">
        <f>('Base Stats'!H801-'Descriptive Stats'!$F$3)/'Descriptive Stats'!$F$7</f>
        <v>-0.62173007869284602</v>
      </c>
      <c r="J735" s="6">
        <v>45</v>
      </c>
      <c r="K735" s="6">
        <f>(J735-'Descriptive Stats'!$H$3)/'Descriptive Stats'!$J$7</f>
        <v>-0.98056877871348569</v>
      </c>
      <c r="L735" s="6">
        <v>45</v>
      </c>
      <c r="M735" s="6">
        <f>(L735-'Descriptive Stats'!$J$3)/'Descriptive Stats'!$J$7</f>
        <v>-0.96434112969569918</v>
      </c>
      <c r="N735" s="6">
        <v>48</v>
      </c>
      <c r="O735" s="6">
        <f>(N735-'Descriptive Stats'!$L$3)/'Descriptive Stats'!$L$7</f>
        <v>-0.68107738808535334</v>
      </c>
      <c r="P735" s="6">
        <v>362</v>
      </c>
      <c r="Q735" s="6">
        <f>(P735-'Descriptive Stats'!$N$3)/'Descriptive Stats'!$N$7</f>
        <v>-0.61788581597125369</v>
      </c>
      <c r="R735">
        <v>60.33</v>
      </c>
      <c r="S735" s="5">
        <v>0.18365446179666384</v>
      </c>
    </row>
    <row r="736" spans="1:19" ht="15" customHeight="1" x14ac:dyDescent="0.25">
      <c r="A736">
        <v>831</v>
      </c>
      <c r="B736">
        <v>831</v>
      </c>
      <c r="C736" t="s">
        <v>1257</v>
      </c>
      <c r="D736" s="6">
        <v>42</v>
      </c>
      <c r="E736" s="6">
        <f>(D736-'Descriptive Stats'!$B$3)/'Descriptive Stats'!$B$7</f>
        <v>-1.0402290647670618</v>
      </c>
      <c r="F736" s="6">
        <v>40</v>
      </c>
      <c r="G736" s="6">
        <f>(F736-'Descriptive Stats'!$D$3)/'Descriptive Stats'!$D$7</f>
        <v>-1.2371356598366696</v>
      </c>
      <c r="H736" s="6">
        <v>55</v>
      </c>
      <c r="I736" s="5">
        <f>('Base Stats'!H953-'Descriptive Stats'!$F$3)/'Descriptive Stats'!$F$7</f>
        <v>0.33306856734927059</v>
      </c>
      <c r="J736" s="6">
        <v>40</v>
      </c>
      <c r="K736" s="6">
        <f>(J736-'Descriptive Stats'!$H$3)/'Descriptive Stats'!$J$7</f>
        <v>-1.1580259728112177</v>
      </c>
      <c r="L736" s="6">
        <v>45</v>
      </c>
      <c r="M736" s="6">
        <f>(L736-'Descriptive Stats'!$J$3)/'Descriptive Stats'!$J$7</f>
        <v>-0.96434112969569918</v>
      </c>
      <c r="N736" s="6">
        <v>48</v>
      </c>
      <c r="O736" s="6">
        <f>(N736-'Descriptive Stats'!$L$3)/'Descriptive Stats'!$L$7</f>
        <v>-0.68107738808535334</v>
      </c>
      <c r="P736" s="6">
        <v>270</v>
      </c>
      <c r="Q736" s="6">
        <f>(P736-'Descriptive Stats'!$N$3)/'Descriptive Stats'!$N$7</f>
        <v>-1.3714294615074163</v>
      </c>
      <c r="R736">
        <v>45</v>
      </c>
      <c r="S736" s="5">
        <v>8.3661039411067006E-2</v>
      </c>
    </row>
    <row r="737" spans="1:19" ht="15" customHeight="1" x14ac:dyDescent="0.25">
      <c r="A737">
        <v>559</v>
      </c>
      <c r="B737">
        <v>559</v>
      </c>
      <c r="C737" t="s">
        <v>937</v>
      </c>
      <c r="D737" s="6">
        <v>50</v>
      </c>
      <c r="E737" s="6">
        <f>(D737-'Descriptive Stats'!$B$3)/'Descriptive Stats'!$B$7</f>
        <v>-0.73838863996786008</v>
      </c>
      <c r="F737" s="6">
        <v>75</v>
      </c>
      <c r="G737" s="6">
        <f>(F737-'Descriptive Stats'!$D$3)/'Descriptive Stats'!$D$7</f>
        <v>-0.15996426452133344</v>
      </c>
      <c r="H737" s="6">
        <v>70</v>
      </c>
      <c r="I737" s="5">
        <f>('Base Stats'!H654-'Descriptive Stats'!$F$3)/'Descriptive Stats'!$F$7</f>
        <v>-0.78086318636653218</v>
      </c>
      <c r="J737" s="6">
        <v>35</v>
      </c>
      <c r="K737" s="6">
        <f>(J737-'Descriptive Stats'!$H$3)/'Descriptive Stats'!$J$7</f>
        <v>-1.3354831669089497</v>
      </c>
      <c r="L737" s="6">
        <v>70</v>
      </c>
      <c r="M737" s="6">
        <f>(L737-'Descriptive Stats'!$J$3)/'Descriptive Stats'!$J$7</f>
        <v>-7.7055159207039009E-2</v>
      </c>
      <c r="N737" s="6">
        <v>48</v>
      </c>
      <c r="O737" s="6">
        <f>(N737-'Descriptive Stats'!$L$3)/'Descriptive Stats'!$L$7</f>
        <v>-0.68107738808535334</v>
      </c>
      <c r="P737" s="6">
        <v>348</v>
      </c>
      <c r="Q737" s="6">
        <f>(P737-'Descriptive Stats'!$N$3)/'Descriptive Stats'!$N$7</f>
        <v>-0.73255550116153922</v>
      </c>
      <c r="R737">
        <v>58</v>
      </c>
      <c r="S737" s="5">
        <v>0.1769160370650526</v>
      </c>
    </row>
    <row r="738" spans="1:19" ht="15" customHeight="1" x14ac:dyDescent="0.25">
      <c r="A738">
        <v>450</v>
      </c>
      <c r="B738">
        <v>450</v>
      </c>
      <c r="C738" t="s">
        <v>800</v>
      </c>
      <c r="D738" s="6">
        <v>108</v>
      </c>
      <c r="E738" s="6">
        <f>(D738-'Descriptive Stats'!$B$3)/'Descriptive Stats'!$B$7</f>
        <v>1.4499544398263522</v>
      </c>
      <c r="F738" s="6">
        <v>112</v>
      </c>
      <c r="G738" s="6">
        <f>(F738-'Descriptive Stats'!$D$3)/'Descriptive Stats'!$D$7</f>
        <v>0.978759781954879</v>
      </c>
      <c r="H738" s="6">
        <v>118</v>
      </c>
      <c r="I738" s="5">
        <f>('Base Stats'!H531-'Descriptive Stats'!$F$3)/'Descriptive Stats'!$F$7</f>
        <v>-1.0991294017139044</v>
      </c>
      <c r="J738" s="6">
        <v>68</v>
      </c>
      <c r="K738" s="6">
        <f>(J738-'Descriptive Stats'!$H$3)/'Descriptive Stats'!$J$7</f>
        <v>-0.16426568586391835</v>
      </c>
      <c r="L738" s="6">
        <v>72</v>
      </c>
      <c r="M738" s="6">
        <f>(L738-'Descriptive Stats'!$J$3)/'Descriptive Stats'!$J$7</f>
        <v>-6.0722815679461967E-3</v>
      </c>
      <c r="N738" s="6">
        <v>47</v>
      </c>
      <c r="O738" s="6">
        <f>(N738-'Descriptive Stats'!$L$3)/'Descriptive Stats'!$L$7</f>
        <v>-0.71456975807146639</v>
      </c>
      <c r="P738" s="6">
        <v>525</v>
      </c>
      <c r="Q738" s="6">
        <f>(P738-'Descriptive Stats'!$N$3)/'Descriptive Stats'!$N$7</f>
        <v>0.7171969473156431</v>
      </c>
      <c r="R738">
        <v>87.5</v>
      </c>
      <c r="S738" s="5">
        <v>0.58087086205104987</v>
      </c>
    </row>
    <row r="739" spans="1:19" ht="15" customHeight="1" x14ac:dyDescent="0.25">
      <c r="A739">
        <v>544</v>
      </c>
      <c r="B739">
        <v>544</v>
      </c>
      <c r="C739" t="s">
        <v>914</v>
      </c>
      <c r="D739" s="6">
        <v>40</v>
      </c>
      <c r="E739" s="6">
        <f>(D739-'Descriptive Stats'!$B$3)/'Descriptive Stats'!$B$7</f>
        <v>-1.1156891709668622</v>
      </c>
      <c r="F739" s="6">
        <v>55</v>
      </c>
      <c r="G739" s="6">
        <f>(F739-'Descriptive Stats'!$D$3)/'Descriptive Stats'!$D$7</f>
        <v>-0.77549077613009698</v>
      </c>
      <c r="H739" s="6">
        <v>99</v>
      </c>
      <c r="I739" s="5">
        <f>('Base Stats'!H635-'Descriptive Stats'!$F$3)/'Descriptive Stats'!$F$7</f>
        <v>1.6061334287387594</v>
      </c>
      <c r="J739" s="6">
        <v>40</v>
      </c>
      <c r="K739" s="6">
        <f>(J739-'Descriptive Stats'!$H$3)/'Descriptive Stats'!$J$7</f>
        <v>-1.1580259728112177</v>
      </c>
      <c r="L739" s="6">
        <v>79</v>
      </c>
      <c r="M739" s="6">
        <f>(L739-'Descriptive Stats'!$J$3)/'Descriptive Stats'!$J$7</f>
        <v>0.24236779016887866</v>
      </c>
      <c r="N739" s="6">
        <v>47</v>
      </c>
      <c r="O739" s="6">
        <f>(N739-'Descriptive Stats'!$L$3)/'Descriptive Stats'!$L$7</f>
        <v>-0.71456975807146639</v>
      </c>
      <c r="P739" s="6">
        <v>360</v>
      </c>
      <c r="Q739" s="6">
        <f>(P739-'Descriptive Stats'!$N$3)/'Descriptive Stats'!$N$7</f>
        <v>-0.63426719956986588</v>
      </c>
      <c r="R739">
        <v>60</v>
      </c>
      <c r="S739" s="5">
        <v>0.22046049930206368</v>
      </c>
    </row>
    <row r="740" spans="1:19" ht="15" customHeight="1" x14ac:dyDescent="0.25">
      <c r="A740">
        <v>455</v>
      </c>
      <c r="B740">
        <v>455</v>
      </c>
      <c r="C740" t="s">
        <v>805</v>
      </c>
      <c r="D740" s="6">
        <v>74</v>
      </c>
      <c r="E740" s="6">
        <f>(D740-'Descriptive Stats'!$B$3)/'Descriptive Stats'!$B$7</f>
        <v>0.16713263442974496</v>
      </c>
      <c r="F740" s="6">
        <v>100</v>
      </c>
      <c r="G740" s="6">
        <f>(F740-'Descriptive Stats'!$D$3)/'Descriptive Stats'!$D$7</f>
        <v>0.60944387498962094</v>
      </c>
      <c r="H740" s="6">
        <v>72</v>
      </c>
      <c r="I740" s="5">
        <f>('Base Stats'!H536-'Descriptive Stats'!$F$3)/'Descriptive Stats'!$F$7</f>
        <v>-0.78086318636653218</v>
      </c>
      <c r="J740" s="6">
        <v>90</v>
      </c>
      <c r="K740" s="6">
        <f>(J740-'Descriptive Stats'!$H$3)/'Descriptive Stats'!$J$7</f>
        <v>0.61654596816610263</v>
      </c>
      <c r="L740" s="6">
        <v>72</v>
      </c>
      <c r="M740" s="6">
        <f>(L740-'Descriptive Stats'!$J$3)/'Descriptive Stats'!$J$7</f>
        <v>-6.0722815679461967E-3</v>
      </c>
      <c r="N740" s="6">
        <v>46</v>
      </c>
      <c r="O740" s="6">
        <f>(N740-'Descriptive Stats'!$L$3)/'Descriptive Stats'!$L$7</f>
        <v>-0.74806212805757943</v>
      </c>
      <c r="P740" s="6">
        <v>454</v>
      </c>
      <c r="Q740" s="6">
        <f>(P740-'Descriptive Stats'!$N$3)/'Descriptive Stats'!$N$7</f>
        <v>0.1356578295649089</v>
      </c>
      <c r="R740">
        <v>75.67</v>
      </c>
      <c r="S740" s="5">
        <v>0.27430372399188108</v>
      </c>
    </row>
    <row r="741" spans="1:19" ht="15" customHeight="1" x14ac:dyDescent="0.25">
      <c r="A741">
        <v>698</v>
      </c>
      <c r="B741">
        <v>698</v>
      </c>
      <c r="C741" t="s">
        <v>1096</v>
      </c>
      <c r="D741" s="6">
        <v>77</v>
      </c>
      <c r="E741" s="6">
        <f>(D741-'Descriptive Stats'!$B$3)/'Descriptive Stats'!$B$7</f>
        <v>0.28032279372944557</v>
      </c>
      <c r="F741" s="6">
        <v>59</v>
      </c>
      <c r="G741" s="6">
        <f>(F741-'Descriptive Stats'!$D$3)/'Descriptive Stats'!$D$7</f>
        <v>-0.65238547380834422</v>
      </c>
      <c r="H741" s="6">
        <v>50</v>
      </c>
      <c r="I741" s="5">
        <f>('Base Stats'!H803-'Descriptive Stats'!$F$3)/'Descriptive Stats'!$F$7</f>
        <v>-0.93999629404021823</v>
      </c>
      <c r="J741" s="6">
        <v>67</v>
      </c>
      <c r="K741" s="6">
        <f>(J741-'Descriptive Stats'!$H$3)/'Descriptive Stats'!$J$7</f>
        <v>-0.19975712468346477</v>
      </c>
      <c r="L741" s="6">
        <v>63</v>
      </c>
      <c r="M741" s="6">
        <f>(L741-'Descriptive Stats'!$J$3)/'Descriptive Stats'!$J$7</f>
        <v>-0.32549523094386384</v>
      </c>
      <c r="N741" s="6">
        <v>46</v>
      </c>
      <c r="O741" s="6">
        <f>(N741-'Descriptive Stats'!$L$3)/'Descriptive Stats'!$L$7</f>
        <v>-0.74806212805757943</v>
      </c>
      <c r="P741" s="6">
        <v>362</v>
      </c>
      <c r="Q741" s="6">
        <f>(P741-'Descriptive Stats'!$N$3)/'Descriptive Stats'!$N$7</f>
        <v>-0.61788581597125369</v>
      </c>
      <c r="R741">
        <v>60.33</v>
      </c>
      <c r="S741" s="5">
        <v>0.11993323558704375</v>
      </c>
    </row>
    <row r="742" spans="1:19" ht="15" customHeight="1" x14ac:dyDescent="0.25">
      <c r="A742">
        <v>736</v>
      </c>
      <c r="B742">
        <v>736</v>
      </c>
      <c r="C742" t="s">
        <v>1148</v>
      </c>
      <c r="D742" s="6">
        <v>47</v>
      </c>
      <c r="E742" s="6">
        <f>(D742-'Descriptive Stats'!$B$3)/'Descriptive Stats'!$B$7</f>
        <v>-0.85157879926756075</v>
      </c>
      <c r="F742" s="6">
        <v>62</v>
      </c>
      <c r="G742" s="6">
        <f>(F742-'Descriptive Stats'!$D$3)/'Descriptive Stats'!$D$7</f>
        <v>-0.56005649706702976</v>
      </c>
      <c r="H742" s="6">
        <v>45</v>
      </c>
      <c r="I742" s="5">
        <f>('Base Stats'!H851-'Descriptive Stats'!$F$3)/'Descriptive Stats'!$F$7</f>
        <v>-0.84451642943600658</v>
      </c>
      <c r="J742" s="6">
        <v>55</v>
      </c>
      <c r="K742" s="6">
        <f>(J742-'Descriptive Stats'!$H$3)/'Descriptive Stats'!$J$7</f>
        <v>-0.62565439051802163</v>
      </c>
      <c r="L742" s="6">
        <v>45</v>
      </c>
      <c r="M742" s="6">
        <f>(L742-'Descriptive Stats'!$J$3)/'Descriptive Stats'!$J$7</f>
        <v>-0.96434112969569918</v>
      </c>
      <c r="N742" s="6">
        <v>46</v>
      </c>
      <c r="O742" s="6">
        <f>(N742-'Descriptive Stats'!$L$3)/'Descriptive Stats'!$L$7</f>
        <v>-0.74806212805757943</v>
      </c>
      <c r="P742" s="6">
        <v>300</v>
      </c>
      <c r="Q742" s="6">
        <f>(P742-'Descriptive Stats'!$N$3)/'Descriptive Stats'!$N$7</f>
        <v>-1.1257087075282328</v>
      </c>
      <c r="R742">
        <v>50</v>
      </c>
      <c r="S742" s="5">
        <v>6.3406006123381237E-2</v>
      </c>
    </row>
    <row r="743" spans="1:19" x14ac:dyDescent="0.25">
      <c r="A743">
        <v>710</v>
      </c>
      <c r="B743">
        <v>710</v>
      </c>
      <c r="C743" t="s">
        <v>1110</v>
      </c>
      <c r="D743" s="6">
        <v>54</v>
      </c>
      <c r="E743" s="6">
        <f>(D743-'Descriptive Stats'!$B$3)/'Descriptive Stats'!$B$7</f>
        <v>-0.58746842756825923</v>
      </c>
      <c r="F743" s="6">
        <v>66</v>
      </c>
      <c r="G743" s="6">
        <f>(F743-'Descriptive Stats'!$D$3)/'Descriptive Stats'!$D$7</f>
        <v>-0.43695119474527705</v>
      </c>
      <c r="H743" s="6">
        <v>70</v>
      </c>
      <c r="I743" s="5">
        <f>('Base Stats'!H817-'Descriptive Stats'!$F$3)/'Descriptive Stats'!$F$7</f>
        <v>2.242665859433504</v>
      </c>
      <c r="J743" s="6">
        <v>44</v>
      </c>
      <c r="K743" s="6">
        <f>(J743-'Descriptive Stats'!$H$3)/'Descriptive Stats'!$J$7</f>
        <v>-1.0160602175330322</v>
      </c>
      <c r="L743" s="6">
        <v>55</v>
      </c>
      <c r="M743" s="6">
        <f>(L743-'Descriptive Stats'!$J$3)/'Descriptive Stats'!$J$7</f>
        <v>-0.60942674150023513</v>
      </c>
      <c r="N743" s="6">
        <v>46</v>
      </c>
      <c r="O743" s="6">
        <f>(N743-'Descriptive Stats'!$L$3)/'Descriptive Stats'!$L$7</f>
        <v>-0.74806212805757943</v>
      </c>
      <c r="P743" s="6">
        <v>335</v>
      </c>
      <c r="Q743" s="6">
        <f>(P743-'Descriptive Stats'!$N$3)/'Descriptive Stats'!$N$7</f>
        <v>-0.83903449455251877</v>
      </c>
      <c r="R743">
        <v>55.83</v>
      </c>
      <c r="S743" s="5">
        <v>7.1489813884675193E-2</v>
      </c>
    </row>
    <row r="744" spans="1:19" ht="15" customHeight="1" x14ac:dyDescent="0.25">
      <c r="A744">
        <v>843</v>
      </c>
      <c r="B744">
        <v>843</v>
      </c>
      <c r="C744" t="s">
        <v>1269</v>
      </c>
      <c r="D744" s="6">
        <v>52</v>
      </c>
      <c r="E744" s="6">
        <f>(D744-'Descriptive Stats'!$B$3)/'Descriptive Stats'!$B$7</f>
        <v>-0.66292853376805971</v>
      </c>
      <c r="F744" s="6">
        <v>57</v>
      </c>
      <c r="G744" s="6">
        <f>(F744-'Descriptive Stats'!$D$3)/'Descriptive Stats'!$D$7</f>
        <v>-0.7139381249692206</v>
      </c>
      <c r="H744" s="6">
        <v>75</v>
      </c>
      <c r="I744" s="5">
        <f>('Base Stats'!H965-'Descriptive Stats'!$F$3)/'Descriptive Stats'!$F$7</f>
        <v>-0.62173007869284602</v>
      </c>
      <c r="J744" s="6">
        <v>35</v>
      </c>
      <c r="K744" s="6">
        <f>(J744-'Descriptive Stats'!$H$3)/'Descriptive Stats'!$J$7</f>
        <v>-1.3354831669089497</v>
      </c>
      <c r="L744" s="6">
        <v>50</v>
      </c>
      <c r="M744" s="6">
        <f>(L744-'Descriptive Stats'!$J$3)/'Descriptive Stats'!$J$7</f>
        <v>-0.7868839355979671</v>
      </c>
      <c r="N744" s="6">
        <v>46</v>
      </c>
      <c r="O744" s="6">
        <f>(N744-'Descriptive Stats'!$L$3)/'Descriptive Stats'!$L$7</f>
        <v>-0.74806212805757943</v>
      </c>
      <c r="P744" s="6">
        <v>315</v>
      </c>
      <c r="Q744" s="6">
        <f>(P744-'Descriptive Stats'!$N$3)/'Descriptive Stats'!$N$7</f>
        <v>-1.0028483305386411</v>
      </c>
      <c r="R744">
        <v>52.5</v>
      </c>
      <c r="S744" s="5">
        <v>0.1543387729242815</v>
      </c>
    </row>
    <row r="745" spans="1:19" ht="15" customHeight="1" x14ac:dyDescent="0.25">
      <c r="A745">
        <v>181</v>
      </c>
      <c r="B745" t="s">
        <v>454</v>
      </c>
      <c r="C745" t="s">
        <v>455</v>
      </c>
      <c r="D745" s="6">
        <v>90</v>
      </c>
      <c r="E745" s="6">
        <f>(D745-'Descriptive Stats'!$B$3)/'Descriptive Stats'!$B$7</f>
        <v>0.77081348402814831</v>
      </c>
      <c r="F745" s="6">
        <v>95</v>
      </c>
      <c r="G745" s="6">
        <f>(F745-'Descriptive Stats'!$D$3)/'Descriptive Stats'!$D$7</f>
        <v>0.45556224708743004</v>
      </c>
      <c r="H745" s="6">
        <v>105</v>
      </c>
      <c r="I745" s="5">
        <f>('Base Stats'!H224-'Descriptive Stats'!$F$3)/'Descriptive Stats'!$F$7</f>
        <v>-0.62173007869284602</v>
      </c>
      <c r="J745" s="6">
        <v>165</v>
      </c>
      <c r="K745" s="6">
        <f>(J745-'Descriptive Stats'!$H$3)/'Descriptive Stats'!$J$7</f>
        <v>3.2784038796320831</v>
      </c>
      <c r="L745" s="6">
        <v>110</v>
      </c>
      <c r="M745" s="6">
        <f>(L745-'Descriptive Stats'!$J$3)/'Descriptive Stats'!$J$7</f>
        <v>1.3426023935748173</v>
      </c>
      <c r="N745" s="6">
        <v>45</v>
      </c>
      <c r="O745" s="6">
        <f>(N745-'Descriptive Stats'!$L$3)/'Descriptive Stats'!$L$7</f>
        <v>-0.78155449804369248</v>
      </c>
      <c r="P745" s="6">
        <v>610</v>
      </c>
      <c r="Q745" s="6">
        <f>(P745-'Descriptive Stats'!$N$3)/'Descriptive Stats'!$N$7</f>
        <v>1.4134057502566628</v>
      </c>
      <c r="R745">
        <v>101.67</v>
      </c>
      <c r="S745" s="5">
        <v>1.7742341784835232</v>
      </c>
    </row>
    <row r="746" spans="1:19" ht="15" customHeight="1" x14ac:dyDescent="0.25">
      <c r="A746">
        <v>103</v>
      </c>
      <c r="B746" t="s">
        <v>354</v>
      </c>
      <c r="C746" t="s">
        <v>355</v>
      </c>
      <c r="D746" s="6">
        <v>95</v>
      </c>
      <c r="E746" s="6">
        <f>(D746-'Descriptive Stats'!$B$3)/'Descriptive Stats'!$B$7</f>
        <v>0.95946374952764946</v>
      </c>
      <c r="F746" s="6">
        <v>105</v>
      </c>
      <c r="G746" s="6">
        <f>(F746-'Descriptive Stats'!$D$3)/'Descriptive Stats'!$D$7</f>
        <v>0.76332550289181178</v>
      </c>
      <c r="H746" s="6">
        <v>85</v>
      </c>
      <c r="I746" s="5">
        <f>('Base Stats'!H135-'Descriptive Stats'!$F$3)/'Descriptive Stats'!$F$7</f>
        <v>-0.78086318636653218</v>
      </c>
      <c r="J746" s="6">
        <v>125</v>
      </c>
      <c r="K746" s="6">
        <f>(J746-'Descriptive Stats'!$H$3)/'Descriptive Stats'!$J$7</f>
        <v>1.8587463268502269</v>
      </c>
      <c r="L746" s="6">
        <v>75</v>
      </c>
      <c r="M746" s="6">
        <f>(L746-'Descriptive Stats'!$J$3)/'Descriptive Stats'!$J$7</f>
        <v>0.10040203489069302</v>
      </c>
      <c r="N746" s="6">
        <v>45</v>
      </c>
      <c r="O746" s="6">
        <f>(N746-'Descriptive Stats'!$L$3)/'Descriptive Stats'!$L$7</f>
        <v>-0.78155449804369248</v>
      </c>
      <c r="P746" s="6">
        <v>530</v>
      </c>
      <c r="Q746" s="6">
        <f>(P746-'Descriptive Stats'!$N$3)/'Descriptive Stats'!$N$7</f>
        <v>0.75815040631217367</v>
      </c>
      <c r="R746">
        <v>88.33</v>
      </c>
      <c r="S746" s="5">
        <v>0.65051216350130381</v>
      </c>
    </row>
    <row r="747" spans="1:19" ht="15" customHeight="1" x14ac:dyDescent="0.25">
      <c r="A747">
        <v>224</v>
      </c>
      <c r="B747">
        <v>224</v>
      </c>
      <c r="C747" t="s">
        <v>506</v>
      </c>
      <c r="D747" s="6">
        <v>75</v>
      </c>
      <c r="E747" s="6">
        <f>(D747-'Descriptive Stats'!$B$3)/'Descriptive Stats'!$B$7</f>
        <v>0.20486268752964518</v>
      </c>
      <c r="F747" s="6">
        <v>105</v>
      </c>
      <c r="G747" s="6">
        <f>(F747-'Descriptive Stats'!$D$3)/'Descriptive Stats'!$D$7</f>
        <v>0.76332550289181178</v>
      </c>
      <c r="H747" s="6">
        <v>75</v>
      </c>
      <c r="I747" s="5">
        <f>('Base Stats'!H271-'Descriptive Stats'!$F$3)/'Descriptive Stats'!$F$7</f>
        <v>-1.2582625093875905</v>
      </c>
      <c r="J747" s="6">
        <v>105</v>
      </c>
      <c r="K747" s="6">
        <f>(J747-'Descriptive Stats'!$H$3)/'Descriptive Stats'!$J$7</f>
        <v>1.1489175504592988</v>
      </c>
      <c r="L747" s="6">
        <v>75</v>
      </c>
      <c r="M747" s="6">
        <f>(L747-'Descriptive Stats'!$J$3)/'Descriptive Stats'!$J$7</f>
        <v>0.10040203489069302</v>
      </c>
      <c r="N747" s="6">
        <v>45</v>
      </c>
      <c r="O747" s="6">
        <f>(N747-'Descriptive Stats'!$L$3)/'Descriptive Stats'!$L$7</f>
        <v>-0.78155449804369248</v>
      </c>
      <c r="P747" s="6">
        <v>480</v>
      </c>
      <c r="Q747" s="6">
        <f>(P747-'Descriptive Stats'!$N$3)/'Descriptive Stats'!$N$7</f>
        <v>0.34861581634686789</v>
      </c>
      <c r="R747">
        <v>80</v>
      </c>
      <c r="S747" s="5">
        <v>0.56802526029123768</v>
      </c>
    </row>
    <row r="748" spans="1:19" ht="15" customHeight="1" x14ac:dyDescent="0.25">
      <c r="A748">
        <v>81</v>
      </c>
      <c r="B748">
        <v>81</v>
      </c>
      <c r="C748" t="s">
        <v>323</v>
      </c>
      <c r="D748" s="6">
        <v>25</v>
      </c>
      <c r="E748" s="6">
        <f>(D748-'Descriptive Stats'!$B$3)/'Descriptive Stats'!$B$7</f>
        <v>-1.6816399674653655</v>
      </c>
      <c r="F748" s="6">
        <v>35</v>
      </c>
      <c r="G748" s="6">
        <f>(F748-'Descriptive Stats'!$D$3)/'Descriptive Stats'!$D$7</f>
        <v>-1.3910172877388605</v>
      </c>
      <c r="H748" s="6">
        <v>70</v>
      </c>
      <c r="I748" s="5">
        <f>('Base Stats'!H108-'Descriptive Stats'!$F$3)/'Descriptive Stats'!$F$7</f>
        <v>-0.1125041341370505</v>
      </c>
      <c r="J748" s="6">
        <v>95</v>
      </c>
      <c r="K748" s="6">
        <f>(J748-'Descriptive Stats'!$H$3)/'Descriptive Stats'!$J$7</f>
        <v>0.79400316226383461</v>
      </c>
      <c r="L748" s="6">
        <v>55</v>
      </c>
      <c r="M748" s="6">
        <f>(L748-'Descriptive Stats'!$J$3)/'Descriptive Stats'!$J$7</f>
        <v>-0.60942674150023513</v>
      </c>
      <c r="N748" s="6">
        <v>45</v>
      </c>
      <c r="O748" s="6">
        <f>(N748-'Descriptive Stats'!$L$3)/'Descriptive Stats'!$L$7</f>
        <v>-0.78155449804369248</v>
      </c>
      <c r="P748" s="6">
        <v>325</v>
      </c>
      <c r="Q748" s="6">
        <f>(P748-'Descriptive Stats'!$N$3)/'Descriptive Stats'!$N$7</f>
        <v>-0.92094141254557993</v>
      </c>
      <c r="R748">
        <v>54.17</v>
      </c>
      <c r="S748" s="5">
        <v>0.7718333095844977</v>
      </c>
    </row>
    <row r="749" spans="1:19" ht="15" customHeight="1" x14ac:dyDescent="0.25">
      <c r="A749">
        <v>40</v>
      </c>
      <c r="B749">
        <v>40</v>
      </c>
      <c r="C749" t="s">
        <v>258</v>
      </c>
      <c r="D749" s="6">
        <v>140</v>
      </c>
      <c r="E749" s="6">
        <f>(D749-'Descriptive Stats'!$B$3)/'Descriptive Stats'!$B$7</f>
        <v>2.657316139023159</v>
      </c>
      <c r="F749" s="6">
        <v>70</v>
      </c>
      <c r="G749" s="6">
        <f>(F749-'Descriptive Stats'!$D$3)/'Descriptive Stats'!$D$7</f>
        <v>-0.31384589242352434</v>
      </c>
      <c r="H749" s="6">
        <v>45</v>
      </c>
      <c r="I749" s="5">
        <f>('Base Stats'!H55-'Descriptive Stats'!$F$3)/'Descriptive Stats'!$F$7</f>
        <v>-0.46259697101915992</v>
      </c>
      <c r="J749" s="6">
        <v>85</v>
      </c>
      <c r="K749" s="6">
        <f>(J749-'Descriptive Stats'!$H$3)/'Descriptive Stats'!$J$7</f>
        <v>0.43908877406837055</v>
      </c>
      <c r="L749" s="6">
        <v>50</v>
      </c>
      <c r="M749" s="6">
        <f>(L749-'Descriptive Stats'!$J$3)/'Descriptive Stats'!$J$7</f>
        <v>-0.7868839355979671</v>
      </c>
      <c r="N749" s="6">
        <v>45</v>
      </c>
      <c r="O749" s="6">
        <f>(N749-'Descriptive Stats'!$L$3)/'Descriptive Stats'!$L$7</f>
        <v>-0.78155449804369248</v>
      </c>
      <c r="P749" s="6">
        <v>435</v>
      </c>
      <c r="Q749" s="6">
        <f>(P749-'Descriptive Stats'!$N$3)/'Descriptive Stats'!$N$7</f>
        <v>-1.9965314621907263E-2</v>
      </c>
      <c r="R749">
        <v>72.5</v>
      </c>
      <c r="S749" s="5">
        <v>1.3906818189097412</v>
      </c>
    </row>
    <row r="750" spans="1:19" ht="15" customHeight="1" x14ac:dyDescent="0.25">
      <c r="A750">
        <v>754</v>
      </c>
      <c r="B750">
        <v>754</v>
      </c>
      <c r="C750" t="s">
        <v>1172</v>
      </c>
      <c r="D750" s="6">
        <v>70</v>
      </c>
      <c r="E750" s="6">
        <f>(D750-'Descriptive Stats'!$B$3)/'Descriptive Stats'!$B$7</f>
        <v>1.6212422030144117E-2</v>
      </c>
      <c r="F750" s="6">
        <v>105</v>
      </c>
      <c r="G750" s="6">
        <f>(F750-'Descriptive Stats'!$D$3)/'Descriptive Stats'!$D$7</f>
        <v>0.76332550289181178</v>
      </c>
      <c r="H750" s="6">
        <v>90</v>
      </c>
      <c r="I750" s="5">
        <f>('Base Stats'!H872-'Descriptive Stats'!$F$3)/'Descriptive Stats'!$F$7</f>
        <v>-0.93999629404021823</v>
      </c>
      <c r="J750" s="6">
        <v>80</v>
      </c>
      <c r="K750" s="6">
        <f>(J750-'Descriptive Stats'!$H$3)/'Descriptive Stats'!$J$7</f>
        <v>0.26163157997063852</v>
      </c>
      <c r="L750" s="6">
        <v>90</v>
      </c>
      <c r="M750" s="6">
        <f>(L750-'Descriptive Stats'!$J$3)/'Descriptive Stats'!$J$7</f>
        <v>0.63277361718388914</v>
      </c>
      <c r="N750" s="6">
        <v>45</v>
      </c>
      <c r="O750" s="6">
        <f>(N750-'Descriptive Stats'!$L$3)/'Descriptive Stats'!$L$7</f>
        <v>-0.78155449804369248</v>
      </c>
      <c r="P750" s="6">
        <v>480</v>
      </c>
      <c r="Q750" s="6">
        <f>(P750-'Descriptive Stats'!$N$3)/'Descriptive Stats'!$N$7</f>
        <v>0.34861581634686789</v>
      </c>
      <c r="R750">
        <v>80</v>
      </c>
      <c r="S750" s="5">
        <v>0.4243041530137977</v>
      </c>
    </row>
    <row r="751" spans="1:19" ht="15" customHeight="1" x14ac:dyDescent="0.25">
      <c r="A751">
        <v>180</v>
      </c>
      <c r="B751">
        <v>180</v>
      </c>
      <c r="C751" t="s">
        <v>452</v>
      </c>
      <c r="D751" s="6">
        <v>70</v>
      </c>
      <c r="E751" s="6">
        <f>(D751-'Descriptive Stats'!$B$3)/'Descriptive Stats'!$B$7</f>
        <v>1.6212422030144117E-2</v>
      </c>
      <c r="F751" s="6">
        <v>55</v>
      </c>
      <c r="G751" s="6">
        <f>(F751-'Descriptive Stats'!$D$3)/'Descriptive Stats'!$D$7</f>
        <v>-0.77549077613009698</v>
      </c>
      <c r="H751" s="6">
        <v>55</v>
      </c>
      <c r="I751" s="5">
        <f>('Base Stats'!H222-'Descriptive Stats'!$F$3)/'Descriptive Stats'!$F$7</f>
        <v>-1.5765287247349626</v>
      </c>
      <c r="J751" s="6">
        <v>80</v>
      </c>
      <c r="K751" s="6">
        <f>(J751-'Descriptive Stats'!$H$3)/'Descriptive Stats'!$J$7</f>
        <v>0.26163157997063852</v>
      </c>
      <c r="L751" s="6">
        <v>60</v>
      </c>
      <c r="M751" s="6">
        <f>(L751-'Descriptive Stats'!$J$3)/'Descriptive Stats'!$J$7</f>
        <v>-0.4319695474025031</v>
      </c>
      <c r="N751" s="6">
        <v>45</v>
      </c>
      <c r="O751" s="6">
        <f>(N751-'Descriptive Stats'!$L$3)/'Descriptive Stats'!$L$7</f>
        <v>-0.78155449804369248</v>
      </c>
      <c r="P751" s="6">
        <v>365</v>
      </c>
      <c r="Q751" s="6">
        <f>(P751-'Descriptive Stats'!$N$3)/'Descriptive Stats'!$N$7</f>
        <v>-0.5933137405733353</v>
      </c>
      <c r="R751">
        <v>60.83</v>
      </c>
      <c r="S751" s="5">
        <v>0.4475044867599588</v>
      </c>
    </row>
    <row r="752" spans="1:19" ht="15" customHeight="1" x14ac:dyDescent="0.25">
      <c r="A752">
        <v>364</v>
      </c>
      <c r="B752">
        <v>364</v>
      </c>
      <c r="C752" t="s">
        <v>684</v>
      </c>
      <c r="D752" s="6">
        <v>90</v>
      </c>
      <c r="E752" s="6">
        <f>(D752-'Descriptive Stats'!$B$3)/'Descriptive Stats'!$B$7</f>
        <v>0.77081348402814831</v>
      </c>
      <c r="F752" s="6">
        <v>60</v>
      </c>
      <c r="G752" s="6">
        <f>(F752-'Descriptive Stats'!$D$3)/'Descriptive Stats'!$D$7</f>
        <v>-0.62160914822790603</v>
      </c>
      <c r="H752" s="6">
        <v>70</v>
      </c>
      <c r="I752" s="5">
        <f>('Base Stats'!H430-'Descriptive Stats'!$F$3)/'Descriptive Stats'!$F$7</f>
        <v>-1.0991294017139044</v>
      </c>
      <c r="J752" s="6">
        <v>75</v>
      </c>
      <c r="K752" s="6">
        <f>(J752-'Descriptive Stats'!$H$3)/'Descriptive Stats'!$J$7</f>
        <v>8.4174385872906501E-2</v>
      </c>
      <c r="L752" s="6">
        <v>70</v>
      </c>
      <c r="M752" s="6">
        <f>(L752-'Descriptive Stats'!$J$3)/'Descriptive Stats'!$J$7</f>
        <v>-7.7055159207039009E-2</v>
      </c>
      <c r="N752" s="6">
        <v>45</v>
      </c>
      <c r="O752" s="6">
        <f>(N752-'Descriptive Stats'!$L$3)/'Descriptive Stats'!$L$7</f>
        <v>-0.78155449804369248</v>
      </c>
      <c r="P752" s="6">
        <v>410</v>
      </c>
      <c r="Q752" s="6">
        <f>(P752-'Descriptive Stats'!$N$3)/'Descriptive Stats'!$N$7</f>
        <v>-0.22473260960456012</v>
      </c>
      <c r="R752">
        <v>68.33</v>
      </c>
      <c r="S752" s="5">
        <v>0.27019488617739884</v>
      </c>
    </row>
    <row r="753" spans="1:19" ht="15" customHeight="1" x14ac:dyDescent="0.25">
      <c r="A753">
        <v>348</v>
      </c>
      <c r="B753">
        <v>348</v>
      </c>
      <c r="C753" t="s">
        <v>662</v>
      </c>
      <c r="D753" s="6">
        <v>75</v>
      </c>
      <c r="E753" s="6">
        <f>(D753-'Descriptive Stats'!$B$3)/'Descriptive Stats'!$B$7</f>
        <v>0.20486268752964518</v>
      </c>
      <c r="F753" s="6">
        <v>125</v>
      </c>
      <c r="G753" s="6">
        <f>(F753-'Descriptive Stats'!$D$3)/'Descriptive Stats'!$D$7</f>
        <v>1.3788520145005754</v>
      </c>
      <c r="H753" s="6">
        <v>100</v>
      </c>
      <c r="I753" s="5">
        <f>('Base Stats'!H411-'Descriptive Stats'!$F$3)/'Descriptive Stats'!$F$7</f>
        <v>-0.93999629404021823</v>
      </c>
      <c r="J753" s="6">
        <v>70</v>
      </c>
      <c r="K753" s="6">
        <f>(J753-'Descriptive Stats'!$H$3)/'Descriptive Stats'!$J$7</f>
        <v>-9.3282808224825542E-2</v>
      </c>
      <c r="L753" s="6">
        <v>80</v>
      </c>
      <c r="M753" s="6">
        <f>(L753-'Descriptive Stats'!$J$3)/'Descriptive Stats'!$J$7</f>
        <v>0.27785922898842508</v>
      </c>
      <c r="N753" s="6">
        <v>45</v>
      </c>
      <c r="O753" s="6">
        <f>(N753-'Descriptive Stats'!$L$3)/'Descriptive Stats'!$L$7</f>
        <v>-0.78155449804369248</v>
      </c>
      <c r="P753" s="6">
        <v>495</v>
      </c>
      <c r="Q753" s="6">
        <f>(P753-'Descriptive Stats'!$N$3)/'Descriptive Stats'!$N$7</f>
        <v>0.47147619333645963</v>
      </c>
      <c r="R753">
        <v>82.5</v>
      </c>
      <c r="S753" s="5">
        <v>0.50071329885524629</v>
      </c>
    </row>
    <row r="754" spans="1:19" ht="15" customHeight="1" x14ac:dyDescent="0.25">
      <c r="A754">
        <v>255</v>
      </c>
      <c r="B754">
        <v>255</v>
      </c>
      <c r="C754" t="s">
        <v>543</v>
      </c>
      <c r="D754" s="6">
        <v>45</v>
      </c>
      <c r="E754" s="6">
        <f>(D754-'Descriptive Stats'!$B$3)/'Descriptive Stats'!$B$7</f>
        <v>-0.92703890546736112</v>
      </c>
      <c r="F754" s="6">
        <v>60</v>
      </c>
      <c r="G754" s="6">
        <f>(F754-'Descriptive Stats'!$D$3)/'Descriptive Stats'!$D$7</f>
        <v>-0.62160914822790603</v>
      </c>
      <c r="H754" s="6">
        <v>40</v>
      </c>
      <c r="I754" s="5">
        <f>('Base Stats'!H305-'Descriptive Stats'!$F$3)/'Descriptive Stats'!$F$7</f>
        <v>-0.62173007869284602</v>
      </c>
      <c r="J754" s="6">
        <v>70</v>
      </c>
      <c r="K754" s="6">
        <f>(J754-'Descriptive Stats'!$H$3)/'Descriptive Stats'!$J$7</f>
        <v>-9.3282808224825542E-2</v>
      </c>
      <c r="L754" s="6">
        <v>50</v>
      </c>
      <c r="M754" s="6">
        <f>(L754-'Descriptive Stats'!$J$3)/'Descriptive Stats'!$J$7</f>
        <v>-0.7868839355979671</v>
      </c>
      <c r="N754" s="6">
        <v>45</v>
      </c>
      <c r="O754" s="6">
        <f>(N754-'Descriptive Stats'!$L$3)/'Descriptive Stats'!$L$7</f>
        <v>-0.78155449804369248</v>
      </c>
      <c r="P754" s="6">
        <v>310</v>
      </c>
      <c r="Q754" s="6">
        <f>(P754-'Descriptive Stats'!$N$3)/'Descriptive Stats'!$N$7</f>
        <v>-1.0438017895351717</v>
      </c>
      <c r="R754">
        <v>51.67</v>
      </c>
      <c r="S754" s="5">
        <v>0.15402613834709575</v>
      </c>
    </row>
    <row r="755" spans="1:19" ht="15" customHeight="1" x14ac:dyDescent="0.25">
      <c r="A755">
        <v>558</v>
      </c>
      <c r="B755">
        <v>558</v>
      </c>
      <c r="C755" t="s">
        <v>936</v>
      </c>
      <c r="D755" s="6">
        <v>70</v>
      </c>
      <c r="E755" s="6">
        <f>(D755-'Descriptive Stats'!$B$3)/'Descriptive Stats'!$B$7</f>
        <v>1.6212422030144117E-2</v>
      </c>
      <c r="F755" s="6">
        <v>105</v>
      </c>
      <c r="G755" s="6">
        <f>(F755-'Descriptive Stats'!$D$3)/'Descriptive Stats'!$D$7</f>
        <v>0.76332550289181178</v>
      </c>
      <c r="H755" s="6">
        <v>125</v>
      </c>
      <c r="I755" s="5">
        <f>('Base Stats'!H653-'Descriptive Stats'!$F$3)/'Descriptive Stats'!$F$7</f>
        <v>1.7652665364124456</v>
      </c>
      <c r="J755" s="6">
        <v>65</v>
      </c>
      <c r="K755" s="6">
        <f>(J755-'Descriptive Stats'!$H$3)/'Descriptive Stats'!$J$7</f>
        <v>-0.27074000232255757</v>
      </c>
      <c r="L755" s="6">
        <v>75</v>
      </c>
      <c r="M755" s="6">
        <f>(L755-'Descriptive Stats'!$J$3)/'Descriptive Stats'!$J$7</f>
        <v>0.10040203489069302</v>
      </c>
      <c r="N755" s="6">
        <v>45</v>
      </c>
      <c r="O755" s="6">
        <f>(N755-'Descriptive Stats'!$L$3)/'Descriptive Stats'!$L$7</f>
        <v>-0.78155449804369248</v>
      </c>
      <c r="P755" s="6">
        <v>485</v>
      </c>
      <c r="Q755" s="6">
        <f>(P755-'Descriptive Stats'!$N$3)/'Descriptive Stats'!$N$7</f>
        <v>0.38956927534339847</v>
      </c>
      <c r="R755">
        <v>80.83</v>
      </c>
      <c r="S755" s="5">
        <v>0.2196781373684378</v>
      </c>
    </row>
    <row r="756" spans="1:19" ht="15" customHeight="1" x14ac:dyDescent="0.25">
      <c r="A756">
        <v>477</v>
      </c>
      <c r="B756">
        <v>477</v>
      </c>
      <c r="C756" t="s">
        <v>831</v>
      </c>
      <c r="D756" s="6">
        <v>45</v>
      </c>
      <c r="E756" s="6">
        <f>(D756-'Descriptive Stats'!$B$3)/'Descriptive Stats'!$B$7</f>
        <v>-0.92703890546736112</v>
      </c>
      <c r="F756" s="6">
        <v>100</v>
      </c>
      <c r="G756" s="6">
        <f>(F756-'Descriptive Stats'!$D$3)/'Descriptive Stats'!$D$7</f>
        <v>0.60944387498962094</v>
      </c>
      <c r="H756" s="6">
        <v>135</v>
      </c>
      <c r="I756" s="5">
        <f>('Base Stats'!H560-'Descriptive Stats'!$F$3)/'Descriptive Stats'!$F$7</f>
        <v>-0.30346386334547382</v>
      </c>
      <c r="J756" s="6">
        <v>65</v>
      </c>
      <c r="K756" s="6">
        <f>(J756-'Descriptive Stats'!$H$3)/'Descriptive Stats'!$J$7</f>
        <v>-0.27074000232255757</v>
      </c>
      <c r="L756" s="6">
        <v>135</v>
      </c>
      <c r="M756" s="6">
        <f>(L756-'Descriptive Stats'!$J$3)/'Descriptive Stats'!$J$7</f>
        <v>2.2298883640634775</v>
      </c>
      <c r="N756" s="6">
        <v>45</v>
      </c>
      <c r="O756" s="6">
        <f>(N756-'Descriptive Stats'!$L$3)/'Descriptive Stats'!$L$7</f>
        <v>-0.78155449804369248</v>
      </c>
      <c r="P756" s="6">
        <v>525</v>
      </c>
      <c r="Q756" s="6">
        <f>(P756-'Descriptive Stats'!$N$3)/'Descriptive Stats'!$N$7</f>
        <v>0.7171969473156431</v>
      </c>
      <c r="R756">
        <v>87.5</v>
      </c>
      <c r="S756" s="5">
        <v>1.1266709319136874</v>
      </c>
    </row>
    <row r="757" spans="1:19" ht="15" customHeight="1" x14ac:dyDescent="0.25">
      <c r="A757">
        <v>206</v>
      </c>
      <c r="B757">
        <v>206</v>
      </c>
      <c r="C757" t="s">
        <v>480</v>
      </c>
      <c r="D757" s="6">
        <v>100</v>
      </c>
      <c r="E757" s="6">
        <f>(D757-'Descriptive Stats'!$B$3)/'Descriptive Stats'!$B$7</f>
        <v>1.1481140150271505</v>
      </c>
      <c r="F757" s="6">
        <v>70</v>
      </c>
      <c r="G757" s="6">
        <f>(F757-'Descriptive Stats'!$D$3)/'Descriptive Stats'!$D$7</f>
        <v>-0.31384589242352434</v>
      </c>
      <c r="H757" s="6">
        <v>70</v>
      </c>
      <c r="I757" s="5">
        <f>('Base Stats'!H249-'Descriptive Stats'!$F$3)/'Descriptive Stats'!$F$7</f>
        <v>-0.14433075567178771</v>
      </c>
      <c r="J757" s="6">
        <v>65</v>
      </c>
      <c r="K757" s="6">
        <f>(J757-'Descriptive Stats'!$H$3)/'Descriptive Stats'!$J$7</f>
        <v>-0.27074000232255757</v>
      </c>
      <c r="L757" s="6">
        <v>65</v>
      </c>
      <c r="M757" s="6">
        <f>(L757-'Descriptive Stats'!$J$3)/'Descriptive Stats'!$J$7</f>
        <v>-0.25451235330477107</v>
      </c>
      <c r="N757" s="6">
        <v>45</v>
      </c>
      <c r="O757" s="6">
        <f>(N757-'Descriptive Stats'!$L$3)/'Descriptive Stats'!$L$7</f>
        <v>-0.78155449804369248</v>
      </c>
      <c r="P757" s="6">
        <v>415</v>
      </c>
      <c r="Q757" s="6">
        <f>(P757-'Descriptive Stats'!$N$3)/'Descriptive Stats'!$N$7</f>
        <v>-0.18377915060802955</v>
      </c>
      <c r="R757">
        <v>69.17</v>
      </c>
      <c r="S757" s="5">
        <v>0.80362870596932867</v>
      </c>
    </row>
    <row r="758" spans="1:19" ht="15" customHeight="1" x14ac:dyDescent="0.25">
      <c r="A758">
        <v>1</v>
      </c>
      <c r="B758">
        <v>1</v>
      </c>
      <c r="C758" t="s">
        <v>191</v>
      </c>
      <c r="D758" s="6">
        <v>45</v>
      </c>
      <c r="E758" s="6">
        <f>(D758-'Descriptive Stats'!$B$3)/'Descriptive Stats'!$B$7</f>
        <v>-0.92703890546736112</v>
      </c>
      <c r="F758" s="6">
        <v>49</v>
      </c>
      <c r="G758" s="6">
        <f>(F758-'Descriptive Stats'!$D$3)/'Descriptive Stats'!$D$7</f>
        <v>-0.96014872961272602</v>
      </c>
      <c r="H758" s="6">
        <v>49</v>
      </c>
      <c r="I758" s="5">
        <f>('Base Stats'!H2-'Descriptive Stats'!$F$3)/'Descriptive Stats'!$F$7</f>
        <v>0.4922016750229567</v>
      </c>
      <c r="J758" s="6">
        <v>65</v>
      </c>
      <c r="K758" s="6">
        <f>(J758-'Descriptive Stats'!$H$3)/'Descriptive Stats'!$J$7</f>
        <v>-0.27074000232255757</v>
      </c>
      <c r="L758" s="6">
        <v>65</v>
      </c>
      <c r="M758" s="6">
        <f>(L758-'Descriptive Stats'!$J$3)/'Descriptive Stats'!$J$7</f>
        <v>-0.25451235330477107</v>
      </c>
      <c r="N758" s="6">
        <v>45</v>
      </c>
      <c r="O758" s="6">
        <f>(N758-'Descriptive Stats'!$L$3)/'Descriptive Stats'!$L$7</f>
        <v>-0.78155449804369248</v>
      </c>
      <c r="P758" s="6">
        <v>318</v>
      </c>
      <c r="Q758" s="6">
        <f>(P758-'Descriptive Stats'!$N$3)/'Descriptive Stats'!$N$7</f>
        <v>-0.97827625514072269</v>
      </c>
      <c r="R758">
        <v>53</v>
      </c>
      <c r="S758" s="5">
        <v>0.35978268377400369</v>
      </c>
    </row>
    <row r="759" spans="1:19" ht="15" customHeight="1" x14ac:dyDescent="0.25">
      <c r="A759">
        <v>433</v>
      </c>
      <c r="B759">
        <v>433</v>
      </c>
      <c r="C759" t="s">
        <v>779</v>
      </c>
      <c r="D759" s="6">
        <v>45</v>
      </c>
      <c r="E759" s="6">
        <f>(D759-'Descriptive Stats'!$B$3)/'Descriptive Stats'!$B$7</f>
        <v>-0.92703890546736112</v>
      </c>
      <c r="F759" s="6">
        <v>30</v>
      </c>
      <c r="G759" s="6">
        <f>(F759-'Descriptive Stats'!$D$3)/'Descriptive Stats'!$D$7</f>
        <v>-1.5448989156410513</v>
      </c>
      <c r="H759" s="6">
        <v>50</v>
      </c>
      <c r="I759" s="5">
        <f>('Base Stats'!H512-'Descriptive Stats'!$F$3)/'Descriptive Stats'!$F$7</f>
        <v>-0.30346386334547382</v>
      </c>
      <c r="J759" s="6">
        <v>65</v>
      </c>
      <c r="K759" s="6">
        <f>(J759-'Descriptive Stats'!$H$3)/'Descriptive Stats'!$J$7</f>
        <v>-0.27074000232255757</v>
      </c>
      <c r="L759" s="6">
        <v>50</v>
      </c>
      <c r="M759" s="6">
        <f>(L759-'Descriptive Stats'!$J$3)/'Descriptive Stats'!$J$7</f>
        <v>-0.7868839355979671</v>
      </c>
      <c r="N759" s="6">
        <v>45</v>
      </c>
      <c r="O759" s="6">
        <f>(N759-'Descriptive Stats'!$L$3)/'Descriptive Stats'!$L$7</f>
        <v>-0.78155449804369248</v>
      </c>
      <c r="P759" s="6">
        <v>285</v>
      </c>
      <c r="Q759" s="6">
        <f>(P759-'Descriptive Stats'!$N$3)/'Descriptive Stats'!$N$7</f>
        <v>-1.2485690845178246</v>
      </c>
      <c r="R759">
        <v>47.5</v>
      </c>
      <c r="S759" s="5">
        <v>0.17275968413092427</v>
      </c>
    </row>
    <row r="760" spans="1:19" ht="15" customHeight="1" x14ac:dyDescent="0.25">
      <c r="A760">
        <v>353</v>
      </c>
      <c r="B760">
        <v>353</v>
      </c>
      <c r="C760" t="s">
        <v>667</v>
      </c>
      <c r="D760" s="6">
        <v>44</v>
      </c>
      <c r="E760" s="6">
        <f>(D760-'Descriptive Stats'!$B$3)/'Descriptive Stats'!$B$7</f>
        <v>-0.96476895856726141</v>
      </c>
      <c r="F760" s="6">
        <v>75</v>
      </c>
      <c r="G760" s="6">
        <f>(F760-'Descriptive Stats'!$D$3)/'Descriptive Stats'!$D$7</f>
        <v>-0.15996426452133344</v>
      </c>
      <c r="H760" s="6">
        <v>35</v>
      </c>
      <c r="I760" s="5">
        <f>('Base Stats'!H416-'Descriptive Stats'!$F$3)/'Descriptive Stats'!$F$7</f>
        <v>-0.87634305097074383</v>
      </c>
      <c r="J760" s="6">
        <v>63</v>
      </c>
      <c r="K760" s="6">
        <f>(J760-'Descriptive Stats'!$H$3)/'Descriptive Stats'!$J$7</f>
        <v>-0.34172287996165041</v>
      </c>
      <c r="L760" s="6">
        <v>33</v>
      </c>
      <c r="M760" s="6">
        <f>(L760-'Descriptive Stats'!$J$3)/'Descriptive Stats'!$J$7</f>
        <v>-1.390238395530256</v>
      </c>
      <c r="N760" s="6">
        <v>45</v>
      </c>
      <c r="O760" s="6">
        <f>(N760-'Descriptive Stats'!$L$3)/'Descriptive Stats'!$L$7</f>
        <v>-0.78155449804369248</v>
      </c>
      <c r="P760" s="6">
        <v>295</v>
      </c>
      <c r="Q760" s="6">
        <f>(P760-'Descriptive Stats'!$N$3)/'Descriptive Stats'!$N$7</f>
        <v>-1.1666621665247634</v>
      </c>
      <c r="R760">
        <v>49.17</v>
      </c>
      <c r="S760" s="5">
        <v>0.23812066295572032</v>
      </c>
    </row>
    <row r="761" spans="1:19" ht="15" customHeight="1" x14ac:dyDescent="0.25">
      <c r="A761">
        <v>501</v>
      </c>
      <c r="B761">
        <v>501</v>
      </c>
      <c r="C761" t="s">
        <v>869</v>
      </c>
      <c r="D761" s="6">
        <v>55</v>
      </c>
      <c r="E761" s="6">
        <f>(D761-'Descriptive Stats'!$B$3)/'Descriptive Stats'!$B$7</f>
        <v>-0.54973837446835905</v>
      </c>
      <c r="F761" s="6">
        <v>55</v>
      </c>
      <c r="G761" s="6">
        <f>(F761-'Descriptive Stats'!$D$3)/'Descriptive Stats'!$D$7</f>
        <v>-0.77549077613009698</v>
      </c>
      <c r="H761" s="6">
        <v>45</v>
      </c>
      <c r="I761" s="5">
        <f>('Base Stats'!H591-'Descriptive Stats'!$F$3)/'Descriptive Stats'!$F$7</f>
        <v>0.81046789037032885</v>
      </c>
      <c r="J761" s="6">
        <v>63</v>
      </c>
      <c r="K761" s="6">
        <f>(J761-'Descriptive Stats'!$H$3)/'Descriptive Stats'!$J$7</f>
        <v>-0.34172287996165041</v>
      </c>
      <c r="L761" s="6">
        <v>45</v>
      </c>
      <c r="M761" s="6">
        <f>(L761-'Descriptive Stats'!$J$3)/'Descriptive Stats'!$J$7</f>
        <v>-0.96434112969569918</v>
      </c>
      <c r="N761" s="6">
        <v>45</v>
      </c>
      <c r="O761" s="6">
        <f>(N761-'Descriptive Stats'!$L$3)/'Descriptive Stats'!$L$7</f>
        <v>-0.78155449804369248</v>
      </c>
      <c r="P761" s="6">
        <v>308</v>
      </c>
      <c r="Q761" s="6">
        <f>(P761-'Descriptive Stats'!$N$3)/'Descriptive Stats'!$N$7</f>
        <v>-1.0601831731337839</v>
      </c>
      <c r="R761">
        <v>51.33</v>
      </c>
      <c r="S761" s="5">
        <v>0.18187479907734852</v>
      </c>
    </row>
    <row r="762" spans="1:19" ht="15" customHeight="1" x14ac:dyDescent="0.25">
      <c r="A762">
        <v>210</v>
      </c>
      <c r="B762">
        <v>210</v>
      </c>
      <c r="C762" t="s">
        <v>486</v>
      </c>
      <c r="D762" s="6">
        <v>90</v>
      </c>
      <c r="E762" s="6">
        <f>(D762-'Descriptive Stats'!$B$3)/'Descriptive Stats'!$B$7</f>
        <v>0.77081348402814831</v>
      </c>
      <c r="F762" s="6">
        <v>120</v>
      </c>
      <c r="G762" s="6">
        <f>(F762-'Descriptive Stats'!$D$3)/'Descriptive Stats'!$D$7</f>
        <v>1.2249703865983845</v>
      </c>
      <c r="H762" s="6">
        <v>75</v>
      </c>
      <c r="I762" s="5">
        <f>('Base Stats'!H254-'Descriptive Stats'!$F$3)/'Descriptive Stats'!$F$7</f>
        <v>1.4470003210650733</v>
      </c>
      <c r="J762" s="6">
        <v>60</v>
      </c>
      <c r="K762" s="6">
        <f>(J762-'Descriptive Stats'!$H$3)/'Descriptive Stats'!$J$7</f>
        <v>-0.4481971964202896</v>
      </c>
      <c r="L762" s="6">
        <v>60</v>
      </c>
      <c r="M762" s="6">
        <f>(L762-'Descriptive Stats'!$J$3)/'Descriptive Stats'!$J$7</f>
        <v>-0.4319695474025031</v>
      </c>
      <c r="N762" s="6">
        <v>45</v>
      </c>
      <c r="O762" s="6">
        <f>(N762-'Descriptive Stats'!$L$3)/'Descriptive Stats'!$L$7</f>
        <v>-0.78155449804369248</v>
      </c>
      <c r="P762" s="6">
        <v>450</v>
      </c>
      <c r="Q762" s="6">
        <f>(P762-'Descriptive Stats'!$N$3)/'Descriptive Stats'!$N$7</f>
        <v>0.10289506236768446</v>
      </c>
      <c r="R762">
        <v>75</v>
      </c>
      <c r="S762" s="5">
        <v>0.51337582108898572</v>
      </c>
    </row>
    <row r="763" spans="1:19" ht="15" customHeight="1" x14ac:dyDescent="0.25">
      <c r="A763">
        <v>534</v>
      </c>
      <c r="B763">
        <v>534</v>
      </c>
      <c r="C763" t="s">
        <v>904</v>
      </c>
      <c r="D763" s="6">
        <v>105</v>
      </c>
      <c r="E763" s="6">
        <f>(D763-'Descriptive Stats'!$B$3)/'Descriptive Stats'!$B$7</f>
        <v>1.3367642805266515</v>
      </c>
      <c r="F763" s="6">
        <v>140</v>
      </c>
      <c r="G763" s="6">
        <f>(F763-'Descriptive Stats'!$D$3)/'Descriptive Stats'!$D$7</f>
        <v>1.8404968982071479</v>
      </c>
      <c r="H763" s="6">
        <v>95</v>
      </c>
      <c r="I763" s="5">
        <f>('Base Stats'!H625-'Descriptive Stats'!$F$3)/'Descriptive Stats'!$F$7</f>
        <v>-0.49442359255389717</v>
      </c>
      <c r="J763" s="6">
        <v>55</v>
      </c>
      <c r="K763" s="6">
        <f>(J763-'Descriptive Stats'!$H$3)/'Descriptive Stats'!$J$7</f>
        <v>-0.62565439051802163</v>
      </c>
      <c r="L763" s="6">
        <v>65</v>
      </c>
      <c r="M763" s="6">
        <f>(L763-'Descriptive Stats'!$J$3)/'Descriptive Stats'!$J$7</f>
        <v>-0.25451235330477107</v>
      </c>
      <c r="N763" s="6">
        <v>45</v>
      </c>
      <c r="O763" s="6">
        <f>(N763-'Descriptive Stats'!$L$3)/'Descriptive Stats'!$L$7</f>
        <v>-0.78155449804369248</v>
      </c>
      <c r="P763" s="6">
        <v>505</v>
      </c>
      <c r="Q763" s="6">
        <f>(P763-'Descriptive Stats'!$N$3)/'Descriptive Stats'!$N$7</f>
        <v>0.55338311132952078</v>
      </c>
      <c r="R763">
        <v>84.17</v>
      </c>
      <c r="S763" s="5">
        <v>0.96863995344161991</v>
      </c>
    </row>
    <row r="764" spans="1:19" ht="15" customHeight="1" x14ac:dyDescent="0.25">
      <c r="A764">
        <v>76</v>
      </c>
      <c r="B764" t="s">
        <v>311</v>
      </c>
      <c r="C764" t="s">
        <v>312</v>
      </c>
      <c r="D764" s="6">
        <v>80</v>
      </c>
      <c r="E764" s="6">
        <f>(D764-'Descriptive Stats'!$B$3)/'Descriptive Stats'!$B$7</f>
        <v>0.39351295302914624</v>
      </c>
      <c r="F764" s="6">
        <v>120</v>
      </c>
      <c r="G764" s="6">
        <f>(F764-'Descriptive Stats'!$D$3)/'Descriptive Stats'!$D$7</f>
        <v>1.2249703865983845</v>
      </c>
      <c r="H764" s="6">
        <v>130</v>
      </c>
      <c r="I764" s="5">
        <f>('Base Stats'!H100-'Descriptive Stats'!$F$3)/'Descriptive Stats'!$F$7</f>
        <v>-0.14433075567178771</v>
      </c>
      <c r="J764" s="6">
        <v>55</v>
      </c>
      <c r="K764" s="6">
        <f>(J764-'Descriptive Stats'!$H$3)/'Descriptive Stats'!$J$7</f>
        <v>-0.62565439051802163</v>
      </c>
      <c r="L764" s="6">
        <v>65</v>
      </c>
      <c r="M764" s="6">
        <f>(L764-'Descriptive Stats'!$J$3)/'Descriptive Stats'!$J$7</f>
        <v>-0.25451235330477107</v>
      </c>
      <c r="N764" s="6">
        <v>45</v>
      </c>
      <c r="O764" s="6">
        <f>(N764-'Descriptive Stats'!$L$3)/'Descriptive Stats'!$L$7</f>
        <v>-0.78155449804369248</v>
      </c>
      <c r="P764" s="6">
        <v>495</v>
      </c>
      <c r="Q764" s="6">
        <f>(P764-'Descriptive Stats'!$N$3)/'Descriptive Stats'!$N$7</f>
        <v>0.47147619333645963</v>
      </c>
      <c r="R764">
        <v>82.5</v>
      </c>
      <c r="S764" s="5">
        <v>0.48852000400548601</v>
      </c>
    </row>
    <row r="765" spans="1:19" ht="15" customHeight="1" x14ac:dyDescent="0.25">
      <c r="A765">
        <v>76</v>
      </c>
      <c r="B765">
        <v>76</v>
      </c>
      <c r="C765" t="s">
        <v>310</v>
      </c>
      <c r="D765" s="6">
        <v>80</v>
      </c>
      <c r="E765" s="6">
        <f>(D765-'Descriptive Stats'!$B$3)/'Descriptive Stats'!$B$7</f>
        <v>0.39351295302914624</v>
      </c>
      <c r="F765" s="6">
        <v>120</v>
      </c>
      <c r="G765" s="6">
        <f>(F765-'Descriptive Stats'!$D$3)/'Descriptive Stats'!$D$7</f>
        <v>1.2249703865983845</v>
      </c>
      <c r="H765" s="6">
        <v>130</v>
      </c>
      <c r="I765" s="5">
        <f>('Base Stats'!H99-'Descriptive Stats'!$F$3)/'Descriptive Stats'!$F$7</f>
        <v>-0.30346386334547382</v>
      </c>
      <c r="J765" s="6">
        <v>55</v>
      </c>
      <c r="K765" s="6">
        <f>(J765-'Descriptive Stats'!$H$3)/'Descriptive Stats'!$J$7</f>
        <v>-0.62565439051802163</v>
      </c>
      <c r="L765" s="6">
        <v>65</v>
      </c>
      <c r="M765" s="6">
        <f>(L765-'Descriptive Stats'!$J$3)/'Descriptive Stats'!$J$7</f>
        <v>-0.25451235330477107</v>
      </c>
      <c r="N765" s="6">
        <v>45</v>
      </c>
      <c r="O765" s="6">
        <f>(N765-'Descriptive Stats'!$L$3)/'Descriptive Stats'!$L$7</f>
        <v>-0.78155449804369248</v>
      </c>
      <c r="P765" s="6">
        <v>495</v>
      </c>
      <c r="Q765" s="6">
        <f>(P765-'Descriptive Stats'!$N$3)/'Descriptive Stats'!$N$7</f>
        <v>0.47147619333645963</v>
      </c>
      <c r="R765">
        <v>82.5</v>
      </c>
      <c r="S765" s="5">
        <v>0.58252788587933635</v>
      </c>
    </row>
    <row r="766" spans="1:19" ht="15" customHeight="1" x14ac:dyDescent="0.25">
      <c r="A766">
        <v>735</v>
      </c>
      <c r="B766">
        <v>735</v>
      </c>
      <c r="C766" t="s">
        <v>1147</v>
      </c>
      <c r="D766" s="6">
        <v>88</v>
      </c>
      <c r="E766" s="6">
        <f>(D766-'Descriptive Stats'!$B$3)/'Descriptive Stats'!$B$7</f>
        <v>0.69535337782834794</v>
      </c>
      <c r="F766" s="6">
        <v>110</v>
      </c>
      <c r="G766" s="6">
        <f>(F766-'Descriptive Stats'!$D$3)/'Descriptive Stats'!$D$7</f>
        <v>0.91720713079400262</v>
      </c>
      <c r="H766" s="6">
        <v>60</v>
      </c>
      <c r="I766" s="5">
        <f>('Base Stats'!H850-'Descriptive Stats'!$F$3)/'Descriptive Stats'!$F$7</f>
        <v>-0.93999629404021823</v>
      </c>
      <c r="J766" s="6">
        <v>55</v>
      </c>
      <c r="K766" s="6">
        <f>(J766-'Descriptive Stats'!$H$3)/'Descriptive Stats'!$J$7</f>
        <v>-0.62565439051802163</v>
      </c>
      <c r="L766" s="6">
        <v>60</v>
      </c>
      <c r="M766" s="6">
        <f>(L766-'Descriptive Stats'!$J$3)/'Descriptive Stats'!$J$7</f>
        <v>-0.4319695474025031</v>
      </c>
      <c r="N766" s="6">
        <v>45</v>
      </c>
      <c r="O766" s="6">
        <f>(N766-'Descriptive Stats'!$L$3)/'Descriptive Stats'!$L$7</f>
        <v>-0.78155449804369248</v>
      </c>
      <c r="P766" s="6">
        <v>418</v>
      </c>
      <c r="Q766" s="6">
        <f>(P766-'Descriptive Stats'!$N$3)/'Descriptive Stats'!$N$7</f>
        <v>-0.15920707521011121</v>
      </c>
      <c r="R766">
        <v>69.67</v>
      </c>
      <c r="S766" s="5">
        <v>0.43711663798939221</v>
      </c>
    </row>
    <row r="767" spans="1:19" ht="15" customHeight="1" x14ac:dyDescent="0.25">
      <c r="A767">
        <v>574</v>
      </c>
      <c r="B767">
        <v>574</v>
      </c>
      <c r="C767" t="s">
        <v>954</v>
      </c>
      <c r="D767" s="6">
        <v>45</v>
      </c>
      <c r="E767" s="6">
        <f>(D767-'Descriptive Stats'!$B$3)/'Descriptive Stats'!$B$7</f>
        <v>-0.92703890546736112</v>
      </c>
      <c r="F767" s="6">
        <v>30</v>
      </c>
      <c r="G767" s="6">
        <f>(F767-'Descriptive Stats'!$D$3)/'Descriptive Stats'!$D$7</f>
        <v>-1.5448989156410513</v>
      </c>
      <c r="H767" s="6">
        <v>50</v>
      </c>
      <c r="I767" s="5">
        <f>('Base Stats'!H670-'Descriptive Stats'!$F$3)/'Descriptive Stats'!$F$7</f>
        <v>0.26941532427979614</v>
      </c>
      <c r="J767" s="6">
        <v>55</v>
      </c>
      <c r="K767" s="6">
        <f>(J767-'Descriptive Stats'!$H$3)/'Descriptive Stats'!$J$7</f>
        <v>-0.62565439051802163</v>
      </c>
      <c r="L767" s="6">
        <v>65</v>
      </c>
      <c r="M767" s="6">
        <f>(L767-'Descriptive Stats'!$J$3)/'Descriptive Stats'!$J$7</f>
        <v>-0.25451235330477107</v>
      </c>
      <c r="N767" s="6">
        <v>45</v>
      </c>
      <c r="O767" s="6">
        <f>(N767-'Descriptive Stats'!$L$3)/'Descriptive Stats'!$L$7</f>
        <v>-0.78155449804369248</v>
      </c>
      <c r="P767" s="6">
        <v>290</v>
      </c>
      <c r="Q767" s="6">
        <f>(P767-'Descriptive Stats'!$N$3)/'Descriptive Stats'!$N$7</f>
        <v>-1.207615625521294</v>
      </c>
      <c r="R767">
        <v>48.33</v>
      </c>
      <c r="S767" s="5">
        <v>0.6803788101982835</v>
      </c>
    </row>
    <row r="768" spans="1:19" ht="15" customHeight="1" x14ac:dyDescent="0.25">
      <c r="A768">
        <v>67</v>
      </c>
      <c r="B768">
        <v>67</v>
      </c>
      <c r="C768" t="s">
        <v>297</v>
      </c>
      <c r="D768" s="6">
        <v>80</v>
      </c>
      <c r="E768" s="6">
        <f>(D768-'Descriptive Stats'!$B$3)/'Descriptive Stats'!$B$7</f>
        <v>0.39351295302914624</v>
      </c>
      <c r="F768" s="6">
        <v>100</v>
      </c>
      <c r="G768" s="6">
        <f>(F768-'Descriptive Stats'!$D$3)/'Descriptive Stats'!$D$7</f>
        <v>0.60944387498962094</v>
      </c>
      <c r="H768" s="6">
        <v>70</v>
      </c>
      <c r="I768" s="5">
        <f>('Base Stats'!H88-'Descriptive Stats'!$F$3)/'Descriptive Stats'!$F$7</f>
        <v>-0.46259697101915992</v>
      </c>
      <c r="J768" s="6">
        <v>50</v>
      </c>
      <c r="K768" s="6">
        <f>(J768-'Descriptive Stats'!$H$3)/'Descriptive Stats'!$J$7</f>
        <v>-0.80311158461575372</v>
      </c>
      <c r="L768" s="6">
        <v>60</v>
      </c>
      <c r="M768" s="6">
        <f>(L768-'Descriptive Stats'!$J$3)/'Descriptive Stats'!$J$7</f>
        <v>-0.4319695474025031</v>
      </c>
      <c r="N768" s="6">
        <v>45</v>
      </c>
      <c r="O768" s="6">
        <f>(N768-'Descriptive Stats'!$L$3)/'Descriptive Stats'!$L$7</f>
        <v>-0.78155449804369248</v>
      </c>
      <c r="P768" s="6">
        <v>405</v>
      </c>
      <c r="Q768" s="6">
        <f>(P768-'Descriptive Stats'!$N$3)/'Descriptive Stats'!$N$7</f>
        <v>-0.26568606860109073</v>
      </c>
      <c r="R768">
        <v>67.5</v>
      </c>
      <c r="S768" s="5">
        <v>0.43644389619240131</v>
      </c>
    </row>
    <row r="769" spans="1:19" ht="15" customHeight="1" x14ac:dyDescent="0.25">
      <c r="A769">
        <v>105</v>
      </c>
      <c r="B769">
        <v>105</v>
      </c>
      <c r="C769" t="s">
        <v>357</v>
      </c>
      <c r="D769" s="6">
        <v>60</v>
      </c>
      <c r="E769" s="6">
        <f>(D769-'Descriptive Stats'!$B$3)/'Descriptive Stats'!$B$7</f>
        <v>-0.36108810896885801</v>
      </c>
      <c r="F769" s="6">
        <v>80</v>
      </c>
      <c r="G769" s="6">
        <f>(F769-'Descriptive Stats'!$D$3)/'Descriptive Stats'!$D$7</f>
        <v>-6.0826366191425729E-3</v>
      </c>
      <c r="H769" s="6">
        <v>110</v>
      </c>
      <c r="I769" s="5">
        <f>('Base Stats'!H137-'Descriptive Stats'!$F$3)/'Descriptive Stats'!$F$7</f>
        <v>0.4922016750229567</v>
      </c>
      <c r="J769" s="6">
        <v>50</v>
      </c>
      <c r="K769" s="6">
        <f>(J769-'Descriptive Stats'!$H$3)/'Descriptive Stats'!$J$7</f>
        <v>-0.80311158461575372</v>
      </c>
      <c r="L769" s="6">
        <v>80</v>
      </c>
      <c r="M769" s="6">
        <f>(L769-'Descriptive Stats'!$J$3)/'Descriptive Stats'!$J$7</f>
        <v>0.27785922898842508</v>
      </c>
      <c r="N769" s="6">
        <v>45</v>
      </c>
      <c r="O769" s="6">
        <f>(N769-'Descriptive Stats'!$L$3)/'Descriptive Stats'!$L$7</f>
        <v>-0.78155449804369248</v>
      </c>
      <c r="P769" s="6">
        <v>425</v>
      </c>
      <c r="Q769" s="6">
        <f>(P769-'Descriptive Stats'!$N$3)/'Descriptive Stats'!$N$7</f>
        <v>-0.10187223261496842</v>
      </c>
      <c r="R769">
        <v>70.83</v>
      </c>
      <c r="S769" s="5">
        <v>0.24571750912947607</v>
      </c>
    </row>
    <row r="770" spans="1:19" ht="15" customHeight="1" x14ac:dyDescent="0.25">
      <c r="A770">
        <v>105</v>
      </c>
      <c r="B770" t="s">
        <v>358</v>
      </c>
      <c r="C770" t="s">
        <v>359</v>
      </c>
      <c r="D770" s="6">
        <v>60</v>
      </c>
      <c r="E770" s="6">
        <f>(D770-'Descriptive Stats'!$B$3)/'Descriptive Stats'!$B$7</f>
        <v>-0.36108810896885801</v>
      </c>
      <c r="F770" s="6">
        <v>80</v>
      </c>
      <c r="G770" s="6">
        <f>(F770-'Descriptive Stats'!$D$3)/'Descriptive Stats'!$D$7</f>
        <v>-6.0826366191425729E-3</v>
      </c>
      <c r="H770" s="6">
        <v>110</v>
      </c>
      <c r="I770" s="5">
        <f>('Base Stats'!H138-'Descriptive Stats'!$F$3)/'Descriptive Stats'!$F$7</f>
        <v>-0.36711710641494827</v>
      </c>
      <c r="J770" s="6">
        <v>50</v>
      </c>
      <c r="K770" s="6">
        <f>(J770-'Descriptive Stats'!$H$3)/'Descriptive Stats'!$J$7</f>
        <v>-0.80311158461575372</v>
      </c>
      <c r="L770" s="6">
        <v>80</v>
      </c>
      <c r="M770" s="6">
        <f>(L770-'Descriptive Stats'!$J$3)/'Descriptive Stats'!$J$7</f>
        <v>0.27785922898842508</v>
      </c>
      <c r="N770" s="6">
        <v>45</v>
      </c>
      <c r="O770" s="6">
        <f>(N770-'Descriptive Stats'!$L$3)/'Descriptive Stats'!$L$7</f>
        <v>-0.78155449804369248</v>
      </c>
      <c r="P770" s="6">
        <v>425</v>
      </c>
      <c r="Q770" s="6">
        <f>(P770-'Descriptive Stats'!$N$3)/'Descriptive Stats'!$N$7</f>
        <v>-0.10187223261496842</v>
      </c>
      <c r="R770">
        <v>70.83</v>
      </c>
      <c r="S770" s="5">
        <v>0.3868130086914599</v>
      </c>
    </row>
    <row r="771" spans="1:19" ht="15" customHeight="1" x14ac:dyDescent="0.25">
      <c r="A771">
        <v>850</v>
      </c>
      <c r="B771">
        <v>850</v>
      </c>
      <c r="C771" t="s">
        <v>1278</v>
      </c>
      <c r="D771" s="6">
        <v>50</v>
      </c>
      <c r="E771" s="6">
        <f>(D771-'Descriptive Stats'!$B$3)/'Descriptive Stats'!$B$7</f>
        <v>-0.73838863996786008</v>
      </c>
      <c r="F771" s="6">
        <v>65</v>
      </c>
      <c r="G771" s="6">
        <f>(F771-'Descriptive Stats'!$D$3)/'Descriptive Stats'!$D$7</f>
        <v>-0.46772752032571518</v>
      </c>
      <c r="H771" s="6">
        <v>45</v>
      </c>
      <c r="I771" s="5">
        <f>('Base Stats'!H973-'Descriptive Stats'!$F$3)/'Descriptive Stats'!$F$7</f>
        <v>-1.4173956170612765</v>
      </c>
      <c r="J771" s="6">
        <v>50</v>
      </c>
      <c r="K771" s="6">
        <f>(J771-'Descriptive Stats'!$H$3)/'Descriptive Stats'!$J$7</f>
        <v>-0.80311158461575372</v>
      </c>
      <c r="L771" s="6">
        <v>50</v>
      </c>
      <c r="M771" s="6">
        <f>(L771-'Descriptive Stats'!$J$3)/'Descriptive Stats'!$J$7</f>
        <v>-0.7868839355979671</v>
      </c>
      <c r="N771" s="6">
        <v>45</v>
      </c>
      <c r="O771" s="6">
        <f>(N771-'Descriptive Stats'!$L$3)/'Descriptive Stats'!$L$7</f>
        <v>-0.78155449804369248</v>
      </c>
      <c r="P771" s="6">
        <v>305</v>
      </c>
      <c r="Q771" s="6">
        <f>(P771-'Descriptive Stats'!$N$3)/'Descriptive Stats'!$N$7</f>
        <v>-1.0847552485317022</v>
      </c>
      <c r="R771">
        <v>50.83</v>
      </c>
      <c r="S771" s="5">
        <v>0.12305753424311217</v>
      </c>
    </row>
    <row r="772" spans="1:19" ht="15" customHeight="1" x14ac:dyDescent="0.25">
      <c r="A772">
        <v>152</v>
      </c>
      <c r="B772">
        <v>152</v>
      </c>
      <c r="C772" t="s">
        <v>424</v>
      </c>
      <c r="D772" s="6">
        <v>45</v>
      </c>
      <c r="E772" s="6">
        <f>(D772-'Descriptive Stats'!$B$3)/'Descriptive Stats'!$B$7</f>
        <v>-0.92703890546736112</v>
      </c>
      <c r="F772" s="6">
        <v>49</v>
      </c>
      <c r="G772" s="6">
        <f>(F772-'Descriptive Stats'!$D$3)/'Descriptive Stats'!$D$7</f>
        <v>-0.96014872961272602</v>
      </c>
      <c r="H772" s="6">
        <v>65</v>
      </c>
      <c r="I772" s="5">
        <f>('Base Stats'!H194-'Descriptive Stats'!$F$3)/'Descriptive Stats'!$F$7</f>
        <v>0.4922016750229567</v>
      </c>
      <c r="J772" s="6">
        <v>49</v>
      </c>
      <c r="K772" s="6">
        <f>(J772-'Descriptive Stats'!$H$3)/'Descriptive Stats'!$J$7</f>
        <v>-0.83860302343530013</v>
      </c>
      <c r="L772" s="6">
        <v>65</v>
      </c>
      <c r="M772" s="6">
        <f>(L772-'Descriptive Stats'!$J$3)/'Descriptive Stats'!$J$7</f>
        <v>-0.25451235330477107</v>
      </c>
      <c r="N772" s="6">
        <v>45</v>
      </c>
      <c r="O772" s="6">
        <f>(N772-'Descriptive Stats'!$L$3)/'Descriptive Stats'!$L$7</f>
        <v>-0.78155449804369248</v>
      </c>
      <c r="P772" s="6">
        <v>318</v>
      </c>
      <c r="Q772" s="6">
        <f>(P772-'Descriptive Stats'!$N$3)/'Descriptive Stats'!$N$7</f>
        <v>-0.97827625514072269</v>
      </c>
      <c r="R772">
        <v>53</v>
      </c>
      <c r="S772" s="5">
        <v>0.95771772935318333</v>
      </c>
    </row>
    <row r="773" spans="1:19" ht="15" customHeight="1" x14ac:dyDescent="0.25">
      <c r="A773">
        <v>749</v>
      </c>
      <c r="B773">
        <v>749</v>
      </c>
      <c r="C773" t="s">
        <v>1167</v>
      </c>
      <c r="D773" s="6">
        <v>70</v>
      </c>
      <c r="E773" s="6">
        <f>(D773-'Descriptive Stats'!$B$3)/'Descriptive Stats'!$B$7</f>
        <v>1.6212422030144117E-2</v>
      </c>
      <c r="F773" s="6">
        <v>100</v>
      </c>
      <c r="G773" s="6">
        <f>(F773-'Descriptive Stats'!$D$3)/'Descriptive Stats'!$D$7</f>
        <v>0.60944387498962094</v>
      </c>
      <c r="H773" s="6">
        <v>70</v>
      </c>
      <c r="I773" s="5">
        <f>('Base Stats'!H867-'Descriptive Stats'!$F$3)/'Descriptive Stats'!$F$7</f>
        <v>-1.0991294017139044</v>
      </c>
      <c r="J773" s="6">
        <v>45</v>
      </c>
      <c r="K773" s="6">
        <f>(J773-'Descriptive Stats'!$H$3)/'Descriptive Stats'!$J$7</f>
        <v>-0.98056877871348569</v>
      </c>
      <c r="L773" s="6">
        <v>55</v>
      </c>
      <c r="M773" s="6">
        <f>(L773-'Descriptive Stats'!$J$3)/'Descriptive Stats'!$J$7</f>
        <v>-0.60942674150023513</v>
      </c>
      <c r="N773" s="6">
        <v>45</v>
      </c>
      <c r="O773" s="6">
        <f>(N773-'Descriptive Stats'!$L$3)/'Descriptive Stats'!$L$7</f>
        <v>-0.78155449804369248</v>
      </c>
      <c r="P773" s="6">
        <v>385</v>
      </c>
      <c r="Q773" s="6">
        <f>(P773-'Descriptive Stats'!$N$3)/'Descriptive Stats'!$N$7</f>
        <v>-0.42949990458721299</v>
      </c>
      <c r="R773">
        <v>64.17</v>
      </c>
      <c r="S773" s="5">
        <v>0.33278117216008046</v>
      </c>
    </row>
    <row r="774" spans="1:19" ht="15" customHeight="1" x14ac:dyDescent="0.25">
      <c r="A774">
        <v>498</v>
      </c>
      <c r="B774">
        <v>498</v>
      </c>
      <c r="C774" t="s">
        <v>866</v>
      </c>
      <c r="D774" s="6">
        <v>65</v>
      </c>
      <c r="E774" s="6">
        <f>(D774-'Descriptive Stats'!$B$3)/'Descriptive Stats'!$B$7</f>
        <v>-0.17243784346935695</v>
      </c>
      <c r="F774" s="6">
        <v>63</v>
      </c>
      <c r="G774" s="6">
        <f>(F774-'Descriptive Stats'!$D$3)/'Descriptive Stats'!$D$7</f>
        <v>-0.52928017148659157</v>
      </c>
      <c r="H774" s="6">
        <v>45</v>
      </c>
      <c r="I774" s="5">
        <f>('Base Stats'!H588-'Descriptive Stats'!$F$3)/'Descriptive Stats'!$F$7</f>
        <v>-0.81268980790126932</v>
      </c>
      <c r="J774" s="6">
        <v>45</v>
      </c>
      <c r="K774" s="6">
        <f>(J774-'Descriptive Stats'!$H$3)/'Descriptive Stats'!$J$7</f>
        <v>-0.98056877871348569</v>
      </c>
      <c r="L774" s="6">
        <v>45</v>
      </c>
      <c r="M774" s="6">
        <f>(L774-'Descriptive Stats'!$J$3)/'Descriptive Stats'!$J$7</f>
        <v>-0.96434112969569918</v>
      </c>
      <c r="N774" s="6">
        <v>45</v>
      </c>
      <c r="O774" s="6">
        <f>(N774-'Descriptive Stats'!$L$3)/'Descriptive Stats'!$L$7</f>
        <v>-0.78155449804369248</v>
      </c>
      <c r="P774" s="6">
        <v>308</v>
      </c>
      <c r="Q774" s="6">
        <f>(P774-'Descriptive Stats'!$N$3)/'Descriptive Stats'!$N$7</f>
        <v>-1.0601831731337839</v>
      </c>
      <c r="R774">
        <v>51.33</v>
      </c>
      <c r="S774" s="5">
        <v>0.26962789207488624</v>
      </c>
    </row>
    <row r="775" spans="1:19" ht="15" customHeight="1" x14ac:dyDescent="0.25">
      <c r="A775">
        <v>782</v>
      </c>
      <c r="B775">
        <v>782</v>
      </c>
      <c r="C775" t="s">
        <v>1202</v>
      </c>
      <c r="D775" s="6">
        <v>45</v>
      </c>
      <c r="E775" s="6">
        <f>(D775-'Descriptive Stats'!$B$3)/'Descriptive Stats'!$B$7</f>
        <v>-0.92703890546736112</v>
      </c>
      <c r="F775" s="6">
        <v>55</v>
      </c>
      <c r="G775" s="6">
        <f>(F775-'Descriptive Stats'!$D$3)/'Descriptive Stats'!$D$7</f>
        <v>-0.77549077613009698</v>
      </c>
      <c r="H775" s="6">
        <v>65</v>
      </c>
      <c r="I775" s="5">
        <f>('Base Stats'!H901-'Descriptive Stats'!$F$3)/'Descriptive Stats'!$F$7</f>
        <v>-0.46259697101915992</v>
      </c>
      <c r="J775" s="6">
        <v>45</v>
      </c>
      <c r="K775" s="6">
        <f>(J775-'Descriptive Stats'!$H$3)/'Descriptive Stats'!$J$7</f>
        <v>-0.98056877871348569</v>
      </c>
      <c r="L775" s="6">
        <v>45</v>
      </c>
      <c r="M775" s="6">
        <f>(L775-'Descriptive Stats'!$J$3)/'Descriptive Stats'!$J$7</f>
        <v>-0.96434112969569918</v>
      </c>
      <c r="N775" s="6">
        <v>45</v>
      </c>
      <c r="O775" s="6">
        <f>(N775-'Descriptive Stats'!$L$3)/'Descriptive Stats'!$L$7</f>
        <v>-0.78155449804369248</v>
      </c>
      <c r="P775" s="6">
        <v>300</v>
      </c>
      <c r="Q775" s="6">
        <f>(P775-'Descriptive Stats'!$N$3)/'Descriptive Stats'!$N$7</f>
        <v>-1.1257087075282328</v>
      </c>
      <c r="R775">
        <v>50</v>
      </c>
      <c r="S775" s="5">
        <v>8.17699437653009E-3</v>
      </c>
    </row>
    <row r="776" spans="1:19" ht="15" customHeight="1" x14ac:dyDescent="0.25">
      <c r="A776">
        <v>86</v>
      </c>
      <c r="B776">
        <v>86</v>
      </c>
      <c r="C776" t="s">
        <v>330</v>
      </c>
      <c r="D776" s="6">
        <v>65</v>
      </c>
      <c r="E776" s="6">
        <f>(D776-'Descriptive Stats'!$B$3)/'Descriptive Stats'!$B$7</f>
        <v>-0.17243784346935695</v>
      </c>
      <c r="F776" s="6">
        <v>45</v>
      </c>
      <c r="G776" s="6">
        <f>(F776-'Descriptive Stats'!$D$3)/'Descriptive Stats'!$D$7</f>
        <v>-1.0832540319344788</v>
      </c>
      <c r="H776" s="6">
        <v>55</v>
      </c>
      <c r="I776" s="5">
        <f>('Base Stats'!H114-'Descriptive Stats'!$F$3)/'Descriptive Stats'!$F$7</f>
        <v>-8.0677512602313275E-2</v>
      </c>
      <c r="J776" s="6">
        <v>45</v>
      </c>
      <c r="K776" s="6">
        <f>(J776-'Descriptive Stats'!$H$3)/'Descriptive Stats'!$J$7</f>
        <v>-0.98056877871348569</v>
      </c>
      <c r="L776" s="6">
        <v>70</v>
      </c>
      <c r="M776" s="6">
        <f>(L776-'Descriptive Stats'!$J$3)/'Descriptive Stats'!$J$7</f>
        <v>-7.7055159207039009E-2</v>
      </c>
      <c r="N776" s="6">
        <v>45</v>
      </c>
      <c r="O776" s="6">
        <f>(N776-'Descriptive Stats'!$L$3)/'Descriptive Stats'!$L$7</f>
        <v>-0.78155449804369248</v>
      </c>
      <c r="P776" s="6">
        <v>325</v>
      </c>
      <c r="Q776" s="6">
        <f>(P776-'Descriptive Stats'!$N$3)/'Descriptive Stats'!$N$7</f>
        <v>-0.92094141254557993</v>
      </c>
      <c r="R776">
        <v>54.17</v>
      </c>
      <c r="S776" s="5">
        <v>0.15861485231543465</v>
      </c>
    </row>
    <row r="777" spans="1:19" ht="15" customHeight="1" x14ac:dyDescent="0.25">
      <c r="A777">
        <v>747</v>
      </c>
      <c r="B777">
        <v>747</v>
      </c>
      <c r="C777" t="s">
        <v>1165</v>
      </c>
      <c r="D777" s="6">
        <v>50</v>
      </c>
      <c r="E777" s="6">
        <f>(D777-'Descriptive Stats'!$B$3)/'Descriptive Stats'!$B$7</f>
        <v>-0.73838863996786008</v>
      </c>
      <c r="F777" s="6">
        <v>53</v>
      </c>
      <c r="G777" s="6">
        <f>(F777-'Descriptive Stats'!$D$3)/'Descriptive Stats'!$D$7</f>
        <v>-0.83704342729097325</v>
      </c>
      <c r="H777" s="6">
        <v>62</v>
      </c>
      <c r="I777" s="5">
        <f>('Base Stats'!H865-'Descriptive Stats'!$F$3)/'Descriptive Stats'!$F$7</f>
        <v>1.0650808626482267</v>
      </c>
      <c r="J777" s="6">
        <v>43</v>
      </c>
      <c r="K777" s="6">
        <f>(J777-'Descriptive Stats'!$H$3)/'Descriptive Stats'!$J$7</f>
        <v>-1.0515516563525784</v>
      </c>
      <c r="L777" s="6">
        <v>52</v>
      </c>
      <c r="M777" s="6">
        <f>(L777-'Descriptive Stats'!$J$3)/'Descriptive Stats'!$J$7</f>
        <v>-0.71590105795887438</v>
      </c>
      <c r="N777" s="6">
        <v>45</v>
      </c>
      <c r="O777" s="6">
        <f>(N777-'Descriptive Stats'!$L$3)/'Descriptive Stats'!$L$7</f>
        <v>-0.78155449804369248</v>
      </c>
      <c r="P777" s="6">
        <v>305</v>
      </c>
      <c r="Q777" s="6">
        <f>(P777-'Descriptive Stats'!$N$3)/'Descriptive Stats'!$N$7</f>
        <v>-1.0847552485317022</v>
      </c>
      <c r="R777">
        <v>50.83</v>
      </c>
      <c r="S777" s="5">
        <v>1.1869757131218284</v>
      </c>
    </row>
    <row r="778" spans="1:19" ht="15" customHeight="1" x14ac:dyDescent="0.25">
      <c r="A778">
        <v>403</v>
      </c>
      <c r="B778">
        <v>403</v>
      </c>
      <c r="C778" t="s">
        <v>743</v>
      </c>
      <c r="D778" s="6">
        <v>45</v>
      </c>
      <c r="E778" s="6">
        <f>(D778-'Descriptive Stats'!$B$3)/'Descriptive Stats'!$B$7</f>
        <v>-0.92703890546736112</v>
      </c>
      <c r="F778" s="6">
        <v>65</v>
      </c>
      <c r="G778" s="6">
        <f>(F778-'Descriptive Stats'!$D$3)/'Descriptive Stats'!$D$7</f>
        <v>-0.46772752032571518</v>
      </c>
      <c r="H778" s="6">
        <v>34</v>
      </c>
      <c r="I778" s="5">
        <f>('Base Stats'!H479-'Descriptive Stats'!$F$3)/'Descriptive Stats'!$F$7</f>
        <v>-1.0991294017139044</v>
      </c>
      <c r="J778" s="6">
        <v>40</v>
      </c>
      <c r="K778" s="6">
        <f>(J778-'Descriptive Stats'!$H$3)/'Descriptive Stats'!$J$7</f>
        <v>-1.1580259728112177</v>
      </c>
      <c r="L778" s="6">
        <v>34</v>
      </c>
      <c r="M778" s="6">
        <f>(L778-'Descriptive Stats'!$J$3)/'Descriptive Stats'!$J$7</f>
        <v>-1.3547469567107095</v>
      </c>
      <c r="N778" s="6">
        <v>45</v>
      </c>
      <c r="O778" s="6">
        <f>(N778-'Descriptive Stats'!$L$3)/'Descriptive Stats'!$L$7</f>
        <v>-0.78155449804369248</v>
      </c>
      <c r="P778" s="6">
        <v>263</v>
      </c>
      <c r="Q778" s="6">
        <f>(P778-'Descriptive Stats'!$N$3)/'Descriptive Stats'!$N$7</f>
        <v>-1.4287643041025591</v>
      </c>
      <c r="R778">
        <v>43.83</v>
      </c>
      <c r="S778" s="5">
        <v>0.22141980415927776</v>
      </c>
    </row>
    <row r="779" spans="1:19" ht="15" customHeight="1" x14ac:dyDescent="0.25">
      <c r="A779">
        <v>48</v>
      </c>
      <c r="B779">
        <v>48</v>
      </c>
      <c r="C779" t="s">
        <v>266</v>
      </c>
      <c r="D779" s="6">
        <v>60</v>
      </c>
      <c r="E779" s="6">
        <f>(D779-'Descriptive Stats'!$B$3)/'Descriptive Stats'!$B$7</f>
        <v>-0.36108810896885801</v>
      </c>
      <c r="F779" s="6">
        <v>55</v>
      </c>
      <c r="G779" s="6">
        <f>(F779-'Descriptive Stats'!$D$3)/'Descriptive Stats'!$D$7</f>
        <v>-0.77549077613009698</v>
      </c>
      <c r="H779" s="6">
        <v>50</v>
      </c>
      <c r="I779" s="5">
        <f>('Base Stats'!H63-'Descriptive Stats'!$F$3)/'Descriptive Stats'!$F$7</f>
        <v>0.81046789037032885</v>
      </c>
      <c r="J779" s="6">
        <v>40</v>
      </c>
      <c r="K779" s="6">
        <f>(J779-'Descriptive Stats'!$H$3)/'Descriptive Stats'!$J$7</f>
        <v>-1.1580259728112177</v>
      </c>
      <c r="L779" s="6">
        <v>55</v>
      </c>
      <c r="M779" s="6">
        <f>(L779-'Descriptive Stats'!$J$3)/'Descriptive Stats'!$J$7</f>
        <v>-0.60942674150023513</v>
      </c>
      <c r="N779" s="6">
        <v>45</v>
      </c>
      <c r="O779" s="6">
        <f>(N779-'Descriptive Stats'!$L$3)/'Descriptive Stats'!$L$7</f>
        <v>-0.78155449804369248</v>
      </c>
      <c r="P779" s="6">
        <v>305</v>
      </c>
      <c r="Q779" s="6">
        <f>(P779-'Descriptive Stats'!$N$3)/'Descriptive Stats'!$N$7</f>
        <v>-1.0847552485317022</v>
      </c>
      <c r="R779">
        <v>50.83</v>
      </c>
      <c r="S779" s="5">
        <v>0.34924813884628741</v>
      </c>
    </row>
    <row r="780" spans="1:19" ht="15" customHeight="1" x14ac:dyDescent="0.25">
      <c r="A780">
        <v>686</v>
      </c>
      <c r="B780">
        <v>686</v>
      </c>
      <c r="C780" t="s">
        <v>1084</v>
      </c>
      <c r="D780" s="6">
        <v>53</v>
      </c>
      <c r="E780" s="6">
        <f>(D780-'Descriptive Stats'!$B$3)/'Descriptive Stats'!$B$7</f>
        <v>-0.62519848066815953</v>
      </c>
      <c r="F780" s="6">
        <v>54</v>
      </c>
      <c r="G780" s="6">
        <f>(F780-'Descriptive Stats'!$D$3)/'Descriptive Stats'!$D$7</f>
        <v>-0.80626710171053517</v>
      </c>
      <c r="H780" s="6">
        <v>53</v>
      </c>
      <c r="I780" s="5">
        <f>('Base Stats'!H791-'Descriptive Stats'!$F$3)/'Descriptive Stats'!$F$7</f>
        <v>0.7149880257661172</v>
      </c>
      <c r="J780" s="6">
        <v>37</v>
      </c>
      <c r="K780" s="6">
        <f>(J780-'Descriptive Stats'!$H$3)/'Descriptive Stats'!$J$7</f>
        <v>-1.2645002892698569</v>
      </c>
      <c r="L780" s="6">
        <v>46</v>
      </c>
      <c r="M780" s="6">
        <f>(L780-'Descriptive Stats'!$J$3)/'Descriptive Stats'!$J$7</f>
        <v>-0.92884969087615277</v>
      </c>
      <c r="N780" s="6">
        <v>45</v>
      </c>
      <c r="O780" s="6">
        <f>(N780-'Descriptive Stats'!$L$3)/'Descriptive Stats'!$L$7</f>
        <v>-0.78155449804369248</v>
      </c>
      <c r="P780" s="6">
        <v>288</v>
      </c>
      <c r="Q780" s="6">
        <f>(P780-'Descriptive Stats'!$N$3)/'Descriptive Stats'!$N$7</f>
        <v>-1.2239970091199062</v>
      </c>
      <c r="R780">
        <v>48</v>
      </c>
      <c r="S780" s="5">
        <v>4.4970221598989016E-2</v>
      </c>
    </row>
    <row r="781" spans="1:19" ht="15" customHeight="1" x14ac:dyDescent="0.25">
      <c r="A781">
        <v>538</v>
      </c>
      <c r="B781">
        <v>538</v>
      </c>
      <c r="C781" t="s">
        <v>908</v>
      </c>
      <c r="D781" s="6">
        <v>120</v>
      </c>
      <c r="E781" s="6">
        <f>(D781-'Descriptive Stats'!$B$3)/'Descriptive Stats'!$B$7</f>
        <v>1.9027150770251546</v>
      </c>
      <c r="F781" s="6">
        <v>100</v>
      </c>
      <c r="G781" s="6">
        <f>(F781-'Descriptive Stats'!$D$3)/'Descriptive Stats'!$D$7</f>
        <v>0.60944387498962094</v>
      </c>
      <c r="H781" s="6">
        <v>85</v>
      </c>
      <c r="I781" s="5">
        <f>('Base Stats'!H629-'Descriptive Stats'!$F$3)/'Descriptive Stats'!$F$7</f>
        <v>-0.14433075567178771</v>
      </c>
      <c r="J781" s="6">
        <v>30</v>
      </c>
      <c r="K781" s="6">
        <f>(J781-'Descriptive Stats'!$H$3)/'Descriptive Stats'!$J$7</f>
        <v>-1.5129403610066818</v>
      </c>
      <c r="L781" s="6">
        <v>85</v>
      </c>
      <c r="M781" s="6">
        <f>(L781-'Descriptive Stats'!$J$3)/'Descriptive Stats'!$J$7</f>
        <v>0.45531642308615711</v>
      </c>
      <c r="N781" s="6">
        <v>45</v>
      </c>
      <c r="O781" s="6">
        <f>(N781-'Descriptive Stats'!$L$3)/'Descriptive Stats'!$L$7</f>
        <v>-0.78155449804369248</v>
      </c>
      <c r="P781" s="6">
        <v>465</v>
      </c>
      <c r="Q781" s="6">
        <f>(P781-'Descriptive Stats'!$N$3)/'Descriptive Stats'!$N$7</f>
        <v>0.22575543935727618</v>
      </c>
      <c r="R781">
        <v>77.5</v>
      </c>
      <c r="S781" s="5">
        <v>1.4688022296053005</v>
      </c>
    </row>
    <row r="782" spans="1:19" ht="15" customHeight="1" x14ac:dyDescent="0.25">
      <c r="A782">
        <v>734</v>
      </c>
      <c r="B782">
        <v>734</v>
      </c>
      <c r="C782" t="s">
        <v>1146</v>
      </c>
      <c r="D782" s="6">
        <v>48</v>
      </c>
      <c r="E782" s="6">
        <f>(D782-'Descriptive Stats'!$B$3)/'Descriptive Stats'!$B$7</f>
        <v>-0.81384874616766056</v>
      </c>
      <c r="F782" s="6">
        <v>70</v>
      </c>
      <c r="G782" s="6">
        <f>(F782-'Descriptive Stats'!$D$3)/'Descriptive Stats'!$D$7</f>
        <v>-0.31384589242352434</v>
      </c>
      <c r="H782" s="6">
        <v>30</v>
      </c>
      <c r="I782" s="5">
        <f>('Base Stats'!H849-'Descriptive Stats'!$F$3)/'Descriptive Stats'!$F$7</f>
        <v>-0.20798399874126217</v>
      </c>
      <c r="J782" s="6">
        <v>30</v>
      </c>
      <c r="K782" s="6">
        <f>(J782-'Descriptive Stats'!$H$3)/'Descriptive Stats'!$J$7</f>
        <v>-1.5129403610066818</v>
      </c>
      <c r="L782" s="6">
        <v>30</v>
      </c>
      <c r="M782" s="6">
        <f>(L782-'Descriptive Stats'!$J$3)/'Descriptive Stats'!$J$7</f>
        <v>-1.4967127119888952</v>
      </c>
      <c r="N782" s="6">
        <v>45</v>
      </c>
      <c r="O782" s="6">
        <f>(N782-'Descriptive Stats'!$L$3)/'Descriptive Stats'!$L$7</f>
        <v>-0.78155449804369248</v>
      </c>
      <c r="P782" s="6">
        <v>253</v>
      </c>
      <c r="Q782" s="6">
        <f>(P782-'Descriptive Stats'!$N$3)/'Descriptive Stats'!$N$7</f>
        <v>-1.5106712220956202</v>
      </c>
      <c r="R782">
        <v>42.17</v>
      </c>
      <c r="S782" s="5">
        <v>1.0192316816312355</v>
      </c>
    </row>
    <row r="783" spans="1:19" ht="15" customHeight="1" x14ac:dyDescent="0.25">
      <c r="A783">
        <v>824</v>
      </c>
      <c r="B783">
        <v>824</v>
      </c>
      <c r="C783" t="s">
        <v>1250</v>
      </c>
      <c r="D783" s="6">
        <v>25</v>
      </c>
      <c r="E783" s="6">
        <f>(D783-'Descriptive Stats'!$B$3)/'Descriptive Stats'!$B$7</f>
        <v>-1.6816399674653655</v>
      </c>
      <c r="F783" s="6">
        <v>20</v>
      </c>
      <c r="G783" s="6">
        <f>(F783-'Descriptive Stats'!$D$3)/'Descriptive Stats'!$D$7</f>
        <v>-1.852662171445433</v>
      </c>
      <c r="H783" s="6">
        <v>20</v>
      </c>
      <c r="I783" s="5">
        <f>('Base Stats'!H946-'Descriptive Stats'!$F$3)/'Descriptive Stats'!$F$7</f>
        <v>1.2878672133913873</v>
      </c>
      <c r="J783" s="6">
        <v>25</v>
      </c>
      <c r="K783" s="6">
        <f>(J783-'Descriptive Stats'!$H$3)/'Descriptive Stats'!$J$7</f>
        <v>-1.6903975551044139</v>
      </c>
      <c r="L783" s="6">
        <v>45</v>
      </c>
      <c r="M783" s="6">
        <f>(L783-'Descriptive Stats'!$J$3)/'Descriptive Stats'!$J$7</f>
        <v>-0.96434112969569918</v>
      </c>
      <c r="N783" s="6">
        <v>45</v>
      </c>
      <c r="O783" s="6">
        <f>(N783-'Descriptive Stats'!$L$3)/'Descriptive Stats'!$L$7</f>
        <v>-0.78155449804369248</v>
      </c>
      <c r="P783" s="6">
        <v>180</v>
      </c>
      <c r="Q783" s="6">
        <f>(P783-'Descriptive Stats'!$N$3)/'Descriptive Stats'!$N$7</f>
        <v>-2.1085917234449667</v>
      </c>
      <c r="R783">
        <v>30</v>
      </c>
      <c r="S783" s="5">
        <v>0.17795179871774419</v>
      </c>
    </row>
    <row r="784" spans="1:19" ht="15" customHeight="1" x14ac:dyDescent="0.25">
      <c r="A784">
        <v>10</v>
      </c>
      <c r="B784">
        <v>10</v>
      </c>
      <c r="C784" t="s">
        <v>208</v>
      </c>
      <c r="D784" s="6">
        <v>45</v>
      </c>
      <c r="E784" s="6">
        <f>(D784-'Descriptive Stats'!$B$3)/'Descriptive Stats'!$B$7</f>
        <v>-0.92703890546736112</v>
      </c>
      <c r="F784" s="6">
        <v>30</v>
      </c>
      <c r="G784" s="6">
        <f>(F784-'Descriptive Stats'!$D$3)/'Descriptive Stats'!$D$7</f>
        <v>-1.5448989156410513</v>
      </c>
      <c r="H784" s="6">
        <v>35</v>
      </c>
      <c r="I784" s="5">
        <f>('Base Stats'!H15-'Descriptive Stats'!$F$3)/'Descriptive Stats'!$F$7</f>
        <v>1.480235200189838E-2</v>
      </c>
      <c r="J784" s="6">
        <v>20</v>
      </c>
      <c r="K784" s="6">
        <f>(J784-'Descriptive Stats'!$H$3)/'Descriptive Stats'!$J$7</f>
        <v>-1.8678547492021458</v>
      </c>
      <c r="L784" s="6">
        <v>20</v>
      </c>
      <c r="M784" s="6">
        <f>(L784-'Descriptive Stats'!$J$3)/'Descriptive Stats'!$J$7</f>
        <v>-1.8516271001843594</v>
      </c>
      <c r="N784" s="6">
        <v>45</v>
      </c>
      <c r="O784" s="6">
        <f>(N784-'Descriptive Stats'!$L$3)/'Descriptive Stats'!$L$7</f>
        <v>-0.78155449804369248</v>
      </c>
      <c r="P784" s="6">
        <v>195</v>
      </c>
      <c r="Q784" s="6">
        <f>(P784-'Descriptive Stats'!$N$3)/'Descriptive Stats'!$N$7</f>
        <v>-1.9857313464553747</v>
      </c>
      <c r="R784">
        <v>32.5</v>
      </c>
      <c r="S784" s="5">
        <v>0.17756008477604368</v>
      </c>
    </row>
    <row r="785" spans="1:19" ht="15" customHeight="1" x14ac:dyDescent="0.25">
      <c r="A785">
        <v>691</v>
      </c>
      <c r="B785">
        <v>691</v>
      </c>
      <c r="C785" t="s">
        <v>1089</v>
      </c>
      <c r="D785" s="6">
        <v>65</v>
      </c>
      <c r="E785" s="6">
        <f>(D785-'Descriptive Stats'!$B$3)/'Descriptive Stats'!$B$7</f>
        <v>-0.17243784346935695</v>
      </c>
      <c r="F785" s="6">
        <v>75</v>
      </c>
      <c r="G785" s="6">
        <f>(F785-'Descriptive Stats'!$D$3)/'Descriptive Stats'!$D$7</f>
        <v>-0.15996426452133344</v>
      </c>
      <c r="H785" s="6">
        <v>90</v>
      </c>
      <c r="I785" s="5">
        <f>('Base Stats'!H796-'Descriptive Stats'!$F$3)/'Descriptive Stats'!$F$7</f>
        <v>-0.78086318636653218</v>
      </c>
      <c r="J785" s="6">
        <v>97</v>
      </c>
      <c r="K785" s="6">
        <f>(J785-'Descriptive Stats'!$H$3)/'Descriptive Stats'!$J$7</f>
        <v>0.86498603990292744</v>
      </c>
      <c r="L785" s="6">
        <v>123</v>
      </c>
      <c r="M785" s="6">
        <f>(L785-'Descriptive Stats'!$J$3)/'Descriptive Stats'!$J$7</f>
        <v>1.8039910982289205</v>
      </c>
      <c r="N785" s="6">
        <v>44</v>
      </c>
      <c r="O785" s="6">
        <f>(N785-'Descriptive Stats'!$L$3)/'Descriptive Stats'!$L$7</f>
        <v>-0.81504686802980553</v>
      </c>
      <c r="P785" s="6">
        <v>494</v>
      </c>
      <c r="Q785" s="6">
        <f>(P785-'Descriptive Stats'!$N$3)/'Descriptive Stats'!$N$7</f>
        <v>0.46328550153715353</v>
      </c>
      <c r="R785">
        <v>82.33</v>
      </c>
      <c r="S785" s="5">
        <v>0.98342636013888196</v>
      </c>
    </row>
    <row r="786" spans="1:19" ht="15" customHeight="1" x14ac:dyDescent="0.25">
      <c r="A786">
        <v>582</v>
      </c>
      <c r="B786">
        <v>582</v>
      </c>
      <c r="C786" t="s">
        <v>962</v>
      </c>
      <c r="D786" s="6">
        <v>36</v>
      </c>
      <c r="E786" s="6">
        <f>(D786-'Descriptive Stats'!$B$3)/'Descriptive Stats'!$B$7</f>
        <v>-1.2666093833664631</v>
      </c>
      <c r="F786" s="6">
        <v>50</v>
      </c>
      <c r="G786" s="6">
        <f>(F786-'Descriptive Stats'!$D$3)/'Descriptive Stats'!$D$7</f>
        <v>-0.92937240403228782</v>
      </c>
      <c r="H786" s="6">
        <v>50</v>
      </c>
      <c r="I786" s="5">
        <f>('Base Stats'!H678-'Descriptive Stats'!$F$3)/'Descriptive Stats'!$F$7</f>
        <v>-0.17615737720652494</v>
      </c>
      <c r="J786" s="6">
        <v>65</v>
      </c>
      <c r="K786" s="6">
        <f>(J786-'Descriptive Stats'!$H$3)/'Descriptive Stats'!$J$7</f>
        <v>-0.27074000232255757</v>
      </c>
      <c r="L786" s="6">
        <v>60</v>
      </c>
      <c r="M786" s="6">
        <f>(L786-'Descriptive Stats'!$J$3)/'Descriptive Stats'!$J$7</f>
        <v>-0.4319695474025031</v>
      </c>
      <c r="N786" s="6">
        <v>44</v>
      </c>
      <c r="O786" s="6">
        <f>(N786-'Descriptive Stats'!$L$3)/'Descriptive Stats'!$L$7</f>
        <v>-0.81504686802980553</v>
      </c>
      <c r="P786" s="6">
        <v>305</v>
      </c>
      <c r="Q786" s="6">
        <f>(P786-'Descriptive Stats'!$N$3)/'Descriptive Stats'!$N$7</f>
        <v>-1.0847552485317022</v>
      </c>
      <c r="R786">
        <v>50.83</v>
      </c>
      <c r="S786" s="5">
        <v>0.22235298820304164</v>
      </c>
    </row>
    <row r="787" spans="1:19" ht="15" customHeight="1" x14ac:dyDescent="0.25">
      <c r="A787">
        <v>692</v>
      </c>
      <c r="B787">
        <v>692</v>
      </c>
      <c r="C787" t="s">
        <v>1090</v>
      </c>
      <c r="D787" s="6">
        <v>50</v>
      </c>
      <c r="E787" s="6">
        <f>(D787-'Descriptive Stats'!$B$3)/'Descriptive Stats'!$B$7</f>
        <v>-0.73838863996786008</v>
      </c>
      <c r="F787" s="6">
        <v>53</v>
      </c>
      <c r="G787" s="6">
        <f>(F787-'Descriptive Stats'!$D$3)/'Descriptive Stats'!$D$7</f>
        <v>-0.83704342729097325</v>
      </c>
      <c r="H787" s="6">
        <v>62</v>
      </c>
      <c r="I787" s="5">
        <f>('Base Stats'!H797-'Descriptive Stats'!$F$3)/'Descriptive Stats'!$F$7</f>
        <v>0.4922016750229567</v>
      </c>
      <c r="J787" s="6">
        <v>58</v>
      </c>
      <c r="K787" s="6">
        <f>(J787-'Descriptive Stats'!$H$3)/'Descriptive Stats'!$J$7</f>
        <v>-0.51918007405938238</v>
      </c>
      <c r="L787" s="6">
        <v>63</v>
      </c>
      <c r="M787" s="6">
        <f>(L787-'Descriptive Stats'!$J$3)/'Descriptive Stats'!$J$7</f>
        <v>-0.32549523094386384</v>
      </c>
      <c r="N787" s="6">
        <v>44</v>
      </c>
      <c r="O787" s="6">
        <f>(N787-'Descriptive Stats'!$L$3)/'Descriptive Stats'!$L$7</f>
        <v>-0.81504686802980553</v>
      </c>
      <c r="P787" s="6">
        <v>330</v>
      </c>
      <c r="Q787" s="6">
        <f>(P787-'Descriptive Stats'!$N$3)/'Descriptive Stats'!$N$7</f>
        <v>-0.87998795354904935</v>
      </c>
      <c r="R787">
        <v>55</v>
      </c>
      <c r="S787" s="5">
        <v>0.36703280568221985</v>
      </c>
    </row>
    <row r="788" spans="1:19" ht="15" customHeight="1" x14ac:dyDescent="0.25">
      <c r="A788">
        <v>833</v>
      </c>
      <c r="B788">
        <v>833</v>
      </c>
      <c r="C788" t="s">
        <v>1259</v>
      </c>
      <c r="D788" s="6">
        <v>50</v>
      </c>
      <c r="E788" s="6">
        <f>(D788-'Descriptive Stats'!$B$3)/'Descriptive Stats'!$B$7</f>
        <v>-0.73838863996786008</v>
      </c>
      <c r="F788" s="6">
        <v>64</v>
      </c>
      <c r="G788" s="6">
        <f>(F788-'Descriptive Stats'!$D$3)/'Descriptive Stats'!$D$7</f>
        <v>-0.49850384590615338</v>
      </c>
      <c r="H788" s="6">
        <v>50</v>
      </c>
      <c r="I788" s="5">
        <f>('Base Stats'!H955-'Descriptive Stats'!$F$3)/'Descriptive Stats'!$F$7</f>
        <v>-0.46259697101915992</v>
      </c>
      <c r="J788" s="6">
        <v>38</v>
      </c>
      <c r="K788" s="6">
        <f>(J788-'Descriptive Stats'!$H$3)/'Descriptive Stats'!$J$7</f>
        <v>-1.2290088504503105</v>
      </c>
      <c r="L788" s="6">
        <v>38</v>
      </c>
      <c r="M788" s="6">
        <f>(L788-'Descriptive Stats'!$J$3)/'Descriptive Stats'!$J$7</f>
        <v>-1.2127812014325241</v>
      </c>
      <c r="N788" s="6">
        <v>44</v>
      </c>
      <c r="O788" s="6">
        <f>(N788-'Descriptive Stats'!$L$3)/'Descriptive Stats'!$L$7</f>
        <v>-0.81504686802980553</v>
      </c>
      <c r="P788" s="6">
        <v>284</v>
      </c>
      <c r="Q788" s="6">
        <f>(P788-'Descriptive Stats'!$N$3)/'Descriptive Stats'!$N$7</f>
        <v>-1.2567597763171305</v>
      </c>
      <c r="R788">
        <v>47.33</v>
      </c>
      <c r="S788" s="5">
        <v>6.7176027029552332E-2</v>
      </c>
    </row>
    <row r="789" spans="1:19" ht="15" customHeight="1" x14ac:dyDescent="0.25">
      <c r="A789">
        <v>738</v>
      </c>
      <c r="B789">
        <v>738</v>
      </c>
      <c r="C789" t="s">
        <v>1150</v>
      </c>
      <c r="D789" s="6">
        <v>77</v>
      </c>
      <c r="E789" s="6">
        <f>(D789-'Descriptive Stats'!$B$3)/'Descriptive Stats'!$B$7</f>
        <v>0.28032279372944557</v>
      </c>
      <c r="F789" s="6">
        <v>70</v>
      </c>
      <c r="G789" s="6">
        <f>(F789-'Descriptive Stats'!$D$3)/'Descriptive Stats'!$D$7</f>
        <v>-0.31384589242352434</v>
      </c>
      <c r="H789" s="6">
        <v>90</v>
      </c>
      <c r="I789" s="5">
        <f>('Base Stats'!H853-'Descriptive Stats'!$F$3)/'Descriptive Stats'!$F$7</f>
        <v>-0.78086318636653218</v>
      </c>
      <c r="J789" s="6">
        <v>145</v>
      </c>
      <c r="K789" s="6">
        <f>(J789-'Descriptive Stats'!$H$3)/'Descriptive Stats'!$J$7</f>
        <v>2.5685751032411548</v>
      </c>
      <c r="L789" s="6">
        <v>75</v>
      </c>
      <c r="M789" s="6">
        <f>(L789-'Descriptive Stats'!$J$3)/'Descriptive Stats'!$J$7</f>
        <v>0.10040203489069302</v>
      </c>
      <c r="N789" s="6">
        <v>43</v>
      </c>
      <c r="O789" s="6">
        <f>(N789-'Descriptive Stats'!$L$3)/'Descriptive Stats'!$L$7</f>
        <v>-0.84853923801591857</v>
      </c>
      <c r="P789" s="6">
        <v>500</v>
      </c>
      <c r="Q789" s="6">
        <f>(P789-'Descriptive Stats'!$N$3)/'Descriptive Stats'!$N$7</f>
        <v>0.5124296523329902</v>
      </c>
      <c r="R789">
        <v>83.33</v>
      </c>
      <c r="S789" s="5">
        <v>1.1468819029372628</v>
      </c>
    </row>
    <row r="790" spans="1:19" ht="15" customHeight="1" x14ac:dyDescent="0.25">
      <c r="A790">
        <v>799</v>
      </c>
      <c r="B790">
        <v>799</v>
      </c>
      <c r="C790" t="s">
        <v>1219</v>
      </c>
      <c r="D790" s="6">
        <v>223</v>
      </c>
      <c r="E790" s="6">
        <f>(D790-'Descriptive Stats'!$B$3)/'Descriptive Stats'!$B$7</f>
        <v>5.7889105463148756</v>
      </c>
      <c r="F790" s="6">
        <v>101</v>
      </c>
      <c r="G790" s="6">
        <f>(F790-'Descriptive Stats'!$D$3)/'Descriptive Stats'!$D$7</f>
        <v>0.64022020057005913</v>
      </c>
      <c r="H790" s="6">
        <v>53</v>
      </c>
      <c r="I790" s="5">
        <f>('Base Stats'!H918-'Descriptive Stats'!$F$3)/'Descriptive Stats'!$F$7</f>
        <v>0.17393545967558449</v>
      </c>
      <c r="J790" s="6">
        <v>97</v>
      </c>
      <c r="K790" s="6">
        <f>(J790-'Descriptive Stats'!$H$3)/'Descriptive Stats'!$J$7</f>
        <v>0.86498603990292744</v>
      </c>
      <c r="L790" s="6">
        <v>53</v>
      </c>
      <c r="M790" s="6">
        <f>(L790-'Descriptive Stats'!$J$3)/'Descriptive Stats'!$J$7</f>
        <v>-0.68040961913932796</v>
      </c>
      <c r="N790" s="6">
        <v>43</v>
      </c>
      <c r="O790" s="6">
        <f>(N790-'Descriptive Stats'!$L$3)/'Descriptive Stats'!$L$7</f>
        <v>-0.84853923801591857</v>
      </c>
      <c r="P790" s="6">
        <v>570</v>
      </c>
      <c r="Q790" s="6">
        <f>(P790-'Descriptive Stats'!$N$3)/'Descriptive Stats'!$N$7</f>
        <v>1.0857780782844182</v>
      </c>
      <c r="R790">
        <v>95</v>
      </c>
      <c r="S790" s="5">
        <v>5.009458768219254</v>
      </c>
    </row>
    <row r="791" spans="1:19" ht="15" customHeight="1" x14ac:dyDescent="0.25">
      <c r="A791">
        <v>346</v>
      </c>
      <c r="B791">
        <v>346</v>
      </c>
      <c r="C791" t="s">
        <v>660</v>
      </c>
      <c r="D791" s="6">
        <v>86</v>
      </c>
      <c r="E791" s="6">
        <f>(D791-'Descriptive Stats'!$B$3)/'Descriptive Stats'!$B$7</f>
        <v>0.61989327162854746</v>
      </c>
      <c r="F791" s="6">
        <v>81</v>
      </c>
      <c r="G791" s="6">
        <f>(F791-'Descriptive Stats'!$D$3)/'Descriptive Stats'!$D$7</f>
        <v>2.4693688961295601E-2</v>
      </c>
      <c r="H791" s="6">
        <v>97</v>
      </c>
      <c r="I791" s="5">
        <f>('Base Stats'!H409-'Descriptive Stats'!$F$3)/'Descriptive Stats'!$F$7</f>
        <v>-0.78086318636653218</v>
      </c>
      <c r="J791" s="6">
        <v>81</v>
      </c>
      <c r="K791" s="6">
        <f>(J791-'Descriptive Stats'!$H$3)/'Descriptive Stats'!$J$7</f>
        <v>0.29712301879018493</v>
      </c>
      <c r="L791" s="6">
        <v>107</v>
      </c>
      <c r="M791" s="6">
        <f>(L791-'Descriptive Stats'!$J$3)/'Descriptive Stats'!$J$7</f>
        <v>1.236128077116178</v>
      </c>
      <c r="N791" s="6">
        <v>43</v>
      </c>
      <c r="O791" s="6">
        <f>(N791-'Descriptive Stats'!$L$3)/'Descriptive Stats'!$L$7</f>
        <v>-0.84853923801591857</v>
      </c>
      <c r="P791" s="6">
        <v>495</v>
      </c>
      <c r="Q791" s="6">
        <f>(P791-'Descriptive Stats'!$N$3)/'Descriptive Stats'!$N$7</f>
        <v>0.47147619333645963</v>
      </c>
      <c r="R791">
        <v>82.5</v>
      </c>
      <c r="S791" s="5">
        <v>0.40338479663504778</v>
      </c>
    </row>
    <row r="792" spans="1:19" ht="15" customHeight="1" x14ac:dyDescent="0.25">
      <c r="A792">
        <v>740</v>
      </c>
      <c r="B792">
        <v>740</v>
      </c>
      <c r="C792" t="s">
        <v>1152</v>
      </c>
      <c r="D792" s="6">
        <v>97</v>
      </c>
      <c r="E792" s="6">
        <f>(D792-'Descriptive Stats'!$B$3)/'Descriptive Stats'!$B$7</f>
        <v>1.0349238557274498</v>
      </c>
      <c r="F792" s="6">
        <v>132</v>
      </c>
      <c r="G792" s="6">
        <f>(F792-'Descriptive Stats'!$D$3)/'Descriptive Stats'!$D$7</f>
        <v>1.5942862935636426</v>
      </c>
      <c r="H792" s="6">
        <v>77</v>
      </c>
      <c r="I792" s="5">
        <f>('Base Stats'!H855-'Descriptive Stats'!$F$3)/'Descriptive Stats'!$F$7</f>
        <v>1.7970931579471827</v>
      </c>
      <c r="J792" s="6">
        <v>62</v>
      </c>
      <c r="K792" s="6">
        <f>(J792-'Descriptive Stats'!$H$3)/'Descriptive Stats'!$J$7</f>
        <v>-0.37721431878119677</v>
      </c>
      <c r="L792" s="6">
        <v>67</v>
      </c>
      <c r="M792" s="6">
        <f>(L792-'Descriptive Stats'!$J$3)/'Descriptive Stats'!$J$7</f>
        <v>-0.18352947566567823</v>
      </c>
      <c r="N792" s="6">
        <v>43</v>
      </c>
      <c r="O792" s="6">
        <f>(N792-'Descriptive Stats'!$L$3)/'Descriptive Stats'!$L$7</f>
        <v>-0.84853923801591857</v>
      </c>
      <c r="P792" s="6">
        <v>478</v>
      </c>
      <c r="Q792" s="6">
        <f>(P792-'Descriptive Stats'!$N$3)/'Descriptive Stats'!$N$7</f>
        <v>0.33223443274825565</v>
      </c>
      <c r="R792">
        <v>79.67</v>
      </c>
      <c r="S792" s="5">
        <v>0.70915583693469264</v>
      </c>
    </row>
    <row r="793" spans="1:19" ht="15" customHeight="1" x14ac:dyDescent="0.25">
      <c r="A793">
        <v>7</v>
      </c>
      <c r="B793">
        <v>7</v>
      </c>
      <c r="C793" t="s">
        <v>203</v>
      </c>
      <c r="D793" s="6">
        <v>44</v>
      </c>
      <c r="E793" s="6">
        <f>(D793-'Descriptive Stats'!$B$3)/'Descriptive Stats'!$B$7</f>
        <v>-0.96476895856726141</v>
      </c>
      <c r="F793" s="6">
        <v>48</v>
      </c>
      <c r="G793" s="6">
        <f>(F793-'Descriptive Stats'!$D$3)/'Descriptive Stats'!$D$7</f>
        <v>-0.99092505519316421</v>
      </c>
      <c r="H793" s="6">
        <v>65</v>
      </c>
      <c r="I793" s="5">
        <f>('Base Stats'!H11-'Descriptive Stats'!$F$3)/'Descriptive Stats'!$F$7</f>
        <v>1.480235200189838E-2</v>
      </c>
      <c r="J793" s="6">
        <v>50</v>
      </c>
      <c r="K793" s="6">
        <f>(J793-'Descriptive Stats'!$H$3)/'Descriptive Stats'!$J$7</f>
        <v>-0.80311158461575372</v>
      </c>
      <c r="L793" s="6">
        <v>64</v>
      </c>
      <c r="M793" s="6">
        <f>(L793-'Descriptive Stats'!$J$3)/'Descriptive Stats'!$J$7</f>
        <v>-0.29000379212431743</v>
      </c>
      <c r="N793" s="6">
        <v>43</v>
      </c>
      <c r="O793" s="6">
        <f>(N793-'Descriptive Stats'!$L$3)/'Descriptive Stats'!$L$7</f>
        <v>-0.84853923801591857</v>
      </c>
      <c r="P793" s="6">
        <v>314</v>
      </c>
      <c r="Q793" s="6">
        <f>(P793-'Descriptive Stats'!$N$3)/'Descriptive Stats'!$N$7</f>
        <v>-1.0110390223379471</v>
      </c>
      <c r="R793">
        <v>52.33</v>
      </c>
      <c r="S793" s="5">
        <v>0.27859650945813141</v>
      </c>
    </row>
    <row r="794" spans="1:19" ht="15" customHeight="1" x14ac:dyDescent="0.25">
      <c r="A794">
        <v>674</v>
      </c>
      <c r="B794">
        <v>674</v>
      </c>
      <c r="C794" t="s">
        <v>1070</v>
      </c>
      <c r="D794" s="6">
        <v>67</v>
      </c>
      <c r="E794" s="6">
        <f>(D794-'Descriptive Stats'!$B$3)/'Descriptive Stats'!$B$7</f>
        <v>-9.6977737269556524E-2</v>
      </c>
      <c r="F794" s="6">
        <v>82</v>
      </c>
      <c r="G794" s="6">
        <f>(F794-'Descriptive Stats'!$D$3)/'Descriptive Stats'!$D$7</f>
        <v>5.5470014541733774E-2</v>
      </c>
      <c r="H794" s="6">
        <v>62</v>
      </c>
      <c r="I794" s="5">
        <f>('Base Stats'!H778-'Descriptive Stats'!$F$3)/'Descriptive Stats'!$F$7</f>
        <v>-1.2900891309223277</v>
      </c>
      <c r="J794" s="6">
        <v>46</v>
      </c>
      <c r="K794" s="6">
        <f>(J794-'Descriptive Stats'!$H$3)/'Descriptive Stats'!$J$7</f>
        <v>-0.94507733989393927</v>
      </c>
      <c r="L794" s="6">
        <v>48</v>
      </c>
      <c r="M794" s="6">
        <f>(L794-'Descriptive Stats'!$J$3)/'Descriptive Stats'!$J$7</f>
        <v>-0.85786681323705993</v>
      </c>
      <c r="N794" s="6">
        <v>43</v>
      </c>
      <c r="O794" s="6">
        <f>(N794-'Descriptive Stats'!$L$3)/'Descriptive Stats'!$L$7</f>
        <v>-0.84853923801591857</v>
      </c>
      <c r="P794" s="6">
        <v>348</v>
      </c>
      <c r="Q794" s="6">
        <f>(P794-'Descriptive Stats'!$N$3)/'Descriptive Stats'!$N$7</f>
        <v>-0.73255550116153922</v>
      </c>
      <c r="R794">
        <v>58</v>
      </c>
      <c r="S794" s="5">
        <v>0.3485195544728133</v>
      </c>
    </row>
    <row r="795" spans="1:19" ht="15" customHeight="1" x14ac:dyDescent="0.25">
      <c r="A795">
        <v>158</v>
      </c>
      <c r="B795">
        <v>158</v>
      </c>
      <c r="C795" t="s">
        <v>430</v>
      </c>
      <c r="D795" s="6">
        <v>50</v>
      </c>
      <c r="E795" s="6">
        <f>(D795-'Descriptive Stats'!$B$3)/'Descriptive Stats'!$B$7</f>
        <v>-0.73838863996786008</v>
      </c>
      <c r="F795" s="6">
        <v>65</v>
      </c>
      <c r="G795" s="6">
        <f>(F795-'Descriptive Stats'!$D$3)/'Descriptive Stats'!$D$7</f>
        <v>-0.46772752032571518</v>
      </c>
      <c r="H795" s="6">
        <v>64</v>
      </c>
      <c r="I795" s="5">
        <f>('Base Stats'!H200-'Descriptive Stats'!$F$3)/'Descriptive Stats'!$F$7</f>
        <v>-0.93999629404021823</v>
      </c>
      <c r="J795" s="6">
        <v>44</v>
      </c>
      <c r="K795" s="6">
        <f>(J795-'Descriptive Stats'!$H$3)/'Descriptive Stats'!$J$7</f>
        <v>-1.0160602175330322</v>
      </c>
      <c r="L795" s="6">
        <v>48</v>
      </c>
      <c r="M795" s="6">
        <f>(L795-'Descriptive Stats'!$J$3)/'Descriptive Stats'!$J$7</f>
        <v>-0.85786681323705993</v>
      </c>
      <c r="N795" s="6">
        <v>43</v>
      </c>
      <c r="O795" s="6">
        <f>(N795-'Descriptive Stats'!$L$3)/'Descriptive Stats'!$L$7</f>
        <v>-0.84853923801591857</v>
      </c>
      <c r="P795" s="6">
        <v>314</v>
      </c>
      <c r="Q795" s="6">
        <f>(P795-'Descriptive Stats'!$N$3)/'Descriptive Stats'!$N$7</f>
        <v>-1.0110390223379471</v>
      </c>
      <c r="R795">
        <v>52.33</v>
      </c>
      <c r="S795" s="5">
        <v>0.31441630002107301</v>
      </c>
    </row>
    <row r="796" spans="1:19" ht="15" customHeight="1" x14ac:dyDescent="0.25">
      <c r="A796">
        <v>519</v>
      </c>
      <c r="B796">
        <v>519</v>
      </c>
      <c r="C796" t="s">
        <v>887</v>
      </c>
      <c r="D796" s="6">
        <v>50</v>
      </c>
      <c r="E796" s="6">
        <f>(D796-'Descriptive Stats'!$B$3)/'Descriptive Stats'!$B$7</f>
        <v>-0.73838863996786008</v>
      </c>
      <c r="F796" s="6">
        <v>55</v>
      </c>
      <c r="G796" s="6">
        <f>(F796-'Descriptive Stats'!$D$3)/'Descriptive Stats'!$D$7</f>
        <v>-0.77549077613009698</v>
      </c>
      <c r="H796" s="6">
        <v>50</v>
      </c>
      <c r="I796" s="5">
        <f>('Base Stats'!H609-'Descriptive Stats'!$F$3)/'Descriptive Stats'!$F$7</f>
        <v>-1.067302780179167</v>
      </c>
      <c r="J796" s="6">
        <v>36</v>
      </c>
      <c r="K796" s="6">
        <f>(J796-'Descriptive Stats'!$H$3)/'Descriptive Stats'!$J$7</f>
        <v>-1.2999917280894033</v>
      </c>
      <c r="L796" s="6">
        <v>30</v>
      </c>
      <c r="M796" s="6">
        <f>(L796-'Descriptive Stats'!$J$3)/'Descriptive Stats'!$J$7</f>
        <v>-1.4967127119888952</v>
      </c>
      <c r="N796" s="6">
        <v>43</v>
      </c>
      <c r="O796" s="6">
        <f>(N796-'Descriptive Stats'!$L$3)/'Descriptive Stats'!$L$7</f>
        <v>-0.84853923801591857</v>
      </c>
      <c r="P796" s="6">
        <v>264</v>
      </c>
      <c r="Q796" s="6">
        <f>(P796-'Descriptive Stats'!$N$3)/'Descriptive Stats'!$N$7</f>
        <v>-1.4205736123032529</v>
      </c>
      <c r="R796">
        <v>44</v>
      </c>
      <c r="S796" s="5">
        <v>0.30271359976417778</v>
      </c>
    </row>
    <row r="797" spans="1:19" ht="15" customHeight="1" x14ac:dyDescent="0.25">
      <c r="A797">
        <v>853</v>
      </c>
      <c r="B797">
        <v>853</v>
      </c>
      <c r="C797" t="s">
        <v>1281</v>
      </c>
      <c r="D797" s="6">
        <v>80</v>
      </c>
      <c r="E797" s="6">
        <f>(D797-'Descriptive Stats'!$B$3)/'Descriptive Stats'!$B$7</f>
        <v>0.39351295302914624</v>
      </c>
      <c r="F797" s="6">
        <v>118</v>
      </c>
      <c r="G797" s="6">
        <f>(F797-'Descriptive Stats'!$D$3)/'Descriptive Stats'!$D$7</f>
        <v>1.1634177354375081</v>
      </c>
      <c r="H797" s="6">
        <v>90</v>
      </c>
      <c r="I797" s="5">
        <f>('Base Stats'!H976-'Descriptive Stats'!$F$3)/'Descriptive Stats'!$F$7</f>
        <v>7.8455595071372827E-2</v>
      </c>
      <c r="J797" s="6">
        <v>70</v>
      </c>
      <c r="K797" s="6">
        <f>(J797-'Descriptive Stats'!$H$3)/'Descriptive Stats'!$J$7</f>
        <v>-9.3282808224825542E-2</v>
      </c>
      <c r="L797" s="6">
        <v>80</v>
      </c>
      <c r="M797" s="6">
        <f>(L797-'Descriptive Stats'!$J$3)/'Descriptive Stats'!$J$7</f>
        <v>0.27785922898842508</v>
      </c>
      <c r="N797" s="6">
        <v>42</v>
      </c>
      <c r="O797" s="6">
        <f>(N797-'Descriptive Stats'!$L$3)/'Descriptive Stats'!$L$7</f>
        <v>-0.88203160800203162</v>
      </c>
      <c r="P797" s="6">
        <v>480</v>
      </c>
      <c r="Q797" s="6">
        <f>(P797-'Descriptive Stats'!$N$3)/'Descriptive Stats'!$N$7</f>
        <v>0.34861581634686789</v>
      </c>
      <c r="R797">
        <v>80</v>
      </c>
      <c r="S797" s="5">
        <v>0.45823471200887528</v>
      </c>
    </row>
    <row r="798" spans="1:19" ht="15" customHeight="1" x14ac:dyDescent="0.25">
      <c r="A798">
        <v>669</v>
      </c>
      <c r="B798">
        <v>669</v>
      </c>
      <c r="C798" t="s">
        <v>1065</v>
      </c>
      <c r="D798" s="6">
        <v>44</v>
      </c>
      <c r="E798" s="6">
        <f>(D798-'Descriptive Stats'!$B$3)/'Descriptive Stats'!$B$7</f>
        <v>-0.96476895856726141</v>
      </c>
      <c r="F798" s="6">
        <v>38</v>
      </c>
      <c r="G798" s="6">
        <f>(F798-'Descriptive Stats'!$D$3)/'Descriptive Stats'!$D$7</f>
        <v>-1.298688310997546</v>
      </c>
      <c r="H798" s="6">
        <v>39</v>
      </c>
      <c r="I798" s="5">
        <f>('Base Stats'!H773-'Descriptive Stats'!$F$3)/'Descriptive Stats'!$F$7</f>
        <v>-0.14433075567178771</v>
      </c>
      <c r="J798" s="6">
        <v>61</v>
      </c>
      <c r="K798" s="6">
        <f>(J798-'Descriptive Stats'!$H$3)/'Descriptive Stats'!$J$7</f>
        <v>-0.41270575760074318</v>
      </c>
      <c r="L798" s="6">
        <v>79</v>
      </c>
      <c r="M798" s="6">
        <f>(L798-'Descriptive Stats'!$J$3)/'Descriptive Stats'!$J$7</f>
        <v>0.24236779016887866</v>
      </c>
      <c r="N798" s="6">
        <v>42</v>
      </c>
      <c r="O798" s="6">
        <f>(N798-'Descriptive Stats'!$L$3)/'Descriptive Stats'!$L$7</f>
        <v>-0.88203160800203162</v>
      </c>
      <c r="P798" s="6">
        <v>303</v>
      </c>
      <c r="Q798" s="6">
        <f>(P798-'Descriptive Stats'!$N$3)/'Descriptive Stats'!$N$7</f>
        <v>-1.1011366321303144</v>
      </c>
      <c r="R798">
        <v>50.5</v>
      </c>
      <c r="S798" s="5">
        <v>0.42297850948800986</v>
      </c>
    </row>
    <row r="799" spans="1:19" ht="15" customHeight="1" x14ac:dyDescent="0.25">
      <c r="A799">
        <v>752</v>
      </c>
      <c r="B799">
        <v>752</v>
      </c>
      <c r="C799" t="s">
        <v>1170</v>
      </c>
      <c r="D799" s="6">
        <v>68</v>
      </c>
      <c r="E799" s="6">
        <f>(D799-'Descriptive Stats'!$B$3)/'Descriptive Stats'!$B$7</f>
        <v>-5.9247684169656305E-2</v>
      </c>
      <c r="F799" s="6">
        <v>70</v>
      </c>
      <c r="G799" s="6">
        <f>(F799-'Descriptive Stats'!$D$3)/'Descriptive Stats'!$D$7</f>
        <v>-0.31384589242352434</v>
      </c>
      <c r="H799" s="6">
        <v>92</v>
      </c>
      <c r="I799" s="5">
        <f>('Base Stats'!H870-'Descriptive Stats'!$F$3)/'Descriptive Stats'!$F$7</f>
        <v>0.6513347826966428</v>
      </c>
      <c r="J799" s="6">
        <v>50</v>
      </c>
      <c r="K799" s="6">
        <f>(J799-'Descriptive Stats'!$H$3)/'Descriptive Stats'!$J$7</f>
        <v>-0.80311158461575372</v>
      </c>
      <c r="L799" s="6">
        <v>132</v>
      </c>
      <c r="M799" s="6">
        <f>(L799-'Descriptive Stats'!$J$3)/'Descriptive Stats'!$J$7</f>
        <v>2.1234140476048382</v>
      </c>
      <c r="N799" s="6">
        <v>42</v>
      </c>
      <c r="O799" s="6">
        <f>(N799-'Descriptive Stats'!$L$3)/'Descriptive Stats'!$L$7</f>
        <v>-0.88203160800203162</v>
      </c>
      <c r="P799" s="6">
        <v>454</v>
      </c>
      <c r="Q799" s="6">
        <f>(P799-'Descriptive Stats'!$N$3)/'Descriptive Stats'!$N$7</f>
        <v>0.1356578295649089</v>
      </c>
      <c r="R799">
        <v>75.67</v>
      </c>
      <c r="S799" s="5">
        <v>1.2299745343037707</v>
      </c>
    </row>
    <row r="800" spans="1:19" ht="15" customHeight="1" x14ac:dyDescent="0.25">
      <c r="A800">
        <v>541</v>
      </c>
      <c r="B800">
        <v>541</v>
      </c>
      <c r="C800" t="s">
        <v>911</v>
      </c>
      <c r="D800" s="6">
        <v>55</v>
      </c>
      <c r="E800" s="6">
        <f>(D800-'Descriptive Stats'!$B$3)/'Descriptive Stats'!$B$7</f>
        <v>-0.54973837446835905</v>
      </c>
      <c r="F800" s="6">
        <v>63</v>
      </c>
      <c r="G800" s="6">
        <f>(F800-'Descriptive Stats'!$D$3)/'Descriptive Stats'!$D$7</f>
        <v>-0.52928017148659157</v>
      </c>
      <c r="H800" s="6">
        <v>90</v>
      </c>
      <c r="I800" s="5">
        <f>('Base Stats'!H632-'Descriptive Stats'!$F$3)/'Descriptive Stats'!$F$7</f>
        <v>0.33306856734927059</v>
      </c>
      <c r="J800" s="6">
        <v>50</v>
      </c>
      <c r="K800" s="6">
        <f>(J800-'Descriptive Stats'!$H$3)/'Descriptive Stats'!$J$7</f>
        <v>-0.80311158461575372</v>
      </c>
      <c r="L800" s="6">
        <v>80</v>
      </c>
      <c r="M800" s="6">
        <f>(L800-'Descriptive Stats'!$J$3)/'Descriptive Stats'!$J$7</f>
        <v>0.27785922898842508</v>
      </c>
      <c r="N800" s="6">
        <v>42</v>
      </c>
      <c r="O800" s="6">
        <f>(N800-'Descriptive Stats'!$L$3)/'Descriptive Stats'!$L$7</f>
        <v>-0.88203160800203162</v>
      </c>
      <c r="P800" s="6">
        <v>380</v>
      </c>
      <c r="Q800" s="6">
        <f>(P800-'Descriptive Stats'!$N$3)/'Descriptive Stats'!$N$7</f>
        <v>-0.47045336358374357</v>
      </c>
      <c r="R800">
        <v>63.33</v>
      </c>
      <c r="S800" s="5">
        <v>0.22146447532173197</v>
      </c>
    </row>
    <row r="801" spans="1:19" ht="15" customHeight="1" x14ac:dyDescent="0.25">
      <c r="A801">
        <v>722</v>
      </c>
      <c r="B801">
        <v>722</v>
      </c>
      <c r="C801" t="s">
        <v>1134</v>
      </c>
      <c r="D801" s="6">
        <v>68</v>
      </c>
      <c r="E801" s="6">
        <f>(D801-'Descriptive Stats'!$B$3)/'Descriptive Stats'!$B$7</f>
        <v>-5.9247684169656305E-2</v>
      </c>
      <c r="F801" s="6">
        <v>55</v>
      </c>
      <c r="G801" s="6">
        <f>(F801-'Descriptive Stats'!$D$3)/'Descriptive Stats'!$D$7</f>
        <v>-0.77549077613009698</v>
      </c>
      <c r="H801" s="6">
        <v>55</v>
      </c>
      <c r="I801" s="5">
        <f>('Base Stats'!H837-'Descriptive Stats'!$F$3)/'Descriptive Stats'!$F$7</f>
        <v>-1.5765287247349626</v>
      </c>
      <c r="J801" s="6">
        <v>50</v>
      </c>
      <c r="K801" s="6">
        <f>(J801-'Descriptive Stats'!$H$3)/'Descriptive Stats'!$J$7</f>
        <v>-0.80311158461575372</v>
      </c>
      <c r="L801" s="6">
        <v>50</v>
      </c>
      <c r="M801" s="6">
        <f>(L801-'Descriptive Stats'!$J$3)/'Descriptive Stats'!$J$7</f>
        <v>-0.7868839355979671</v>
      </c>
      <c r="N801" s="6">
        <v>42</v>
      </c>
      <c r="O801" s="6">
        <f>(N801-'Descriptive Stats'!$L$3)/'Descriptive Stats'!$L$7</f>
        <v>-0.88203160800203162</v>
      </c>
      <c r="P801" s="6">
        <v>320</v>
      </c>
      <c r="Q801" s="6">
        <f>(P801-'Descriptive Stats'!$N$3)/'Descriptive Stats'!$N$7</f>
        <v>-0.96189487154211051</v>
      </c>
      <c r="R801">
        <v>53.33</v>
      </c>
      <c r="S801" s="5">
        <v>8.8709415895676214E-2</v>
      </c>
    </row>
    <row r="802" spans="1:19" ht="15" customHeight="1" x14ac:dyDescent="0.25">
      <c r="A802">
        <v>96</v>
      </c>
      <c r="B802">
        <v>96</v>
      </c>
      <c r="C802" t="s">
        <v>346</v>
      </c>
      <c r="D802" s="6">
        <v>60</v>
      </c>
      <c r="E802" s="6">
        <f>(D802-'Descriptive Stats'!$B$3)/'Descriptive Stats'!$B$7</f>
        <v>-0.36108810896885801</v>
      </c>
      <c r="F802" s="6">
        <v>48</v>
      </c>
      <c r="G802" s="6">
        <f>(F802-'Descriptive Stats'!$D$3)/'Descriptive Stats'!$D$7</f>
        <v>-0.99092505519316421</v>
      </c>
      <c r="H802" s="6">
        <v>45</v>
      </c>
      <c r="I802" s="5">
        <f>('Base Stats'!H127-'Descriptive Stats'!$F$3)/'Descriptive Stats'!$F$7</f>
        <v>0.17393545967558449</v>
      </c>
      <c r="J802" s="6">
        <v>43</v>
      </c>
      <c r="K802" s="6">
        <f>(J802-'Descriptive Stats'!$H$3)/'Descriptive Stats'!$J$7</f>
        <v>-1.0515516563525784</v>
      </c>
      <c r="L802" s="6">
        <v>90</v>
      </c>
      <c r="M802" s="6">
        <f>(L802-'Descriptive Stats'!$J$3)/'Descriptive Stats'!$J$7</f>
        <v>0.63277361718388914</v>
      </c>
      <c r="N802" s="6">
        <v>42</v>
      </c>
      <c r="O802" s="6">
        <f>(N802-'Descriptive Stats'!$L$3)/'Descriptive Stats'!$L$7</f>
        <v>-0.88203160800203162</v>
      </c>
      <c r="P802" s="6">
        <v>328</v>
      </c>
      <c r="Q802" s="6">
        <f>(P802-'Descriptive Stats'!$N$3)/'Descriptive Stats'!$N$7</f>
        <v>-0.89636933714766154</v>
      </c>
      <c r="R802">
        <v>54.67</v>
      </c>
      <c r="S802" s="5">
        <v>0.36372329867710324</v>
      </c>
    </row>
    <row r="803" spans="1:19" ht="15" customHeight="1" x14ac:dyDescent="0.25">
      <c r="A803">
        <v>443</v>
      </c>
      <c r="B803">
        <v>443</v>
      </c>
      <c r="C803" t="s">
        <v>789</v>
      </c>
      <c r="D803" s="6">
        <v>58</v>
      </c>
      <c r="E803" s="6">
        <f>(D803-'Descriptive Stats'!$B$3)/'Descriptive Stats'!$B$7</f>
        <v>-0.43654821516865844</v>
      </c>
      <c r="F803" s="6">
        <v>70</v>
      </c>
      <c r="G803" s="6">
        <f>(F803-'Descriptive Stats'!$D$3)/'Descriptive Stats'!$D$7</f>
        <v>-0.31384589242352434</v>
      </c>
      <c r="H803" s="6">
        <v>45</v>
      </c>
      <c r="I803" s="5">
        <f>('Base Stats'!H522-'Descriptive Stats'!$F$3)/'Descriptive Stats'!$F$7</f>
        <v>-1.0036495371096927</v>
      </c>
      <c r="J803" s="6">
        <v>40</v>
      </c>
      <c r="K803" s="6">
        <f>(J803-'Descriptive Stats'!$H$3)/'Descriptive Stats'!$J$7</f>
        <v>-1.1580259728112177</v>
      </c>
      <c r="L803" s="6">
        <v>45</v>
      </c>
      <c r="M803" s="6">
        <f>(L803-'Descriptive Stats'!$J$3)/'Descriptive Stats'!$J$7</f>
        <v>-0.96434112969569918</v>
      </c>
      <c r="N803" s="6">
        <v>42</v>
      </c>
      <c r="O803" s="6">
        <f>(N803-'Descriptive Stats'!$L$3)/'Descriptive Stats'!$L$7</f>
        <v>-0.88203160800203162</v>
      </c>
      <c r="P803" s="6">
        <v>300</v>
      </c>
      <c r="Q803" s="6">
        <f>(P803-'Descriptive Stats'!$N$3)/'Descriptive Stats'!$N$7</f>
        <v>-1.1257087075282328</v>
      </c>
      <c r="R803">
        <v>50</v>
      </c>
      <c r="S803" s="5">
        <v>0.16783260709001921</v>
      </c>
    </row>
    <row r="804" spans="1:19" ht="15" customHeight="1" x14ac:dyDescent="0.25">
      <c r="A804">
        <v>540</v>
      </c>
      <c r="B804">
        <v>540</v>
      </c>
      <c r="C804" t="s">
        <v>910</v>
      </c>
      <c r="D804" s="6">
        <v>45</v>
      </c>
      <c r="E804" s="6">
        <f>(D804-'Descriptive Stats'!$B$3)/'Descriptive Stats'!$B$7</f>
        <v>-0.92703890546736112</v>
      </c>
      <c r="F804" s="6">
        <v>53</v>
      </c>
      <c r="G804" s="6">
        <f>(F804-'Descriptive Stats'!$D$3)/'Descriptive Stats'!$D$7</f>
        <v>-0.83704342729097325</v>
      </c>
      <c r="H804" s="6">
        <v>70</v>
      </c>
      <c r="I804" s="5">
        <f>('Base Stats'!H631-'Descriptive Stats'!$F$3)/'Descriptive Stats'!$F$7</f>
        <v>0.96960099804401501</v>
      </c>
      <c r="J804" s="6">
        <v>40</v>
      </c>
      <c r="K804" s="6">
        <f>(J804-'Descriptive Stats'!$H$3)/'Descriptive Stats'!$J$7</f>
        <v>-1.1580259728112177</v>
      </c>
      <c r="L804" s="6">
        <v>60</v>
      </c>
      <c r="M804" s="6">
        <f>(L804-'Descriptive Stats'!$J$3)/'Descriptive Stats'!$J$7</f>
        <v>-0.4319695474025031</v>
      </c>
      <c r="N804" s="6">
        <v>42</v>
      </c>
      <c r="O804" s="6">
        <f>(N804-'Descriptive Stats'!$L$3)/'Descriptive Stats'!$L$7</f>
        <v>-0.88203160800203162</v>
      </c>
      <c r="P804" s="6">
        <v>310</v>
      </c>
      <c r="Q804" s="6">
        <f>(P804-'Descriptive Stats'!$N$3)/'Descriptive Stats'!$N$7</f>
        <v>-1.0438017895351717</v>
      </c>
      <c r="R804">
        <v>51.67</v>
      </c>
      <c r="S804" s="5">
        <v>6.958584726754917E-2</v>
      </c>
    </row>
    <row r="805" spans="1:19" ht="15" customHeight="1" x14ac:dyDescent="0.25">
      <c r="A805">
        <v>504</v>
      </c>
      <c r="B805">
        <v>504</v>
      </c>
      <c r="C805" t="s">
        <v>872</v>
      </c>
      <c r="D805" s="6">
        <v>45</v>
      </c>
      <c r="E805" s="6">
        <f>(D805-'Descriptive Stats'!$B$3)/'Descriptive Stats'!$B$7</f>
        <v>-0.92703890546736112</v>
      </c>
      <c r="F805" s="6">
        <v>55</v>
      </c>
      <c r="G805" s="6">
        <f>(F805-'Descriptive Stats'!$D$3)/'Descriptive Stats'!$D$7</f>
        <v>-0.77549077613009698</v>
      </c>
      <c r="H805" s="6">
        <v>39</v>
      </c>
      <c r="I805" s="5">
        <f>('Base Stats'!H594-'Descriptive Stats'!$F$3)/'Descriptive Stats'!$F$7</f>
        <v>-0.62173007869284602</v>
      </c>
      <c r="J805" s="6">
        <v>35</v>
      </c>
      <c r="K805" s="6">
        <f>(J805-'Descriptive Stats'!$H$3)/'Descriptive Stats'!$J$7</f>
        <v>-1.3354831669089497</v>
      </c>
      <c r="L805" s="6">
        <v>39</v>
      </c>
      <c r="M805" s="6">
        <f>(L805-'Descriptive Stats'!$J$3)/'Descriptive Stats'!$J$7</f>
        <v>-1.1772897626129777</v>
      </c>
      <c r="N805" s="6">
        <v>42</v>
      </c>
      <c r="O805" s="6">
        <f>(N805-'Descriptive Stats'!$L$3)/'Descriptive Stats'!$L$7</f>
        <v>-0.88203160800203162</v>
      </c>
      <c r="P805" s="6">
        <v>255</v>
      </c>
      <c r="Q805" s="6">
        <f>(P805-'Descriptive Stats'!$N$3)/'Descriptive Stats'!$N$7</f>
        <v>-1.494289838497008</v>
      </c>
      <c r="R805">
        <v>42.5</v>
      </c>
      <c r="S805" s="5">
        <v>0.50038017040602289</v>
      </c>
    </row>
    <row r="806" spans="1:19" ht="15" customHeight="1" x14ac:dyDescent="0.25">
      <c r="A806">
        <v>246</v>
      </c>
      <c r="B806">
        <v>246</v>
      </c>
      <c r="C806" t="s">
        <v>530</v>
      </c>
      <c r="D806" s="6">
        <v>50</v>
      </c>
      <c r="E806" s="6">
        <f>(D806-'Descriptive Stats'!$B$3)/'Descriptive Stats'!$B$7</f>
        <v>-0.73838863996786008</v>
      </c>
      <c r="F806" s="6">
        <v>64</v>
      </c>
      <c r="G806" s="6">
        <f>(F806-'Descriptive Stats'!$D$3)/'Descriptive Stats'!$D$7</f>
        <v>-0.49850384590615338</v>
      </c>
      <c r="H806" s="6">
        <v>50</v>
      </c>
      <c r="I806" s="5">
        <f>('Base Stats'!H294-'Descriptive Stats'!$F$3)/'Descriptive Stats'!$F$7</f>
        <v>1.4788269425998106</v>
      </c>
      <c r="J806" s="6">
        <v>45</v>
      </c>
      <c r="K806" s="6">
        <f>(J806-'Descriptive Stats'!$H$3)/'Descriptive Stats'!$J$7</f>
        <v>-0.98056877871348569</v>
      </c>
      <c r="L806" s="6">
        <v>50</v>
      </c>
      <c r="M806" s="6">
        <f>(L806-'Descriptive Stats'!$J$3)/'Descriptive Stats'!$J$7</f>
        <v>-0.7868839355979671</v>
      </c>
      <c r="N806" s="6">
        <v>41</v>
      </c>
      <c r="O806" s="6">
        <f>(N806-'Descriptive Stats'!$L$3)/'Descriptive Stats'!$L$7</f>
        <v>-0.91552397798814467</v>
      </c>
      <c r="P806" s="6">
        <v>300</v>
      </c>
      <c r="Q806" s="6">
        <f>(P806-'Descriptive Stats'!$N$3)/'Descriptive Stats'!$N$7</f>
        <v>-1.1257087075282328</v>
      </c>
      <c r="R806">
        <v>50</v>
      </c>
      <c r="S806" s="5">
        <v>0.816674203009083</v>
      </c>
    </row>
    <row r="807" spans="1:19" ht="15" customHeight="1" x14ac:dyDescent="0.25">
      <c r="A807">
        <v>710</v>
      </c>
      <c r="B807">
        <v>710</v>
      </c>
      <c r="C807" t="s">
        <v>1111</v>
      </c>
      <c r="D807" s="6">
        <v>59</v>
      </c>
      <c r="E807" s="6">
        <f>(D807-'Descriptive Stats'!$B$3)/'Descriptive Stats'!$B$7</f>
        <v>-0.3988181620687582</v>
      </c>
      <c r="F807" s="6">
        <v>66</v>
      </c>
      <c r="G807" s="6">
        <f>(F807-'Descriptive Stats'!$D$3)/'Descriptive Stats'!$D$7</f>
        <v>-0.43695119474527705</v>
      </c>
      <c r="H807" s="6">
        <v>70</v>
      </c>
      <c r="I807" s="5">
        <f>('Base Stats'!H818-'Descriptive Stats'!$F$3)/'Descriptive Stats'!$F$7</f>
        <v>-1.2582625093875905</v>
      </c>
      <c r="J807" s="6">
        <v>44</v>
      </c>
      <c r="K807" s="6">
        <f>(J807-'Descriptive Stats'!$H$3)/'Descriptive Stats'!$J$7</f>
        <v>-1.0160602175330322</v>
      </c>
      <c r="L807" s="6">
        <v>55</v>
      </c>
      <c r="M807" s="6">
        <f>(L807-'Descriptive Stats'!$J$3)/'Descriptive Stats'!$J$7</f>
        <v>-0.60942674150023513</v>
      </c>
      <c r="N807" s="6">
        <v>41</v>
      </c>
      <c r="O807" s="6">
        <f>(N807-'Descriptive Stats'!$L$3)/'Descriptive Stats'!$L$7</f>
        <v>-0.91552397798814467</v>
      </c>
      <c r="P807" s="6">
        <v>335</v>
      </c>
      <c r="Q807" s="6">
        <f>(P807-'Descriptive Stats'!$N$3)/'Descriptive Stats'!$N$7</f>
        <v>-0.83903449455251877</v>
      </c>
      <c r="R807">
        <v>55.83</v>
      </c>
      <c r="S807" s="5">
        <v>0.11805815148237138</v>
      </c>
    </row>
    <row r="808" spans="1:19" ht="15" customHeight="1" x14ac:dyDescent="0.25">
      <c r="A808">
        <v>29</v>
      </c>
      <c r="B808">
        <v>29</v>
      </c>
      <c r="C808" t="s">
        <v>243</v>
      </c>
      <c r="D808" s="6">
        <v>55</v>
      </c>
      <c r="E808" s="6">
        <f>(D808-'Descriptive Stats'!$B$3)/'Descriptive Stats'!$B$7</f>
        <v>-0.54973837446835905</v>
      </c>
      <c r="F808" s="6">
        <v>47</v>
      </c>
      <c r="G808" s="6">
        <f>(F808-'Descriptive Stats'!$D$3)/'Descriptive Stats'!$D$7</f>
        <v>-1.0217013807736024</v>
      </c>
      <c r="H808" s="6">
        <v>52</v>
      </c>
      <c r="I808" s="5">
        <f>('Base Stats'!H42-'Descriptive Stats'!$F$3)/'Descriptive Stats'!$F$7</f>
        <v>-0.30346386334547382</v>
      </c>
      <c r="J808" s="6">
        <v>40</v>
      </c>
      <c r="K808" s="6">
        <f>(J808-'Descriptive Stats'!$H$3)/'Descriptive Stats'!$J$7</f>
        <v>-1.1580259728112177</v>
      </c>
      <c r="L808" s="6">
        <v>40</v>
      </c>
      <c r="M808" s="6">
        <f>(L808-'Descriptive Stats'!$J$3)/'Descriptive Stats'!$J$7</f>
        <v>-1.1417983237934313</v>
      </c>
      <c r="N808" s="6">
        <v>41</v>
      </c>
      <c r="O808" s="6">
        <f>(N808-'Descriptive Stats'!$L$3)/'Descriptive Stats'!$L$7</f>
        <v>-0.91552397798814467</v>
      </c>
      <c r="P808" s="6">
        <v>275</v>
      </c>
      <c r="Q808" s="6">
        <f>(P808-'Descriptive Stats'!$N$3)/'Descriptive Stats'!$N$7</f>
        <v>-1.3304760025108857</v>
      </c>
      <c r="R808">
        <v>45.83</v>
      </c>
      <c r="S808" s="5">
        <v>5.6700219067468166E-2</v>
      </c>
    </row>
    <row r="809" spans="1:19" ht="15" customHeight="1" x14ac:dyDescent="0.25">
      <c r="A809">
        <v>606</v>
      </c>
      <c r="B809">
        <v>606</v>
      </c>
      <c r="C809" t="s">
        <v>986</v>
      </c>
      <c r="D809" s="6">
        <v>75</v>
      </c>
      <c r="E809" s="6">
        <f>(D809-'Descriptive Stats'!$B$3)/'Descriptive Stats'!$B$7</f>
        <v>0.20486268752964518</v>
      </c>
      <c r="F809" s="6">
        <v>75</v>
      </c>
      <c r="G809" s="6">
        <f>(F809-'Descriptive Stats'!$D$3)/'Descriptive Stats'!$D$7</f>
        <v>-0.15996426452133344</v>
      </c>
      <c r="H809" s="6">
        <v>75</v>
      </c>
      <c r="I809" s="5">
        <f>('Base Stats'!H702-'Descriptive Stats'!$F$3)/'Descriptive Stats'!$F$7</f>
        <v>0.17393545967558449</v>
      </c>
      <c r="J809" s="6">
        <v>125</v>
      </c>
      <c r="K809" s="6">
        <f>(J809-'Descriptive Stats'!$H$3)/'Descriptive Stats'!$J$7</f>
        <v>1.8587463268502269</v>
      </c>
      <c r="L809" s="6">
        <v>95</v>
      </c>
      <c r="M809" s="6">
        <f>(L809-'Descriptive Stats'!$J$3)/'Descriptive Stats'!$J$7</f>
        <v>0.81023081128162111</v>
      </c>
      <c r="N809" s="6">
        <v>40</v>
      </c>
      <c r="O809" s="6">
        <f>(N809-'Descriptive Stats'!$L$3)/'Descriptive Stats'!$L$7</f>
        <v>-0.94901634797425771</v>
      </c>
      <c r="P809" s="6">
        <v>485</v>
      </c>
      <c r="Q809" s="6">
        <f>(P809-'Descriptive Stats'!$N$3)/'Descriptive Stats'!$N$7</f>
        <v>0.38956927534339847</v>
      </c>
      <c r="R809">
        <v>80.83</v>
      </c>
      <c r="S809" s="5">
        <v>0.77712452399313581</v>
      </c>
    </row>
    <row r="810" spans="1:19" ht="15" customHeight="1" x14ac:dyDescent="0.25">
      <c r="A810">
        <v>323</v>
      </c>
      <c r="B810">
        <v>323</v>
      </c>
      <c r="C810" t="s">
        <v>633</v>
      </c>
      <c r="D810" s="6">
        <v>70</v>
      </c>
      <c r="E810" s="6">
        <f>(D810-'Descriptive Stats'!$B$3)/'Descriptive Stats'!$B$7</f>
        <v>1.6212422030144117E-2</v>
      </c>
      <c r="F810" s="6">
        <v>100</v>
      </c>
      <c r="G810" s="6">
        <f>(F810-'Descriptive Stats'!$D$3)/'Descriptive Stats'!$D$7</f>
        <v>0.60944387498962094</v>
      </c>
      <c r="H810" s="6">
        <v>70</v>
      </c>
      <c r="I810" s="5">
        <f>('Base Stats'!H384-'Descriptive Stats'!$F$3)/'Descriptive Stats'!$F$7</f>
        <v>-0.62173007869284602</v>
      </c>
      <c r="J810" s="6">
        <v>105</v>
      </c>
      <c r="K810" s="6">
        <f>(J810-'Descriptive Stats'!$H$3)/'Descriptive Stats'!$J$7</f>
        <v>1.1489175504592988</v>
      </c>
      <c r="L810" s="6">
        <v>75</v>
      </c>
      <c r="M810" s="6">
        <f>(L810-'Descriptive Stats'!$J$3)/'Descriptive Stats'!$J$7</f>
        <v>0.10040203489069302</v>
      </c>
      <c r="N810" s="6">
        <v>40</v>
      </c>
      <c r="O810" s="6">
        <f>(N810-'Descriptive Stats'!$L$3)/'Descriptive Stats'!$L$7</f>
        <v>-0.94901634797425771</v>
      </c>
      <c r="P810" s="6">
        <v>460</v>
      </c>
      <c r="Q810" s="6">
        <f>(P810-'Descriptive Stats'!$N$3)/'Descriptive Stats'!$N$7</f>
        <v>0.1848019803607456</v>
      </c>
      <c r="R810">
        <v>76.67</v>
      </c>
      <c r="S810" s="5">
        <v>0.43533381997306475</v>
      </c>
    </row>
    <row r="811" spans="1:19" ht="15" customHeight="1" x14ac:dyDescent="0.25">
      <c r="A811">
        <v>781</v>
      </c>
      <c r="B811">
        <v>781</v>
      </c>
      <c r="C811" t="s">
        <v>1201</v>
      </c>
      <c r="D811" s="6">
        <v>70</v>
      </c>
      <c r="E811" s="6">
        <f>(D811-'Descriptive Stats'!$B$3)/'Descriptive Stats'!$B$7</f>
        <v>1.6212422030144117E-2</v>
      </c>
      <c r="F811" s="6">
        <v>131</v>
      </c>
      <c r="G811" s="6">
        <f>(F811-'Descriptive Stats'!$D$3)/'Descriptive Stats'!$D$7</f>
        <v>1.5635099679832043</v>
      </c>
      <c r="H811" s="6">
        <v>100</v>
      </c>
      <c r="I811" s="5">
        <f>('Base Stats'!H900-'Descriptive Stats'!$F$3)/'Descriptive Stats'!$F$7</f>
        <v>0.7786412688355917</v>
      </c>
      <c r="J811" s="6">
        <v>86</v>
      </c>
      <c r="K811" s="6">
        <f>(J811-'Descriptive Stats'!$H$3)/'Descriptive Stats'!$J$7</f>
        <v>0.47458021288791696</v>
      </c>
      <c r="L811" s="6">
        <v>90</v>
      </c>
      <c r="M811" s="6">
        <f>(L811-'Descriptive Stats'!$J$3)/'Descriptive Stats'!$J$7</f>
        <v>0.63277361718388914</v>
      </c>
      <c r="N811" s="6">
        <v>40</v>
      </c>
      <c r="O811" s="6">
        <f>(N811-'Descriptive Stats'!$L$3)/'Descriptive Stats'!$L$7</f>
        <v>-0.94901634797425771</v>
      </c>
      <c r="P811" s="6">
        <v>517</v>
      </c>
      <c r="Q811" s="6">
        <f>(P811-'Descriptive Stats'!$N$3)/'Descriptive Stats'!$N$7</f>
        <v>0.65167141292119413</v>
      </c>
      <c r="R811">
        <v>86.17</v>
      </c>
      <c r="S811" s="5">
        <v>0.738021697837423</v>
      </c>
    </row>
    <row r="812" spans="1:19" ht="15" customHeight="1" x14ac:dyDescent="0.25">
      <c r="A812">
        <v>44</v>
      </c>
      <c r="B812">
        <v>44</v>
      </c>
      <c r="C812" t="s">
        <v>262</v>
      </c>
      <c r="D812" s="6">
        <v>60</v>
      </c>
      <c r="E812" s="6">
        <f>(D812-'Descriptive Stats'!$B$3)/'Descriptive Stats'!$B$7</f>
        <v>-0.36108810896885801</v>
      </c>
      <c r="F812" s="6">
        <v>65</v>
      </c>
      <c r="G812" s="6">
        <f>(F812-'Descriptive Stats'!$D$3)/'Descriptive Stats'!$D$7</f>
        <v>-0.46772752032571518</v>
      </c>
      <c r="H812" s="6">
        <v>70</v>
      </c>
      <c r="I812" s="5">
        <f>('Base Stats'!H59-'Descriptive Stats'!$F$3)/'Descriptive Stats'!$F$7</f>
        <v>1.480235200189838E-2</v>
      </c>
      <c r="J812" s="6">
        <v>85</v>
      </c>
      <c r="K812" s="6">
        <f>(J812-'Descriptive Stats'!$H$3)/'Descriptive Stats'!$J$7</f>
        <v>0.43908877406837055</v>
      </c>
      <c r="L812" s="6">
        <v>75</v>
      </c>
      <c r="M812" s="6">
        <f>(L812-'Descriptive Stats'!$J$3)/'Descriptive Stats'!$J$7</f>
        <v>0.10040203489069302</v>
      </c>
      <c r="N812" s="6">
        <v>40</v>
      </c>
      <c r="O812" s="6">
        <f>(N812-'Descriptive Stats'!$L$3)/'Descriptive Stats'!$L$7</f>
        <v>-0.94901634797425771</v>
      </c>
      <c r="P812" s="6">
        <v>395</v>
      </c>
      <c r="Q812" s="6">
        <f>(P812-'Descriptive Stats'!$N$3)/'Descriptive Stats'!$N$7</f>
        <v>-0.34759298659415183</v>
      </c>
      <c r="R812">
        <v>65.83</v>
      </c>
      <c r="S812" s="5">
        <v>0.34650180259107111</v>
      </c>
    </row>
    <row r="813" spans="1:19" ht="15" customHeight="1" x14ac:dyDescent="0.25">
      <c r="A813">
        <v>137</v>
      </c>
      <c r="B813">
        <v>137</v>
      </c>
      <c r="C813" t="s">
        <v>403</v>
      </c>
      <c r="D813" s="6">
        <v>65</v>
      </c>
      <c r="E813" s="6">
        <f>(D813-'Descriptive Stats'!$B$3)/'Descriptive Stats'!$B$7</f>
        <v>-0.17243784346935695</v>
      </c>
      <c r="F813" s="6">
        <v>60</v>
      </c>
      <c r="G813" s="6">
        <f>(F813-'Descriptive Stats'!$D$3)/'Descriptive Stats'!$D$7</f>
        <v>-0.62160914822790603</v>
      </c>
      <c r="H813" s="6">
        <v>70</v>
      </c>
      <c r="I813" s="5">
        <f>('Base Stats'!H176-'Descriptive Stats'!$F$3)/'Descriptive Stats'!$F$7</f>
        <v>0.6513347826966428</v>
      </c>
      <c r="J813" s="6">
        <v>85</v>
      </c>
      <c r="K813" s="6">
        <f>(J813-'Descriptive Stats'!$H$3)/'Descriptive Stats'!$J$7</f>
        <v>0.43908877406837055</v>
      </c>
      <c r="L813" s="6">
        <v>75</v>
      </c>
      <c r="M813" s="6">
        <f>(L813-'Descriptive Stats'!$J$3)/'Descriptive Stats'!$J$7</f>
        <v>0.10040203489069302</v>
      </c>
      <c r="N813" s="6">
        <v>40</v>
      </c>
      <c r="O813" s="6">
        <f>(N813-'Descriptive Stats'!$L$3)/'Descriptive Stats'!$L$7</f>
        <v>-0.94901634797425771</v>
      </c>
      <c r="P813" s="6">
        <v>395</v>
      </c>
      <c r="Q813" s="6">
        <f>(P813-'Descriptive Stats'!$N$3)/'Descriptive Stats'!$N$7</f>
        <v>-0.34759298659415183</v>
      </c>
      <c r="R813">
        <v>65.83</v>
      </c>
      <c r="S813" s="5">
        <v>0.39729038142059053</v>
      </c>
    </row>
    <row r="814" spans="1:19" ht="15" customHeight="1" x14ac:dyDescent="0.25">
      <c r="A814">
        <v>416</v>
      </c>
      <c r="B814">
        <v>416</v>
      </c>
      <c r="C814" t="s">
        <v>760</v>
      </c>
      <c r="D814" s="6">
        <v>70</v>
      </c>
      <c r="E814" s="6">
        <f>(D814-'Descriptive Stats'!$B$3)/'Descriptive Stats'!$B$7</f>
        <v>1.6212422030144117E-2</v>
      </c>
      <c r="F814" s="6">
        <v>80</v>
      </c>
      <c r="G814" s="6">
        <f>(F814-'Descriptive Stats'!$D$3)/'Descriptive Stats'!$D$7</f>
        <v>-6.0826366191425729E-3</v>
      </c>
      <c r="H814" s="6">
        <v>102</v>
      </c>
      <c r="I814" s="5">
        <f>('Base Stats'!H494-'Descriptive Stats'!$F$3)/'Descriptive Stats'!$F$7</f>
        <v>-1.0991294017139044</v>
      </c>
      <c r="J814" s="6">
        <v>80</v>
      </c>
      <c r="K814" s="6">
        <f>(J814-'Descriptive Stats'!$H$3)/'Descriptive Stats'!$J$7</f>
        <v>0.26163157997063852</v>
      </c>
      <c r="L814" s="6">
        <v>102</v>
      </c>
      <c r="M814" s="6">
        <f>(L814-'Descriptive Stats'!$J$3)/'Descriptive Stats'!$J$7</f>
        <v>1.0586708830184459</v>
      </c>
      <c r="N814" s="6">
        <v>40</v>
      </c>
      <c r="O814" s="6">
        <f>(N814-'Descriptive Stats'!$L$3)/'Descriptive Stats'!$L$7</f>
        <v>-0.94901634797425771</v>
      </c>
      <c r="P814" s="6">
        <v>474</v>
      </c>
      <c r="Q814" s="6">
        <f>(P814-'Descriptive Stats'!$N$3)/'Descriptive Stats'!$N$7</f>
        <v>0.29947166555103122</v>
      </c>
      <c r="R814">
        <v>79</v>
      </c>
      <c r="S814" s="5">
        <v>0.35027168856610985</v>
      </c>
    </row>
    <row r="815" spans="1:19" ht="15" customHeight="1" x14ac:dyDescent="0.25">
      <c r="A815">
        <v>176</v>
      </c>
      <c r="B815">
        <v>176</v>
      </c>
      <c r="C815" t="s">
        <v>448</v>
      </c>
      <c r="D815" s="6">
        <v>55</v>
      </c>
      <c r="E815" s="6">
        <f>(D815-'Descriptive Stats'!$B$3)/'Descriptive Stats'!$B$7</f>
        <v>-0.54973837446835905</v>
      </c>
      <c r="F815" s="6">
        <v>40</v>
      </c>
      <c r="G815" s="6">
        <f>(F815-'Descriptive Stats'!$D$3)/'Descriptive Stats'!$D$7</f>
        <v>-1.2371356598366696</v>
      </c>
      <c r="H815" s="6">
        <v>85</v>
      </c>
      <c r="I815" s="5">
        <f>('Base Stats'!H218-'Descriptive Stats'!$F$3)/'Descriptive Stats'!$F$7</f>
        <v>1.1287341057177012</v>
      </c>
      <c r="J815" s="6">
        <v>80</v>
      </c>
      <c r="K815" s="6">
        <f>(J815-'Descriptive Stats'!$H$3)/'Descriptive Stats'!$J$7</f>
        <v>0.26163157997063852</v>
      </c>
      <c r="L815" s="6">
        <v>105</v>
      </c>
      <c r="M815" s="6">
        <f>(L815-'Descriptive Stats'!$J$3)/'Descriptive Stats'!$J$7</f>
        <v>1.1651451994770852</v>
      </c>
      <c r="N815" s="6">
        <v>40</v>
      </c>
      <c r="O815" s="6">
        <f>(N815-'Descriptive Stats'!$L$3)/'Descriptive Stats'!$L$7</f>
        <v>-0.94901634797425771</v>
      </c>
      <c r="P815" s="6">
        <v>405</v>
      </c>
      <c r="Q815" s="6">
        <f>(P815-'Descriptive Stats'!$N$3)/'Descriptive Stats'!$N$7</f>
        <v>-0.26568606860109073</v>
      </c>
      <c r="R815">
        <v>67.5</v>
      </c>
      <c r="S815" s="5">
        <v>1.2999302012487495</v>
      </c>
    </row>
    <row r="816" spans="1:19" ht="15" customHeight="1" x14ac:dyDescent="0.25">
      <c r="A816">
        <v>603</v>
      </c>
      <c r="B816">
        <v>603</v>
      </c>
      <c r="C816" t="s">
        <v>983</v>
      </c>
      <c r="D816" s="6">
        <v>65</v>
      </c>
      <c r="E816" s="6">
        <f>(D816-'Descriptive Stats'!$B$3)/'Descriptive Stats'!$B$7</f>
        <v>-0.17243784346935695</v>
      </c>
      <c r="F816" s="6">
        <v>85</v>
      </c>
      <c r="G816" s="6">
        <f>(F816-'Descriptive Stats'!$D$3)/'Descriptive Stats'!$D$7</f>
        <v>0.1477989912830483</v>
      </c>
      <c r="H816" s="6">
        <v>70</v>
      </c>
      <c r="I816" s="5">
        <f>('Base Stats'!H699-'Descriptive Stats'!$F$3)/'Descriptive Stats'!$F$7</f>
        <v>0.4922016750229567</v>
      </c>
      <c r="J816" s="6">
        <v>75</v>
      </c>
      <c r="K816" s="6">
        <f>(J816-'Descriptive Stats'!$H$3)/'Descriptive Stats'!$J$7</f>
        <v>8.4174385872906501E-2</v>
      </c>
      <c r="L816" s="6">
        <v>70</v>
      </c>
      <c r="M816" s="6">
        <f>(L816-'Descriptive Stats'!$J$3)/'Descriptive Stats'!$J$7</f>
        <v>-7.7055159207039009E-2</v>
      </c>
      <c r="N816" s="6">
        <v>40</v>
      </c>
      <c r="O816" s="6">
        <f>(N816-'Descriptive Stats'!$L$3)/'Descriptive Stats'!$L$7</f>
        <v>-0.94901634797425771</v>
      </c>
      <c r="P816" s="6">
        <v>405</v>
      </c>
      <c r="Q816" s="6">
        <f>(P816-'Descriptive Stats'!$N$3)/'Descriptive Stats'!$N$7</f>
        <v>-0.26568606860109073</v>
      </c>
      <c r="R816">
        <v>67.5</v>
      </c>
      <c r="S816" s="5">
        <v>0.19499964271925119</v>
      </c>
    </row>
    <row r="817" spans="1:19" ht="15" customHeight="1" x14ac:dyDescent="0.25">
      <c r="A817">
        <v>476</v>
      </c>
      <c r="B817">
        <v>476</v>
      </c>
      <c r="C817" t="s">
        <v>830</v>
      </c>
      <c r="D817" s="6">
        <v>60</v>
      </c>
      <c r="E817" s="6">
        <f>(D817-'Descriptive Stats'!$B$3)/'Descriptive Stats'!$B$7</f>
        <v>-0.36108810896885801</v>
      </c>
      <c r="F817" s="6">
        <v>55</v>
      </c>
      <c r="G817" s="6">
        <f>(F817-'Descriptive Stats'!$D$3)/'Descriptive Stats'!$D$7</f>
        <v>-0.77549077613009698</v>
      </c>
      <c r="H817" s="6">
        <v>145</v>
      </c>
      <c r="I817" s="5">
        <f>('Base Stats'!H559-'Descriptive Stats'!$F$3)/'Descriptive Stats'!$F$7</f>
        <v>0.42854843195348225</v>
      </c>
      <c r="J817" s="6">
        <v>75</v>
      </c>
      <c r="K817" s="6">
        <f>(J817-'Descriptive Stats'!$H$3)/'Descriptive Stats'!$J$7</f>
        <v>8.4174385872906501E-2</v>
      </c>
      <c r="L817" s="6">
        <v>150</v>
      </c>
      <c r="M817" s="6">
        <f>(L817-'Descriptive Stats'!$J$3)/'Descriptive Stats'!$J$7</f>
        <v>2.7622599463566737</v>
      </c>
      <c r="N817" s="6">
        <v>40</v>
      </c>
      <c r="O817" s="6">
        <f>(N817-'Descriptive Stats'!$L$3)/'Descriptive Stats'!$L$7</f>
        <v>-0.94901634797425771</v>
      </c>
      <c r="P817" s="6">
        <v>525</v>
      </c>
      <c r="Q817" s="6">
        <f>(P817-'Descriptive Stats'!$N$3)/'Descriptive Stats'!$N$7</f>
        <v>0.7171969473156431</v>
      </c>
      <c r="R817">
        <v>87.5</v>
      </c>
      <c r="S817" s="5">
        <v>1.6913019027061644</v>
      </c>
    </row>
    <row r="818" spans="1:19" x14ac:dyDescent="0.25">
      <c r="A818">
        <v>69</v>
      </c>
      <c r="B818">
        <v>69</v>
      </c>
      <c r="C818" t="s">
        <v>299</v>
      </c>
      <c r="D818" s="6">
        <v>50</v>
      </c>
      <c r="E818" s="6">
        <f>(D818-'Descriptive Stats'!$B$3)/'Descriptive Stats'!$B$7</f>
        <v>-0.73838863996786008</v>
      </c>
      <c r="F818" s="6">
        <v>75</v>
      </c>
      <c r="G818" s="6">
        <f>(F818-'Descriptive Stats'!$D$3)/'Descriptive Stats'!$D$7</f>
        <v>-0.15996426452133344</v>
      </c>
      <c r="H818" s="6">
        <v>35</v>
      </c>
      <c r="I818" s="5">
        <f>('Base Stats'!H90-'Descriptive Stats'!$F$3)/'Descriptive Stats'!$F$7</f>
        <v>-0.30346386334547382</v>
      </c>
      <c r="J818" s="6">
        <v>70</v>
      </c>
      <c r="K818" s="6">
        <f>(J818-'Descriptive Stats'!$H$3)/'Descriptive Stats'!$J$7</f>
        <v>-9.3282808224825542E-2</v>
      </c>
      <c r="L818" s="6">
        <v>30</v>
      </c>
      <c r="M818" s="6">
        <f>(L818-'Descriptive Stats'!$J$3)/'Descriptive Stats'!$J$7</f>
        <v>-1.4967127119888952</v>
      </c>
      <c r="N818" s="6">
        <v>40</v>
      </c>
      <c r="O818" s="6">
        <f>(N818-'Descriptive Stats'!$L$3)/'Descriptive Stats'!$L$7</f>
        <v>-0.94901634797425771</v>
      </c>
      <c r="P818" s="6">
        <v>300</v>
      </c>
      <c r="Q818" s="6">
        <f>(P818-'Descriptive Stats'!$N$3)/'Descriptive Stats'!$N$7</f>
        <v>-1.1257087075282328</v>
      </c>
      <c r="R818">
        <v>50</v>
      </c>
      <c r="S818" s="5">
        <v>0.22679924302793519</v>
      </c>
    </row>
    <row r="819" spans="1:19" ht="15" customHeight="1" x14ac:dyDescent="0.25">
      <c r="A819">
        <v>728</v>
      </c>
      <c r="B819">
        <v>728</v>
      </c>
      <c r="C819" t="s">
        <v>1140</v>
      </c>
      <c r="D819" s="6">
        <v>50</v>
      </c>
      <c r="E819" s="6">
        <f>(D819-'Descriptive Stats'!$B$3)/'Descriptive Stats'!$B$7</f>
        <v>-0.73838863996786008</v>
      </c>
      <c r="F819" s="6">
        <v>54</v>
      </c>
      <c r="G819" s="6">
        <f>(F819-'Descriptive Stats'!$D$3)/'Descriptive Stats'!$D$7</f>
        <v>-0.80626710171053517</v>
      </c>
      <c r="H819" s="6">
        <v>54</v>
      </c>
      <c r="I819" s="5">
        <f>('Base Stats'!H843-'Descriptive Stats'!$F$3)/'Descriptive Stats'!$F$7</f>
        <v>-0.93999629404021823</v>
      </c>
      <c r="J819" s="6">
        <v>66</v>
      </c>
      <c r="K819" s="6">
        <f>(J819-'Descriptive Stats'!$H$3)/'Descriptive Stats'!$J$7</f>
        <v>-0.23524856350301115</v>
      </c>
      <c r="L819" s="6">
        <v>56</v>
      </c>
      <c r="M819" s="6">
        <f>(L819-'Descriptive Stats'!$J$3)/'Descriptive Stats'!$J$7</f>
        <v>-0.57393530268068871</v>
      </c>
      <c r="N819" s="6">
        <v>40</v>
      </c>
      <c r="O819" s="6">
        <f>(N819-'Descriptive Stats'!$L$3)/'Descriptive Stats'!$L$7</f>
        <v>-0.94901634797425771</v>
      </c>
      <c r="P819" s="6">
        <v>320</v>
      </c>
      <c r="Q819" s="6">
        <f>(P819-'Descriptive Stats'!$N$3)/'Descriptive Stats'!$N$7</f>
        <v>-0.96189487154211051</v>
      </c>
      <c r="R819">
        <v>53.33</v>
      </c>
      <c r="S819" s="5">
        <v>5.0024295049650461E-2</v>
      </c>
    </row>
    <row r="820" spans="1:19" ht="15" customHeight="1" x14ac:dyDescent="0.25">
      <c r="A820">
        <v>592</v>
      </c>
      <c r="B820">
        <v>592</v>
      </c>
      <c r="C820" t="s">
        <v>972</v>
      </c>
      <c r="D820" s="6">
        <v>55</v>
      </c>
      <c r="E820" s="6">
        <f>(D820-'Descriptive Stats'!$B$3)/'Descriptive Stats'!$B$7</f>
        <v>-0.54973837446835905</v>
      </c>
      <c r="F820" s="6">
        <v>40</v>
      </c>
      <c r="G820" s="6">
        <f>(F820-'Descriptive Stats'!$D$3)/'Descriptive Stats'!$D$7</f>
        <v>-1.2371356598366696</v>
      </c>
      <c r="H820" s="6">
        <v>50</v>
      </c>
      <c r="I820" s="5">
        <f>('Base Stats'!H688-'Descriptive Stats'!$F$3)/'Descriptive Stats'!$F$7</f>
        <v>1.480235200189838E-2</v>
      </c>
      <c r="J820" s="6">
        <v>65</v>
      </c>
      <c r="K820" s="6">
        <f>(J820-'Descriptive Stats'!$H$3)/'Descriptive Stats'!$J$7</f>
        <v>-0.27074000232255757</v>
      </c>
      <c r="L820" s="6">
        <v>85</v>
      </c>
      <c r="M820" s="6">
        <f>(L820-'Descriptive Stats'!$J$3)/'Descriptive Stats'!$J$7</f>
        <v>0.45531642308615711</v>
      </c>
      <c r="N820" s="6">
        <v>40</v>
      </c>
      <c r="O820" s="6">
        <f>(N820-'Descriptive Stats'!$L$3)/'Descriptive Stats'!$L$7</f>
        <v>-0.94901634797425771</v>
      </c>
      <c r="P820" s="6">
        <v>335</v>
      </c>
      <c r="Q820" s="6">
        <f>(P820-'Descriptive Stats'!$N$3)/'Descriptive Stats'!$N$7</f>
        <v>-0.83903449455251877</v>
      </c>
      <c r="R820">
        <v>55.83</v>
      </c>
      <c r="S820" s="5">
        <v>0.44325957057059434</v>
      </c>
    </row>
    <row r="821" spans="1:19" ht="15" customHeight="1" x14ac:dyDescent="0.25">
      <c r="A821">
        <v>459</v>
      </c>
      <c r="B821">
        <v>459</v>
      </c>
      <c r="C821" t="s">
        <v>809</v>
      </c>
      <c r="D821" s="6">
        <v>60</v>
      </c>
      <c r="E821" s="6">
        <f>(D821-'Descriptive Stats'!$B$3)/'Descriptive Stats'!$B$7</f>
        <v>-0.36108810896885801</v>
      </c>
      <c r="F821" s="6">
        <v>62</v>
      </c>
      <c r="G821" s="6">
        <f>(F821-'Descriptive Stats'!$D$3)/'Descriptive Stats'!$D$7</f>
        <v>-0.56005649706702976</v>
      </c>
      <c r="H821" s="6">
        <v>50</v>
      </c>
      <c r="I821" s="5">
        <f>('Base Stats'!H540-'Descriptive Stats'!$F$3)/'Descriptive Stats'!$F$7</f>
        <v>0.4922016750229567</v>
      </c>
      <c r="J821" s="6">
        <v>62</v>
      </c>
      <c r="K821" s="6">
        <f>(J821-'Descriptive Stats'!$H$3)/'Descriptive Stats'!$J$7</f>
        <v>-0.37721431878119677</v>
      </c>
      <c r="L821" s="6">
        <v>60</v>
      </c>
      <c r="M821" s="6">
        <f>(L821-'Descriptive Stats'!$J$3)/'Descriptive Stats'!$J$7</f>
        <v>-0.4319695474025031</v>
      </c>
      <c r="N821" s="6">
        <v>40</v>
      </c>
      <c r="O821" s="6">
        <f>(N821-'Descriptive Stats'!$L$3)/'Descriptive Stats'!$L$7</f>
        <v>-0.94901634797425771</v>
      </c>
      <c r="P821" s="6">
        <v>334</v>
      </c>
      <c r="Q821" s="6">
        <f>(P821-'Descriptive Stats'!$N$3)/'Descriptive Stats'!$N$7</f>
        <v>-0.84722518635182487</v>
      </c>
      <c r="R821">
        <v>55.67</v>
      </c>
      <c r="S821" s="5">
        <v>0.42447944666895832</v>
      </c>
    </row>
    <row r="822" spans="1:19" ht="15" customHeight="1" x14ac:dyDescent="0.25">
      <c r="A822">
        <v>393</v>
      </c>
      <c r="B822">
        <v>393</v>
      </c>
      <c r="C822" t="s">
        <v>733</v>
      </c>
      <c r="D822" s="6">
        <v>53</v>
      </c>
      <c r="E822" s="6">
        <f>(D822-'Descriptive Stats'!$B$3)/'Descriptive Stats'!$B$7</f>
        <v>-0.62519848066815953</v>
      </c>
      <c r="F822" s="6">
        <v>51</v>
      </c>
      <c r="G822" s="6">
        <f>(F822-'Descriptive Stats'!$D$3)/'Descriptive Stats'!$D$7</f>
        <v>-0.89859607845184963</v>
      </c>
      <c r="H822" s="6">
        <v>53</v>
      </c>
      <c r="I822" s="5">
        <f>('Base Stats'!H469-'Descriptive Stats'!$F$3)/'Descriptive Stats'!$F$7</f>
        <v>-1.2582625093875905</v>
      </c>
      <c r="J822" s="6">
        <v>61</v>
      </c>
      <c r="K822" s="6">
        <f>(J822-'Descriptive Stats'!$H$3)/'Descriptive Stats'!$J$7</f>
        <v>-0.41270575760074318</v>
      </c>
      <c r="L822" s="6">
        <v>56</v>
      </c>
      <c r="M822" s="6">
        <f>(L822-'Descriptive Stats'!$J$3)/'Descriptive Stats'!$J$7</f>
        <v>-0.57393530268068871</v>
      </c>
      <c r="N822" s="6">
        <v>40</v>
      </c>
      <c r="O822" s="6">
        <f>(N822-'Descriptive Stats'!$L$3)/'Descriptive Stats'!$L$7</f>
        <v>-0.94901634797425771</v>
      </c>
      <c r="P822" s="6">
        <v>314</v>
      </c>
      <c r="Q822" s="6">
        <f>(P822-'Descriptive Stats'!$N$3)/'Descriptive Stats'!$N$7</f>
        <v>-1.0110390223379471</v>
      </c>
      <c r="R822">
        <v>52.33</v>
      </c>
      <c r="S822" s="5">
        <v>0.1383097131531261</v>
      </c>
    </row>
    <row r="823" spans="1:19" ht="15" customHeight="1" x14ac:dyDescent="0.25">
      <c r="A823">
        <v>768</v>
      </c>
      <c r="B823">
        <v>768</v>
      </c>
      <c r="C823" t="s">
        <v>1186</v>
      </c>
      <c r="D823" s="6">
        <v>75</v>
      </c>
      <c r="E823" s="6">
        <f>(D823-'Descriptive Stats'!$B$3)/'Descriptive Stats'!$B$7</f>
        <v>0.20486268752964518</v>
      </c>
      <c r="F823" s="6">
        <v>125</v>
      </c>
      <c r="G823" s="6">
        <f>(F823-'Descriptive Stats'!$D$3)/'Descriptive Stats'!$D$7</f>
        <v>1.3788520145005754</v>
      </c>
      <c r="H823" s="6">
        <v>140</v>
      </c>
      <c r="I823" s="5">
        <f>('Base Stats'!H886-'Descriptive Stats'!$F$3)/'Descriptive Stats'!$F$7</f>
        <v>-1.2582625093875905</v>
      </c>
      <c r="J823" s="6">
        <v>60</v>
      </c>
      <c r="K823" s="6">
        <f>(J823-'Descriptive Stats'!$H$3)/'Descriptive Stats'!$J$7</f>
        <v>-0.4481971964202896</v>
      </c>
      <c r="L823" s="6">
        <v>90</v>
      </c>
      <c r="M823" s="6">
        <f>(L823-'Descriptive Stats'!$J$3)/'Descriptive Stats'!$J$7</f>
        <v>0.63277361718388914</v>
      </c>
      <c r="N823" s="6">
        <v>40</v>
      </c>
      <c r="O823" s="6">
        <f>(N823-'Descriptive Stats'!$L$3)/'Descriptive Stats'!$L$7</f>
        <v>-0.94901634797425771</v>
      </c>
      <c r="P823" s="6">
        <v>530</v>
      </c>
      <c r="Q823" s="6">
        <f>(P823-'Descriptive Stats'!$N$3)/'Descriptive Stats'!$N$7</f>
        <v>0.75815040631217367</v>
      </c>
      <c r="R823">
        <v>88.33</v>
      </c>
      <c r="S823" s="5">
        <v>0.67576970205124398</v>
      </c>
    </row>
    <row r="824" spans="1:19" ht="15" customHeight="1" x14ac:dyDescent="0.25">
      <c r="A824">
        <v>168</v>
      </c>
      <c r="B824">
        <v>168</v>
      </c>
      <c r="C824" t="s">
        <v>440</v>
      </c>
      <c r="D824" s="6">
        <v>70</v>
      </c>
      <c r="E824" s="6">
        <f>(D824-'Descriptive Stats'!$B$3)/'Descriptive Stats'!$B$7</f>
        <v>1.6212422030144117E-2</v>
      </c>
      <c r="F824" s="6">
        <v>90</v>
      </c>
      <c r="G824" s="6">
        <f>(F824-'Descriptive Stats'!$D$3)/'Descriptive Stats'!$D$7</f>
        <v>0.3016806191852392</v>
      </c>
      <c r="H824" s="6">
        <v>70</v>
      </c>
      <c r="I824" s="5">
        <f>('Base Stats'!H210-'Descriptive Stats'!$F$3)/'Descriptive Stats'!$F$7</f>
        <v>1.4788269425998106</v>
      </c>
      <c r="J824" s="6">
        <v>60</v>
      </c>
      <c r="K824" s="6">
        <f>(J824-'Descriptive Stats'!$H$3)/'Descriptive Stats'!$J$7</f>
        <v>-0.4481971964202896</v>
      </c>
      <c r="L824" s="6">
        <v>70</v>
      </c>
      <c r="M824" s="6">
        <f>(L824-'Descriptive Stats'!$J$3)/'Descriptive Stats'!$J$7</f>
        <v>-7.7055159207039009E-2</v>
      </c>
      <c r="N824" s="6">
        <v>40</v>
      </c>
      <c r="O824" s="6">
        <f>(N824-'Descriptive Stats'!$L$3)/'Descriptive Stats'!$L$7</f>
        <v>-0.94901634797425771</v>
      </c>
      <c r="P824" s="6">
        <v>400</v>
      </c>
      <c r="Q824" s="6">
        <f>(P824-'Descriptive Stats'!$N$3)/'Descriptive Stats'!$N$7</f>
        <v>-0.30663952759762125</v>
      </c>
      <c r="R824">
        <v>66.67</v>
      </c>
      <c r="S824" s="5">
        <v>0.19716486912526499</v>
      </c>
    </row>
    <row r="825" spans="1:19" ht="15" customHeight="1" x14ac:dyDescent="0.25">
      <c r="A825">
        <v>205</v>
      </c>
      <c r="B825">
        <v>205</v>
      </c>
      <c r="C825" t="s">
        <v>479</v>
      </c>
      <c r="D825" s="6">
        <v>75</v>
      </c>
      <c r="E825" s="6">
        <f>(D825-'Descriptive Stats'!$B$3)/'Descriptive Stats'!$B$7</f>
        <v>0.20486268752964518</v>
      </c>
      <c r="F825" s="6">
        <v>90</v>
      </c>
      <c r="G825" s="6">
        <f>(F825-'Descriptive Stats'!$D$3)/'Descriptive Stats'!$D$7</f>
        <v>0.3016806191852392</v>
      </c>
      <c r="H825" s="6">
        <v>140</v>
      </c>
      <c r="I825" s="5">
        <f>('Base Stats'!H248-'Descriptive Stats'!$F$3)/'Descriptive Stats'!$F$7</f>
        <v>0.81046789037032885</v>
      </c>
      <c r="J825" s="6">
        <v>60</v>
      </c>
      <c r="K825" s="6">
        <f>(J825-'Descriptive Stats'!$H$3)/'Descriptive Stats'!$J$7</f>
        <v>-0.4481971964202896</v>
      </c>
      <c r="L825" s="6">
        <v>60</v>
      </c>
      <c r="M825" s="6">
        <f>(L825-'Descriptive Stats'!$J$3)/'Descriptive Stats'!$J$7</f>
        <v>-0.4319695474025031</v>
      </c>
      <c r="N825" s="6">
        <v>40</v>
      </c>
      <c r="O825" s="6">
        <f>(N825-'Descriptive Stats'!$L$3)/'Descriptive Stats'!$L$7</f>
        <v>-0.94901634797425771</v>
      </c>
      <c r="P825" s="6">
        <v>465</v>
      </c>
      <c r="Q825" s="6">
        <f>(P825-'Descriptive Stats'!$N$3)/'Descriptive Stats'!$N$7</f>
        <v>0.22575543935727618</v>
      </c>
      <c r="R825">
        <v>77.5</v>
      </c>
      <c r="S825" s="5">
        <v>0.18937272443591846</v>
      </c>
    </row>
    <row r="826" spans="1:19" ht="15" customHeight="1" x14ac:dyDescent="0.25">
      <c r="A826">
        <v>352</v>
      </c>
      <c r="B826">
        <v>352</v>
      </c>
      <c r="C826" t="s">
        <v>666</v>
      </c>
      <c r="D826" s="6">
        <v>60</v>
      </c>
      <c r="E826" s="6">
        <f>(D826-'Descriptive Stats'!$B$3)/'Descriptive Stats'!$B$7</f>
        <v>-0.36108810896885801</v>
      </c>
      <c r="F826" s="6">
        <v>90</v>
      </c>
      <c r="G826" s="6">
        <f>(F826-'Descriptive Stats'!$D$3)/'Descriptive Stats'!$D$7</f>
        <v>0.3016806191852392</v>
      </c>
      <c r="H826" s="6">
        <v>70</v>
      </c>
      <c r="I826" s="5">
        <f>('Base Stats'!H415-'Descriptive Stats'!$F$3)/'Descriptive Stats'!$F$7</f>
        <v>-0.93999629404021823</v>
      </c>
      <c r="J826" s="6">
        <v>60</v>
      </c>
      <c r="K826" s="6">
        <f>(J826-'Descriptive Stats'!$H$3)/'Descriptive Stats'!$J$7</f>
        <v>-0.4481971964202896</v>
      </c>
      <c r="L826" s="6">
        <v>120</v>
      </c>
      <c r="M826" s="6">
        <f>(L826-'Descriptive Stats'!$J$3)/'Descriptive Stats'!$J$7</f>
        <v>1.6975167817702814</v>
      </c>
      <c r="N826" s="6">
        <v>40</v>
      </c>
      <c r="O826" s="6">
        <f>(N826-'Descriptive Stats'!$L$3)/'Descriptive Stats'!$L$7</f>
        <v>-0.94901634797425771</v>
      </c>
      <c r="P826" s="6">
        <v>440</v>
      </c>
      <c r="Q826" s="6">
        <f>(P826-'Descriptive Stats'!$N$3)/'Descriptive Stats'!$N$7</f>
        <v>2.0988144374623308E-2</v>
      </c>
      <c r="R826">
        <v>73.33</v>
      </c>
      <c r="S826" s="5">
        <v>0.73504597510140446</v>
      </c>
    </row>
    <row r="827" spans="1:19" ht="15" customHeight="1" x14ac:dyDescent="0.25">
      <c r="A827">
        <v>613</v>
      </c>
      <c r="B827">
        <v>613</v>
      </c>
      <c r="C827" t="s">
        <v>993</v>
      </c>
      <c r="D827" s="6">
        <v>55</v>
      </c>
      <c r="E827" s="6">
        <f>(D827-'Descriptive Stats'!$B$3)/'Descriptive Stats'!$B$7</f>
        <v>-0.54973837446835905</v>
      </c>
      <c r="F827" s="6">
        <v>70</v>
      </c>
      <c r="G827" s="6">
        <f>(F827-'Descriptive Stats'!$D$3)/'Descriptive Stats'!$D$7</f>
        <v>-0.31384589242352434</v>
      </c>
      <c r="H827" s="6">
        <v>40</v>
      </c>
      <c r="I827" s="5">
        <f>('Base Stats'!H709-'Descriptive Stats'!$F$3)/'Descriptive Stats'!$F$7</f>
        <v>3.9931300438440509</v>
      </c>
      <c r="J827" s="6">
        <v>60</v>
      </c>
      <c r="K827" s="6">
        <f>(J827-'Descriptive Stats'!$H$3)/'Descriptive Stats'!$J$7</f>
        <v>-0.4481971964202896</v>
      </c>
      <c r="L827" s="6">
        <v>40</v>
      </c>
      <c r="M827" s="6">
        <f>(L827-'Descriptive Stats'!$J$3)/'Descriptive Stats'!$J$7</f>
        <v>-1.1417983237934313</v>
      </c>
      <c r="N827" s="6">
        <v>40</v>
      </c>
      <c r="O827" s="6">
        <f>(N827-'Descriptive Stats'!$L$3)/'Descriptive Stats'!$L$7</f>
        <v>-0.94901634797425771</v>
      </c>
      <c r="P827" s="6">
        <v>305</v>
      </c>
      <c r="Q827" s="6">
        <f>(P827-'Descriptive Stats'!$N$3)/'Descriptive Stats'!$N$7</f>
        <v>-1.0847552485317022</v>
      </c>
      <c r="R827">
        <v>50.83</v>
      </c>
      <c r="S827" s="5">
        <v>8.8328448677221241E-2</v>
      </c>
    </row>
    <row r="828" spans="1:19" ht="15" customHeight="1" x14ac:dyDescent="0.25">
      <c r="A828">
        <v>102</v>
      </c>
      <c r="B828">
        <v>102</v>
      </c>
      <c r="C828" t="s">
        <v>352</v>
      </c>
      <c r="D828" s="6">
        <v>60</v>
      </c>
      <c r="E828" s="6">
        <f>(D828-'Descriptive Stats'!$B$3)/'Descriptive Stats'!$B$7</f>
        <v>-0.36108810896885801</v>
      </c>
      <c r="F828" s="6">
        <v>40</v>
      </c>
      <c r="G828" s="6">
        <f>(F828-'Descriptive Stats'!$D$3)/'Descriptive Stats'!$D$7</f>
        <v>-1.2371356598366696</v>
      </c>
      <c r="H828" s="6">
        <v>80</v>
      </c>
      <c r="I828" s="5">
        <f>('Base Stats'!H133-'Descriptive Stats'!$F$3)/'Descriptive Stats'!$F$7</f>
        <v>0.6513347826966428</v>
      </c>
      <c r="J828" s="6">
        <v>60</v>
      </c>
      <c r="K828" s="6">
        <f>(J828-'Descriptive Stats'!$H$3)/'Descriptive Stats'!$J$7</f>
        <v>-0.4481971964202896</v>
      </c>
      <c r="L828" s="6">
        <v>45</v>
      </c>
      <c r="M828" s="6">
        <f>(L828-'Descriptive Stats'!$J$3)/'Descriptive Stats'!$J$7</f>
        <v>-0.96434112969569918</v>
      </c>
      <c r="N828" s="6">
        <v>40</v>
      </c>
      <c r="O828" s="6">
        <f>(N828-'Descriptive Stats'!$L$3)/'Descriptive Stats'!$L$7</f>
        <v>-0.94901634797425771</v>
      </c>
      <c r="P828" s="6">
        <v>325</v>
      </c>
      <c r="Q828" s="6">
        <f>(P828-'Descriptive Stats'!$N$3)/'Descriptive Stats'!$N$7</f>
        <v>-0.92094141254557993</v>
      </c>
      <c r="R828">
        <v>54.17</v>
      </c>
      <c r="S828" s="5">
        <v>0.31055505714619458</v>
      </c>
    </row>
    <row r="829" spans="1:19" ht="15" customHeight="1" x14ac:dyDescent="0.25">
      <c r="A829">
        <v>464</v>
      </c>
      <c r="B829">
        <v>464</v>
      </c>
      <c r="C829" t="s">
        <v>816</v>
      </c>
      <c r="D829" s="6">
        <v>115</v>
      </c>
      <c r="E829" s="6">
        <f>(D829-'Descriptive Stats'!$B$3)/'Descriptive Stats'!$B$7</f>
        <v>1.7140648115256536</v>
      </c>
      <c r="F829" s="6">
        <v>140</v>
      </c>
      <c r="G829" s="6">
        <f>(F829-'Descriptive Stats'!$D$3)/'Descriptive Stats'!$D$7</f>
        <v>1.8404968982071479</v>
      </c>
      <c r="H829" s="6">
        <v>130</v>
      </c>
      <c r="I829" s="5">
        <f>('Base Stats'!H546-'Descriptive Stats'!$F$3)/'Descriptive Stats'!$F$7</f>
        <v>-0.84451642943600658</v>
      </c>
      <c r="J829" s="6">
        <v>55</v>
      </c>
      <c r="K829" s="6">
        <f>(J829-'Descriptive Stats'!$H$3)/'Descriptive Stats'!$J$7</f>
        <v>-0.62565439051802163</v>
      </c>
      <c r="L829" s="6">
        <v>55</v>
      </c>
      <c r="M829" s="6">
        <f>(L829-'Descriptive Stats'!$J$3)/'Descriptive Stats'!$J$7</f>
        <v>-0.60942674150023513</v>
      </c>
      <c r="N829" s="6">
        <v>40</v>
      </c>
      <c r="O829" s="6">
        <f>(N829-'Descriptive Stats'!$L$3)/'Descriptive Stats'!$L$7</f>
        <v>-0.94901634797425771</v>
      </c>
      <c r="P829" s="6">
        <v>535</v>
      </c>
      <c r="Q829" s="6">
        <f>(P829-'Descriptive Stats'!$N$3)/'Descriptive Stats'!$N$7</f>
        <v>0.79910386530870425</v>
      </c>
      <c r="R829">
        <v>89.17</v>
      </c>
      <c r="S829" s="5">
        <v>1.2754886420345395</v>
      </c>
    </row>
    <row r="830" spans="1:19" ht="15" customHeight="1" x14ac:dyDescent="0.25">
      <c r="A830">
        <v>704</v>
      </c>
      <c r="B830">
        <v>704</v>
      </c>
      <c r="C830" t="s">
        <v>1102</v>
      </c>
      <c r="D830" s="6">
        <v>45</v>
      </c>
      <c r="E830" s="6">
        <f>(D830-'Descriptive Stats'!$B$3)/'Descriptive Stats'!$B$7</f>
        <v>-0.92703890546736112</v>
      </c>
      <c r="F830" s="6">
        <v>50</v>
      </c>
      <c r="G830" s="6">
        <f>(F830-'Descriptive Stats'!$D$3)/'Descriptive Stats'!$D$7</f>
        <v>-0.92937240403228782</v>
      </c>
      <c r="H830" s="6">
        <v>35</v>
      </c>
      <c r="I830" s="5">
        <f>('Base Stats'!H809-'Descriptive Stats'!$F$3)/'Descriptive Stats'!$F$7</f>
        <v>1.480235200189838E-2</v>
      </c>
      <c r="J830" s="6">
        <v>55</v>
      </c>
      <c r="K830" s="6">
        <f>(J830-'Descriptive Stats'!$H$3)/'Descriptive Stats'!$J$7</f>
        <v>-0.62565439051802163</v>
      </c>
      <c r="L830" s="6">
        <v>75</v>
      </c>
      <c r="M830" s="6">
        <f>(L830-'Descriptive Stats'!$J$3)/'Descriptive Stats'!$J$7</f>
        <v>0.10040203489069302</v>
      </c>
      <c r="N830" s="6">
        <v>40</v>
      </c>
      <c r="O830" s="6">
        <f>(N830-'Descriptive Stats'!$L$3)/'Descriptive Stats'!$L$7</f>
        <v>-0.94901634797425771</v>
      </c>
      <c r="P830" s="6">
        <v>300</v>
      </c>
      <c r="Q830" s="6">
        <f>(P830-'Descriptive Stats'!$N$3)/'Descriptive Stats'!$N$7</f>
        <v>-1.1257087075282328</v>
      </c>
      <c r="R830">
        <v>50</v>
      </c>
      <c r="S830" s="5">
        <v>0.66472969136989613</v>
      </c>
    </row>
    <row r="831" spans="1:19" ht="15" customHeight="1" x14ac:dyDescent="0.25">
      <c r="A831">
        <v>848</v>
      </c>
      <c r="B831">
        <v>848</v>
      </c>
      <c r="C831" t="s">
        <v>1274</v>
      </c>
      <c r="D831" s="6">
        <v>40</v>
      </c>
      <c r="E831" s="6">
        <f>(D831-'Descriptive Stats'!$B$3)/'Descriptive Stats'!$B$7</f>
        <v>-1.1156891709668622</v>
      </c>
      <c r="F831" s="6">
        <v>38</v>
      </c>
      <c r="G831" s="6">
        <f>(F831-'Descriptive Stats'!$D$3)/'Descriptive Stats'!$D$7</f>
        <v>-1.298688310997546</v>
      </c>
      <c r="H831" s="6">
        <v>35</v>
      </c>
      <c r="I831" s="5">
        <f>('Base Stats'!H970-'Descriptive Stats'!$F$3)/'Descriptive Stats'!$F$7</f>
        <v>0.6513347826966428</v>
      </c>
      <c r="J831" s="6">
        <v>54</v>
      </c>
      <c r="K831" s="6">
        <f>(J831-'Descriptive Stats'!$H$3)/'Descriptive Stats'!$J$7</f>
        <v>-0.66114582933756805</v>
      </c>
      <c r="L831" s="6">
        <v>35</v>
      </c>
      <c r="M831" s="6">
        <f>(L831-'Descriptive Stats'!$J$3)/'Descriptive Stats'!$J$7</f>
        <v>-1.3192555178911634</v>
      </c>
      <c r="N831" s="6">
        <v>40</v>
      </c>
      <c r="O831" s="6">
        <f>(N831-'Descriptive Stats'!$L$3)/'Descriptive Stats'!$L$7</f>
        <v>-0.94901634797425771</v>
      </c>
      <c r="P831" s="6">
        <v>242</v>
      </c>
      <c r="Q831" s="6">
        <f>(P831-'Descriptive Stats'!$N$3)/'Descriptive Stats'!$N$7</f>
        <v>-1.6007688318879874</v>
      </c>
      <c r="R831">
        <v>40.33</v>
      </c>
      <c r="S831" s="5">
        <v>6.1229208446943933E-2</v>
      </c>
    </row>
    <row r="832" spans="1:19" ht="15" customHeight="1" x14ac:dyDescent="0.25">
      <c r="A832">
        <v>305</v>
      </c>
      <c r="B832">
        <v>305</v>
      </c>
      <c r="C832" t="s">
        <v>607</v>
      </c>
      <c r="D832" s="6">
        <v>60</v>
      </c>
      <c r="E832" s="6">
        <f>(D832-'Descriptive Stats'!$B$3)/'Descriptive Stats'!$B$7</f>
        <v>-0.36108810896885801</v>
      </c>
      <c r="F832" s="6">
        <v>90</v>
      </c>
      <c r="G832" s="6">
        <f>(F832-'Descriptive Stats'!$D$3)/'Descriptive Stats'!$D$7</f>
        <v>0.3016806191852392</v>
      </c>
      <c r="H832" s="6">
        <v>140</v>
      </c>
      <c r="I832" s="5">
        <f>('Base Stats'!H362-'Descriptive Stats'!$F$3)/'Descriptive Stats'!$F$7</f>
        <v>1.480235200189838E-2</v>
      </c>
      <c r="J832" s="6">
        <v>50</v>
      </c>
      <c r="K832" s="6">
        <f>(J832-'Descriptive Stats'!$H$3)/'Descriptive Stats'!$J$7</f>
        <v>-0.80311158461575372</v>
      </c>
      <c r="L832" s="6">
        <v>50</v>
      </c>
      <c r="M832" s="6">
        <f>(L832-'Descriptive Stats'!$J$3)/'Descriptive Stats'!$J$7</f>
        <v>-0.7868839355979671</v>
      </c>
      <c r="N832" s="6">
        <v>40</v>
      </c>
      <c r="O832" s="6">
        <f>(N832-'Descriptive Stats'!$L$3)/'Descriptive Stats'!$L$7</f>
        <v>-0.94901634797425771</v>
      </c>
      <c r="P832" s="6">
        <v>430</v>
      </c>
      <c r="Q832" s="6">
        <f>(P832-'Descriptive Stats'!$N$3)/'Descriptive Stats'!$N$7</f>
        <v>-6.0918773618437838E-2</v>
      </c>
      <c r="R832">
        <v>71.67</v>
      </c>
      <c r="S832" s="5">
        <v>0.50758773536778379</v>
      </c>
    </row>
    <row r="833" spans="1:19" ht="15" customHeight="1" x14ac:dyDescent="0.25">
      <c r="A833">
        <v>216</v>
      </c>
      <c r="B833">
        <v>216</v>
      </c>
      <c r="C833" t="s">
        <v>496</v>
      </c>
      <c r="D833" s="6">
        <v>60</v>
      </c>
      <c r="E833" s="6">
        <f>(D833-'Descriptive Stats'!$B$3)/'Descriptive Stats'!$B$7</f>
        <v>-0.36108810896885801</v>
      </c>
      <c r="F833" s="6">
        <v>80</v>
      </c>
      <c r="G833" s="6">
        <f>(F833-'Descriptive Stats'!$D$3)/'Descriptive Stats'!$D$7</f>
        <v>-6.0826366191425729E-3</v>
      </c>
      <c r="H833" s="6">
        <v>50</v>
      </c>
      <c r="I833" s="5">
        <f>('Base Stats'!H262-'Descriptive Stats'!$F$3)/'Descriptive Stats'!$F$7</f>
        <v>2.7200651824545621</v>
      </c>
      <c r="J833" s="6">
        <v>50</v>
      </c>
      <c r="K833" s="6">
        <f>(J833-'Descriptive Stats'!$H$3)/'Descriptive Stats'!$J$7</f>
        <v>-0.80311158461575372</v>
      </c>
      <c r="L833" s="6">
        <v>50</v>
      </c>
      <c r="M833" s="6">
        <f>(L833-'Descriptive Stats'!$J$3)/'Descriptive Stats'!$J$7</f>
        <v>-0.7868839355979671</v>
      </c>
      <c r="N833" s="6">
        <v>40</v>
      </c>
      <c r="O833" s="6">
        <f>(N833-'Descriptive Stats'!$L$3)/'Descriptive Stats'!$L$7</f>
        <v>-0.94901634797425771</v>
      </c>
      <c r="P833" s="6">
        <v>330</v>
      </c>
      <c r="Q833" s="6">
        <f>(P833-'Descriptive Stats'!$N$3)/'Descriptive Stats'!$N$7</f>
        <v>-0.87998795354904935</v>
      </c>
      <c r="R833">
        <v>55</v>
      </c>
      <c r="S833" s="5">
        <v>0.35785084303404857</v>
      </c>
    </row>
    <row r="834" spans="1:19" ht="15" customHeight="1" x14ac:dyDescent="0.25">
      <c r="A834">
        <v>258</v>
      </c>
      <c r="B834">
        <v>258</v>
      </c>
      <c r="C834" t="s">
        <v>548</v>
      </c>
      <c r="D834" s="6">
        <v>50</v>
      </c>
      <c r="E834" s="6">
        <f>(D834-'Descriptive Stats'!$B$3)/'Descriptive Stats'!$B$7</f>
        <v>-0.73838863996786008</v>
      </c>
      <c r="F834" s="6">
        <v>70</v>
      </c>
      <c r="G834" s="6">
        <f>(F834-'Descriptive Stats'!$D$3)/'Descriptive Stats'!$D$7</f>
        <v>-0.31384589242352434</v>
      </c>
      <c r="H834" s="6">
        <v>50</v>
      </c>
      <c r="I834" s="5">
        <f>('Base Stats'!H309-'Descriptive Stats'!$F$3)/'Descriptive Stats'!$F$7</f>
        <v>0.33306856734927059</v>
      </c>
      <c r="J834" s="6">
        <v>50</v>
      </c>
      <c r="K834" s="6">
        <f>(J834-'Descriptive Stats'!$H$3)/'Descriptive Stats'!$J$7</f>
        <v>-0.80311158461575372</v>
      </c>
      <c r="L834" s="6">
        <v>50</v>
      </c>
      <c r="M834" s="6">
        <f>(L834-'Descriptive Stats'!$J$3)/'Descriptive Stats'!$J$7</f>
        <v>-0.7868839355979671</v>
      </c>
      <c r="N834" s="6">
        <v>40</v>
      </c>
      <c r="O834" s="6">
        <f>(N834-'Descriptive Stats'!$L$3)/'Descriptive Stats'!$L$7</f>
        <v>-0.94901634797425771</v>
      </c>
      <c r="P834" s="6">
        <v>310</v>
      </c>
      <c r="Q834" s="6">
        <f>(P834-'Descriptive Stats'!$N$3)/'Descriptive Stats'!$N$7</f>
        <v>-1.0438017895351717</v>
      </c>
      <c r="R834">
        <v>51.67</v>
      </c>
      <c r="S834" s="5">
        <v>3.8730090739733512E-2</v>
      </c>
    </row>
    <row r="835" spans="1:19" ht="15" customHeight="1" x14ac:dyDescent="0.25">
      <c r="A835">
        <v>112</v>
      </c>
      <c r="B835">
        <v>112</v>
      </c>
      <c r="C835" t="s">
        <v>368</v>
      </c>
      <c r="D835" s="6">
        <v>105</v>
      </c>
      <c r="E835" s="6">
        <f>(D835-'Descriptive Stats'!$B$3)/'Descriptive Stats'!$B$7</f>
        <v>1.3367642805266515</v>
      </c>
      <c r="F835" s="6">
        <v>130</v>
      </c>
      <c r="G835" s="6">
        <f>(F835-'Descriptive Stats'!$D$3)/'Descriptive Stats'!$D$7</f>
        <v>1.5327336424027662</v>
      </c>
      <c r="H835" s="6">
        <v>120</v>
      </c>
      <c r="I835" s="5">
        <f>('Base Stats'!H146-'Descriptive Stats'!$F$3)/'Descriptive Stats'!$F$7</f>
        <v>-0.30346386334547382</v>
      </c>
      <c r="J835" s="6">
        <v>45</v>
      </c>
      <c r="K835" s="6">
        <f>(J835-'Descriptive Stats'!$H$3)/'Descriptive Stats'!$J$7</f>
        <v>-0.98056877871348569</v>
      </c>
      <c r="L835" s="6">
        <v>45</v>
      </c>
      <c r="M835" s="6">
        <f>(L835-'Descriptive Stats'!$J$3)/'Descriptive Stats'!$J$7</f>
        <v>-0.96434112969569918</v>
      </c>
      <c r="N835" s="6">
        <v>40</v>
      </c>
      <c r="O835" s="6">
        <f>(N835-'Descriptive Stats'!$L$3)/'Descriptive Stats'!$L$7</f>
        <v>-0.94901634797425771</v>
      </c>
      <c r="P835" s="6">
        <v>485</v>
      </c>
      <c r="Q835" s="6">
        <f>(P835-'Descriptive Stats'!$N$3)/'Descriptive Stats'!$N$7</f>
        <v>0.38956927534339847</v>
      </c>
      <c r="R835">
        <v>80.83</v>
      </c>
      <c r="S835" s="5">
        <v>1.6716629377443335</v>
      </c>
    </row>
    <row r="836" spans="1:19" ht="15" customHeight="1" x14ac:dyDescent="0.25">
      <c r="A836">
        <v>90</v>
      </c>
      <c r="B836">
        <v>90</v>
      </c>
      <c r="C836" t="s">
        <v>338</v>
      </c>
      <c r="D836" s="6">
        <v>30</v>
      </c>
      <c r="E836" s="6">
        <f>(D836-'Descriptive Stats'!$B$3)/'Descriptive Stats'!$B$7</f>
        <v>-1.4929897019658644</v>
      </c>
      <c r="F836" s="6">
        <v>65</v>
      </c>
      <c r="G836" s="6">
        <f>(F836-'Descriptive Stats'!$D$3)/'Descriptive Stats'!$D$7</f>
        <v>-0.46772752032571518</v>
      </c>
      <c r="H836" s="6">
        <v>100</v>
      </c>
      <c r="I836" s="5">
        <f>('Base Stats'!H120-'Descriptive Stats'!$F$3)/'Descriptive Stats'!$F$7</f>
        <v>-0.46259697101915992</v>
      </c>
      <c r="J836" s="6">
        <v>45</v>
      </c>
      <c r="K836" s="6">
        <f>(J836-'Descriptive Stats'!$H$3)/'Descriptive Stats'!$J$7</f>
        <v>-0.98056877871348569</v>
      </c>
      <c r="L836" s="6">
        <v>25</v>
      </c>
      <c r="M836" s="6">
        <f>(L836-'Descriptive Stats'!$J$3)/'Descriptive Stats'!$J$7</f>
        <v>-1.6741699060866273</v>
      </c>
      <c r="N836" s="6">
        <v>40</v>
      </c>
      <c r="O836" s="6">
        <f>(N836-'Descriptive Stats'!$L$3)/'Descriptive Stats'!$L$7</f>
        <v>-0.94901634797425771</v>
      </c>
      <c r="P836" s="6">
        <v>305</v>
      </c>
      <c r="Q836" s="6">
        <f>(P836-'Descriptive Stats'!$N$3)/'Descriptive Stats'!$N$7</f>
        <v>-1.0847552485317022</v>
      </c>
      <c r="R836">
        <v>50.83</v>
      </c>
      <c r="S836" s="5">
        <v>0.23826377776578608</v>
      </c>
    </row>
    <row r="837" spans="1:19" ht="15" customHeight="1" x14ac:dyDescent="0.25">
      <c r="A837">
        <v>280</v>
      </c>
      <c r="B837">
        <v>280</v>
      </c>
      <c r="C837" t="s">
        <v>576</v>
      </c>
      <c r="D837" s="6">
        <v>28</v>
      </c>
      <c r="E837" s="6">
        <f>(D837-'Descriptive Stats'!$B$3)/'Descriptive Stats'!$B$7</f>
        <v>-1.5684498081656648</v>
      </c>
      <c r="F837" s="6">
        <v>25</v>
      </c>
      <c r="G837" s="6">
        <f>(F837-'Descriptive Stats'!$D$3)/'Descriptive Stats'!$D$7</f>
        <v>-1.6987805435432421</v>
      </c>
      <c r="H837" s="6">
        <v>25</v>
      </c>
      <c r="I837" s="5">
        <f>('Base Stats'!H334-'Descriptive Stats'!$F$3)/'Descriptive Stats'!$F$7</f>
        <v>0.14210883814084727</v>
      </c>
      <c r="J837" s="6">
        <v>45</v>
      </c>
      <c r="K837" s="6">
        <f>(J837-'Descriptive Stats'!$H$3)/'Descriptive Stats'!$J$7</f>
        <v>-0.98056877871348569</v>
      </c>
      <c r="L837" s="6">
        <v>35</v>
      </c>
      <c r="M837" s="6">
        <f>(L837-'Descriptive Stats'!$J$3)/'Descriptive Stats'!$J$7</f>
        <v>-1.3192555178911634</v>
      </c>
      <c r="N837" s="6">
        <v>40</v>
      </c>
      <c r="O837" s="6">
        <f>(N837-'Descriptive Stats'!$L$3)/'Descriptive Stats'!$L$7</f>
        <v>-0.94901634797425771</v>
      </c>
      <c r="P837" s="6">
        <v>198</v>
      </c>
      <c r="Q837" s="6">
        <f>(P837-'Descriptive Stats'!$N$3)/'Descriptive Stats'!$N$7</f>
        <v>-1.9611592710574564</v>
      </c>
      <c r="R837">
        <v>33</v>
      </c>
      <c r="S837" s="5">
        <v>0.27302136990595827</v>
      </c>
    </row>
    <row r="838" spans="1:19" ht="15" customHeight="1" x14ac:dyDescent="0.25">
      <c r="A838">
        <v>316</v>
      </c>
      <c r="B838">
        <v>316</v>
      </c>
      <c r="C838" t="s">
        <v>624</v>
      </c>
      <c r="D838" s="6">
        <v>70</v>
      </c>
      <c r="E838" s="6">
        <f>(D838-'Descriptive Stats'!$B$3)/'Descriptive Stats'!$B$7</f>
        <v>1.6212422030144117E-2</v>
      </c>
      <c r="F838" s="6">
        <v>43</v>
      </c>
      <c r="G838" s="6">
        <f>(F838-'Descriptive Stats'!$D$3)/'Descriptive Stats'!$D$7</f>
        <v>-1.1448066830953549</v>
      </c>
      <c r="H838" s="6">
        <v>53</v>
      </c>
      <c r="I838" s="5">
        <f>('Base Stats'!H376-'Descriptive Stats'!$F$3)/'Descriptive Stats'!$F$7</f>
        <v>0.81046789037032885</v>
      </c>
      <c r="J838" s="6">
        <v>43</v>
      </c>
      <c r="K838" s="6">
        <f>(J838-'Descriptive Stats'!$H$3)/'Descriptive Stats'!$J$7</f>
        <v>-1.0515516563525784</v>
      </c>
      <c r="L838" s="6">
        <v>53</v>
      </c>
      <c r="M838" s="6">
        <f>(L838-'Descriptive Stats'!$J$3)/'Descriptive Stats'!$J$7</f>
        <v>-0.68040961913932796</v>
      </c>
      <c r="N838" s="6">
        <v>40</v>
      </c>
      <c r="O838" s="6">
        <f>(N838-'Descriptive Stats'!$L$3)/'Descriptive Stats'!$L$7</f>
        <v>-0.94901634797425771</v>
      </c>
      <c r="P838" s="6">
        <v>302</v>
      </c>
      <c r="Q838" s="6">
        <f>(P838-'Descriptive Stats'!$N$3)/'Descriptive Stats'!$N$7</f>
        <v>-1.1093273239296206</v>
      </c>
      <c r="R838">
        <v>50.33</v>
      </c>
      <c r="S838" s="5">
        <v>0.19924483907844096</v>
      </c>
    </row>
    <row r="839" spans="1:19" ht="15" customHeight="1" x14ac:dyDescent="0.25">
      <c r="A839">
        <v>533</v>
      </c>
      <c r="B839">
        <v>533</v>
      </c>
      <c r="C839" t="s">
        <v>903</v>
      </c>
      <c r="D839" s="6">
        <v>85</v>
      </c>
      <c r="E839" s="6">
        <f>(D839-'Descriptive Stats'!$B$3)/'Descriptive Stats'!$B$7</f>
        <v>0.58216321852864727</v>
      </c>
      <c r="F839" s="6">
        <v>105</v>
      </c>
      <c r="G839" s="6">
        <f>(F839-'Descriptive Stats'!$D$3)/'Descriptive Stats'!$D$7</f>
        <v>0.76332550289181178</v>
      </c>
      <c r="H839" s="6">
        <v>85</v>
      </c>
      <c r="I839" s="5">
        <f>('Base Stats'!H624-'Descriptive Stats'!$F$3)/'Descriptive Stats'!$F$7</f>
        <v>-0.46259697101915992</v>
      </c>
      <c r="J839" s="6">
        <v>40</v>
      </c>
      <c r="K839" s="6">
        <f>(J839-'Descriptive Stats'!$H$3)/'Descriptive Stats'!$J$7</f>
        <v>-1.1580259728112177</v>
      </c>
      <c r="L839" s="6">
        <v>50</v>
      </c>
      <c r="M839" s="6">
        <f>(L839-'Descriptive Stats'!$J$3)/'Descriptive Stats'!$J$7</f>
        <v>-0.7868839355979671</v>
      </c>
      <c r="N839" s="6">
        <v>40</v>
      </c>
      <c r="O839" s="6">
        <f>(N839-'Descriptive Stats'!$L$3)/'Descriptive Stats'!$L$7</f>
        <v>-0.94901634797425771</v>
      </c>
      <c r="P839" s="6">
        <v>405</v>
      </c>
      <c r="Q839" s="6">
        <f>(P839-'Descriptive Stats'!$N$3)/'Descriptive Stats'!$N$7</f>
        <v>-0.26568606860109073</v>
      </c>
      <c r="R839">
        <v>67.5</v>
      </c>
      <c r="S839" s="5">
        <v>0.67875452022762606</v>
      </c>
    </row>
    <row r="840" spans="1:19" ht="15" customHeight="1" x14ac:dyDescent="0.25">
      <c r="A840">
        <v>878</v>
      </c>
      <c r="B840">
        <v>878</v>
      </c>
      <c r="C840" t="s">
        <v>1310</v>
      </c>
      <c r="D840" s="6">
        <v>72</v>
      </c>
      <c r="E840" s="6">
        <f>(D840-'Descriptive Stats'!$B$3)/'Descriptive Stats'!$B$7</f>
        <v>9.1672528229944539E-2</v>
      </c>
      <c r="F840" s="6">
        <v>80</v>
      </c>
      <c r="G840" s="6">
        <f>(F840-'Descriptive Stats'!$D$3)/'Descriptive Stats'!$D$7</f>
        <v>-6.0826366191425729E-3</v>
      </c>
      <c r="H840" s="6">
        <v>49</v>
      </c>
      <c r="I840" s="5">
        <f>('Base Stats'!H1003-'Descriptive Stats'!$F$3)/'Descriptive Stats'!$F$7</f>
        <v>-1.481048860130751</v>
      </c>
      <c r="J840" s="6">
        <v>40</v>
      </c>
      <c r="K840" s="6">
        <f>(J840-'Descriptive Stats'!$H$3)/'Descriptive Stats'!$J$7</f>
        <v>-1.1580259728112177</v>
      </c>
      <c r="L840" s="6">
        <v>49</v>
      </c>
      <c r="M840" s="6">
        <f>(L840-'Descriptive Stats'!$J$3)/'Descriptive Stats'!$J$7</f>
        <v>-0.82237537441751352</v>
      </c>
      <c r="N840" s="6">
        <v>40</v>
      </c>
      <c r="O840" s="6">
        <f>(N840-'Descriptive Stats'!$L$3)/'Descriptive Stats'!$L$7</f>
        <v>-0.94901634797425771</v>
      </c>
      <c r="P840" s="6">
        <v>330</v>
      </c>
      <c r="Q840" s="6">
        <f>(P840-'Descriptive Stats'!$N$3)/'Descriptive Stats'!$N$7</f>
        <v>-0.87998795354904935</v>
      </c>
      <c r="R840">
        <v>55</v>
      </c>
      <c r="S840" s="5">
        <v>0.78250339715805672</v>
      </c>
    </row>
    <row r="841" spans="1:19" ht="15" customHeight="1" x14ac:dyDescent="0.25">
      <c r="A841">
        <v>52</v>
      </c>
      <c r="B841" t="s">
        <v>277</v>
      </c>
      <c r="C841" t="s">
        <v>278</v>
      </c>
      <c r="D841" s="6">
        <v>50</v>
      </c>
      <c r="E841" s="6">
        <f>(D841-'Descriptive Stats'!$B$3)/'Descriptive Stats'!$B$7</f>
        <v>-0.73838863996786008</v>
      </c>
      <c r="F841" s="6">
        <v>65</v>
      </c>
      <c r="G841" s="6">
        <f>(F841-'Descriptive Stats'!$D$3)/'Descriptive Stats'!$D$7</f>
        <v>-0.46772752032571518</v>
      </c>
      <c r="H841" s="6">
        <v>55</v>
      </c>
      <c r="I841" s="5">
        <f>('Base Stats'!H71-'Descriptive Stats'!$F$3)/'Descriptive Stats'!$F$7</f>
        <v>-0.46259697101915992</v>
      </c>
      <c r="J841" s="6">
        <v>40</v>
      </c>
      <c r="K841" s="6">
        <f>(J841-'Descriptive Stats'!$H$3)/'Descriptive Stats'!$J$7</f>
        <v>-1.1580259728112177</v>
      </c>
      <c r="L841" s="6">
        <v>40</v>
      </c>
      <c r="M841" s="6">
        <f>(L841-'Descriptive Stats'!$J$3)/'Descriptive Stats'!$J$7</f>
        <v>-1.1417983237934313</v>
      </c>
      <c r="N841" s="6">
        <v>40</v>
      </c>
      <c r="O841" s="6">
        <f>(N841-'Descriptive Stats'!$L$3)/'Descriptive Stats'!$L$7</f>
        <v>-0.94901634797425771</v>
      </c>
      <c r="P841" s="6">
        <v>290</v>
      </c>
      <c r="Q841" s="6">
        <f>(P841-'Descriptive Stats'!$N$3)/'Descriptive Stats'!$N$7</f>
        <v>-1.207615625521294</v>
      </c>
      <c r="R841">
        <v>48.33</v>
      </c>
      <c r="S841" s="5">
        <v>1.0602528392691586</v>
      </c>
    </row>
    <row r="842" spans="1:19" ht="15" customHeight="1" x14ac:dyDescent="0.25">
      <c r="A842">
        <v>231</v>
      </c>
      <c r="B842">
        <v>231</v>
      </c>
      <c r="C842" t="s">
        <v>515</v>
      </c>
      <c r="D842" s="6">
        <v>90</v>
      </c>
      <c r="E842" s="6">
        <f>(D842-'Descriptive Stats'!$B$3)/'Descriptive Stats'!$B$7</f>
        <v>0.77081348402814831</v>
      </c>
      <c r="F842" s="6">
        <v>60</v>
      </c>
      <c r="G842" s="6">
        <f>(F842-'Descriptive Stats'!$D$3)/'Descriptive Stats'!$D$7</f>
        <v>-0.62160914822790603</v>
      </c>
      <c r="H842" s="6">
        <v>60</v>
      </c>
      <c r="I842" s="5">
        <f>('Base Stats'!H279-'Descriptive Stats'!$F$3)/'Descriptive Stats'!$F$7</f>
        <v>-0.46259697101915992</v>
      </c>
      <c r="J842" s="6">
        <v>40</v>
      </c>
      <c r="K842" s="6">
        <f>(J842-'Descriptive Stats'!$H$3)/'Descriptive Stats'!$J$7</f>
        <v>-1.1580259728112177</v>
      </c>
      <c r="L842" s="6">
        <v>40</v>
      </c>
      <c r="M842" s="6">
        <f>(L842-'Descriptive Stats'!$J$3)/'Descriptive Stats'!$J$7</f>
        <v>-1.1417983237934313</v>
      </c>
      <c r="N842" s="6">
        <v>40</v>
      </c>
      <c r="O842" s="6">
        <f>(N842-'Descriptive Stats'!$L$3)/'Descriptive Stats'!$L$7</f>
        <v>-0.94901634797425771</v>
      </c>
      <c r="P842" s="6">
        <v>330</v>
      </c>
      <c r="Q842" s="6">
        <f>(P842-'Descriptive Stats'!$N$3)/'Descriptive Stats'!$N$7</f>
        <v>-0.87998795354904935</v>
      </c>
      <c r="R842">
        <v>55</v>
      </c>
      <c r="S842" s="5">
        <v>0.65851964894667425</v>
      </c>
    </row>
    <row r="843" spans="1:19" ht="15" customHeight="1" x14ac:dyDescent="0.25">
      <c r="A843">
        <v>292</v>
      </c>
      <c r="B843">
        <v>292</v>
      </c>
      <c r="C843" t="s">
        <v>590</v>
      </c>
      <c r="D843" s="6">
        <v>1</v>
      </c>
      <c r="E843" s="6">
        <f>(D843-'Descriptive Stats'!$B$3)/'Descriptive Stats'!$B$7</f>
        <v>-2.5871612418629706</v>
      </c>
      <c r="F843" s="6">
        <v>90</v>
      </c>
      <c r="G843" s="6">
        <f>(F843-'Descriptive Stats'!$D$3)/'Descriptive Stats'!$D$7</f>
        <v>0.3016806191852392</v>
      </c>
      <c r="H843" s="6">
        <v>45</v>
      </c>
      <c r="I843" s="5">
        <f>('Base Stats'!H347-'Descriptive Stats'!$F$3)/'Descriptive Stats'!$F$7</f>
        <v>-1.4173956170612765</v>
      </c>
      <c r="J843" s="6">
        <v>30</v>
      </c>
      <c r="K843" s="6">
        <f>(J843-'Descriptive Stats'!$H$3)/'Descriptive Stats'!$J$7</f>
        <v>-1.5129403610066818</v>
      </c>
      <c r="L843" s="6">
        <v>30</v>
      </c>
      <c r="M843" s="6">
        <f>(L843-'Descriptive Stats'!$J$3)/'Descriptive Stats'!$J$7</f>
        <v>-1.4967127119888952</v>
      </c>
      <c r="N843" s="6">
        <v>40</v>
      </c>
      <c r="O843" s="6">
        <f>(N843-'Descriptive Stats'!$L$3)/'Descriptive Stats'!$L$7</f>
        <v>-0.94901634797425771</v>
      </c>
      <c r="P843" s="6">
        <v>236</v>
      </c>
      <c r="Q843" s="6">
        <f>(P843-'Descriptive Stats'!$N$3)/'Descriptive Stats'!$N$7</f>
        <v>-1.6499129826838241</v>
      </c>
      <c r="R843">
        <v>39.33</v>
      </c>
      <c r="S843" s="5">
        <v>0.95782349889346208</v>
      </c>
    </row>
    <row r="844" spans="1:19" ht="15" customHeight="1" x14ac:dyDescent="0.25">
      <c r="A844">
        <v>290</v>
      </c>
      <c r="B844">
        <v>290</v>
      </c>
      <c r="C844" t="s">
        <v>588</v>
      </c>
      <c r="D844" s="6">
        <v>31</v>
      </c>
      <c r="E844" s="6">
        <f>(D844-'Descriptive Stats'!$B$3)/'Descriptive Stats'!$B$7</f>
        <v>-1.4552596488659642</v>
      </c>
      <c r="F844" s="6">
        <v>45</v>
      </c>
      <c r="G844" s="6">
        <f>(F844-'Descriptive Stats'!$D$3)/'Descriptive Stats'!$D$7</f>
        <v>-1.0832540319344788</v>
      </c>
      <c r="H844" s="6">
        <v>90</v>
      </c>
      <c r="I844" s="5">
        <f>('Base Stats'!H345-'Descriptive Stats'!$F$3)/'Descriptive Stats'!$F$7</f>
        <v>0.26941532427979614</v>
      </c>
      <c r="J844" s="6">
        <v>30</v>
      </c>
      <c r="K844" s="6">
        <f>(J844-'Descriptive Stats'!$H$3)/'Descriptive Stats'!$J$7</f>
        <v>-1.5129403610066818</v>
      </c>
      <c r="L844" s="6">
        <v>30</v>
      </c>
      <c r="M844" s="6">
        <f>(L844-'Descriptive Stats'!$J$3)/'Descriptive Stats'!$J$7</f>
        <v>-1.4967127119888952</v>
      </c>
      <c r="N844" s="6">
        <v>40</v>
      </c>
      <c r="O844" s="6">
        <f>(N844-'Descriptive Stats'!$L$3)/'Descriptive Stats'!$L$7</f>
        <v>-0.94901634797425771</v>
      </c>
      <c r="P844" s="6">
        <v>266</v>
      </c>
      <c r="Q844" s="6">
        <f>(P844-'Descriptive Stats'!$N$3)/'Descriptive Stats'!$N$7</f>
        <v>-1.4041922287046407</v>
      </c>
      <c r="R844">
        <v>44.33</v>
      </c>
      <c r="S844" s="5">
        <v>4.662075913779281E-2</v>
      </c>
    </row>
    <row r="845" spans="1:19" ht="15" customHeight="1" x14ac:dyDescent="0.25">
      <c r="A845">
        <v>746</v>
      </c>
      <c r="B845">
        <v>746</v>
      </c>
      <c r="C845" t="s">
        <v>1162</v>
      </c>
      <c r="D845" s="6">
        <v>45</v>
      </c>
      <c r="E845" s="6">
        <f>(D845-'Descriptive Stats'!$B$3)/'Descriptive Stats'!$B$7</f>
        <v>-0.92703890546736112</v>
      </c>
      <c r="F845" s="6">
        <v>20</v>
      </c>
      <c r="G845" s="6">
        <f>(F845-'Descriptive Stats'!$D$3)/'Descriptive Stats'!$D$7</f>
        <v>-1.852662171445433</v>
      </c>
      <c r="H845" s="6">
        <v>20</v>
      </c>
      <c r="I845" s="5">
        <f>('Base Stats'!H863-'Descriptive Stats'!$F$3)/'Descriptive Stats'!$F$7</f>
        <v>-0.93999629404021823</v>
      </c>
      <c r="J845" s="6">
        <v>25</v>
      </c>
      <c r="K845" s="6">
        <f>(J845-'Descriptive Stats'!$H$3)/'Descriptive Stats'!$J$7</f>
        <v>-1.6903975551044139</v>
      </c>
      <c r="L845" s="6">
        <v>25</v>
      </c>
      <c r="M845" s="6">
        <f>(L845-'Descriptive Stats'!$J$3)/'Descriptive Stats'!$J$7</f>
        <v>-1.6741699060866273</v>
      </c>
      <c r="N845" s="6">
        <v>40</v>
      </c>
      <c r="O845" s="6">
        <f>(N845-'Descriptive Stats'!$L$3)/'Descriptive Stats'!$L$7</f>
        <v>-0.94901634797425771</v>
      </c>
      <c r="P845" s="6">
        <v>175</v>
      </c>
      <c r="Q845" s="6">
        <f>(P845-'Descriptive Stats'!$N$3)/'Descriptive Stats'!$N$7</f>
        <v>-2.1495451824414973</v>
      </c>
      <c r="R845">
        <v>29.17</v>
      </c>
      <c r="S845" s="5">
        <v>0.21983078181188986</v>
      </c>
    </row>
    <row r="846" spans="1:19" ht="15" customHeight="1" x14ac:dyDescent="0.25">
      <c r="A846">
        <v>27</v>
      </c>
      <c r="B846">
        <v>27</v>
      </c>
      <c r="C846" t="s">
        <v>237</v>
      </c>
      <c r="D846" s="6">
        <v>50</v>
      </c>
      <c r="E846" s="6">
        <f>(D846-'Descriptive Stats'!$B$3)/'Descriptive Stats'!$B$7</f>
        <v>-0.73838863996786008</v>
      </c>
      <c r="F846" s="6">
        <v>75</v>
      </c>
      <c r="G846" s="6">
        <f>(F846-'Descriptive Stats'!$D$3)/'Descriptive Stats'!$D$7</f>
        <v>-0.15996426452133344</v>
      </c>
      <c r="H846" s="6">
        <v>85</v>
      </c>
      <c r="I846" s="5">
        <f>('Base Stats'!H38-'Descriptive Stats'!$F$3)/'Descriptive Stats'!$F$7</f>
        <v>-0.1125041341370505</v>
      </c>
      <c r="J846" s="6">
        <v>20</v>
      </c>
      <c r="K846" s="6">
        <f>(J846-'Descriptive Stats'!$H$3)/'Descriptive Stats'!$J$7</f>
        <v>-1.8678547492021458</v>
      </c>
      <c r="L846" s="6">
        <v>30</v>
      </c>
      <c r="M846" s="6">
        <f>(L846-'Descriptive Stats'!$J$3)/'Descriptive Stats'!$J$7</f>
        <v>-1.4967127119888952</v>
      </c>
      <c r="N846" s="6">
        <v>40</v>
      </c>
      <c r="O846" s="6">
        <f>(N846-'Descriptive Stats'!$L$3)/'Descriptive Stats'!$L$7</f>
        <v>-0.94901634797425771</v>
      </c>
      <c r="P846" s="6">
        <v>300</v>
      </c>
      <c r="Q846" s="6">
        <f>(P846-'Descriptive Stats'!$N$3)/'Descriptive Stats'!$N$7</f>
        <v>-1.1257087075282328</v>
      </c>
      <c r="R846">
        <v>50</v>
      </c>
      <c r="S846" s="5">
        <v>0.77141759759281903</v>
      </c>
    </row>
    <row r="847" spans="1:19" ht="15" customHeight="1" x14ac:dyDescent="0.25">
      <c r="A847">
        <v>183</v>
      </c>
      <c r="B847">
        <v>183</v>
      </c>
      <c r="C847" t="s">
        <v>457</v>
      </c>
      <c r="D847" s="6">
        <v>70</v>
      </c>
      <c r="E847" s="6">
        <f>(D847-'Descriptive Stats'!$B$3)/'Descriptive Stats'!$B$7</f>
        <v>1.6212422030144117E-2</v>
      </c>
      <c r="F847" s="6">
        <v>20</v>
      </c>
      <c r="G847" s="6">
        <f>(F847-'Descriptive Stats'!$D$3)/'Descriptive Stats'!$D$7</f>
        <v>-1.852662171445433</v>
      </c>
      <c r="H847" s="6">
        <v>50</v>
      </c>
      <c r="I847" s="5">
        <f>('Base Stats'!H226-'Descriptive Stats'!$F$3)/'Descriptive Stats'!$F$7</f>
        <v>-0.55807683562337163</v>
      </c>
      <c r="J847" s="6">
        <v>20</v>
      </c>
      <c r="K847" s="6">
        <f>(J847-'Descriptive Stats'!$H$3)/'Descriptive Stats'!$J$7</f>
        <v>-1.8678547492021458</v>
      </c>
      <c r="L847" s="6">
        <v>50</v>
      </c>
      <c r="M847" s="6">
        <f>(L847-'Descriptive Stats'!$J$3)/'Descriptive Stats'!$J$7</f>
        <v>-0.7868839355979671</v>
      </c>
      <c r="N847" s="6">
        <v>40</v>
      </c>
      <c r="O847" s="6">
        <f>(N847-'Descriptive Stats'!$L$3)/'Descriptive Stats'!$L$7</f>
        <v>-0.94901634797425771</v>
      </c>
      <c r="P847" s="6">
        <v>250</v>
      </c>
      <c r="Q847" s="6">
        <f>(P847-'Descriptive Stats'!$N$3)/'Descriptive Stats'!$N$7</f>
        <v>-1.5352432974935384</v>
      </c>
      <c r="R847">
        <v>41.67</v>
      </c>
      <c r="S847" s="5">
        <v>0.76718773042467658</v>
      </c>
    </row>
    <row r="848" spans="1:19" ht="15" customHeight="1" x14ac:dyDescent="0.25">
      <c r="A848">
        <v>27</v>
      </c>
      <c r="B848" t="s">
        <v>238</v>
      </c>
      <c r="C848" t="s">
        <v>239</v>
      </c>
      <c r="D848" s="6">
        <v>50</v>
      </c>
      <c r="E848" s="6">
        <f>(D848-'Descriptive Stats'!$B$3)/'Descriptive Stats'!$B$7</f>
        <v>-0.73838863996786008</v>
      </c>
      <c r="F848" s="6">
        <v>75</v>
      </c>
      <c r="G848" s="6">
        <f>(F848-'Descriptive Stats'!$D$3)/'Descriptive Stats'!$D$7</f>
        <v>-0.15996426452133344</v>
      </c>
      <c r="H848" s="6">
        <v>90</v>
      </c>
      <c r="I848" s="5">
        <f>('Base Stats'!H39-'Descriptive Stats'!$F$3)/'Descriptive Stats'!$F$7</f>
        <v>0.4922016750229567</v>
      </c>
      <c r="J848" s="6">
        <v>10</v>
      </c>
      <c r="K848" s="6">
        <f>(J848-'Descriptive Stats'!$H$3)/'Descriptive Stats'!$J$7</f>
        <v>-2.2227691373976097</v>
      </c>
      <c r="L848" s="6">
        <v>35</v>
      </c>
      <c r="M848" s="6">
        <f>(L848-'Descriptive Stats'!$J$3)/'Descriptive Stats'!$J$7</f>
        <v>-1.3192555178911634</v>
      </c>
      <c r="N848" s="6">
        <v>40</v>
      </c>
      <c r="O848" s="6">
        <f>(N848-'Descriptive Stats'!$L$3)/'Descriptive Stats'!$L$7</f>
        <v>-0.94901634797425771</v>
      </c>
      <c r="P848" s="6">
        <v>300</v>
      </c>
      <c r="Q848" s="6">
        <f>(P848-'Descriptive Stats'!$N$3)/'Descriptive Stats'!$N$7</f>
        <v>-1.1257087075282328</v>
      </c>
      <c r="R848">
        <v>50</v>
      </c>
      <c r="S848" s="5">
        <v>0.97282344542614796</v>
      </c>
    </row>
    <row r="849" spans="1:19" ht="15" customHeight="1" x14ac:dyDescent="0.25">
      <c r="A849">
        <v>423</v>
      </c>
      <c r="B849">
        <v>423</v>
      </c>
      <c r="C849" t="s">
        <v>767</v>
      </c>
      <c r="D849" s="6">
        <v>111</v>
      </c>
      <c r="E849" s="6">
        <f>(D849-'Descriptive Stats'!$B$3)/'Descriptive Stats'!$B$7</f>
        <v>1.5631445991260529</v>
      </c>
      <c r="F849" s="6">
        <v>83</v>
      </c>
      <c r="G849" s="6">
        <f>(F849-'Descriptive Stats'!$D$3)/'Descriptive Stats'!$D$7</f>
        <v>8.6246340122171958E-2</v>
      </c>
      <c r="H849" s="6">
        <v>68</v>
      </c>
      <c r="I849" s="5">
        <f>('Base Stats'!H501-'Descriptive Stats'!$F$3)/'Descriptive Stats'!$F$7</f>
        <v>-0.30346386334547382</v>
      </c>
      <c r="J849" s="6">
        <v>92</v>
      </c>
      <c r="K849" s="6">
        <f>(J849-'Descriptive Stats'!$H$3)/'Descriptive Stats'!$J$7</f>
        <v>0.68752884580519547</v>
      </c>
      <c r="L849" s="6">
        <v>82</v>
      </c>
      <c r="M849" s="6">
        <f>(L849-'Descriptive Stats'!$J$3)/'Descriptive Stats'!$J$7</f>
        <v>0.34884210662751786</v>
      </c>
      <c r="N849" s="6">
        <v>39</v>
      </c>
      <c r="O849" s="6">
        <f>(N849-'Descriptive Stats'!$L$3)/'Descriptive Stats'!$L$7</f>
        <v>-0.98250871796037076</v>
      </c>
      <c r="P849" s="6">
        <v>475</v>
      </c>
      <c r="Q849" s="6">
        <f>(P849-'Descriptive Stats'!$N$3)/'Descriptive Stats'!$N$7</f>
        <v>0.30766235735033731</v>
      </c>
      <c r="R849">
        <v>79.17</v>
      </c>
      <c r="S849" s="5">
        <v>0.74641939111568267</v>
      </c>
    </row>
    <row r="850" spans="1:19" ht="15" customHeight="1" x14ac:dyDescent="0.25">
      <c r="A850">
        <v>856</v>
      </c>
      <c r="B850">
        <v>856</v>
      </c>
      <c r="C850" t="s">
        <v>1284</v>
      </c>
      <c r="D850" s="6">
        <v>42</v>
      </c>
      <c r="E850" s="6">
        <f>(D850-'Descriptive Stats'!$B$3)/'Descriptive Stats'!$B$7</f>
        <v>-1.0402290647670618</v>
      </c>
      <c r="F850" s="6">
        <v>30</v>
      </c>
      <c r="G850" s="6">
        <f>(F850-'Descriptive Stats'!$D$3)/'Descriptive Stats'!$D$7</f>
        <v>-1.5448989156410513</v>
      </c>
      <c r="H850" s="6">
        <v>45</v>
      </c>
      <c r="I850" s="5">
        <f>('Base Stats'!H979-'Descriptive Stats'!$F$3)/'Descriptive Stats'!$F$7</f>
        <v>0.90594775497454061</v>
      </c>
      <c r="J850" s="6">
        <v>56</v>
      </c>
      <c r="K850" s="6">
        <f>(J850-'Descriptive Stats'!$H$3)/'Descriptive Stats'!$J$7</f>
        <v>-0.59016295169847521</v>
      </c>
      <c r="L850" s="6">
        <v>53</v>
      </c>
      <c r="M850" s="6">
        <f>(L850-'Descriptive Stats'!$J$3)/'Descriptive Stats'!$J$7</f>
        <v>-0.68040961913932796</v>
      </c>
      <c r="N850" s="6">
        <v>39</v>
      </c>
      <c r="O850" s="6">
        <f>(N850-'Descriptive Stats'!$L$3)/'Descriptive Stats'!$L$7</f>
        <v>-0.98250871796037076</v>
      </c>
      <c r="P850" s="6">
        <v>265</v>
      </c>
      <c r="Q850" s="6">
        <f>(P850-'Descriptive Stats'!$N$3)/'Descriptive Stats'!$N$7</f>
        <v>-1.4123829205039469</v>
      </c>
      <c r="R850">
        <v>44.17</v>
      </c>
      <c r="S850" s="5">
        <v>9.4057536321972293E-2</v>
      </c>
    </row>
    <row r="851" spans="1:19" ht="15" customHeight="1" x14ac:dyDescent="0.25">
      <c r="A851">
        <v>708</v>
      </c>
      <c r="B851">
        <v>708</v>
      </c>
      <c r="C851" t="s">
        <v>1106</v>
      </c>
      <c r="D851" s="6">
        <v>43</v>
      </c>
      <c r="E851" s="6">
        <f>(D851-'Descriptive Stats'!$B$3)/'Descriptive Stats'!$B$7</f>
        <v>-1.0024990116671615</v>
      </c>
      <c r="F851" s="6">
        <v>70</v>
      </c>
      <c r="G851" s="6">
        <f>(F851-'Descriptive Stats'!$D$3)/'Descriptive Stats'!$D$7</f>
        <v>-0.31384589242352434</v>
      </c>
      <c r="H851" s="6">
        <v>48</v>
      </c>
      <c r="I851" s="5">
        <f>('Base Stats'!H813-'Descriptive Stats'!$F$3)/'Descriptive Stats'!$F$7</f>
        <v>-0.14433075567178771</v>
      </c>
      <c r="J851" s="6">
        <v>50</v>
      </c>
      <c r="K851" s="6">
        <f>(J851-'Descriptive Stats'!$H$3)/'Descriptive Stats'!$J$7</f>
        <v>-0.80311158461575372</v>
      </c>
      <c r="L851" s="6">
        <v>60</v>
      </c>
      <c r="M851" s="6">
        <f>(L851-'Descriptive Stats'!$J$3)/'Descriptive Stats'!$J$7</f>
        <v>-0.4319695474025031</v>
      </c>
      <c r="N851" s="6">
        <v>38</v>
      </c>
      <c r="O851" s="6">
        <f>(N851-'Descriptive Stats'!$L$3)/'Descriptive Stats'!$L$7</f>
        <v>-1.0160010879464838</v>
      </c>
      <c r="P851" s="6">
        <v>309</v>
      </c>
      <c r="Q851" s="6">
        <f>(P851-'Descriptive Stats'!$N$3)/'Descriptive Stats'!$N$7</f>
        <v>-1.0519924813344776</v>
      </c>
      <c r="R851">
        <v>51.5</v>
      </c>
      <c r="S851" s="5">
        <v>0.11155979444402202</v>
      </c>
    </row>
    <row r="852" spans="1:19" ht="15" customHeight="1" x14ac:dyDescent="0.25">
      <c r="A852">
        <v>650</v>
      </c>
      <c r="B852">
        <v>650</v>
      </c>
      <c r="C852" t="s">
        <v>1044</v>
      </c>
      <c r="D852" s="6">
        <v>56</v>
      </c>
      <c r="E852" s="6">
        <f>(D852-'Descriptive Stats'!$B$3)/'Descriptive Stats'!$B$7</f>
        <v>-0.51200832136845886</v>
      </c>
      <c r="F852" s="6">
        <v>61</v>
      </c>
      <c r="G852" s="6">
        <f>(F852-'Descriptive Stats'!$D$3)/'Descriptive Stats'!$D$7</f>
        <v>-0.59083282264746795</v>
      </c>
      <c r="H852" s="6">
        <v>65</v>
      </c>
      <c r="I852" s="5">
        <f>('Base Stats'!H753-'Descriptive Stats'!$F$3)/'Descriptive Stats'!$F$7</f>
        <v>0.81046789037032885</v>
      </c>
      <c r="J852" s="6">
        <v>48</v>
      </c>
      <c r="K852" s="6">
        <f>(J852-'Descriptive Stats'!$H$3)/'Descriptive Stats'!$J$7</f>
        <v>-0.87409446225484644</v>
      </c>
      <c r="L852" s="6">
        <v>45</v>
      </c>
      <c r="M852" s="6">
        <f>(L852-'Descriptive Stats'!$J$3)/'Descriptive Stats'!$J$7</f>
        <v>-0.96434112969569918</v>
      </c>
      <c r="N852" s="6">
        <v>38</v>
      </c>
      <c r="O852" s="6">
        <f>(N852-'Descriptive Stats'!$L$3)/'Descriptive Stats'!$L$7</f>
        <v>-1.0160010879464838</v>
      </c>
      <c r="P852" s="6">
        <v>313</v>
      </c>
      <c r="Q852" s="6">
        <f>(P852-'Descriptive Stats'!$N$3)/'Descriptive Stats'!$N$7</f>
        <v>-1.0192297141372533</v>
      </c>
      <c r="R852">
        <v>52.17</v>
      </c>
      <c r="S852" s="5">
        <v>4.4015184907976845E-2</v>
      </c>
    </row>
    <row r="853" spans="1:19" ht="15" customHeight="1" x14ac:dyDescent="0.25">
      <c r="A853">
        <v>633</v>
      </c>
      <c r="B853">
        <v>633</v>
      </c>
      <c r="C853" t="s">
        <v>1015</v>
      </c>
      <c r="D853" s="6">
        <v>52</v>
      </c>
      <c r="E853" s="6">
        <f>(D853-'Descriptive Stats'!$B$3)/'Descriptive Stats'!$B$7</f>
        <v>-0.66292853376805971</v>
      </c>
      <c r="F853" s="6">
        <v>65</v>
      </c>
      <c r="G853" s="6">
        <f>(F853-'Descriptive Stats'!$D$3)/'Descriptive Stats'!$D$7</f>
        <v>-0.46772752032571518</v>
      </c>
      <c r="H853" s="6">
        <v>50</v>
      </c>
      <c r="I853" s="5">
        <f>('Base Stats'!H730-'Descriptive Stats'!$F$3)/'Descriptive Stats'!$F$7</f>
        <v>-0.27163724181073662</v>
      </c>
      <c r="J853" s="6">
        <v>45</v>
      </c>
      <c r="K853" s="6">
        <f>(J853-'Descriptive Stats'!$H$3)/'Descriptive Stats'!$J$7</f>
        <v>-0.98056877871348569</v>
      </c>
      <c r="L853" s="6">
        <v>50</v>
      </c>
      <c r="M853" s="6">
        <f>(L853-'Descriptive Stats'!$J$3)/'Descriptive Stats'!$J$7</f>
        <v>-0.7868839355979671</v>
      </c>
      <c r="N853" s="6">
        <v>38</v>
      </c>
      <c r="O853" s="6">
        <f>(N853-'Descriptive Stats'!$L$3)/'Descriptive Stats'!$L$7</f>
        <v>-1.0160010879464838</v>
      </c>
      <c r="P853" s="6">
        <v>300</v>
      </c>
      <c r="Q853" s="6">
        <f>(P853-'Descriptive Stats'!$N$3)/'Descriptive Stats'!$N$7</f>
        <v>-1.1257087075282328</v>
      </c>
      <c r="R853">
        <v>50</v>
      </c>
      <c r="S853" s="5">
        <v>3.4525824433246477E-2</v>
      </c>
    </row>
    <row r="854" spans="1:19" ht="15" customHeight="1" x14ac:dyDescent="0.25">
      <c r="A854">
        <v>789</v>
      </c>
      <c r="B854">
        <v>789</v>
      </c>
      <c r="C854" t="s">
        <v>1209</v>
      </c>
      <c r="D854" s="6">
        <v>43</v>
      </c>
      <c r="E854" s="6">
        <f>(D854-'Descriptive Stats'!$B$3)/'Descriptive Stats'!$B$7</f>
        <v>-1.0024990116671615</v>
      </c>
      <c r="F854" s="6">
        <v>29</v>
      </c>
      <c r="G854" s="6">
        <f>(F854-'Descriptive Stats'!$D$3)/'Descriptive Stats'!$D$7</f>
        <v>-1.5756752412214894</v>
      </c>
      <c r="H854" s="6">
        <v>31</v>
      </c>
      <c r="I854" s="5">
        <f>('Base Stats'!H908-'Descriptive Stats'!$F$3)/'Descriptive Stats'!$F$7</f>
        <v>0.96960099804401501</v>
      </c>
      <c r="J854" s="6">
        <v>29</v>
      </c>
      <c r="K854" s="6">
        <f>(J854-'Descriptive Stats'!$H$3)/'Descriptive Stats'!$J$7</f>
        <v>-1.5484317998262283</v>
      </c>
      <c r="L854" s="6">
        <v>31</v>
      </c>
      <c r="M854" s="6">
        <f>(L854-'Descriptive Stats'!$J$3)/'Descriptive Stats'!$J$7</f>
        <v>-1.4612212731693488</v>
      </c>
      <c r="N854" s="6">
        <v>37</v>
      </c>
      <c r="O854" s="6">
        <f>(N854-'Descriptive Stats'!$L$3)/'Descriptive Stats'!$L$7</f>
        <v>-1.049493457932597</v>
      </c>
      <c r="P854" s="6">
        <v>200</v>
      </c>
      <c r="Q854" s="6">
        <f>(P854-'Descriptive Stats'!$N$3)/'Descriptive Stats'!$N$7</f>
        <v>-1.9447778874588442</v>
      </c>
      <c r="R854">
        <v>33.33</v>
      </c>
      <c r="S854" s="5">
        <v>0.24628338891708504</v>
      </c>
    </row>
    <row r="855" spans="1:19" ht="15" customHeight="1" x14ac:dyDescent="0.25">
      <c r="A855">
        <v>790</v>
      </c>
      <c r="B855">
        <v>790</v>
      </c>
      <c r="C855" t="s">
        <v>1210</v>
      </c>
      <c r="D855" s="6">
        <v>43</v>
      </c>
      <c r="E855" s="6">
        <f>(D855-'Descriptive Stats'!$B$3)/'Descriptive Stats'!$B$7</f>
        <v>-1.0024990116671615</v>
      </c>
      <c r="F855" s="6">
        <v>29</v>
      </c>
      <c r="G855" s="6">
        <f>(F855-'Descriptive Stats'!$D$3)/'Descriptive Stats'!$D$7</f>
        <v>-1.5756752412214894</v>
      </c>
      <c r="H855" s="6">
        <v>131</v>
      </c>
      <c r="I855" s="5">
        <f>('Base Stats'!H909-'Descriptive Stats'!$F$3)/'Descriptive Stats'!$F$7</f>
        <v>3.3565976131493067</v>
      </c>
      <c r="J855" s="6">
        <v>29</v>
      </c>
      <c r="K855" s="6">
        <f>(J855-'Descriptive Stats'!$H$3)/'Descriptive Stats'!$J$7</f>
        <v>-1.5484317998262283</v>
      </c>
      <c r="L855" s="6">
        <v>131</v>
      </c>
      <c r="M855" s="6">
        <f>(L855-'Descriptive Stats'!$J$3)/'Descriptive Stats'!$J$7</f>
        <v>2.0879226087852918</v>
      </c>
      <c r="N855" s="6">
        <v>37</v>
      </c>
      <c r="O855" s="6">
        <f>(N855-'Descriptive Stats'!$L$3)/'Descriptive Stats'!$L$7</f>
        <v>-1.049493457932597</v>
      </c>
      <c r="P855" s="6">
        <v>400</v>
      </c>
      <c r="Q855" s="6">
        <f>(P855-'Descriptive Stats'!$N$3)/'Descriptive Stats'!$N$7</f>
        <v>-0.30663952759762125</v>
      </c>
      <c r="R855">
        <v>66.67</v>
      </c>
      <c r="S855" s="5">
        <v>1.6601735763885794</v>
      </c>
    </row>
    <row r="856" spans="1:19" ht="15" customHeight="1" x14ac:dyDescent="0.25">
      <c r="A856">
        <v>780</v>
      </c>
      <c r="B856">
        <v>780</v>
      </c>
      <c r="C856" t="s">
        <v>1200</v>
      </c>
      <c r="D856" s="6">
        <v>78</v>
      </c>
      <c r="E856" s="6">
        <f>(D856-'Descriptive Stats'!$B$3)/'Descriptive Stats'!$B$7</f>
        <v>0.31805284682934581</v>
      </c>
      <c r="F856" s="6">
        <v>60</v>
      </c>
      <c r="G856" s="6">
        <f>(F856-'Descriptive Stats'!$D$3)/'Descriptive Stats'!$D$7</f>
        <v>-0.62160914822790603</v>
      </c>
      <c r="H856" s="6">
        <v>85</v>
      </c>
      <c r="I856" s="5">
        <f>('Base Stats'!H899-'Descriptive Stats'!$F$3)/'Descriptive Stats'!$F$7</f>
        <v>0.33306856734927059</v>
      </c>
      <c r="J856" s="6">
        <v>135</v>
      </c>
      <c r="K856" s="6">
        <f>(J856-'Descriptive Stats'!$H$3)/'Descriptive Stats'!$J$7</f>
        <v>2.2136607150456911</v>
      </c>
      <c r="L856" s="6">
        <v>91</v>
      </c>
      <c r="M856" s="6">
        <f>(L856-'Descriptive Stats'!$J$3)/'Descriptive Stats'!$J$7</f>
        <v>0.66826505600343555</v>
      </c>
      <c r="N856" s="6">
        <v>36</v>
      </c>
      <c r="O856" s="6">
        <f>(N856-'Descriptive Stats'!$L$3)/'Descriptive Stats'!$L$7</f>
        <v>-1.0829858279187099</v>
      </c>
      <c r="P856" s="6">
        <v>485</v>
      </c>
      <c r="Q856" s="6">
        <f>(P856-'Descriptive Stats'!$N$3)/'Descriptive Stats'!$N$7</f>
        <v>0.38956927534339847</v>
      </c>
      <c r="R856">
        <v>80.83</v>
      </c>
      <c r="S856" s="5">
        <v>1.2367916969494017</v>
      </c>
    </row>
    <row r="857" spans="1:19" ht="15" customHeight="1" x14ac:dyDescent="0.25">
      <c r="A857">
        <v>776</v>
      </c>
      <c r="B857">
        <v>776</v>
      </c>
      <c r="C857" t="s">
        <v>1196</v>
      </c>
      <c r="D857" s="6">
        <v>60</v>
      </c>
      <c r="E857" s="6">
        <f>(D857-'Descriptive Stats'!$B$3)/'Descriptive Stats'!$B$7</f>
        <v>-0.36108810896885801</v>
      </c>
      <c r="F857" s="6">
        <v>78</v>
      </c>
      <c r="G857" s="6">
        <f>(F857-'Descriptive Stats'!$D$3)/'Descriptive Stats'!$D$7</f>
        <v>-6.7635287780018927E-2</v>
      </c>
      <c r="H857" s="6">
        <v>135</v>
      </c>
      <c r="I857" s="5">
        <f>('Base Stats'!H895-'Descriptive Stats'!$F$3)/'Descriptive Stats'!$F$7</f>
        <v>1.3196938349261245</v>
      </c>
      <c r="J857" s="6">
        <v>91</v>
      </c>
      <c r="K857" s="6">
        <f>(J857-'Descriptive Stats'!$H$3)/'Descriptive Stats'!$J$7</f>
        <v>0.65203740698564905</v>
      </c>
      <c r="L857" s="6">
        <v>85</v>
      </c>
      <c r="M857" s="6">
        <f>(L857-'Descriptive Stats'!$J$3)/'Descriptive Stats'!$J$7</f>
        <v>0.45531642308615711</v>
      </c>
      <c r="N857" s="6">
        <v>36</v>
      </c>
      <c r="O857" s="6">
        <f>(N857-'Descriptive Stats'!$L$3)/'Descriptive Stats'!$L$7</f>
        <v>-1.0829858279187099</v>
      </c>
      <c r="P857" s="6">
        <v>485</v>
      </c>
      <c r="Q857" s="6">
        <f>(P857-'Descriptive Stats'!$N$3)/'Descriptive Stats'!$N$7</f>
        <v>0.38956927534339847</v>
      </c>
      <c r="R857">
        <v>80.83</v>
      </c>
      <c r="S857" s="5">
        <v>0.31920174401625601</v>
      </c>
    </row>
    <row r="858" spans="1:19" ht="15" customHeight="1" x14ac:dyDescent="0.25">
      <c r="A858">
        <v>413</v>
      </c>
      <c r="B858">
        <v>413</v>
      </c>
      <c r="C858" t="s">
        <v>753</v>
      </c>
      <c r="D858" s="6">
        <v>60</v>
      </c>
      <c r="E858" s="6">
        <f>(D858-'Descriptive Stats'!$B$3)/'Descriptive Stats'!$B$7</f>
        <v>-0.36108810896885801</v>
      </c>
      <c r="F858" s="6">
        <v>59</v>
      </c>
      <c r="G858" s="6">
        <f>(F858-'Descriptive Stats'!$D$3)/'Descriptive Stats'!$D$7</f>
        <v>-0.65238547380834422</v>
      </c>
      <c r="H858" s="6">
        <v>85</v>
      </c>
      <c r="I858" s="5">
        <f>('Base Stats'!H489-'Descriptive Stats'!$F$3)/'Descriptive Stats'!$F$7</f>
        <v>0.96960099804401501</v>
      </c>
      <c r="J858" s="6">
        <v>79</v>
      </c>
      <c r="K858" s="6">
        <f>(J858-'Descriptive Stats'!$H$3)/'Descriptive Stats'!$J$7</f>
        <v>0.22614014115109213</v>
      </c>
      <c r="L858" s="6">
        <v>105</v>
      </c>
      <c r="M858" s="6">
        <f>(L858-'Descriptive Stats'!$J$3)/'Descriptive Stats'!$J$7</f>
        <v>1.1651451994770852</v>
      </c>
      <c r="N858" s="6">
        <v>36</v>
      </c>
      <c r="O858" s="6">
        <f>(N858-'Descriptive Stats'!$L$3)/'Descriptive Stats'!$L$7</f>
        <v>-1.0829858279187099</v>
      </c>
      <c r="P858" s="6">
        <v>424</v>
      </c>
      <c r="Q858" s="6">
        <f>(P858-'Descriptive Stats'!$N$3)/'Descriptive Stats'!$N$7</f>
        <v>-0.11006292441427452</v>
      </c>
      <c r="R858">
        <v>70.67</v>
      </c>
      <c r="S858" s="5">
        <v>0.56204256339536152</v>
      </c>
    </row>
    <row r="859" spans="1:19" ht="15" customHeight="1" x14ac:dyDescent="0.25">
      <c r="A859">
        <v>413</v>
      </c>
      <c r="B859" t="s">
        <v>756</v>
      </c>
      <c r="C859" t="s">
        <v>757</v>
      </c>
      <c r="D859" s="6">
        <v>60</v>
      </c>
      <c r="E859" s="6">
        <f>(D859-'Descriptive Stats'!$B$3)/'Descriptive Stats'!$B$7</f>
        <v>-0.36108810896885801</v>
      </c>
      <c r="F859" s="6">
        <v>69</v>
      </c>
      <c r="G859" s="6">
        <f>(F859-'Descriptive Stats'!$D$3)/'Descriptive Stats'!$D$7</f>
        <v>-0.34462221800396248</v>
      </c>
      <c r="H859" s="6">
        <v>95</v>
      </c>
      <c r="I859" s="5">
        <f>('Base Stats'!H491-'Descriptive Stats'!$F$3)/'Descriptive Stats'!$F$7</f>
        <v>-0.78086318636653218</v>
      </c>
      <c r="J859" s="6">
        <v>69</v>
      </c>
      <c r="K859" s="6">
        <f>(J859-'Descriptive Stats'!$H$3)/'Descriptive Stats'!$J$7</f>
        <v>-0.12877424704437196</v>
      </c>
      <c r="L859" s="6">
        <v>95</v>
      </c>
      <c r="M859" s="6">
        <f>(L859-'Descriptive Stats'!$J$3)/'Descriptive Stats'!$J$7</f>
        <v>0.81023081128162111</v>
      </c>
      <c r="N859" s="6">
        <v>36</v>
      </c>
      <c r="O859" s="6">
        <f>(N859-'Descriptive Stats'!$L$3)/'Descriptive Stats'!$L$7</f>
        <v>-1.0829858279187099</v>
      </c>
      <c r="P859" s="6">
        <v>424</v>
      </c>
      <c r="Q859" s="6">
        <f>(P859-'Descriptive Stats'!$N$3)/'Descriptive Stats'!$N$7</f>
        <v>-0.11006292441427452</v>
      </c>
      <c r="R859">
        <v>70.67</v>
      </c>
      <c r="S859" s="5">
        <v>0.36223004098326611</v>
      </c>
    </row>
    <row r="860" spans="1:19" ht="15" customHeight="1" x14ac:dyDescent="0.25">
      <c r="A860">
        <v>413</v>
      </c>
      <c r="B860" t="s">
        <v>754</v>
      </c>
      <c r="C860" t="s">
        <v>755</v>
      </c>
      <c r="D860" s="6">
        <v>60</v>
      </c>
      <c r="E860" s="6">
        <f>(D860-'Descriptive Stats'!$B$3)/'Descriptive Stats'!$B$7</f>
        <v>-0.36108810896885801</v>
      </c>
      <c r="F860" s="6">
        <v>79</v>
      </c>
      <c r="G860" s="6">
        <f>(F860-'Descriptive Stats'!$D$3)/'Descriptive Stats'!$D$7</f>
        <v>-3.685896219958075E-2</v>
      </c>
      <c r="H860" s="6">
        <v>105</v>
      </c>
      <c r="I860" s="5">
        <f>('Base Stats'!H490-'Descriptive Stats'!$F$3)/'Descriptive Stats'!$F$7</f>
        <v>-0.14433075567178771</v>
      </c>
      <c r="J860" s="6">
        <v>59</v>
      </c>
      <c r="K860" s="6">
        <f>(J860-'Descriptive Stats'!$H$3)/'Descriptive Stats'!$J$7</f>
        <v>-0.48368863523983602</v>
      </c>
      <c r="L860" s="6">
        <v>85</v>
      </c>
      <c r="M860" s="6">
        <f>(L860-'Descriptive Stats'!$J$3)/'Descriptive Stats'!$J$7</f>
        <v>0.45531642308615711</v>
      </c>
      <c r="N860" s="6">
        <v>36</v>
      </c>
      <c r="O860" s="6">
        <f>(N860-'Descriptive Stats'!$L$3)/'Descriptive Stats'!$L$7</f>
        <v>-1.0829858279187099</v>
      </c>
      <c r="P860" s="6">
        <v>424</v>
      </c>
      <c r="Q860" s="6">
        <f>(P860-'Descriptive Stats'!$N$3)/'Descriptive Stats'!$N$7</f>
        <v>-0.11006292441427452</v>
      </c>
      <c r="R860">
        <v>70.67</v>
      </c>
      <c r="S860" s="5">
        <v>0.2464867960683946</v>
      </c>
    </row>
    <row r="861" spans="1:19" ht="15" customHeight="1" x14ac:dyDescent="0.25">
      <c r="A861">
        <v>388</v>
      </c>
      <c r="B861">
        <v>388</v>
      </c>
      <c r="C861" t="s">
        <v>728</v>
      </c>
      <c r="D861" s="6">
        <v>75</v>
      </c>
      <c r="E861" s="6">
        <f>(D861-'Descriptive Stats'!$B$3)/'Descriptive Stats'!$B$7</f>
        <v>0.20486268752964518</v>
      </c>
      <c r="F861" s="6">
        <v>89</v>
      </c>
      <c r="G861" s="6">
        <f>(F861-'Descriptive Stats'!$D$3)/'Descriptive Stats'!$D$7</f>
        <v>0.27090429360480101</v>
      </c>
      <c r="H861" s="6">
        <v>85</v>
      </c>
      <c r="I861" s="5">
        <f>('Base Stats'!H464-'Descriptive Stats'!$F$3)/'Descriptive Stats'!$F$7</f>
        <v>-0.14433075567178771</v>
      </c>
      <c r="J861" s="6">
        <v>55</v>
      </c>
      <c r="K861" s="6">
        <f>(J861-'Descriptive Stats'!$H$3)/'Descriptive Stats'!$J$7</f>
        <v>-0.62565439051802163</v>
      </c>
      <c r="L861" s="6">
        <v>65</v>
      </c>
      <c r="M861" s="6">
        <f>(L861-'Descriptive Stats'!$J$3)/'Descriptive Stats'!$J$7</f>
        <v>-0.25451235330477107</v>
      </c>
      <c r="N861" s="6">
        <v>36</v>
      </c>
      <c r="O861" s="6">
        <f>(N861-'Descriptive Stats'!$L$3)/'Descriptive Stats'!$L$7</f>
        <v>-1.0829858279187099</v>
      </c>
      <c r="P861" s="6">
        <v>405</v>
      </c>
      <c r="Q861" s="6">
        <f>(P861-'Descriptive Stats'!$N$3)/'Descriptive Stats'!$N$7</f>
        <v>-0.26568606860109073</v>
      </c>
      <c r="R861">
        <v>67.5</v>
      </c>
      <c r="S861" s="5">
        <v>0.21700046723948613</v>
      </c>
    </row>
    <row r="862" spans="1:19" ht="15" customHeight="1" x14ac:dyDescent="0.25">
      <c r="A862">
        <v>737</v>
      </c>
      <c r="B862">
        <v>737</v>
      </c>
      <c r="C862" t="s">
        <v>1149</v>
      </c>
      <c r="D862" s="6">
        <v>57</v>
      </c>
      <c r="E862" s="6">
        <f>(D862-'Descriptive Stats'!$B$3)/'Descriptive Stats'!$B$7</f>
        <v>-0.47427826826855862</v>
      </c>
      <c r="F862" s="6">
        <v>82</v>
      </c>
      <c r="G862" s="6">
        <f>(F862-'Descriptive Stats'!$D$3)/'Descriptive Stats'!$D$7</f>
        <v>5.5470014541733774E-2</v>
      </c>
      <c r="H862" s="6">
        <v>95</v>
      </c>
      <c r="I862" s="5">
        <f>('Base Stats'!H852-'Descriptive Stats'!$F$3)/'Descriptive Stats'!$F$7</f>
        <v>-0.30346386334547382</v>
      </c>
      <c r="J862" s="6">
        <v>55</v>
      </c>
      <c r="K862" s="6">
        <f>(J862-'Descriptive Stats'!$H$3)/'Descriptive Stats'!$J$7</f>
        <v>-0.62565439051802163</v>
      </c>
      <c r="L862" s="6">
        <v>75</v>
      </c>
      <c r="M862" s="6">
        <f>(L862-'Descriptive Stats'!$J$3)/'Descriptive Stats'!$J$7</f>
        <v>0.10040203489069302</v>
      </c>
      <c r="N862" s="6">
        <v>36</v>
      </c>
      <c r="O862" s="6">
        <f>(N862-'Descriptive Stats'!$L$3)/'Descriptive Stats'!$L$7</f>
        <v>-1.0829858279187099</v>
      </c>
      <c r="P862" s="6">
        <v>400</v>
      </c>
      <c r="Q862" s="6">
        <f>(P862-'Descriptive Stats'!$N$3)/'Descriptive Stats'!$N$7</f>
        <v>-0.30663952759762125</v>
      </c>
      <c r="R862">
        <v>66.67</v>
      </c>
      <c r="S862" s="5">
        <v>0.19021581167772059</v>
      </c>
    </row>
    <row r="863" spans="1:19" ht="15" customHeight="1" x14ac:dyDescent="0.25">
      <c r="A863">
        <v>412</v>
      </c>
      <c r="B863">
        <v>412</v>
      </c>
      <c r="C863" t="s">
        <v>752</v>
      </c>
      <c r="D863" s="6">
        <v>40</v>
      </c>
      <c r="E863" s="6">
        <f>(D863-'Descriptive Stats'!$B$3)/'Descriptive Stats'!$B$7</f>
        <v>-1.1156891709668622</v>
      </c>
      <c r="F863" s="6">
        <v>29</v>
      </c>
      <c r="G863" s="6">
        <f>(F863-'Descriptive Stats'!$D$3)/'Descriptive Stats'!$D$7</f>
        <v>-1.5756752412214894</v>
      </c>
      <c r="H863" s="6">
        <v>45</v>
      </c>
      <c r="I863" s="5">
        <f>('Base Stats'!H488-'Descriptive Stats'!$F$3)/'Descriptive Stats'!$F$7</f>
        <v>-1.1627826447833789</v>
      </c>
      <c r="J863" s="6">
        <v>29</v>
      </c>
      <c r="K863" s="6">
        <f>(J863-'Descriptive Stats'!$H$3)/'Descriptive Stats'!$J$7</f>
        <v>-1.5484317998262283</v>
      </c>
      <c r="L863" s="6">
        <v>45</v>
      </c>
      <c r="M863" s="6">
        <f>(L863-'Descriptive Stats'!$J$3)/'Descriptive Stats'!$J$7</f>
        <v>-0.96434112969569918</v>
      </c>
      <c r="N863" s="6">
        <v>36</v>
      </c>
      <c r="O863" s="6">
        <f>(N863-'Descriptive Stats'!$L$3)/'Descriptive Stats'!$L$7</f>
        <v>-1.0829858279187099</v>
      </c>
      <c r="P863" s="6">
        <v>224</v>
      </c>
      <c r="Q863" s="6">
        <f>(P863-'Descriptive Stats'!$N$3)/'Descriptive Stats'!$N$7</f>
        <v>-1.7482012842754975</v>
      </c>
      <c r="R863">
        <v>37.33</v>
      </c>
      <c r="S863" s="5">
        <v>1.4598426408985135</v>
      </c>
    </row>
    <row r="864" spans="1:19" ht="15" customHeight="1" x14ac:dyDescent="0.25">
      <c r="A864">
        <v>770</v>
      </c>
      <c r="B864">
        <v>770</v>
      </c>
      <c r="C864" t="s">
        <v>1188</v>
      </c>
      <c r="D864" s="6">
        <v>85</v>
      </c>
      <c r="E864" s="6">
        <f>(D864-'Descriptive Stats'!$B$3)/'Descriptive Stats'!$B$7</f>
        <v>0.58216321852864727</v>
      </c>
      <c r="F864" s="6">
        <v>75</v>
      </c>
      <c r="G864" s="6">
        <f>(F864-'Descriptive Stats'!$D$3)/'Descriptive Stats'!$D$7</f>
        <v>-0.15996426452133344</v>
      </c>
      <c r="H864" s="6">
        <v>110</v>
      </c>
      <c r="I864" s="5">
        <f>('Base Stats'!H888-'Descriptive Stats'!$F$3)/'Descriptive Stats'!$F$7</f>
        <v>-1.0991294017139044</v>
      </c>
      <c r="J864" s="6">
        <v>100</v>
      </c>
      <c r="K864" s="6">
        <f>(J864-'Descriptive Stats'!$H$3)/'Descriptive Stats'!$J$7</f>
        <v>0.97146035636156669</v>
      </c>
      <c r="L864" s="6">
        <v>75</v>
      </c>
      <c r="M864" s="6">
        <f>(L864-'Descriptive Stats'!$J$3)/'Descriptive Stats'!$J$7</f>
        <v>0.10040203489069302</v>
      </c>
      <c r="N864" s="6">
        <v>35</v>
      </c>
      <c r="O864" s="6">
        <f>(N864-'Descriptive Stats'!$L$3)/'Descriptive Stats'!$L$7</f>
        <v>-1.1164781979048231</v>
      </c>
      <c r="P864" s="6">
        <v>480</v>
      </c>
      <c r="Q864" s="6">
        <f>(P864-'Descriptive Stats'!$N$3)/'Descriptive Stats'!$N$7</f>
        <v>0.34861581634686789</v>
      </c>
      <c r="R864">
        <v>80</v>
      </c>
      <c r="S864" s="5">
        <v>0.57678622358561149</v>
      </c>
    </row>
    <row r="865" spans="1:19" ht="15" customHeight="1" x14ac:dyDescent="0.25">
      <c r="A865">
        <v>442</v>
      </c>
      <c r="B865">
        <v>442</v>
      </c>
      <c r="C865" t="s">
        <v>788</v>
      </c>
      <c r="D865" s="6">
        <v>50</v>
      </c>
      <c r="E865" s="6">
        <f>(D865-'Descriptive Stats'!$B$3)/'Descriptive Stats'!$B$7</f>
        <v>-0.73838863996786008</v>
      </c>
      <c r="F865" s="6">
        <v>92</v>
      </c>
      <c r="G865" s="6">
        <f>(F865-'Descriptive Stats'!$D$3)/'Descriptive Stats'!$D$7</f>
        <v>0.36323327034611552</v>
      </c>
      <c r="H865" s="6">
        <v>108</v>
      </c>
      <c r="I865" s="5">
        <f>('Base Stats'!H521-'Descriptive Stats'!$F$3)/'Descriptive Stats'!$F$7</f>
        <v>1.1287341057177012</v>
      </c>
      <c r="J865" s="6">
        <v>92</v>
      </c>
      <c r="K865" s="6">
        <f>(J865-'Descriptive Stats'!$H$3)/'Descriptive Stats'!$J$7</f>
        <v>0.68752884580519547</v>
      </c>
      <c r="L865" s="6">
        <v>108</v>
      </c>
      <c r="M865" s="6">
        <f>(L865-'Descriptive Stats'!$J$3)/'Descriptive Stats'!$J$7</f>
        <v>1.2716195159357244</v>
      </c>
      <c r="N865" s="6">
        <v>35</v>
      </c>
      <c r="O865" s="6">
        <f>(N865-'Descriptive Stats'!$L$3)/'Descriptive Stats'!$L$7</f>
        <v>-1.1164781979048231</v>
      </c>
      <c r="P865" s="6">
        <v>485</v>
      </c>
      <c r="Q865" s="6">
        <f>(P865-'Descriptive Stats'!$N$3)/'Descriptive Stats'!$N$7</f>
        <v>0.38956927534339847</v>
      </c>
      <c r="R865">
        <v>80.83</v>
      </c>
      <c r="S865" s="5">
        <v>0.85916463424728584</v>
      </c>
    </row>
    <row r="866" spans="1:19" ht="15" customHeight="1" x14ac:dyDescent="0.25">
      <c r="A866">
        <v>138</v>
      </c>
      <c r="B866">
        <v>138</v>
      </c>
      <c r="C866" t="s">
        <v>404</v>
      </c>
      <c r="D866" s="6">
        <v>35</v>
      </c>
      <c r="E866" s="6">
        <f>(D866-'Descriptive Stats'!$B$3)/'Descriptive Stats'!$B$7</f>
        <v>-1.3043394364663632</v>
      </c>
      <c r="F866" s="6">
        <v>40</v>
      </c>
      <c r="G866" s="6">
        <f>(F866-'Descriptive Stats'!$D$3)/'Descriptive Stats'!$D$7</f>
        <v>-1.2371356598366696</v>
      </c>
      <c r="H866" s="6">
        <v>100</v>
      </c>
      <c r="I866" s="5">
        <f>('Base Stats'!H177-'Descriptive Stats'!$F$3)/'Descriptive Stats'!$F$7</f>
        <v>0.6513347826966428</v>
      </c>
      <c r="J866" s="6">
        <v>90</v>
      </c>
      <c r="K866" s="6">
        <f>(J866-'Descriptive Stats'!$H$3)/'Descriptive Stats'!$J$7</f>
        <v>0.61654596816610263</v>
      </c>
      <c r="L866" s="6">
        <v>55</v>
      </c>
      <c r="M866" s="6">
        <f>(L866-'Descriptive Stats'!$J$3)/'Descriptive Stats'!$J$7</f>
        <v>-0.60942674150023513</v>
      </c>
      <c r="N866" s="6">
        <v>35</v>
      </c>
      <c r="O866" s="6">
        <f>(N866-'Descriptive Stats'!$L$3)/'Descriptive Stats'!$L$7</f>
        <v>-1.1164781979048231</v>
      </c>
      <c r="P866" s="6">
        <v>355</v>
      </c>
      <c r="Q866" s="6">
        <f>(P866-'Descriptive Stats'!$N$3)/'Descriptive Stats'!$N$7</f>
        <v>-0.67522065856639646</v>
      </c>
      <c r="R866">
        <v>59.17</v>
      </c>
      <c r="S866" s="5">
        <v>1.5021926347267405</v>
      </c>
    </row>
    <row r="867" spans="1:19" ht="15" customHeight="1" x14ac:dyDescent="0.25">
      <c r="A867">
        <v>331</v>
      </c>
      <c r="B867">
        <v>331</v>
      </c>
      <c r="C867" t="s">
        <v>643</v>
      </c>
      <c r="D867" s="6">
        <v>50</v>
      </c>
      <c r="E867" s="6">
        <f>(D867-'Descriptive Stats'!$B$3)/'Descriptive Stats'!$B$7</f>
        <v>-0.73838863996786008</v>
      </c>
      <c r="F867" s="6">
        <v>85</v>
      </c>
      <c r="G867" s="6">
        <f>(F867-'Descriptive Stats'!$D$3)/'Descriptive Stats'!$D$7</f>
        <v>0.1477989912830483</v>
      </c>
      <c r="H867" s="6">
        <v>40</v>
      </c>
      <c r="I867" s="5">
        <f>('Base Stats'!H393-'Descriptive Stats'!$F$3)/'Descriptive Stats'!$F$7</f>
        <v>1.2878672133913873</v>
      </c>
      <c r="J867" s="6">
        <v>85</v>
      </c>
      <c r="K867" s="6">
        <f>(J867-'Descriptive Stats'!$H$3)/'Descriptive Stats'!$J$7</f>
        <v>0.43908877406837055</v>
      </c>
      <c r="L867" s="6">
        <v>40</v>
      </c>
      <c r="M867" s="6">
        <f>(L867-'Descriptive Stats'!$J$3)/'Descriptive Stats'!$J$7</f>
        <v>-1.1417983237934313</v>
      </c>
      <c r="N867" s="6">
        <v>35</v>
      </c>
      <c r="O867" s="6">
        <f>(N867-'Descriptive Stats'!$L$3)/'Descriptive Stats'!$L$7</f>
        <v>-1.1164781979048231</v>
      </c>
      <c r="P867" s="6">
        <v>335</v>
      </c>
      <c r="Q867" s="6">
        <f>(P867-'Descriptive Stats'!$N$3)/'Descriptive Stats'!$N$7</f>
        <v>-0.83903449455251877</v>
      </c>
      <c r="R867">
        <v>55.83</v>
      </c>
      <c r="S867" s="5">
        <v>0.44181555663521854</v>
      </c>
    </row>
    <row r="868" spans="1:19" ht="15" customHeight="1" x14ac:dyDescent="0.25">
      <c r="A868">
        <v>195</v>
      </c>
      <c r="B868">
        <v>195</v>
      </c>
      <c r="C868" t="s">
        <v>469</v>
      </c>
      <c r="D868" s="6">
        <v>95</v>
      </c>
      <c r="E868" s="6">
        <f>(D868-'Descriptive Stats'!$B$3)/'Descriptive Stats'!$B$7</f>
        <v>0.95946374952764946</v>
      </c>
      <c r="F868" s="6">
        <v>85</v>
      </c>
      <c r="G868" s="6">
        <f>(F868-'Descriptive Stats'!$D$3)/'Descriptive Stats'!$D$7</f>
        <v>0.1477989912830483</v>
      </c>
      <c r="H868" s="6">
        <v>85</v>
      </c>
      <c r="I868" s="5">
        <f>('Base Stats'!H238-'Descriptive Stats'!$F$3)/'Descriptive Stats'!$F$7</f>
        <v>0.4922016750229567</v>
      </c>
      <c r="J868" s="6">
        <v>65</v>
      </c>
      <c r="K868" s="6">
        <f>(J868-'Descriptive Stats'!$H$3)/'Descriptive Stats'!$J$7</f>
        <v>-0.27074000232255757</v>
      </c>
      <c r="L868" s="6">
        <v>65</v>
      </c>
      <c r="M868" s="6">
        <f>(L868-'Descriptive Stats'!$J$3)/'Descriptive Stats'!$J$7</f>
        <v>-0.25451235330477107</v>
      </c>
      <c r="N868" s="6">
        <v>35</v>
      </c>
      <c r="O868" s="6">
        <f>(N868-'Descriptive Stats'!$L$3)/'Descriptive Stats'!$L$7</f>
        <v>-1.1164781979048231</v>
      </c>
      <c r="P868" s="6">
        <v>430</v>
      </c>
      <c r="Q868" s="6">
        <f>(P868-'Descriptive Stats'!$N$3)/'Descriptive Stats'!$N$7</f>
        <v>-6.0918773618437838E-2</v>
      </c>
      <c r="R868">
        <v>71.67</v>
      </c>
      <c r="S868" s="5">
        <v>0.38037098213917864</v>
      </c>
    </row>
    <row r="869" spans="1:19" ht="15" customHeight="1" x14ac:dyDescent="0.25">
      <c r="A869">
        <v>322</v>
      </c>
      <c r="B869">
        <v>322</v>
      </c>
      <c r="C869" t="s">
        <v>632</v>
      </c>
      <c r="D869" s="6">
        <v>60</v>
      </c>
      <c r="E869" s="6">
        <f>(D869-'Descriptive Stats'!$B$3)/'Descriptive Stats'!$B$7</f>
        <v>-0.36108810896885801</v>
      </c>
      <c r="F869" s="6">
        <v>60</v>
      </c>
      <c r="G869" s="6">
        <f>(F869-'Descriptive Stats'!$D$3)/'Descriptive Stats'!$D$7</f>
        <v>-0.62160914822790603</v>
      </c>
      <c r="H869" s="6">
        <v>40</v>
      </c>
      <c r="I869" s="5">
        <f>('Base Stats'!H383-'Descriptive Stats'!$F$3)/'Descriptive Stats'!$F$7</f>
        <v>-0.17615737720652494</v>
      </c>
      <c r="J869" s="6">
        <v>65</v>
      </c>
      <c r="K869" s="6">
        <f>(J869-'Descriptive Stats'!$H$3)/'Descriptive Stats'!$J$7</f>
        <v>-0.27074000232255757</v>
      </c>
      <c r="L869" s="6">
        <v>45</v>
      </c>
      <c r="M869" s="6">
        <f>(L869-'Descriptive Stats'!$J$3)/'Descriptive Stats'!$J$7</f>
        <v>-0.96434112969569918</v>
      </c>
      <c r="N869" s="6">
        <v>35</v>
      </c>
      <c r="O869" s="6">
        <f>(N869-'Descriptive Stats'!$L$3)/'Descriptive Stats'!$L$7</f>
        <v>-1.1164781979048231</v>
      </c>
      <c r="P869" s="6">
        <v>305</v>
      </c>
      <c r="Q869" s="6">
        <f>(P869-'Descriptive Stats'!$N$3)/'Descriptive Stats'!$N$7</f>
        <v>-1.0847552485317022</v>
      </c>
      <c r="R869">
        <v>50.83</v>
      </c>
      <c r="S869" s="5">
        <v>0.15505274306570607</v>
      </c>
    </row>
    <row r="870" spans="1:19" ht="15" customHeight="1" x14ac:dyDescent="0.25">
      <c r="A870">
        <v>222</v>
      </c>
      <c r="B870">
        <v>222</v>
      </c>
      <c r="C870" t="s">
        <v>502</v>
      </c>
      <c r="D870" s="6">
        <v>65</v>
      </c>
      <c r="E870" s="6">
        <f>(D870-'Descriptive Stats'!$B$3)/'Descriptive Stats'!$B$7</f>
        <v>-0.17243784346935695</v>
      </c>
      <c r="F870" s="6">
        <v>55</v>
      </c>
      <c r="G870" s="6">
        <f>(F870-'Descriptive Stats'!$D$3)/'Descriptive Stats'!$D$7</f>
        <v>-0.77549077613009698</v>
      </c>
      <c r="H870" s="6">
        <v>95</v>
      </c>
      <c r="I870" s="5">
        <f>('Base Stats'!H268-'Descriptive Stats'!$F$3)/'Descriptive Stats'!$F$7</f>
        <v>-0.30346386334547382</v>
      </c>
      <c r="J870" s="6">
        <v>65</v>
      </c>
      <c r="K870" s="6">
        <f>(J870-'Descriptive Stats'!$H$3)/'Descriptive Stats'!$J$7</f>
        <v>-0.27074000232255757</v>
      </c>
      <c r="L870" s="6">
        <v>95</v>
      </c>
      <c r="M870" s="6">
        <f>(L870-'Descriptive Stats'!$J$3)/'Descriptive Stats'!$J$7</f>
        <v>0.81023081128162111</v>
      </c>
      <c r="N870" s="6">
        <v>35</v>
      </c>
      <c r="O870" s="6">
        <f>(N870-'Descriptive Stats'!$L$3)/'Descriptive Stats'!$L$7</f>
        <v>-1.1164781979048231</v>
      </c>
      <c r="P870" s="6">
        <v>410</v>
      </c>
      <c r="Q870" s="6">
        <f>(P870-'Descriptive Stats'!$N$3)/'Descriptive Stats'!$N$7</f>
        <v>-0.22473260960456012</v>
      </c>
      <c r="R870">
        <v>68.33</v>
      </c>
      <c r="S870" s="5">
        <v>0.41881788998247776</v>
      </c>
    </row>
    <row r="871" spans="1:19" ht="15" customHeight="1" x14ac:dyDescent="0.25">
      <c r="A871">
        <v>179</v>
      </c>
      <c r="B871">
        <v>179</v>
      </c>
      <c r="C871" t="s">
        <v>451</v>
      </c>
      <c r="D871" s="6">
        <v>55</v>
      </c>
      <c r="E871" s="6">
        <f>(D871-'Descriptive Stats'!$B$3)/'Descriptive Stats'!$B$7</f>
        <v>-0.54973837446835905</v>
      </c>
      <c r="F871" s="6">
        <v>40</v>
      </c>
      <c r="G871" s="6">
        <f>(F871-'Descriptive Stats'!$D$3)/'Descriptive Stats'!$D$7</f>
        <v>-1.2371356598366696</v>
      </c>
      <c r="H871" s="6">
        <v>40</v>
      </c>
      <c r="I871" s="5">
        <f>('Base Stats'!H221-'Descriptive Stats'!$F$3)/'Descriptive Stats'!$F$7</f>
        <v>-0.14433075567178771</v>
      </c>
      <c r="J871" s="6">
        <v>65</v>
      </c>
      <c r="K871" s="6">
        <f>(J871-'Descriptive Stats'!$H$3)/'Descriptive Stats'!$J$7</f>
        <v>-0.27074000232255757</v>
      </c>
      <c r="L871" s="6">
        <v>45</v>
      </c>
      <c r="M871" s="6">
        <f>(L871-'Descriptive Stats'!$J$3)/'Descriptive Stats'!$J$7</f>
        <v>-0.96434112969569918</v>
      </c>
      <c r="N871" s="6">
        <v>35</v>
      </c>
      <c r="O871" s="6">
        <f>(N871-'Descriptive Stats'!$L$3)/'Descriptive Stats'!$L$7</f>
        <v>-1.1164781979048231</v>
      </c>
      <c r="P871" s="6">
        <v>280</v>
      </c>
      <c r="Q871" s="6">
        <f>(P871-'Descriptive Stats'!$N$3)/'Descriptive Stats'!$N$7</f>
        <v>-1.2895225435143551</v>
      </c>
      <c r="R871">
        <v>46.67</v>
      </c>
      <c r="S871" s="5">
        <v>0.59051431331461512</v>
      </c>
    </row>
    <row r="872" spans="1:19" ht="15" customHeight="1" x14ac:dyDescent="0.25">
      <c r="A872">
        <v>420</v>
      </c>
      <c r="B872">
        <v>420</v>
      </c>
      <c r="C872" t="s">
        <v>764</v>
      </c>
      <c r="D872" s="6">
        <v>45</v>
      </c>
      <c r="E872" s="6">
        <f>(D872-'Descriptive Stats'!$B$3)/'Descriptive Stats'!$B$7</f>
        <v>-0.92703890546736112</v>
      </c>
      <c r="F872" s="6">
        <v>35</v>
      </c>
      <c r="G872" s="6">
        <f>(F872-'Descriptive Stats'!$D$3)/'Descriptive Stats'!$D$7</f>
        <v>-1.3910172877388605</v>
      </c>
      <c r="H872" s="6">
        <v>45</v>
      </c>
      <c r="I872" s="5">
        <f>('Base Stats'!H498-'Descriptive Stats'!$F$3)/'Descriptive Stats'!$F$7</f>
        <v>-0.46259697101915992</v>
      </c>
      <c r="J872" s="6">
        <v>62</v>
      </c>
      <c r="K872" s="6">
        <f>(J872-'Descriptive Stats'!$H$3)/'Descriptive Stats'!$J$7</f>
        <v>-0.37721431878119677</v>
      </c>
      <c r="L872" s="6">
        <v>53</v>
      </c>
      <c r="M872" s="6">
        <f>(L872-'Descriptive Stats'!$J$3)/'Descriptive Stats'!$J$7</f>
        <v>-0.68040961913932796</v>
      </c>
      <c r="N872" s="6">
        <v>35</v>
      </c>
      <c r="O872" s="6">
        <f>(N872-'Descriptive Stats'!$L$3)/'Descriptive Stats'!$L$7</f>
        <v>-1.1164781979048231</v>
      </c>
      <c r="P872" s="6">
        <v>275</v>
      </c>
      <c r="Q872" s="6">
        <f>(P872-'Descriptive Stats'!$N$3)/'Descriptive Stats'!$N$7</f>
        <v>-1.3304760025108857</v>
      </c>
      <c r="R872">
        <v>45.83</v>
      </c>
      <c r="S872" s="5">
        <v>0.53808176389300322</v>
      </c>
    </row>
    <row r="873" spans="1:19" ht="15" customHeight="1" x14ac:dyDescent="0.25">
      <c r="A873">
        <v>109</v>
      </c>
      <c r="B873">
        <v>109</v>
      </c>
      <c r="C873" t="s">
        <v>363</v>
      </c>
      <c r="D873" s="6">
        <v>40</v>
      </c>
      <c r="E873" s="6">
        <f>(D873-'Descriptive Stats'!$B$3)/'Descriptive Stats'!$B$7</f>
        <v>-1.1156891709668622</v>
      </c>
      <c r="F873" s="6">
        <v>65</v>
      </c>
      <c r="G873" s="6">
        <f>(F873-'Descriptive Stats'!$D$3)/'Descriptive Stats'!$D$7</f>
        <v>-0.46772752032571518</v>
      </c>
      <c r="H873" s="6">
        <v>95</v>
      </c>
      <c r="I873" s="5">
        <f>('Base Stats'!H142-'Descriptive Stats'!$F$3)/'Descriptive Stats'!$F$7</f>
        <v>1.480235200189838E-2</v>
      </c>
      <c r="J873" s="6">
        <v>60</v>
      </c>
      <c r="K873" s="6">
        <f>(J873-'Descriptive Stats'!$H$3)/'Descriptive Stats'!$J$7</f>
        <v>-0.4481971964202896</v>
      </c>
      <c r="L873" s="6">
        <v>45</v>
      </c>
      <c r="M873" s="6">
        <f>(L873-'Descriptive Stats'!$J$3)/'Descriptive Stats'!$J$7</f>
        <v>-0.96434112969569918</v>
      </c>
      <c r="N873" s="6">
        <v>35</v>
      </c>
      <c r="O873" s="6">
        <f>(N873-'Descriptive Stats'!$L$3)/'Descriptive Stats'!$L$7</f>
        <v>-1.1164781979048231</v>
      </c>
      <c r="P873" s="6">
        <v>340</v>
      </c>
      <c r="Q873" s="6">
        <f>(P873-'Descriptive Stats'!$N$3)/'Descriptive Stats'!$N$7</f>
        <v>-0.79808103555598819</v>
      </c>
      <c r="R873">
        <v>56.67</v>
      </c>
      <c r="S873" s="5">
        <v>0.134431001725097</v>
      </c>
    </row>
    <row r="874" spans="1:19" ht="15" customHeight="1" x14ac:dyDescent="0.25">
      <c r="A874">
        <v>35</v>
      </c>
      <c r="B874">
        <v>35</v>
      </c>
      <c r="C874" t="s">
        <v>249</v>
      </c>
      <c r="D874" s="6">
        <v>70</v>
      </c>
      <c r="E874" s="6">
        <f>(D874-'Descriptive Stats'!$B$3)/'Descriptive Stats'!$B$7</f>
        <v>1.6212422030144117E-2</v>
      </c>
      <c r="F874" s="6">
        <v>45</v>
      </c>
      <c r="G874" s="6">
        <f>(F874-'Descriptive Stats'!$D$3)/'Descriptive Stats'!$D$7</f>
        <v>-1.0832540319344788</v>
      </c>
      <c r="H874" s="6">
        <v>48</v>
      </c>
      <c r="I874" s="5">
        <f>('Base Stats'!H48-'Descriptive Stats'!$F$3)/'Descriptive Stats'!$F$7</f>
        <v>0.17393545967558449</v>
      </c>
      <c r="J874" s="6">
        <v>60</v>
      </c>
      <c r="K874" s="6">
        <f>(J874-'Descriptive Stats'!$H$3)/'Descriptive Stats'!$J$7</f>
        <v>-0.4481971964202896</v>
      </c>
      <c r="L874" s="6">
        <v>65</v>
      </c>
      <c r="M874" s="6">
        <f>(L874-'Descriptive Stats'!$J$3)/'Descriptive Stats'!$J$7</f>
        <v>-0.25451235330477107</v>
      </c>
      <c r="N874" s="6">
        <v>35</v>
      </c>
      <c r="O874" s="6">
        <f>(N874-'Descriptive Stats'!$L$3)/'Descriptive Stats'!$L$7</f>
        <v>-1.1164781979048231</v>
      </c>
      <c r="P874" s="6">
        <v>323</v>
      </c>
      <c r="Q874" s="6">
        <f>(P874-'Descriptive Stats'!$N$3)/'Descriptive Stats'!$N$7</f>
        <v>-0.93732279614419212</v>
      </c>
      <c r="R874">
        <v>53.83</v>
      </c>
      <c r="S874" s="5">
        <v>0.44984412347446878</v>
      </c>
    </row>
    <row r="875" spans="1:19" x14ac:dyDescent="0.25">
      <c r="A875">
        <v>750</v>
      </c>
      <c r="B875">
        <v>750</v>
      </c>
      <c r="C875" t="s">
        <v>1168</v>
      </c>
      <c r="D875" s="6">
        <v>100</v>
      </c>
      <c r="E875" s="6">
        <f>(D875-'Descriptive Stats'!$B$3)/'Descriptive Stats'!$B$7</f>
        <v>1.1481140150271505</v>
      </c>
      <c r="F875" s="6">
        <v>125</v>
      </c>
      <c r="G875" s="6">
        <f>(F875-'Descriptive Stats'!$D$3)/'Descriptive Stats'!$D$7</f>
        <v>1.3788520145005754</v>
      </c>
      <c r="H875" s="6">
        <v>100</v>
      </c>
      <c r="I875" s="5">
        <f>('Base Stats'!H868-'Descriptive Stats'!$F$3)/'Descriptive Stats'!$F$7</f>
        <v>0.33306856734927059</v>
      </c>
      <c r="J875" s="6">
        <v>55</v>
      </c>
      <c r="K875" s="6">
        <f>(J875-'Descriptive Stats'!$H$3)/'Descriptive Stats'!$J$7</f>
        <v>-0.62565439051802163</v>
      </c>
      <c r="L875" s="6">
        <v>85</v>
      </c>
      <c r="M875" s="6">
        <f>(L875-'Descriptive Stats'!$J$3)/'Descriptive Stats'!$J$7</f>
        <v>0.45531642308615711</v>
      </c>
      <c r="N875" s="6">
        <v>35</v>
      </c>
      <c r="O875" s="6">
        <f>(N875-'Descriptive Stats'!$L$3)/'Descriptive Stats'!$L$7</f>
        <v>-1.1164781979048231</v>
      </c>
      <c r="P875" s="6">
        <v>500</v>
      </c>
      <c r="Q875" s="6">
        <f>(P875-'Descriptive Stats'!$N$3)/'Descriptive Stats'!$N$7</f>
        <v>0.5124296523329902</v>
      </c>
      <c r="R875">
        <v>83.33</v>
      </c>
      <c r="S875" s="5">
        <v>0.85098280579322527</v>
      </c>
    </row>
    <row r="876" spans="1:19" ht="15" customHeight="1" x14ac:dyDescent="0.25">
      <c r="A876">
        <v>748</v>
      </c>
      <c r="B876">
        <v>748</v>
      </c>
      <c r="C876" t="s">
        <v>1166</v>
      </c>
      <c r="D876" s="6">
        <v>50</v>
      </c>
      <c r="E876" s="6">
        <f>(D876-'Descriptive Stats'!$B$3)/'Descriptive Stats'!$B$7</f>
        <v>-0.73838863996786008</v>
      </c>
      <c r="F876" s="6">
        <v>63</v>
      </c>
      <c r="G876" s="6">
        <f>(F876-'Descriptive Stats'!$D$3)/'Descriptive Stats'!$D$7</f>
        <v>-0.52928017148659157</v>
      </c>
      <c r="H876" s="6">
        <v>152</v>
      </c>
      <c r="I876" s="5">
        <f>('Base Stats'!H866-'Descriptive Stats'!$F$3)/'Descriptive Stats'!$F$7</f>
        <v>0.81046789037032885</v>
      </c>
      <c r="J876" s="6">
        <v>53</v>
      </c>
      <c r="K876" s="6">
        <f>(J876-'Descriptive Stats'!$H$3)/'Descriptive Stats'!$J$7</f>
        <v>-0.69663726815711446</v>
      </c>
      <c r="L876" s="6">
        <v>142</v>
      </c>
      <c r="M876" s="6">
        <f>(L876-'Descriptive Stats'!$J$3)/'Descriptive Stats'!$J$7</f>
        <v>2.4783284358003024</v>
      </c>
      <c r="N876" s="6">
        <v>35</v>
      </c>
      <c r="O876" s="6">
        <f>(N876-'Descriptive Stats'!$L$3)/'Descriptive Stats'!$L$7</f>
        <v>-1.1164781979048231</v>
      </c>
      <c r="P876" s="6">
        <v>495</v>
      </c>
      <c r="Q876" s="6">
        <f>(P876-'Descriptive Stats'!$N$3)/'Descriptive Stats'!$N$7</f>
        <v>0.47147619333645963</v>
      </c>
      <c r="R876">
        <v>82.5</v>
      </c>
      <c r="S876" s="5">
        <v>1.5581568113830251</v>
      </c>
    </row>
    <row r="877" spans="1:19" ht="15" customHeight="1" x14ac:dyDescent="0.25">
      <c r="A877">
        <v>341</v>
      </c>
      <c r="B877">
        <v>341</v>
      </c>
      <c r="C877" t="s">
        <v>655</v>
      </c>
      <c r="D877" s="6">
        <v>43</v>
      </c>
      <c r="E877" s="6">
        <f>(D877-'Descriptive Stats'!$B$3)/'Descriptive Stats'!$B$7</f>
        <v>-1.0024990116671615</v>
      </c>
      <c r="F877" s="6">
        <v>80</v>
      </c>
      <c r="G877" s="6">
        <f>(F877-'Descriptive Stats'!$D$3)/'Descriptive Stats'!$D$7</f>
        <v>-6.0826366191425729E-3</v>
      </c>
      <c r="H877" s="6">
        <v>65</v>
      </c>
      <c r="I877" s="5">
        <f>('Base Stats'!H404-'Descriptive Stats'!$F$3)/'Descriptive Stats'!$F$7</f>
        <v>1.2878672133913873</v>
      </c>
      <c r="J877" s="6">
        <v>50</v>
      </c>
      <c r="K877" s="6">
        <f>(J877-'Descriptive Stats'!$H$3)/'Descriptive Stats'!$J$7</f>
        <v>-0.80311158461575372</v>
      </c>
      <c r="L877" s="6">
        <v>35</v>
      </c>
      <c r="M877" s="6">
        <f>(L877-'Descriptive Stats'!$J$3)/'Descriptive Stats'!$J$7</f>
        <v>-1.3192555178911634</v>
      </c>
      <c r="N877" s="6">
        <v>35</v>
      </c>
      <c r="O877" s="6">
        <f>(N877-'Descriptive Stats'!$L$3)/'Descriptive Stats'!$L$7</f>
        <v>-1.1164781979048231</v>
      </c>
      <c r="P877" s="6">
        <v>308</v>
      </c>
      <c r="Q877" s="6">
        <f>(P877-'Descriptive Stats'!$N$3)/'Descriptive Stats'!$N$7</f>
        <v>-1.0601831731337839</v>
      </c>
      <c r="R877">
        <v>51.33</v>
      </c>
      <c r="S877" s="5">
        <v>0.25356927696789</v>
      </c>
    </row>
    <row r="878" spans="1:19" ht="15" customHeight="1" x14ac:dyDescent="0.25">
      <c r="A878">
        <v>753</v>
      </c>
      <c r="B878">
        <v>753</v>
      </c>
      <c r="C878" t="s">
        <v>1171</v>
      </c>
      <c r="D878" s="6">
        <v>40</v>
      </c>
      <c r="E878" s="6">
        <f>(D878-'Descriptive Stats'!$B$3)/'Descriptive Stats'!$B$7</f>
        <v>-1.1156891709668622</v>
      </c>
      <c r="F878" s="6">
        <v>55</v>
      </c>
      <c r="G878" s="6">
        <f>(F878-'Descriptive Stats'!$D$3)/'Descriptive Stats'!$D$7</f>
        <v>-0.77549077613009698</v>
      </c>
      <c r="H878" s="6">
        <v>35</v>
      </c>
      <c r="I878" s="5">
        <f>('Base Stats'!H871-'Descriptive Stats'!$F$3)/'Descriptive Stats'!$F$7</f>
        <v>-1.0991294017139044</v>
      </c>
      <c r="J878" s="6">
        <v>50</v>
      </c>
      <c r="K878" s="6">
        <f>(J878-'Descriptive Stats'!$H$3)/'Descriptive Stats'!$J$7</f>
        <v>-0.80311158461575372</v>
      </c>
      <c r="L878" s="6">
        <v>35</v>
      </c>
      <c r="M878" s="6">
        <f>(L878-'Descriptive Stats'!$J$3)/'Descriptive Stats'!$J$7</f>
        <v>-1.3192555178911634</v>
      </c>
      <c r="N878" s="6">
        <v>35</v>
      </c>
      <c r="O878" s="6">
        <f>(N878-'Descriptive Stats'!$L$3)/'Descriptive Stats'!$L$7</f>
        <v>-1.1164781979048231</v>
      </c>
      <c r="P878" s="6">
        <v>250</v>
      </c>
      <c r="Q878" s="6">
        <f>(P878-'Descriptive Stats'!$N$3)/'Descriptive Stats'!$N$7</f>
        <v>-1.5352432974935384</v>
      </c>
      <c r="R878">
        <v>41.67</v>
      </c>
      <c r="S878" s="5">
        <v>4.4123690806420868E-2</v>
      </c>
    </row>
    <row r="879" spans="1:19" ht="15" customHeight="1" x14ac:dyDescent="0.25">
      <c r="A879">
        <v>680</v>
      </c>
      <c r="B879">
        <v>680</v>
      </c>
      <c r="C879" t="s">
        <v>1076</v>
      </c>
      <c r="D879" s="6">
        <v>59</v>
      </c>
      <c r="E879" s="6">
        <f>(D879-'Descriptive Stats'!$B$3)/'Descriptive Stats'!$B$7</f>
        <v>-0.3988181620687582</v>
      </c>
      <c r="F879" s="6">
        <v>110</v>
      </c>
      <c r="G879" s="6">
        <f>(F879-'Descriptive Stats'!$D$3)/'Descriptive Stats'!$D$7</f>
        <v>0.91720713079400262</v>
      </c>
      <c r="H879" s="6">
        <v>150</v>
      </c>
      <c r="I879" s="5">
        <f>('Base Stats'!H784-'Descriptive Stats'!$F$3)/'Descriptive Stats'!$F$7</f>
        <v>-1.2582625093875905</v>
      </c>
      <c r="J879" s="6">
        <v>45</v>
      </c>
      <c r="K879" s="6">
        <f>(J879-'Descriptive Stats'!$H$3)/'Descriptive Stats'!$J$7</f>
        <v>-0.98056877871348569</v>
      </c>
      <c r="L879" s="6">
        <v>49</v>
      </c>
      <c r="M879" s="6">
        <f>(L879-'Descriptive Stats'!$J$3)/'Descriptive Stats'!$J$7</f>
        <v>-0.82237537441751352</v>
      </c>
      <c r="N879" s="6">
        <v>35</v>
      </c>
      <c r="O879" s="6">
        <f>(N879-'Descriptive Stats'!$L$3)/'Descriptive Stats'!$L$7</f>
        <v>-1.1164781979048231</v>
      </c>
      <c r="P879" s="6">
        <v>448</v>
      </c>
      <c r="Q879" s="6">
        <f>(P879-'Descriptive Stats'!$N$3)/'Descriptive Stats'!$N$7</f>
        <v>8.6513678769072233E-2</v>
      </c>
      <c r="R879">
        <v>74.67</v>
      </c>
      <c r="S879" s="5">
        <v>0.5471421762851959</v>
      </c>
    </row>
    <row r="880" spans="1:19" ht="15" customHeight="1" x14ac:dyDescent="0.25">
      <c r="A880">
        <v>75</v>
      </c>
      <c r="B880" t="s">
        <v>308</v>
      </c>
      <c r="C880" t="s">
        <v>309</v>
      </c>
      <c r="D880" s="6">
        <v>55</v>
      </c>
      <c r="E880" s="6">
        <f>(D880-'Descriptive Stats'!$B$3)/'Descriptive Stats'!$B$7</f>
        <v>-0.54973837446835905</v>
      </c>
      <c r="F880" s="6">
        <v>95</v>
      </c>
      <c r="G880" s="6">
        <f>(F880-'Descriptive Stats'!$D$3)/'Descriptive Stats'!$D$7</f>
        <v>0.45556224708743004</v>
      </c>
      <c r="H880" s="6">
        <v>115</v>
      </c>
      <c r="I880" s="5">
        <f>('Base Stats'!H98-'Descriptive Stats'!$F$3)/'Descriptive Stats'!$F$7</f>
        <v>-0.14433075567178771</v>
      </c>
      <c r="J880" s="6">
        <v>45</v>
      </c>
      <c r="K880" s="6">
        <f>(J880-'Descriptive Stats'!$H$3)/'Descriptive Stats'!$J$7</f>
        <v>-0.98056877871348569</v>
      </c>
      <c r="L880" s="6">
        <v>45</v>
      </c>
      <c r="M880" s="6">
        <f>(L880-'Descriptive Stats'!$J$3)/'Descriptive Stats'!$J$7</f>
        <v>-0.96434112969569918</v>
      </c>
      <c r="N880" s="6">
        <v>35</v>
      </c>
      <c r="O880" s="6">
        <f>(N880-'Descriptive Stats'!$L$3)/'Descriptive Stats'!$L$7</f>
        <v>-1.1164781979048231</v>
      </c>
      <c r="P880" s="6">
        <v>390</v>
      </c>
      <c r="Q880" s="6">
        <f>(P880-'Descriptive Stats'!$N$3)/'Descriptive Stats'!$N$7</f>
        <v>-0.38854644559068241</v>
      </c>
      <c r="R880">
        <v>65</v>
      </c>
      <c r="S880" s="5">
        <v>0.30894810480553636</v>
      </c>
    </row>
    <row r="881" spans="1:19" ht="15" customHeight="1" x14ac:dyDescent="0.25">
      <c r="A881">
        <v>75</v>
      </c>
      <c r="B881">
        <v>75</v>
      </c>
      <c r="C881" t="s">
        <v>307</v>
      </c>
      <c r="D881" s="6">
        <v>55</v>
      </c>
      <c r="E881" s="6">
        <f>(D881-'Descriptive Stats'!$B$3)/'Descriptive Stats'!$B$7</f>
        <v>-0.54973837446835905</v>
      </c>
      <c r="F881" s="6">
        <v>95</v>
      </c>
      <c r="G881" s="6">
        <f>(F881-'Descriptive Stats'!$D$3)/'Descriptive Stats'!$D$7</f>
        <v>0.45556224708743004</v>
      </c>
      <c r="H881" s="6">
        <v>115</v>
      </c>
      <c r="I881" s="5">
        <f>('Base Stats'!H97-'Descriptive Stats'!$F$3)/'Descriptive Stats'!$F$7</f>
        <v>0.6513347826966428</v>
      </c>
      <c r="J881" s="6">
        <v>45</v>
      </c>
      <c r="K881" s="6">
        <f>(J881-'Descriptive Stats'!$H$3)/'Descriptive Stats'!$J$7</f>
        <v>-0.98056877871348569</v>
      </c>
      <c r="L881" s="6">
        <v>45</v>
      </c>
      <c r="M881" s="6">
        <f>(L881-'Descriptive Stats'!$J$3)/'Descriptive Stats'!$J$7</f>
        <v>-0.96434112969569918</v>
      </c>
      <c r="N881" s="6">
        <v>35</v>
      </c>
      <c r="O881" s="6">
        <f>(N881-'Descriptive Stats'!$L$3)/'Descriptive Stats'!$L$7</f>
        <v>-1.1164781979048231</v>
      </c>
      <c r="P881" s="6">
        <v>390</v>
      </c>
      <c r="Q881" s="6">
        <f>(P881-'Descriptive Stats'!$N$3)/'Descriptive Stats'!$N$7</f>
        <v>-0.38854644559068241</v>
      </c>
      <c r="R881">
        <v>65</v>
      </c>
      <c r="S881" s="5">
        <v>0.45129237016907947</v>
      </c>
    </row>
    <row r="882" spans="1:19" ht="15" customHeight="1" x14ac:dyDescent="0.25">
      <c r="A882">
        <v>104</v>
      </c>
      <c r="B882">
        <v>104</v>
      </c>
      <c r="C882" t="s">
        <v>356</v>
      </c>
      <c r="D882" s="6">
        <v>50</v>
      </c>
      <c r="E882" s="6">
        <f>(D882-'Descriptive Stats'!$B$3)/'Descriptive Stats'!$B$7</f>
        <v>-0.73838863996786008</v>
      </c>
      <c r="F882" s="6">
        <v>50</v>
      </c>
      <c r="G882" s="6">
        <f>(F882-'Descriptive Stats'!$D$3)/'Descriptive Stats'!$D$7</f>
        <v>-0.92937240403228782</v>
      </c>
      <c r="H882" s="6">
        <v>95</v>
      </c>
      <c r="I882" s="5">
        <f>('Base Stats'!H136-'Descriptive Stats'!$F$3)/'Descriptive Stats'!$F$7</f>
        <v>-0.14433075567178771</v>
      </c>
      <c r="J882" s="6">
        <v>40</v>
      </c>
      <c r="K882" s="6">
        <f>(J882-'Descriptive Stats'!$H$3)/'Descriptive Stats'!$J$7</f>
        <v>-1.1580259728112177</v>
      </c>
      <c r="L882" s="6">
        <v>50</v>
      </c>
      <c r="M882" s="6">
        <f>(L882-'Descriptive Stats'!$J$3)/'Descriptive Stats'!$J$7</f>
        <v>-0.7868839355979671</v>
      </c>
      <c r="N882" s="6">
        <v>35</v>
      </c>
      <c r="O882" s="6">
        <f>(N882-'Descriptive Stats'!$L$3)/'Descriptive Stats'!$L$7</f>
        <v>-1.1164781979048231</v>
      </c>
      <c r="P882" s="6">
        <v>320</v>
      </c>
      <c r="Q882" s="6">
        <f>(P882-'Descriptive Stats'!$N$3)/'Descriptive Stats'!$N$7</f>
        <v>-0.96189487154211051</v>
      </c>
      <c r="R882">
        <v>53.33</v>
      </c>
      <c r="S882" s="5">
        <v>2.3790486413889884E-2</v>
      </c>
    </row>
    <row r="883" spans="1:19" ht="15" customHeight="1" x14ac:dyDescent="0.25">
      <c r="A883">
        <v>285</v>
      </c>
      <c r="B883">
        <v>285</v>
      </c>
      <c r="C883" t="s">
        <v>583</v>
      </c>
      <c r="D883" s="6">
        <v>60</v>
      </c>
      <c r="E883" s="6">
        <f>(D883-'Descriptive Stats'!$B$3)/'Descriptive Stats'!$B$7</f>
        <v>-0.36108810896885801</v>
      </c>
      <c r="F883" s="6">
        <v>40</v>
      </c>
      <c r="G883" s="6">
        <f>(F883-'Descriptive Stats'!$D$3)/'Descriptive Stats'!$D$7</f>
        <v>-1.2371356598366696</v>
      </c>
      <c r="H883" s="6">
        <v>60</v>
      </c>
      <c r="I883" s="5">
        <f>('Base Stats'!H340-'Descriptive Stats'!$F$3)/'Descriptive Stats'!$F$7</f>
        <v>-0.14433075567178771</v>
      </c>
      <c r="J883" s="6">
        <v>40</v>
      </c>
      <c r="K883" s="6">
        <f>(J883-'Descriptive Stats'!$H$3)/'Descriptive Stats'!$J$7</f>
        <v>-1.1580259728112177</v>
      </c>
      <c r="L883" s="6">
        <v>60</v>
      </c>
      <c r="M883" s="6">
        <f>(L883-'Descriptive Stats'!$J$3)/'Descriptive Stats'!$J$7</f>
        <v>-0.4319695474025031</v>
      </c>
      <c r="N883" s="6">
        <v>35</v>
      </c>
      <c r="O883" s="6">
        <f>(N883-'Descriptive Stats'!$L$3)/'Descriptive Stats'!$L$7</f>
        <v>-1.1164781979048231</v>
      </c>
      <c r="P883" s="6">
        <v>295</v>
      </c>
      <c r="Q883" s="6">
        <f>(P883-'Descriptive Stats'!$N$3)/'Descriptive Stats'!$N$7</f>
        <v>-1.1666621665247634</v>
      </c>
      <c r="R883">
        <v>49.17</v>
      </c>
      <c r="S883" s="5">
        <v>0.37579607381083169</v>
      </c>
    </row>
    <row r="884" spans="1:19" ht="15" customHeight="1" x14ac:dyDescent="0.25">
      <c r="A884">
        <v>66</v>
      </c>
      <c r="B884">
        <v>66</v>
      </c>
      <c r="C884" t="s">
        <v>296</v>
      </c>
      <c r="D884" s="6">
        <v>70</v>
      </c>
      <c r="E884" s="6">
        <f>(D884-'Descriptive Stats'!$B$3)/'Descriptive Stats'!$B$7</f>
        <v>1.6212422030144117E-2</v>
      </c>
      <c r="F884" s="6">
        <v>80</v>
      </c>
      <c r="G884" s="6">
        <f>(F884-'Descriptive Stats'!$D$3)/'Descriptive Stats'!$D$7</f>
        <v>-6.0826366191425729E-3</v>
      </c>
      <c r="H884" s="6">
        <v>50</v>
      </c>
      <c r="I884" s="5">
        <f>('Base Stats'!H87-'Descriptive Stats'!$F$3)/'Descriptive Stats'!$F$7</f>
        <v>0.17393545967558449</v>
      </c>
      <c r="J884" s="6">
        <v>35</v>
      </c>
      <c r="K884" s="6">
        <f>(J884-'Descriptive Stats'!$H$3)/'Descriptive Stats'!$J$7</f>
        <v>-1.3354831669089497</v>
      </c>
      <c r="L884" s="6">
        <v>35</v>
      </c>
      <c r="M884" s="6">
        <f>(L884-'Descriptive Stats'!$J$3)/'Descriptive Stats'!$J$7</f>
        <v>-1.3192555178911634</v>
      </c>
      <c r="N884" s="6">
        <v>35</v>
      </c>
      <c r="O884" s="6">
        <f>(N884-'Descriptive Stats'!$L$3)/'Descriptive Stats'!$L$7</f>
        <v>-1.1164781979048231</v>
      </c>
      <c r="P884" s="6">
        <v>305</v>
      </c>
      <c r="Q884" s="6">
        <f>(P884-'Descriptive Stats'!$N$3)/'Descriptive Stats'!$N$7</f>
        <v>-1.0847552485317022</v>
      </c>
      <c r="R884">
        <v>50.83</v>
      </c>
      <c r="S884" s="5">
        <v>0.35157250819344488</v>
      </c>
    </row>
    <row r="885" spans="1:19" ht="15" customHeight="1" x14ac:dyDescent="0.25">
      <c r="A885">
        <v>622</v>
      </c>
      <c r="B885">
        <v>622</v>
      </c>
      <c r="C885" t="s">
        <v>1004</v>
      </c>
      <c r="D885" s="6">
        <v>59</v>
      </c>
      <c r="E885" s="6">
        <f>(D885-'Descriptive Stats'!$B$3)/'Descriptive Stats'!$B$7</f>
        <v>-0.3988181620687582</v>
      </c>
      <c r="F885" s="6">
        <v>74</v>
      </c>
      <c r="G885" s="6">
        <f>(F885-'Descriptive Stats'!$D$3)/'Descriptive Stats'!$D$7</f>
        <v>-0.19074059010177163</v>
      </c>
      <c r="H885" s="6">
        <v>50</v>
      </c>
      <c r="I885" s="5">
        <f>('Base Stats'!H719-'Descriptive Stats'!$F$3)/'Descriptive Stats'!$F$7</f>
        <v>-0.23981062027599939</v>
      </c>
      <c r="J885" s="6">
        <v>35</v>
      </c>
      <c r="K885" s="6">
        <f>(J885-'Descriptive Stats'!$H$3)/'Descriptive Stats'!$J$7</f>
        <v>-1.3354831669089497</v>
      </c>
      <c r="L885" s="6">
        <v>50</v>
      </c>
      <c r="M885" s="6">
        <f>(L885-'Descriptive Stats'!$J$3)/'Descriptive Stats'!$J$7</f>
        <v>-0.7868839355979671</v>
      </c>
      <c r="N885" s="6">
        <v>35</v>
      </c>
      <c r="O885" s="6">
        <f>(N885-'Descriptive Stats'!$L$3)/'Descriptive Stats'!$L$7</f>
        <v>-1.1164781979048231</v>
      </c>
      <c r="P885" s="6">
        <v>303</v>
      </c>
      <c r="Q885" s="6">
        <f>(P885-'Descriptive Stats'!$N$3)/'Descriptive Stats'!$N$7</f>
        <v>-1.1011366321303144</v>
      </c>
      <c r="R885">
        <v>50.5</v>
      </c>
      <c r="S885" s="5">
        <v>0.15225327530873678</v>
      </c>
    </row>
    <row r="886" spans="1:19" ht="15" customHeight="1" x14ac:dyDescent="0.25">
      <c r="A886">
        <v>236</v>
      </c>
      <c r="B886">
        <v>236</v>
      </c>
      <c r="C886" t="s">
        <v>520</v>
      </c>
      <c r="D886" s="6">
        <v>35</v>
      </c>
      <c r="E886" s="6">
        <f>(D886-'Descriptive Stats'!$B$3)/'Descriptive Stats'!$B$7</f>
        <v>-1.3043394364663632</v>
      </c>
      <c r="F886" s="6">
        <v>35</v>
      </c>
      <c r="G886" s="6">
        <f>(F886-'Descriptive Stats'!$D$3)/'Descriptive Stats'!$D$7</f>
        <v>-1.3910172877388605</v>
      </c>
      <c r="H886" s="6">
        <v>35</v>
      </c>
      <c r="I886" s="5">
        <f>('Base Stats'!H284-'Descriptive Stats'!$F$3)/'Descriptive Stats'!$F$7</f>
        <v>1.0332542411134895</v>
      </c>
      <c r="J886" s="6">
        <v>35</v>
      </c>
      <c r="K886" s="6">
        <f>(J886-'Descriptive Stats'!$H$3)/'Descriptive Stats'!$J$7</f>
        <v>-1.3354831669089497</v>
      </c>
      <c r="L886" s="6">
        <v>35</v>
      </c>
      <c r="M886" s="6">
        <f>(L886-'Descriptive Stats'!$J$3)/'Descriptive Stats'!$J$7</f>
        <v>-1.3192555178911634</v>
      </c>
      <c r="N886" s="6">
        <v>35</v>
      </c>
      <c r="O886" s="6">
        <f>(N886-'Descriptive Stats'!$L$3)/'Descriptive Stats'!$L$7</f>
        <v>-1.1164781979048231</v>
      </c>
      <c r="P886" s="6">
        <v>210</v>
      </c>
      <c r="Q886" s="6">
        <f>(P886-'Descriptive Stats'!$N$3)/'Descriptive Stats'!$N$7</f>
        <v>-1.862870969465783</v>
      </c>
      <c r="R886">
        <v>35</v>
      </c>
      <c r="S886" s="5">
        <v>0.37460973824327165</v>
      </c>
    </row>
    <row r="887" spans="1:19" ht="15" customHeight="1" x14ac:dyDescent="0.25">
      <c r="A887">
        <v>261</v>
      </c>
      <c r="B887">
        <v>261</v>
      </c>
      <c r="C887" t="s">
        <v>553</v>
      </c>
      <c r="D887" s="6">
        <v>35</v>
      </c>
      <c r="E887" s="6">
        <f>(D887-'Descriptive Stats'!$B$3)/'Descriptive Stats'!$B$7</f>
        <v>-1.3043394364663632</v>
      </c>
      <c r="F887" s="6">
        <v>55</v>
      </c>
      <c r="G887" s="6">
        <f>(F887-'Descriptive Stats'!$D$3)/'Descriptive Stats'!$D$7</f>
        <v>-0.77549077613009698</v>
      </c>
      <c r="H887" s="6">
        <v>35</v>
      </c>
      <c r="I887" s="5">
        <f>('Base Stats'!H313-'Descriptive Stats'!$F$3)/'Descriptive Stats'!$F$7</f>
        <v>-0.97182291557495548</v>
      </c>
      <c r="J887" s="6">
        <v>30</v>
      </c>
      <c r="K887" s="6">
        <f>(J887-'Descriptive Stats'!$H$3)/'Descriptive Stats'!$J$7</f>
        <v>-1.5129403610066818</v>
      </c>
      <c r="L887" s="6">
        <v>30</v>
      </c>
      <c r="M887" s="6">
        <f>(L887-'Descriptive Stats'!$J$3)/'Descriptive Stats'!$J$7</f>
        <v>-1.4967127119888952</v>
      </c>
      <c r="N887" s="6">
        <v>35</v>
      </c>
      <c r="O887" s="6">
        <f>(N887-'Descriptive Stats'!$L$3)/'Descriptive Stats'!$L$7</f>
        <v>-1.1164781979048231</v>
      </c>
      <c r="P887" s="6">
        <v>220</v>
      </c>
      <c r="Q887" s="6">
        <f>(P887-'Descriptive Stats'!$N$3)/'Descriptive Stats'!$N$7</f>
        <v>-1.7809640514727219</v>
      </c>
      <c r="R887">
        <v>36.67</v>
      </c>
      <c r="S887" s="5">
        <v>1.748324412848093</v>
      </c>
    </row>
    <row r="888" spans="1:19" ht="15" customHeight="1" x14ac:dyDescent="0.25">
      <c r="A888">
        <v>664</v>
      </c>
      <c r="B888">
        <v>664</v>
      </c>
      <c r="C888" t="s">
        <v>1060</v>
      </c>
      <c r="D888" s="6">
        <v>38</v>
      </c>
      <c r="E888" s="6">
        <f>(D888-'Descriptive Stats'!$B$3)/'Descriptive Stats'!$B$7</f>
        <v>-1.1911492771666627</v>
      </c>
      <c r="F888" s="6">
        <v>35</v>
      </c>
      <c r="G888" s="6">
        <f>(F888-'Descriptive Stats'!$D$3)/'Descriptive Stats'!$D$7</f>
        <v>-1.3910172877388605</v>
      </c>
      <c r="H888" s="6">
        <v>40</v>
      </c>
      <c r="I888" s="5">
        <f>('Base Stats'!H768-'Descriptive Stats'!$F$3)/'Descriptive Stats'!$F$7</f>
        <v>-0.14433075567178771</v>
      </c>
      <c r="J888" s="6">
        <v>27</v>
      </c>
      <c r="K888" s="6">
        <f>(J888-'Descriptive Stats'!$H$3)/'Descriptive Stats'!$J$7</f>
        <v>-1.6194146774653211</v>
      </c>
      <c r="L888" s="6">
        <v>25</v>
      </c>
      <c r="M888" s="6">
        <f>(L888-'Descriptive Stats'!$J$3)/'Descriptive Stats'!$J$7</f>
        <v>-1.6741699060866273</v>
      </c>
      <c r="N888" s="6">
        <v>35</v>
      </c>
      <c r="O888" s="6">
        <f>(N888-'Descriptive Stats'!$L$3)/'Descriptive Stats'!$L$7</f>
        <v>-1.1164781979048231</v>
      </c>
      <c r="P888" s="6">
        <v>200</v>
      </c>
      <c r="Q888" s="6">
        <f>(P888-'Descriptive Stats'!$N$3)/'Descriptive Stats'!$N$7</f>
        <v>-1.9447778874588442</v>
      </c>
      <c r="R888">
        <v>33.33</v>
      </c>
      <c r="S888" s="5">
        <v>0.22768002568960258</v>
      </c>
    </row>
    <row r="889" spans="1:19" ht="15" customHeight="1" x14ac:dyDescent="0.25">
      <c r="A889">
        <v>532</v>
      </c>
      <c r="B889">
        <v>532</v>
      </c>
      <c r="C889" t="s">
        <v>902</v>
      </c>
      <c r="D889" s="6">
        <v>75</v>
      </c>
      <c r="E889" s="6">
        <f>(D889-'Descriptive Stats'!$B$3)/'Descriptive Stats'!$B$7</f>
        <v>0.20486268752964518</v>
      </c>
      <c r="F889" s="6">
        <v>80</v>
      </c>
      <c r="G889" s="6">
        <f>(F889-'Descriptive Stats'!$D$3)/'Descriptive Stats'!$D$7</f>
        <v>-6.0826366191425729E-3</v>
      </c>
      <c r="H889" s="6">
        <v>55</v>
      </c>
      <c r="I889" s="5">
        <f>('Base Stats'!H623-'Descriptive Stats'!$F$3)/'Descriptive Stats'!$F$7</f>
        <v>-1.1627826447833789</v>
      </c>
      <c r="J889" s="6">
        <v>25</v>
      </c>
      <c r="K889" s="6">
        <f>(J889-'Descriptive Stats'!$H$3)/'Descriptive Stats'!$J$7</f>
        <v>-1.6903975551044139</v>
      </c>
      <c r="L889" s="6">
        <v>35</v>
      </c>
      <c r="M889" s="6">
        <f>(L889-'Descriptive Stats'!$J$3)/'Descriptive Stats'!$J$7</f>
        <v>-1.3192555178911634</v>
      </c>
      <c r="N889" s="6">
        <v>35</v>
      </c>
      <c r="O889" s="6">
        <f>(N889-'Descriptive Stats'!$L$3)/'Descriptive Stats'!$L$7</f>
        <v>-1.1164781979048231</v>
      </c>
      <c r="P889" s="6">
        <v>305</v>
      </c>
      <c r="Q889" s="6">
        <f>(P889-'Descriptive Stats'!$N$3)/'Descriptive Stats'!$N$7</f>
        <v>-1.0847552485317022</v>
      </c>
      <c r="R889">
        <v>50.83</v>
      </c>
      <c r="S889" s="5">
        <v>0.89474777792788396</v>
      </c>
    </row>
    <row r="890" spans="1:19" ht="15" customHeight="1" x14ac:dyDescent="0.25">
      <c r="A890">
        <v>14</v>
      </c>
      <c r="B890">
        <v>14</v>
      </c>
      <c r="C890" t="s">
        <v>212</v>
      </c>
      <c r="D890" s="6">
        <v>45</v>
      </c>
      <c r="E890" s="6">
        <f>(D890-'Descriptive Stats'!$B$3)/'Descriptive Stats'!$B$7</f>
        <v>-0.92703890546736112</v>
      </c>
      <c r="F890" s="6">
        <v>25</v>
      </c>
      <c r="G890" s="6">
        <f>(F890-'Descriptive Stats'!$D$3)/'Descriptive Stats'!$D$7</f>
        <v>-1.6987805435432421</v>
      </c>
      <c r="H890" s="6">
        <v>50</v>
      </c>
      <c r="I890" s="5">
        <f>('Base Stats'!H19-'Descriptive Stats'!$F$3)/'Descriptive Stats'!$F$7</f>
        <v>-0.46259697101915992</v>
      </c>
      <c r="J890" s="6">
        <v>25</v>
      </c>
      <c r="K890" s="6">
        <f>(J890-'Descriptive Stats'!$H$3)/'Descriptive Stats'!$J$7</f>
        <v>-1.6903975551044139</v>
      </c>
      <c r="L890" s="6">
        <v>25</v>
      </c>
      <c r="M890" s="6">
        <f>(L890-'Descriptive Stats'!$J$3)/'Descriptive Stats'!$J$7</f>
        <v>-1.6741699060866273</v>
      </c>
      <c r="N890" s="6">
        <v>35</v>
      </c>
      <c r="O890" s="6">
        <f>(N890-'Descriptive Stats'!$L$3)/'Descriptive Stats'!$L$7</f>
        <v>-1.1164781979048231</v>
      </c>
      <c r="P890" s="6">
        <v>205</v>
      </c>
      <c r="Q890" s="6">
        <f>(P890-'Descriptive Stats'!$N$3)/'Descriptive Stats'!$N$7</f>
        <v>-1.9038244284623136</v>
      </c>
      <c r="R890">
        <v>34.17</v>
      </c>
      <c r="S890" s="5">
        <v>0.12394423851667942</v>
      </c>
    </row>
    <row r="891" spans="1:19" ht="15" customHeight="1" x14ac:dyDescent="0.25">
      <c r="A891">
        <v>809</v>
      </c>
      <c r="B891">
        <v>809</v>
      </c>
      <c r="C891" t="s">
        <v>1235</v>
      </c>
      <c r="D891" s="6">
        <v>135</v>
      </c>
      <c r="E891" s="6">
        <f>(D891-'Descriptive Stats'!$B$3)/'Descriptive Stats'!$B$7</f>
        <v>2.468665873523658</v>
      </c>
      <c r="F891" s="6">
        <v>143</v>
      </c>
      <c r="G891" s="6">
        <f>(F891-'Descriptive Stats'!$D$3)/'Descriptive Stats'!$D$7</f>
        <v>1.9328258749484624</v>
      </c>
      <c r="H891" s="6">
        <v>143</v>
      </c>
      <c r="I891" s="5">
        <f>('Base Stats'!H931-'Descriptive Stats'!$F$3)/'Descriptive Stats'!$F$7</f>
        <v>3.9931300438440509</v>
      </c>
      <c r="J891" s="6">
        <v>80</v>
      </c>
      <c r="K891" s="6">
        <f>(J891-'Descriptive Stats'!$H$3)/'Descriptive Stats'!$J$7</f>
        <v>0.26163157997063852</v>
      </c>
      <c r="L891" s="6">
        <v>65</v>
      </c>
      <c r="M891" s="6">
        <f>(L891-'Descriptive Stats'!$J$3)/'Descriptive Stats'!$J$7</f>
        <v>-0.25451235330477107</v>
      </c>
      <c r="N891" s="6">
        <v>34</v>
      </c>
      <c r="O891" s="6">
        <f>(N891-'Descriptive Stats'!$L$3)/'Descriptive Stats'!$L$7</f>
        <v>-1.149970567890936</v>
      </c>
      <c r="P891" s="6">
        <v>600</v>
      </c>
      <c r="Q891" s="6">
        <f>(P891-'Descriptive Stats'!$N$3)/'Descriptive Stats'!$N$7</f>
        <v>1.3314988322636017</v>
      </c>
      <c r="R891">
        <v>100</v>
      </c>
      <c r="S891" s="5">
        <v>1.9527707440806974</v>
      </c>
    </row>
    <row r="892" spans="1:19" x14ac:dyDescent="0.25">
      <c r="A892">
        <v>422</v>
      </c>
      <c r="B892">
        <v>422</v>
      </c>
      <c r="C892" t="s">
        <v>766</v>
      </c>
      <c r="D892" s="6">
        <v>76</v>
      </c>
      <c r="E892" s="6">
        <f>(D892-'Descriptive Stats'!$B$3)/'Descriptive Stats'!$B$7</f>
        <v>0.24259274062954539</v>
      </c>
      <c r="F892" s="6">
        <v>48</v>
      </c>
      <c r="G892" s="6">
        <f>(F892-'Descriptive Stats'!$D$3)/'Descriptive Stats'!$D$7</f>
        <v>-0.99092505519316421</v>
      </c>
      <c r="H892" s="6">
        <v>48</v>
      </c>
      <c r="I892" s="5">
        <f>('Base Stats'!H500-'Descriptive Stats'!$F$3)/'Descriptive Stats'!$F$7</f>
        <v>-0.27163724181073662</v>
      </c>
      <c r="J892" s="6">
        <v>57</v>
      </c>
      <c r="K892" s="6">
        <f>(J892-'Descriptive Stats'!$H$3)/'Descriptive Stats'!$J$7</f>
        <v>-0.5546715128789288</v>
      </c>
      <c r="L892" s="6">
        <v>62</v>
      </c>
      <c r="M892" s="6">
        <f>(L892-'Descriptive Stats'!$J$3)/'Descriptive Stats'!$J$7</f>
        <v>-0.36098666976341026</v>
      </c>
      <c r="N892" s="6">
        <v>34</v>
      </c>
      <c r="O892" s="6">
        <f>(N892-'Descriptive Stats'!$L$3)/'Descriptive Stats'!$L$7</f>
        <v>-1.149970567890936</v>
      </c>
      <c r="P892" s="6">
        <v>325</v>
      </c>
      <c r="Q892" s="6">
        <f>(P892-'Descriptive Stats'!$N$3)/'Descriptive Stats'!$N$7</f>
        <v>-0.92094141254557993</v>
      </c>
      <c r="R892">
        <v>54.17</v>
      </c>
      <c r="S892" s="5">
        <v>0.46484143176156972</v>
      </c>
    </row>
    <row r="893" spans="1:19" ht="15" customHeight="1" x14ac:dyDescent="0.25">
      <c r="A893">
        <v>808</v>
      </c>
      <c r="B893">
        <v>808</v>
      </c>
      <c r="C893" t="s">
        <v>1234</v>
      </c>
      <c r="D893" s="6">
        <v>46</v>
      </c>
      <c r="E893" s="6">
        <f>(D893-'Descriptive Stats'!$B$3)/'Descriptive Stats'!$B$7</f>
        <v>-0.88930885236746093</v>
      </c>
      <c r="F893" s="6">
        <v>65</v>
      </c>
      <c r="G893" s="6">
        <f>(F893-'Descriptive Stats'!$D$3)/'Descriptive Stats'!$D$7</f>
        <v>-0.46772752032571518</v>
      </c>
      <c r="H893" s="6">
        <v>65</v>
      </c>
      <c r="I893" s="5">
        <f>('Base Stats'!H930-'Descriptive Stats'!$F$3)/'Descriptive Stats'!$F$7</f>
        <v>4.9479286898861679</v>
      </c>
      <c r="J893" s="6">
        <v>55</v>
      </c>
      <c r="K893" s="6">
        <f>(J893-'Descriptive Stats'!$H$3)/'Descriptive Stats'!$J$7</f>
        <v>-0.62565439051802163</v>
      </c>
      <c r="L893" s="6">
        <v>35</v>
      </c>
      <c r="M893" s="6">
        <f>(L893-'Descriptive Stats'!$J$3)/'Descriptive Stats'!$J$7</f>
        <v>-1.3192555178911634</v>
      </c>
      <c r="N893" s="6">
        <v>34</v>
      </c>
      <c r="O893" s="6">
        <f>(N893-'Descriptive Stats'!$L$3)/'Descriptive Stats'!$L$7</f>
        <v>-1.149970567890936</v>
      </c>
      <c r="P893" s="6">
        <v>300</v>
      </c>
      <c r="Q893" s="6">
        <f>(P893-'Descriptive Stats'!$N$3)/'Descriptive Stats'!$N$7</f>
        <v>-1.1257087075282328</v>
      </c>
      <c r="R893">
        <v>50</v>
      </c>
      <c r="S893" s="5">
        <v>0.24066936599218428</v>
      </c>
    </row>
    <row r="894" spans="1:19" ht="15" customHeight="1" x14ac:dyDescent="0.25">
      <c r="A894">
        <v>868</v>
      </c>
      <c r="B894">
        <v>868</v>
      </c>
      <c r="C894" t="s">
        <v>1296</v>
      </c>
      <c r="D894" s="6">
        <v>45</v>
      </c>
      <c r="E894" s="6">
        <f>(D894-'Descriptive Stats'!$B$3)/'Descriptive Stats'!$B$7</f>
        <v>-0.92703890546736112</v>
      </c>
      <c r="F894" s="6">
        <v>40</v>
      </c>
      <c r="G894" s="6">
        <f>(F894-'Descriptive Stats'!$D$3)/'Descriptive Stats'!$D$7</f>
        <v>-1.2371356598366696</v>
      </c>
      <c r="H894" s="6">
        <v>40</v>
      </c>
      <c r="I894" s="5">
        <f>('Base Stats'!H991-'Descriptive Stats'!$F$3)/'Descriptive Stats'!$F$7</f>
        <v>-1.2582625093875905</v>
      </c>
      <c r="J894" s="6">
        <v>50</v>
      </c>
      <c r="K894" s="6">
        <f>(J894-'Descriptive Stats'!$H$3)/'Descriptive Stats'!$J$7</f>
        <v>-0.80311158461575372</v>
      </c>
      <c r="L894" s="6">
        <v>61</v>
      </c>
      <c r="M894" s="6">
        <f>(L894-'Descriptive Stats'!$J$3)/'Descriptive Stats'!$J$7</f>
        <v>-0.39647810858295668</v>
      </c>
      <c r="N894" s="6">
        <v>34</v>
      </c>
      <c r="O894" s="6">
        <f>(N894-'Descriptive Stats'!$L$3)/'Descriptive Stats'!$L$7</f>
        <v>-1.149970567890936</v>
      </c>
      <c r="P894" s="6">
        <v>270</v>
      </c>
      <c r="Q894" s="6">
        <f>(P894-'Descriptive Stats'!$N$3)/'Descriptive Stats'!$N$7</f>
        <v>-1.3714294615074163</v>
      </c>
      <c r="R894">
        <v>45</v>
      </c>
      <c r="S894" s="5">
        <v>0.1231740502756184</v>
      </c>
    </row>
    <row r="895" spans="1:19" ht="15" customHeight="1" x14ac:dyDescent="0.25">
      <c r="A895">
        <v>437</v>
      </c>
      <c r="B895">
        <v>437</v>
      </c>
      <c r="C895" t="s">
        <v>783</v>
      </c>
      <c r="D895" s="6">
        <v>67</v>
      </c>
      <c r="E895" s="6">
        <f>(D895-'Descriptive Stats'!$B$3)/'Descriptive Stats'!$B$7</f>
        <v>-9.6977737269556524E-2</v>
      </c>
      <c r="F895" s="6">
        <v>89</v>
      </c>
      <c r="G895" s="6">
        <f>(F895-'Descriptive Stats'!$D$3)/'Descriptive Stats'!$D$7</f>
        <v>0.27090429360480101</v>
      </c>
      <c r="H895" s="6">
        <v>116</v>
      </c>
      <c r="I895" s="5">
        <f>('Base Stats'!H516-'Descriptive Stats'!$F$3)/'Descriptive Stats'!$F$7</f>
        <v>0.6513347826966428</v>
      </c>
      <c r="J895" s="6">
        <v>79</v>
      </c>
      <c r="K895" s="6">
        <f>(J895-'Descriptive Stats'!$H$3)/'Descriptive Stats'!$J$7</f>
        <v>0.22614014115109213</v>
      </c>
      <c r="L895" s="6">
        <v>116</v>
      </c>
      <c r="M895" s="6">
        <f>(L895-'Descriptive Stats'!$J$3)/'Descriptive Stats'!$J$7</f>
        <v>1.5555510264920958</v>
      </c>
      <c r="N895" s="6">
        <v>33</v>
      </c>
      <c r="O895" s="6">
        <f>(N895-'Descriptive Stats'!$L$3)/'Descriptive Stats'!$L$7</f>
        <v>-1.1834629378770491</v>
      </c>
      <c r="P895" s="6">
        <v>500</v>
      </c>
      <c r="Q895" s="6">
        <f>(P895-'Descriptive Stats'!$N$3)/'Descriptive Stats'!$N$7</f>
        <v>0.5124296523329902</v>
      </c>
      <c r="R895">
        <v>83.33</v>
      </c>
      <c r="S895" s="5">
        <v>0.88014808238135778</v>
      </c>
    </row>
    <row r="896" spans="1:19" ht="15" customHeight="1" x14ac:dyDescent="0.25">
      <c r="A896">
        <v>202</v>
      </c>
      <c r="B896">
        <v>202</v>
      </c>
      <c r="C896" t="s">
        <v>476</v>
      </c>
      <c r="D896" s="6">
        <v>190</v>
      </c>
      <c r="E896" s="6">
        <f>(D896-'Descriptive Stats'!$B$3)/'Descriptive Stats'!$B$7</f>
        <v>4.5438187940181693</v>
      </c>
      <c r="F896" s="6">
        <v>33</v>
      </c>
      <c r="G896" s="6">
        <f>(F896-'Descriptive Stats'!$D$3)/'Descriptive Stats'!$D$7</f>
        <v>-1.4525699388997368</v>
      </c>
      <c r="H896" s="6">
        <v>58</v>
      </c>
      <c r="I896" s="5">
        <f>('Base Stats'!H245-'Descriptive Stats'!$F$3)/'Descriptive Stats'!$F$7</f>
        <v>0.4922016750229567</v>
      </c>
      <c r="J896" s="6">
        <v>33</v>
      </c>
      <c r="K896" s="6">
        <f>(J896-'Descriptive Stats'!$H$3)/'Descriptive Stats'!$J$7</f>
        <v>-1.4064660445480426</v>
      </c>
      <c r="L896" s="6">
        <v>58</v>
      </c>
      <c r="M896" s="6">
        <f>(L896-'Descriptive Stats'!$J$3)/'Descriptive Stats'!$J$7</f>
        <v>-0.50295242504159587</v>
      </c>
      <c r="N896" s="6">
        <v>33</v>
      </c>
      <c r="O896" s="6">
        <f>(N896-'Descriptive Stats'!$L$3)/'Descriptive Stats'!$L$7</f>
        <v>-1.1834629378770491</v>
      </c>
      <c r="P896" s="6">
        <v>405</v>
      </c>
      <c r="Q896" s="6">
        <f>(P896-'Descriptive Stats'!$N$3)/'Descriptive Stats'!$N$7</f>
        <v>-0.26568606860109073</v>
      </c>
      <c r="R896">
        <v>67.5</v>
      </c>
      <c r="S896" s="5">
        <v>4.4969701741572079</v>
      </c>
    </row>
    <row r="897" spans="1:19" ht="15" customHeight="1" x14ac:dyDescent="0.25">
      <c r="A897">
        <v>565</v>
      </c>
      <c r="B897">
        <v>565</v>
      </c>
      <c r="C897" t="s">
        <v>945</v>
      </c>
      <c r="D897" s="6">
        <v>74</v>
      </c>
      <c r="E897" s="6">
        <f>(D897-'Descriptive Stats'!$B$3)/'Descriptive Stats'!$B$7</f>
        <v>0.16713263442974496</v>
      </c>
      <c r="F897" s="6">
        <v>108</v>
      </c>
      <c r="G897" s="6">
        <f>(F897-'Descriptive Stats'!$D$3)/'Descriptive Stats'!$D$7</f>
        <v>0.85565447963312635</v>
      </c>
      <c r="H897" s="6">
        <v>133</v>
      </c>
      <c r="I897" s="5">
        <f>('Base Stats'!H661-'Descriptive Stats'!$F$3)/'Descriptive Stats'!$F$7</f>
        <v>0.33306856734927059</v>
      </c>
      <c r="J897" s="6">
        <v>83</v>
      </c>
      <c r="K897" s="6">
        <f>(J897-'Descriptive Stats'!$H$3)/'Descriptive Stats'!$J$7</f>
        <v>0.36810589642927777</v>
      </c>
      <c r="L897" s="6">
        <v>65</v>
      </c>
      <c r="M897" s="6">
        <f>(L897-'Descriptive Stats'!$J$3)/'Descriptive Stats'!$J$7</f>
        <v>-0.25451235330477107</v>
      </c>
      <c r="N897" s="6">
        <v>32</v>
      </c>
      <c r="O897" s="6">
        <f>(N897-'Descriptive Stats'!$L$3)/'Descriptive Stats'!$L$7</f>
        <v>-1.2169553078631621</v>
      </c>
      <c r="P897" s="6">
        <v>495</v>
      </c>
      <c r="Q897" s="6">
        <f>(P897-'Descriptive Stats'!$N$3)/'Descriptive Stats'!$N$7</f>
        <v>0.47147619333645963</v>
      </c>
      <c r="R897">
        <v>82.5</v>
      </c>
      <c r="S897" s="5">
        <v>0.41168957561184927</v>
      </c>
    </row>
    <row r="898" spans="1:19" ht="15" customHeight="1" x14ac:dyDescent="0.25">
      <c r="A898">
        <v>618</v>
      </c>
      <c r="B898">
        <v>618</v>
      </c>
      <c r="C898" t="s">
        <v>998</v>
      </c>
      <c r="D898" s="6">
        <v>109</v>
      </c>
      <c r="E898" s="6">
        <f>(D898-'Descriptive Stats'!$B$3)/'Descriptive Stats'!$B$7</f>
        <v>1.4876844929262523</v>
      </c>
      <c r="F898" s="6">
        <v>66</v>
      </c>
      <c r="G898" s="6">
        <f>(F898-'Descriptive Stats'!$D$3)/'Descriptive Stats'!$D$7</f>
        <v>-0.43695119474527705</v>
      </c>
      <c r="H898" s="6">
        <v>84</v>
      </c>
      <c r="I898" s="5">
        <f>('Base Stats'!H714-'Descriptive Stats'!$F$3)/'Descriptive Stats'!$F$7</f>
        <v>-0.78086318636653218</v>
      </c>
      <c r="J898" s="6">
        <v>81</v>
      </c>
      <c r="K898" s="6">
        <f>(J898-'Descriptive Stats'!$H$3)/'Descriptive Stats'!$J$7</f>
        <v>0.29712301879018493</v>
      </c>
      <c r="L898" s="6">
        <v>99</v>
      </c>
      <c r="M898" s="6">
        <f>(L898-'Descriptive Stats'!$J$3)/'Descriptive Stats'!$J$7</f>
        <v>0.95219656655980678</v>
      </c>
      <c r="N898" s="6">
        <v>32</v>
      </c>
      <c r="O898" s="6">
        <f>(N898-'Descriptive Stats'!$L$3)/'Descriptive Stats'!$L$7</f>
        <v>-1.2169553078631621</v>
      </c>
      <c r="P898" s="6">
        <v>471</v>
      </c>
      <c r="Q898" s="6">
        <f>(P898-'Descriptive Stats'!$N$3)/'Descriptive Stats'!$N$7</f>
        <v>0.27489959015311288</v>
      </c>
      <c r="R898">
        <v>78.5</v>
      </c>
      <c r="S898" s="5">
        <v>0.79233715856567488</v>
      </c>
    </row>
    <row r="899" spans="1:19" ht="15" customHeight="1" x14ac:dyDescent="0.25">
      <c r="A899">
        <v>366</v>
      </c>
      <c r="B899">
        <v>366</v>
      </c>
      <c r="C899" t="s">
        <v>686</v>
      </c>
      <c r="D899" s="6">
        <v>35</v>
      </c>
      <c r="E899" s="6">
        <f>(D899-'Descriptive Stats'!$B$3)/'Descriptive Stats'!$B$7</f>
        <v>-1.3043394364663632</v>
      </c>
      <c r="F899" s="6">
        <v>64</v>
      </c>
      <c r="G899" s="6">
        <f>(F899-'Descriptive Stats'!$D$3)/'Descriptive Stats'!$D$7</f>
        <v>-0.49850384590615338</v>
      </c>
      <c r="H899" s="6">
        <v>85</v>
      </c>
      <c r="I899" s="5">
        <f>('Base Stats'!H432-'Descriptive Stats'!$F$3)/'Descriptive Stats'!$F$7</f>
        <v>-0.62173007869284602</v>
      </c>
      <c r="J899" s="6">
        <v>74</v>
      </c>
      <c r="K899" s="6">
        <f>(J899-'Descriptive Stats'!$H$3)/'Descriptive Stats'!$J$7</f>
        <v>4.8682947053360091E-2</v>
      </c>
      <c r="L899" s="6">
        <v>55</v>
      </c>
      <c r="M899" s="6">
        <f>(L899-'Descriptive Stats'!$J$3)/'Descriptive Stats'!$J$7</f>
        <v>-0.60942674150023513</v>
      </c>
      <c r="N899" s="6">
        <v>32</v>
      </c>
      <c r="O899" s="6">
        <f>(N899-'Descriptive Stats'!$L$3)/'Descriptive Stats'!$L$7</f>
        <v>-1.2169553078631621</v>
      </c>
      <c r="P899" s="6">
        <v>345</v>
      </c>
      <c r="Q899" s="6">
        <f>(P899-'Descriptive Stats'!$N$3)/'Descriptive Stats'!$N$7</f>
        <v>-0.75712757655945762</v>
      </c>
      <c r="R899">
        <v>57.5</v>
      </c>
      <c r="S899" s="5">
        <v>0.25215722815126473</v>
      </c>
    </row>
    <row r="900" spans="1:19" ht="15" customHeight="1" x14ac:dyDescent="0.25">
      <c r="A900">
        <v>618</v>
      </c>
      <c r="B900" t="s">
        <v>999</v>
      </c>
      <c r="C900" t="s">
        <v>1000</v>
      </c>
      <c r="D900" s="6">
        <v>109</v>
      </c>
      <c r="E900" s="6">
        <f>(D900-'Descriptive Stats'!$B$3)/'Descriptive Stats'!$B$7</f>
        <v>1.4876844929262523</v>
      </c>
      <c r="F900" s="6">
        <v>81</v>
      </c>
      <c r="G900" s="6">
        <f>(F900-'Descriptive Stats'!$D$3)/'Descriptive Stats'!$D$7</f>
        <v>2.4693688961295601E-2</v>
      </c>
      <c r="H900" s="6">
        <v>99</v>
      </c>
      <c r="I900" s="5">
        <f>('Base Stats'!H715-'Descriptive Stats'!$F$3)/'Descriptive Stats'!$F$7</f>
        <v>-0.46259697101915992</v>
      </c>
      <c r="J900" s="6">
        <v>66</v>
      </c>
      <c r="K900" s="6">
        <f>(J900-'Descriptive Stats'!$H$3)/'Descriptive Stats'!$J$7</f>
        <v>-0.23524856350301115</v>
      </c>
      <c r="L900" s="6">
        <v>84</v>
      </c>
      <c r="M900" s="6">
        <f>(L900-'Descriptive Stats'!$J$3)/'Descriptive Stats'!$J$7</f>
        <v>0.41982498426661069</v>
      </c>
      <c r="N900" s="6">
        <v>32</v>
      </c>
      <c r="O900" s="6">
        <f>(N900-'Descriptive Stats'!$L$3)/'Descriptive Stats'!$L$7</f>
        <v>-1.2169553078631621</v>
      </c>
      <c r="P900" s="6">
        <v>471</v>
      </c>
      <c r="Q900" s="6">
        <f>(P900-'Descriptive Stats'!$N$3)/'Descriptive Stats'!$N$7</f>
        <v>0.27489959015311288</v>
      </c>
      <c r="R900">
        <v>78.5</v>
      </c>
      <c r="S900" s="5">
        <v>0.95158590250509567</v>
      </c>
    </row>
    <row r="901" spans="1:19" ht="15" customHeight="1" x14ac:dyDescent="0.25">
      <c r="A901">
        <v>852</v>
      </c>
      <c r="B901">
        <v>852</v>
      </c>
      <c r="C901" t="s">
        <v>1280</v>
      </c>
      <c r="D901" s="6">
        <v>50</v>
      </c>
      <c r="E901" s="6">
        <f>(D901-'Descriptive Stats'!$B$3)/'Descriptive Stats'!$B$7</f>
        <v>-0.73838863996786008</v>
      </c>
      <c r="F901" s="6">
        <v>68</v>
      </c>
      <c r="G901" s="6">
        <f>(F901-'Descriptive Stats'!$D$3)/'Descriptive Stats'!$D$7</f>
        <v>-0.37539854358440067</v>
      </c>
      <c r="H901" s="6">
        <v>60</v>
      </c>
      <c r="I901" s="5">
        <f>('Base Stats'!H975-'Descriptive Stats'!$F$3)/'Descriptive Stats'!$F$7</f>
        <v>-0.46259697101915992</v>
      </c>
      <c r="J901" s="6">
        <v>50</v>
      </c>
      <c r="K901" s="6">
        <f>(J901-'Descriptive Stats'!$H$3)/'Descriptive Stats'!$J$7</f>
        <v>-0.80311158461575372</v>
      </c>
      <c r="L901" s="6">
        <v>50</v>
      </c>
      <c r="M901" s="6">
        <f>(L901-'Descriptive Stats'!$J$3)/'Descriptive Stats'!$J$7</f>
        <v>-0.7868839355979671</v>
      </c>
      <c r="N901" s="6">
        <v>32</v>
      </c>
      <c r="O901" s="6">
        <f>(N901-'Descriptive Stats'!$L$3)/'Descriptive Stats'!$L$7</f>
        <v>-1.2169553078631621</v>
      </c>
      <c r="P901" s="6">
        <v>310</v>
      </c>
      <c r="Q901" s="6">
        <f>(P901-'Descriptive Stats'!$N$3)/'Descriptive Stats'!$N$7</f>
        <v>-1.0438017895351717</v>
      </c>
      <c r="R901">
        <v>51.67</v>
      </c>
      <c r="S901" s="5">
        <v>0.11517141876332745</v>
      </c>
    </row>
    <row r="902" spans="1:19" ht="15" customHeight="1" x14ac:dyDescent="0.25">
      <c r="A902">
        <v>449</v>
      </c>
      <c r="B902">
        <v>449</v>
      </c>
      <c r="C902" t="s">
        <v>799</v>
      </c>
      <c r="D902" s="6">
        <v>68</v>
      </c>
      <c r="E902" s="6">
        <f>(D902-'Descriptive Stats'!$B$3)/'Descriptive Stats'!$B$7</f>
        <v>-5.9247684169656305E-2</v>
      </c>
      <c r="F902" s="6">
        <v>72</v>
      </c>
      <c r="G902" s="6">
        <f>(F902-'Descriptive Stats'!$D$3)/'Descriptive Stats'!$D$7</f>
        <v>-0.25229324126264796</v>
      </c>
      <c r="H902" s="6">
        <v>78</v>
      </c>
      <c r="I902" s="5">
        <f>('Base Stats'!H530-'Descriptive Stats'!$F$3)/'Descriptive Stats'!$F$7</f>
        <v>-0.14433075567178771</v>
      </c>
      <c r="J902" s="6">
        <v>38</v>
      </c>
      <c r="K902" s="6">
        <f>(J902-'Descriptive Stats'!$H$3)/'Descriptive Stats'!$J$7</f>
        <v>-1.2290088504503105</v>
      </c>
      <c r="L902" s="6">
        <v>42</v>
      </c>
      <c r="M902" s="6">
        <f>(L902-'Descriptive Stats'!$J$3)/'Descriptive Stats'!$J$7</f>
        <v>-1.0708154461543384</v>
      </c>
      <c r="N902" s="6">
        <v>32</v>
      </c>
      <c r="O902" s="6">
        <f>(N902-'Descriptive Stats'!$L$3)/'Descriptive Stats'!$L$7</f>
        <v>-1.2169553078631621</v>
      </c>
      <c r="P902" s="6">
        <v>330</v>
      </c>
      <c r="Q902" s="6">
        <f>(P902-'Descriptive Stats'!$N$3)/'Descriptive Stats'!$N$7</f>
        <v>-0.87998795354904935</v>
      </c>
      <c r="R902">
        <v>55</v>
      </c>
      <c r="S902" s="5">
        <v>0.2126476824134268</v>
      </c>
    </row>
    <row r="903" spans="1:19" ht="15" customHeight="1" x14ac:dyDescent="0.25">
      <c r="A903">
        <v>761</v>
      </c>
      <c r="B903">
        <v>761</v>
      </c>
      <c r="C903" t="s">
        <v>1179</v>
      </c>
      <c r="D903" s="6">
        <v>42</v>
      </c>
      <c r="E903" s="6">
        <f>(D903-'Descriptive Stats'!$B$3)/'Descriptive Stats'!$B$7</f>
        <v>-1.0402290647670618</v>
      </c>
      <c r="F903" s="6">
        <v>30</v>
      </c>
      <c r="G903" s="6">
        <f>(F903-'Descriptive Stats'!$D$3)/'Descriptive Stats'!$D$7</f>
        <v>-1.5448989156410513</v>
      </c>
      <c r="H903" s="6">
        <v>38</v>
      </c>
      <c r="I903" s="5">
        <f>('Base Stats'!H879-'Descriptive Stats'!$F$3)/'Descriptive Stats'!$F$7</f>
        <v>2.4017989671071898</v>
      </c>
      <c r="J903" s="6">
        <v>30</v>
      </c>
      <c r="K903" s="6">
        <f>(J903-'Descriptive Stats'!$H$3)/'Descriptive Stats'!$J$7</f>
        <v>-1.5129403610066818</v>
      </c>
      <c r="L903" s="6">
        <v>38</v>
      </c>
      <c r="M903" s="6">
        <f>(L903-'Descriptive Stats'!$J$3)/'Descriptive Stats'!$J$7</f>
        <v>-1.2127812014325241</v>
      </c>
      <c r="N903" s="6">
        <v>32</v>
      </c>
      <c r="O903" s="6">
        <f>(N903-'Descriptive Stats'!$L$3)/'Descriptive Stats'!$L$7</f>
        <v>-1.2169553078631621</v>
      </c>
      <c r="P903" s="6">
        <v>210</v>
      </c>
      <c r="Q903" s="6">
        <f>(P903-'Descriptive Stats'!$N$3)/'Descriptive Stats'!$N$7</f>
        <v>-1.862870969465783</v>
      </c>
      <c r="R903">
        <v>35</v>
      </c>
      <c r="S903" s="5">
        <v>3.7110098860072521E-2</v>
      </c>
    </row>
    <row r="904" spans="1:19" ht="15" customHeight="1" x14ac:dyDescent="0.25">
      <c r="A904">
        <v>387</v>
      </c>
      <c r="B904">
        <v>387</v>
      </c>
      <c r="C904" t="s">
        <v>727</v>
      </c>
      <c r="D904" s="6">
        <v>55</v>
      </c>
      <c r="E904" s="6">
        <f>(D904-'Descriptive Stats'!$B$3)/'Descriptive Stats'!$B$7</f>
        <v>-0.54973837446835905</v>
      </c>
      <c r="F904" s="6">
        <v>68</v>
      </c>
      <c r="G904" s="6">
        <f>(F904-'Descriptive Stats'!$D$3)/'Descriptive Stats'!$D$7</f>
        <v>-0.37539854358440067</v>
      </c>
      <c r="H904" s="6">
        <v>64</v>
      </c>
      <c r="I904" s="5">
        <f>('Base Stats'!H463-'Descriptive Stats'!$F$3)/'Descriptive Stats'!$F$7</f>
        <v>0.81046789037032885</v>
      </c>
      <c r="J904" s="6">
        <v>45</v>
      </c>
      <c r="K904" s="6">
        <f>(J904-'Descriptive Stats'!$H$3)/'Descriptive Stats'!$J$7</f>
        <v>-0.98056877871348569</v>
      </c>
      <c r="L904" s="6">
        <v>55</v>
      </c>
      <c r="M904" s="6">
        <f>(L904-'Descriptive Stats'!$J$3)/'Descriptive Stats'!$J$7</f>
        <v>-0.60942674150023513</v>
      </c>
      <c r="N904" s="6">
        <v>31</v>
      </c>
      <c r="O904" s="6">
        <f>(N904-'Descriptive Stats'!$L$3)/'Descriptive Stats'!$L$7</f>
        <v>-1.2504476778492752</v>
      </c>
      <c r="P904" s="6">
        <v>318</v>
      </c>
      <c r="Q904" s="6">
        <f>(P904-'Descriptive Stats'!$N$3)/'Descriptive Stats'!$N$7</f>
        <v>-0.97827625514072269</v>
      </c>
      <c r="R904">
        <v>53</v>
      </c>
      <c r="S904" s="5">
        <v>0.20332335768005289</v>
      </c>
    </row>
    <row r="905" spans="1:19" ht="15" customHeight="1" x14ac:dyDescent="0.25">
      <c r="A905">
        <v>399</v>
      </c>
      <c r="B905">
        <v>399</v>
      </c>
      <c r="C905" t="s">
        <v>739</v>
      </c>
      <c r="D905" s="6">
        <v>59</v>
      </c>
      <c r="E905" s="6">
        <f>(D905-'Descriptive Stats'!$B$3)/'Descriptive Stats'!$B$7</f>
        <v>-0.3988181620687582</v>
      </c>
      <c r="F905" s="6">
        <v>45</v>
      </c>
      <c r="G905" s="6">
        <f>(F905-'Descriptive Stats'!$D$3)/'Descriptive Stats'!$D$7</f>
        <v>-1.0832540319344788</v>
      </c>
      <c r="H905" s="6">
        <v>40</v>
      </c>
      <c r="I905" s="5">
        <f>('Base Stats'!H475-'Descriptive Stats'!$F$3)/'Descriptive Stats'!$F$7</f>
        <v>-1.0354761586444299</v>
      </c>
      <c r="J905" s="6">
        <v>35</v>
      </c>
      <c r="K905" s="6">
        <f>(J905-'Descriptive Stats'!$H$3)/'Descriptive Stats'!$J$7</f>
        <v>-1.3354831669089497</v>
      </c>
      <c r="L905" s="6">
        <v>40</v>
      </c>
      <c r="M905" s="6">
        <f>(L905-'Descriptive Stats'!$J$3)/'Descriptive Stats'!$J$7</f>
        <v>-1.1417983237934313</v>
      </c>
      <c r="N905" s="6">
        <v>31</v>
      </c>
      <c r="O905" s="6">
        <f>(N905-'Descriptive Stats'!$L$3)/'Descriptive Stats'!$L$7</f>
        <v>-1.2504476778492752</v>
      </c>
      <c r="P905" s="6">
        <v>250</v>
      </c>
      <c r="Q905" s="6">
        <f>(P905-'Descriptive Stats'!$N$3)/'Descriptive Stats'!$N$7</f>
        <v>-1.5352432974935384</v>
      </c>
      <c r="R905">
        <v>41.67</v>
      </c>
      <c r="S905" s="5">
        <v>0.20439603848553359</v>
      </c>
    </row>
    <row r="906" spans="1:19" ht="15" customHeight="1" x14ac:dyDescent="0.25">
      <c r="A906">
        <v>864</v>
      </c>
      <c r="B906">
        <v>864</v>
      </c>
      <c r="C906" t="s">
        <v>1292</v>
      </c>
      <c r="D906" s="6">
        <v>60</v>
      </c>
      <c r="E906" s="6">
        <f>(D906-'Descriptive Stats'!$B$3)/'Descriptive Stats'!$B$7</f>
        <v>-0.36108810896885801</v>
      </c>
      <c r="F906" s="6">
        <v>95</v>
      </c>
      <c r="G906" s="6">
        <f>(F906-'Descriptive Stats'!$D$3)/'Descriptive Stats'!$D$7</f>
        <v>0.45556224708743004</v>
      </c>
      <c r="H906" s="6">
        <v>50</v>
      </c>
      <c r="I906" s="5">
        <f>('Base Stats'!H987-'Descriptive Stats'!$F$3)/'Descriptive Stats'!$F$7</f>
        <v>0.6513347826966428</v>
      </c>
      <c r="J906" s="6">
        <v>145</v>
      </c>
      <c r="K906" s="6">
        <f>(J906-'Descriptive Stats'!$H$3)/'Descriptive Stats'!$J$7</f>
        <v>2.5685751032411548</v>
      </c>
      <c r="L906" s="6">
        <v>130</v>
      </c>
      <c r="M906" s="6">
        <f>(L906-'Descriptive Stats'!$J$3)/'Descriptive Stats'!$J$7</f>
        <v>2.0524311699657454</v>
      </c>
      <c r="N906" s="6">
        <v>30</v>
      </c>
      <c r="O906" s="6">
        <f>(N906-'Descriptive Stats'!$L$3)/'Descriptive Stats'!$L$7</f>
        <v>-1.2839400478353882</v>
      </c>
      <c r="P906" s="6">
        <v>510</v>
      </c>
      <c r="Q906" s="6">
        <f>(P906-'Descriptive Stats'!$N$3)/'Descriptive Stats'!$N$7</f>
        <v>0.59433657032605136</v>
      </c>
      <c r="R906">
        <v>85</v>
      </c>
      <c r="S906" s="5">
        <v>1.7494580397824144</v>
      </c>
    </row>
    <row r="907" spans="1:19" ht="15" customHeight="1" x14ac:dyDescent="0.25">
      <c r="A907">
        <v>746</v>
      </c>
      <c r="B907" t="s">
        <v>1163</v>
      </c>
      <c r="C907" t="s">
        <v>1164</v>
      </c>
      <c r="D907" s="6">
        <v>45</v>
      </c>
      <c r="E907" s="6">
        <f>(D907-'Descriptive Stats'!$B$3)/'Descriptive Stats'!$B$7</f>
        <v>-0.92703890546736112</v>
      </c>
      <c r="F907" s="6">
        <v>140</v>
      </c>
      <c r="G907" s="6">
        <f>(F907-'Descriptive Stats'!$D$3)/'Descriptive Stats'!$D$7</f>
        <v>1.8404968982071479</v>
      </c>
      <c r="H907" s="6">
        <v>130</v>
      </c>
      <c r="I907" s="5">
        <f>('Base Stats'!H864-'Descriptive Stats'!$F$3)/'Descriptive Stats'!$F$7</f>
        <v>1.1287341057177012</v>
      </c>
      <c r="J907" s="6">
        <v>140</v>
      </c>
      <c r="K907" s="6">
        <f>(J907-'Descriptive Stats'!$H$3)/'Descriptive Stats'!$J$7</f>
        <v>2.3911179091434231</v>
      </c>
      <c r="L907" s="6">
        <v>135</v>
      </c>
      <c r="M907" s="6">
        <f>(L907-'Descriptive Stats'!$J$3)/'Descriptive Stats'!$J$7</f>
        <v>2.2298883640634775</v>
      </c>
      <c r="N907" s="6">
        <v>30</v>
      </c>
      <c r="O907" s="6">
        <f>(N907-'Descriptive Stats'!$L$3)/'Descriptive Stats'!$L$7</f>
        <v>-1.2839400478353882</v>
      </c>
      <c r="P907" s="6">
        <v>620</v>
      </c>
      <c r="Q907" s="6">
        <f>(P907-'Descriptive Stats'!$N$3)/'Descriptive Stats'!$N$7</f>
        <v>1.495312668249724</v>
      </c>
      <c r="R907">
        <v>103.33</v>
      </c>
      <c r="S907" s="5">
        <v>2.5314169476492836</v>
      </c>
    </row>
    <row r="908" spans="1:19" ht="15" customHeight="1" x14ac:dyDescent="0.25">
      <c r="A908">
        <v>460</v>
      </c>
      <c r="B908" t="s">
        <v>811</v>
      </c>
      <c r="C908" t="s">
        <v>812</v>
      </c>
      <c r="D908" s="6">
        <v>90</v>
      </c>
      <c r="E908" s="6">
        <f>(D908-'Descriptive Stats'!$B$3)/'Descriptive Stats'!$B$7</f>
        <v>0.77081348402814831</v>
      </c>
      <c r="F908" s="6">
        <v>132</v>
      </c>
      <c r="G908" s="6">
        <f>(F908-'Descriptive Stats'!$D$3)/'Descriptive Stats'!$D$7</f>
        <v>1.5942862935636426</v>
      </c>
      <c r="H908" s="6">
        <v>105</v>
      </c>
      <c r="I908" s="5">
        <f>('Base Stats'!H542-'Descriptive Stats'!$F$3)/'Descriptive Stats'!$F$7</f>
        <v>1.480235200189838E-2</v>
      </c>
      <c r="J908" s="6">
        <v>132</v>
      </c>
      <c r="K908" s="6">
        <f>(J908-'Descriptive Stats'!$H$3)/'Descriptive Stats'!$J$7</f>
        <v>2.1071863985870518</v>
      </c>
      <c r="L908" s="6">
        <v>105</v>
      </c>
      <c r="M908" s="6">
        <f>(L908-'Descriptive Stats'!$J$3)/'Descriptive Stats'!$J$7</f>
        <v>1.1651451994770852</v>
      </c>
      <c r="N908" s="6">
        <v>30</v>
      </c>
      <c r="O908" s="6">
        <f>(N908-'Descriptive Stats'!$L$3)/'Descriptive Stats'!$L$7</f>
        <v>-1.2839400478353882</v>
      </c>
      <c r="P908" s="6">
        <v>594</v>
      </c>
      <c r="Q908" s="6">
        <f>(P908-'Descriptive Stats'!$N$3)/'Descriptive Stats'!$N$7</f>
        <v>1.2823546814677649</v>
      </c>
      <c r="R908">
        <v>99</v>
      </c>
      <c r="S908" s="5">
        <v>1.1386208411265895</v>
      </c>
    </row>
    <row r="909" spans="1:19" ht="15" customHeight="1" x14ac:dyDescent="0.25">
      <c r="A909">
        <v>80</v>
      </c>
      <c r="B909" t="s">
        <v>321</v>
      </c>
      <c r="C909" t="s">
        <v>322</v>
      </c>
      <c r="D909" s="6">
        <v>95</v>
      </c>
      <c r="E909" s="6">
        <f>(D909-'Descriptive Stats'!$B$3)/'Descriptive Stats'!$B$7</f>
        <v>0.95946374952764946</v>
      </c>
      <c r="F909" s="6">
        <v>75</v>
      </c>
      <c r="G909" s="6">
        <f>(F909-'Descriptive Stats'!$D$3)/'Descriptive Stats'!$D$7</f>
        <v>-0.15996426452133344</v>
      </c>
      <c r="H909" s="6">
        <v>180</v>
      </c>
      <c r="I909" s="5">
        <f>('Base Stats'!H107-'Descriptive Stats'!$F$3)/'Descriptive Stats'!$F$7</f>
        <v>0.4922016750229567</v>
      </c>
      <c r="J909" s="6">
        <v>130</v>
      </c>
      <c r="K909" s="6">
        <f>(J909-'Descriptive Stats'!$H$3)/'Descriptive Stats'!$J$7</f>
        <v>2.036203520947959</v>
      </c>
      <c r="L909" s="6">
        <v>80</v>
      </c>
      <c r="M909" s="6">
        <f>(L909-'Descriptive Stats'!$J$3)/'Descriptive Stats'!$J$7</f>
        <v>0.27785922898842508</v>
      </c>
      <c r="N909" s="6">
        <v>30</v>
      </c>
      <c r="O909" s="6">
        <f>(N909-'Descriptive Stats'!$L$3)/'Descriptive Stats'!$L$7</f>
        <v>-1.2839400478353882</v>
      </c>
      <c r="P909" s="6">
        <v>590</v>
      </c>
      <c r="Q909" s="6">
        <f>(P909-'Descriptive Stats'!$N$3)/'Descriptive Stats'!$N$7</f>
        <v>1.2495919142705405</v>
      </c>
      <c r="R909">
        <v>98.33</v>
      </c>
      <c r="S909" s="5">
        <v>1.0869814900606536</v>
      </c>
    </row>
    <row r="910" spans="1:19" ht="15" customHeight="1" x14ac:dyDescent="0.25">
      <c r="A910">
        <v>579</v>
      </c>
      <c r="B910">
        <v>579</v>
      </c>
      <c r="C910" t="s">
        <v>959</v>
      </c>
      <c r="D910" s="6">
        <v>110</v>
      </c>
      <c r="E910" s="6">
        <f>(D910-'Descriptive Stats'!$B$3)/'Descriptive Stats'!$B$7</f>
        <v>1.5254145460261526</v>
      </c>
      <c r="F910" s="6">
        <v>65</v>
      </c>
      <c r="G910" s="6">
        <f>(F910-'Descriptive Stats'!$D$3)/'Descriptive Stats'!$D$7</f>
        <v>-0.46772752032571518</v>
      </c>
      <c r="H910" s="6">
        <v>75</v>
      </c>
      <c r="I910" s="5">
        <f>('Base Stats'!H675-'Descriptive Stats'!$F$3)/'Descriptive Stats'!$F$7</f>
        <v>0.17393545967558449</v>
      </c>
      <c r="J910" s="6">
        <v>125</v>
      </c>
      <c r="K910" s="6">
        <f>(J910-'Descriptive Stats'!$H$3)/'Descriptive Stats'!$J$7</f>
        <v>1.8587463268502269</v>
      </c>
      <c r="L910" s="6">
        <v>85</v>
      </c>
      <c r="M910" s="6">
        <f>(L910-'Descriptive Stats'!$J$3)/'Descriptive Stats'!$J$7</f>
        <v>0.45531642308615711</v>
      </c>
      <c r="N910" s="6">
        <v>30</v>
      </c>
      <c r="O910" s="6">
        <f>(N910-'Descriptive Stats'!$L$3)/'Descriptive Stats'!$L$7</f>
        <v>-1.2839400478353882</v>
      </c>
      <c r="P910" s="6">
        <v>490</v>
      </c>
      <c r="Q910" s="6">
        <f>(P910-'Descriptive Stats'!$N$3)/'Descriptive Stats'!$N$7</f>
        <v>0.43052273433992905</v>
      </c>
      <c r="R910">
        <v>81.67</v>
      </c>
      <c r="S910" s="5">
        <v>1.1855445964945064</v>
      </c>
    </row>
    <row r="911" spans="1:19" ht="15" customHeight="1" x14ac:dyDescent="0.25">
      <c r="A911">
        <v>578</v>
      </c>
      <c r="B911">
        <v>578</v>
      </c>
      <c r="C911" t="s">
        <v>958</v>
      </c>
      <c r="D911" s="6">
        <v>65</v>
      </c>
      <c r="E911" s="6">
        <f>(D911-'Descriptive Stats'!$B$3)/'Descriptive Stats'!$B$7</f>
        <v>-0.17243784346935695</v>
      </c>
      <c r="F911" s="6">
        <v>40</v>
      </c>
      <c r="G911" s="6">
        <f>(F911-'Descriptive Stats'!$D$3)/'Descriptive Stats'!$D$7</f>
        <v>-1.2371356598366696</v>
      </c>
      <c r="H911" s="6">
        <v>50</v>
      </c>
      <c r="I911" s="5">
        <f>('Base Stats'!H674-'Descriptive Stats'!$F$3)/'Descriptive Stats'!$F$7</f>
        <v>0.33306856734927059</v>
      </c>
      <c r="J911" s="6">
        <v>125</v>
      </c>
      <c r="K911" s="6">
        <f>(J911-'Descriptive Stats'!$H$3)/'Descriptive Stats'!$J$7</f>
        <v>1.8587463268502269</v>
      </c>
      <c r="L911" s="6">
        <v>60</v>
      </c>
      <c r="M911" s="6">
        <f>(L911-'Descriptive Stats'!$J$3)/'Descriptive Stats'!$J$7</f>
        <v>-0.4319695474025031</v>
      </c>
      <c r="N911" s="6">
        <v>30</v>
      </c>
      <c r="O911" s="6">
        <f>(N911-'Descriptive Stats'!$L$3)/'Descriptive Stats'!$L$7</f>
        <v>-1.2839400478353882</v>
      </c>
      <c r="P911" s="6">
        <v>370</v>
      </c>
      <c r="Q911" s="6">
        <f>(P911-'Descriptive Stats'!$N$3)/'Descriptive Stats'!$N$7</f>
        <v>-0.55236028157680472</v>
      </c>
      <c r="R911">
        <v>61.67</v>
      </c>
      <c r="S911" s="5">
        <v>1.1654259134717824</v>
      </c>
    </row>
    <row r="912" spans="1:19" ht="15" customHeight="1" x14ac:dyDescent="0.25">
      <c r="A912">
        <v>192</v>
      </c>
      <c r="B912">
        <v>192</v>
      </c>
      <c r="C912" t="s">
        <v>466</v>
      </c>
      <c r="D912" s="6">
        <v>75</v>
      </c>
      <c r="E912" s="6">
        <f>(D912-'Descriptive Stats'!$B$3)/'Descriptive Stats'!$B$7</f>
        <v>0.20486268752964518</v>
      </c>
      <c r="F912" s="6">
        <v>75</v>
      </c>
      <c r="G912" s="6">
        <f>(F912-'Descriptive Stats'!$D$3)/'Descriptive Stats'!$D$7</f>
        <v>-0.15996426452133344</v>
      </c>
      <c r="H912" s="6">
        <v>55</v>
      </c>
      <c r="I912" s="5">
        <f>('Base Stats'!H235-'Descriptive Stats'!$F$3)/'Descriptive Stats'!$F$7</f>
        <v>-0.93999629404021823</v>
      </c>
      <c r="J912" s="6">
        <v>105</v>
      </c>
      <c r="K912" s="6">
        <f>(J912-'Descriptive Stats'!$H$3)/'Descriptive Stats'!$J$7</f>
        <v>1.1489175504592988</v>
      </c>
      <c r="L912" s="6">
        <v>85</v>
      </c>
      <c r="M912" s="6">
        <f>(L912-'Descriptive Stats'!$J$3)/'Descriptive Stats'!$J$7</f>
        <v>0.45531642308615711</v>
      </c>
      <c r="N912" s="6">
        <v>30</v>
      </c>
      <c r="O912" s="6">
        <f>(N912-'Descriptive Stats'!$L$3)/'Descriptive Stats'!$L$7</f>
        <v>-1.2839400478353882</v>
      </c>
      <c r="P912" s="6">
        <v>425</v>
      </c>
      <c r="Q912" s="6">
        <f>(P912-'Descriptive Stats'!$N$3)/'Descriptive Stats'!$N$7</f>
        <v>-0.10187223261496842</v>
      </c>
      <c r="R912">
        <v>70.83</v>
      </c>
      <c r="S912" s="5">
        <v>0.5808425254105527</v>
      </c>
    </row>
    <row r="913" spans="1:19" ht="15" customHeight="1" x14ac:dyDescent="0.25">
      <c r="A913">
        <v>842</v>
      </c>
      <c r="B913">
        <v>842</v>
      </c>
      <c r="C913" t="s">
        <v>1268</v>
      </c>
      <c r="D913" s="6">
        <v>110</v>
      </c>
      <c r="E913" s="6">
        <f>(D913-'Descriptive Stats'!$B$3)/'Descriptive Stats'!$B$7</f>
        <v>1.5254145460261526</v>
      </c>
      <c r="F913" s="6">
        <v>85</v>
      </c>
      <c r="G913" s="6">
        <f>(F913-'Descriptive Stats'!$D$3)/'Descriptive Stats'!$D$7</f>
        <v>0.1477989912830483</v>
      </c>
      <c r="H913" s="6">
        <v>80</v>
      </c>
      <c r="I913" s="5">
        <f>('Base Stats'!H964-'Descriptive Stats'!$F$3)/'Descriptive Stats'!$F$7</f>
        <v>-0.78086318636653218</v>
      </c>
      <c r="J913" s="6">
        <v>100</v>
      </c>
      <c r="K913" s="6">
        <f>(J913-'Descriptive Stats'!$H$3)/'Descriptive Stats'!$J$7</f>
        <v>0.97146035636156669</v>
      </c>
      <c r="L913" s="6">
        <v>80</v>
      </c>
      <c r="M913" s="6">
        <f>(L913-'Descriptive Stats'!$J$3)/'Descriptive Stats'!$J$7</f>
        <v>0.27785922898842508</v>
      </c>
      <c r="N913" s="6">
        <v>30</v>
      </c>
      <c r="O913" s="6">
        <f>(N913-'Descriptive Stats'!$L$3)/'Descriptive Stats'!$L$7</f>
        <v>-1.2839400478353882</v>
      </c>
      <c r="P913" s="6">
        <v>485</v>
      </c>
      <c r="Q913" s="6">
        <f>(P913-'Descriptive Stats'!$N$3)/'Descriptive Stats'!$N$7</f>
        <v>0.38956927534339847</v>
      </c>
      <c r="R913">
        <v>80.83</v>
      </c>
      <c r="S913" s="5">
        <v>0.76140875016332821</v>
      </c>
    </row>
    <row r="914" spans="1:19" ht="15" customHeight="1" x14ac:dyDescent="0.25">
      <c r="A914">
        <v>199</v>
      </c>
      <c r="B914">
        <v>199</v>
      </c>
      <c r="C914" t="s">
        <v>473</v>
      </c>
      <c r="D914" s="6">
        <v>95</v>
      </c>
      <c r="E914" s="6">
        <f>(D914-'Descriptive Stats'!$B$3)/'Descriptive Stats'!$B$7</f>
        <v>0.95946374952764946</v>
      </c>
      <c r="F914" s="6">
        <v>75</v>
      </c>
      <c r="G914" s="6">
        <f>(F914-'Descriptive Stats'!$D$3)/'Descriptive Stats'!$D$7</f>
        <v>-0.15996426452133344</v>
      </c>
      <c r="H914" s="6">
        <v>80</v>
      </c>
      <c r="I914" s="5">
        <f>('Base Stats'!H242-'Descriptive Stats'!$F$3)/'Descriptive Stats'!$F$7</f>
        <v>0.4922016750229567</v>
      </c>
      <c r="J914" s="6">
        <v>100</v>
      </c>
      <c r="K914" s="6">
        <f>(J914-'Descriptive Stats'!$H$3)/'Descriptive Stats'!$J$7</f>
        <v>0.97146035636156669</v>
      </c>
      <c r="L914" s="6">
        <v>110</v>
      </c>
      <c r="M914" s="6">
        <f>(L914-'Descriptive Stats'!$J$3)/'Descriptive Stats'!$J$7</f>
        <v>1.3426023935748173</v>
      </c>
      <c r="N914" s="6">
        <v>30</v>
      </c>
      <c r="O914" s="6">
        <f>(N914-'Descriptive Stats'!$L$3)/'Descriptive Stats'!$L$7</f>
        <v>-1.2839400478353882</v>
      </c>
      <c r="P914" s="6">
        <v>490</v>
      </c>
      <c r="Q914" s="6">
        <f>(P914-'Descriptive Stats'!$N$3)/'Descriptive Stats'!$N$7</f>
        <v>0.43052273433992905</v>
      </c>
      <c r="R914">
        <v>81.67</v>
      </c>
      <c r="S914" s="5">
        <v>0.87391900182077353</v>
      </c>
    </row>
    <row r="915" spans="1:19" ht="15" customHeight="1" x14ac:dyDescent="0.25">
      <c r="A915">
        <v>80</v>
      </c>
      <c r="B915">
        <v>80</v>
      </c>
      <c r="C915" t="s">
        <v>320</v>
      </c>
      <c r="D915" s="6">
        <v>95</v>
      </c>
      <c r="E915" s="6">
        <f>(D915-'Descriptive Stats'!$B$3)/'Descriptive Stats'!$B$7</f>
        <v>0.95946374952764946</v>
      </c>
      <c r="F915" s="6">
        <v>75</v>
      </c>
      <c r="G915" s="6">
        <f>(F915-'Descriptive Stats'!$D$3)/'Descriptive Stats'!$D$7</f>
        <v>-0.15996426452133344</v>
      </c>
      <c r="H915" s="6">
        <v>110</v>
      </c>
      <c r="I915" s="5">
        <f>('Base Stats'!H106-'Descriptive Stats'!$F$3)/'Descriptive Stats'!$F$7</f>
        <v>1.1923873487871754</v>
      </c>
      <c r="J915" s="6">
        <v>100</v>
      </c>
      <c r="K915" s="6">
        <f>(J915-'Descriptive Stats'!$H$3)/'Descriptive Stats'!$J$7</f>
        <v>0.97146035636156669</v>
      </c>
      <c r="L915" s="6">
        <v>80</v>
      </c>
      <c r="M915" s="6">
        <f>(L915-'Descriptive Stats'!$J$3)/'Descriptive Stats'!$J$7</f>
        <v>0.27785922898842508</v>
      </c>
      <c r="N915" s="6">
        <v>30</v>
      </c>
      <c r="O915" s="6">
        <f>(N915-'Descriptive Stats'!$L$3)/'Descriptive Stats'!$L$7</f>
        <v>-1.2839400478353882</v>
      </c>
      <c r="P915" s="6">
        <v>490</v>
      </c>
      <c r="Q915" s="6">
        <f>(P915-'Descriptive Stats'!$N$3)/'Descriptive Stats'!$N$7</f>
        <v>0.43052273433992905</v>
      </c>
      <c r="R915">
        <v>81.67</v>
      </c>
      <c r="S915" s="5">
        <v>1.0785090655474101</v>
      </c>
    </row>
    <row r="916" spans="1:19" ht="15" customHeight="1" x14ac:dyDescent="0.25">
      <c r="A916">
        <v>563</v>
      </c>
      <c r="B916">
        <v>563</v>
      </c>
      <c r="C916" t="s">
        <v>943</v>
      </c>
      <c r="D916" s="6">
        <v>58</v>
      </c>
      <c r="E916" s="6">
        <f>(D916-'Descriptive Stats'!$B$3)/'Descriptive Stats'!$B$7</f>
        <v>-0.43654821516865844</v>
      </c>
      <c r="F916" s="6">
        <v>50</v>
      </c>
      <c r="G916" s="6">
        <f>(F916-'Descriptive Stats'!$D$3)/'Descriptive Stats'!$D$7</f>
        <v>-0.92937240403228782</v>
      </c>
      <c r="H916" s="6">
        <v>145</v>
      </c>
      <c r="I916" s="5">
        <f>('Base Stats'!H659-'Descriptive Stats'!$F$3)/'Descriptive Stats'!$F$7</f>
        <v>-0.62173007869284602</v>
      </c>
      <c r="J916" s="6">
        <v>95</v>
      </c>
      <c r="K916" s="6">
        <f>(J916-'Descriptive Stats'!$H$3)/'Descriptive Stats'!$J$7</f>
        <v>0.79400316226383461</v>
      </c>
      <c r="L916" s="6">
        <v>105</v>
      </c>
      <c r="M916" s="6">
        <f>(L916-'Descriptive Stats'!$J$3)/'Descriptive Stats'!$J$7</f>
        <v>1.1651451994770852</v>
      </c>
      <c r="N916" s="6">
        <v>30</v>
      </c>
      <c r="O916" s="6">
        <f>(N916-'Descriptive Stats'!$L$3)/'Descriptive Stats'!$L$7</f>
        <v>-1.2839400478353882</v>
      </c>
      <c r="P916" s="6">
        <v>483</v>
      </c>
      <c r="Q916" s="6">
        <f>(P916-'Descriptive Stats'!$N$3)/'Descriptive Stats'!$N$7</f>
        <v>0.37318789174478623</v>
      </c>
      <c r="R916">
        <v>80.5</v>
      </c>
      <c r="S916" s="5">
        <v>0.7659048380472071</v>
      </c>
    </row>
    <row r="917" spans="1:19" ht="15" customHeight="1" x14ac:dyDescent="0.25">
      <c r="A917">
        <v>219</v>
      </c>
      <c r="B917">
        <v>219</v>
      </c>
      <c r="C917" t="s">
        <v>499</v>
      </c>
      <c r="D917" s="6">
        <v>60</v>
      </c>
      <c r="E917" s="6">
        <f>(D917-'Descriptive Stats'!$B$3)/'Descriptive Stats'!$B$7</f>
        <v>-0.36108810896885801</v>
      </c>
      <c r="F917" s="6">
        <v>50</v>
      </c>
      <c r="G917" s="6">
        <f>(F917-'Descriptive Stats'!$D$3)/'Descriptive Stats'!$D$7</f>
        <v>-0.92937240403228782</v>
      </c>
      <c r="H917" s="6">
        <v>120</v>
      </c>
      <c r="I917" s="5">
        <f>('Base Stats'!H265-'Descriptive Stats'!$F$3)/'Descriptive Stats'!$F$7</f>
        <v>-0.14433075567178771</v>
      </c>
      <c r="J917" s="6">
        <v>90</v>
      </c>
      <c r="K917" s="6">
        <f>(J917-'Descriptive Stats'!$H$3)/'Descriptive Stats'!$J$7</f>
        <v>0.61654596816610263</v>
      </c>
      <c r="L917" s="6">
        <v>80</v>
      </c>
      <c r="M917" s="6">
        <f>(L917-'Descriptive Stats'!$J$3)/'Descriptive Stats'!$J$7</f>
        <v>0.27785922898842508</v>
      </c>
      <c r="N917" s="6">
        <v>30</v>
      </c>
      <c r="O917" s="6">
        <f>(N917-'Descriptive Stats'!$L$3)/'Descriptive Stats'!$L$7</f>
        <v>-1.2839400478353882</v>
      </c>
      <c r="P917" s="6">
        <v>430</v>
      </c>
      <c r="Q917" s="6">
        <f>(P917-'Descriptive Stats'!$N$3)/'Descriptive Stats'!$N$7</f>
        <v>-6.0918773618437838E-2</v>
      </c>
      <c r="R917">
        <v>71.67</v>
      </c>
      <c r="S917" s="5">
        <v>0.58499882281885485</v>
      </c>
    </row>
    <row r="918" spans="1:19" ht="15" customHeight="1" x14ac:dyDescent="0.25">
      <c r="A918">
        <v>756</v>
      </c>
      <c r="B918">
        <v>756</v>
      </c>
      <c r="C918" t="s">
        <v>1174</v>
      </c>
      <c r="D918" s="6">
        <v>60</v>
      </c>
      <c r="E918" s="6">
        <f>(D918-'Descriptive Stats'!$B$3)/'Descriptive Stats'!$B$7</f>
        <v>-0.36108810896885801</v>
      </c>
      <c r="F918" s="6">
        <v>45</v>
      </c>
      <c r="G918" s="6">
        <f>(F918-'Descriptive Stats'!$D$3)/'Descriptive Stats'!$D$7</f>
        <v>-1.0832540319344788</v>
      </c>
      <c r="H918" s="6">
        <v>80</v>
      </c>
      <c r="I918" s="5">
        <f>('Base Stats'!H874-'Descriptive Stats'!$F$3)/'Descriptive Stats'!$F$7</f>
        <v>-0.84451642943600658</v>
      </c>
      <c r="J918" s="6">
        <v>90</v>
      </c>
      <c r="K918" s="6">
        <f>(J918-'Descriptive Stats'!$H$3)/'Descriptive Stats'!$J$7</f>
        <v>0.61654596816610263</v>
      </c>
      <c r="L918" s="6">
        <v>100</v>
      </c>
      <c r="M918" s="6">
        <f>(L918-'Descriptive Stats'!$J$3)/'Descriptive Stats'!$J$7</f>
        <v>0.9876880053793532</v>
      </c>
      <c r="N918" s="6">
        <v>30</v>
      </c>
      <c r="O918" s="6">
        <f>(N918-'Descriptive Stats'!$L$3)/'Descriptive Stats'!$L$7</f>
        <v>-1.2839400478353882</v>
      </c>
      <c r="P918" s="6">
        <v>405</v>
      </c>
      <c r="Q918" s="6">
        <f>(P918-'Descriptive Stats'!$N$3)/'Descriptive Stats'!$N$7</f>
        <v>-0.26568606860109073</v>
      </c>
      <c r="R918">
        <v>67.5</v>
      </c>
      <c r="S918" s="5">
        <v>0.67591218997076097</v>
      </c>
    </row>
    <row r="919" spans="1:19" ht="15" customHeight="1" x14ac:dyDescent="0.25">
      <c r="A919">
        <v>591</v>
      </c>
      <c r="B919">
        <v>591</v>
      </c>
      <c r="C919" t="s">
        <v>971</v>
      </c>
      <c r="D919" s="6">
        <v>114</v>
      </c>
      <c r="E919" s="6">
        <f>(D919-'Descriptive Stats'!$B$3)/'Descriptive Stats'!$B$7</f>
        <v>1.6763347584257535</v>
      </c>
      <c r="F919" s="6">
        <v>85</v>
      </c>
      <c r="G919" s="6">
        <f>(F919-'Descriptive Stats'!$D$3)/'Descriptive Stats'!$D$7</f>
        <v>0.1477989912830483</v>
      </c>
      <c r="H919" s="6">
        <v>70</v>
      </c>
      <c r="I919" s="5">
        <f>('Base Stats'!H687-'Descriptive Stats'!$F$3)/'Descriptive Stats'!$F$7</f>
        <v>1.480235200189838E-2</v>
      </c>
      <c r="J919" s="6">
        <v>85</v>
      </c>
      <c r="K919" s="6">
        <f>(J919-'Descriptive Stats'!$H$3)/'Descriptive Stats'!$J$7</f>
        <v>0.43908877406837055</v>
      </c>
      <c r="L919" s="6">
        <v>80</v>
      </c>
      <c r="M919" s="6">
        <f>(L919-'Descriptive Stats'!$J$3)/'Descriptive Stats'!$J$7</f>
        <v>0.27785922898842508</v>
      </c>
      <c r="N919" s="6">
        <v>30</v>
      </c>
      <c r="O919" s="6">
        <f>(N919-'Descriptive Stats'!$L$3)/'Descriptive Stats'!$L$7</f>
        <v>-1.2839400478353882</v>
      </c>
      <c r="P919" s="6">
        <v>464</v>
      </c>
      <c r="Q919" s="6">
        <f>(P919-'Descriptive Stats'!$N$3)/'Descriptive Stats'!$N$7</f>
        <v>0.21756474755797006</v>
      </c>
      <c r="R919">
        <v>77.33</v>
      </c>
      <c r="S919" s="5">
        <v>0.88706499297133667</v>
      </c>
    </row>
    <row r="920" spans="1:19" ht="15" customHeight="1" x14ac:dyDescent="0.25">
      <c r="A920">
        <v>605</v>
      </c>
      <c r="B920">
        <v>605</v>
      </c>
      <c r="C920" t="s">
        <v>985</v>
      </c>
      <c r="D920" s="6">
        <v>55</v>
      </c>
      <c r="E920" s="6">
        <f>(D920-'Descriptive Stats'!$B$3)/'Descriptive Stats'!$B$7</f>
        <v>-0.54973837446835905</v>
      </c>
      <c r="F920" s="6">
        <v>55</v>
      </c>
      <c r="G920" s="6">
        <f>(F920-'Descriptive Stats'!$D$3)/'Descriptive Stats'!$D$7</f>
        <v>-0.77549077613009698</v>
      </c>
      <c r="H920" s="6">
        <v>55</v>
      </c>
      <c r="I920" s="5">
        <f>('Base Stats'!H701-'Descriptive Stats'!$F$3)/'Descriptive Stats'!$F$7</f>
        <v>-0.78086318636653218</v>
      </c>
      <c r="J920" s="6">
        <v>85</v>
      </c>
      <c r="K920" s="6">
        <f>(J920-'Descriptive Stats'!$H$3)/'Descriptive Stats'!$J$7</f>
        <v>0.43908877406837055</v>
      </c>
      <c r="L920" s="6">
        <v>55</v>
      </c>
      <c r="M920" s="6">
        <f>(L920-'Descriptive Stats'!$J$3)/'Descriptive Stats'!$J$7</f>
        <v>-0.60942674150023513</v>
      </c>
      <c r="N920" s="6">
        <v>30</v>
      </c>
      <c r="O920" s="6">
        <f>(N920-'Descriptive Stats'!$L$3)/'Descriptive Stats'!$L$7</f>
        <v>-1.2839400478353882</v>
      </c>
      <c r="P920" s="6">
        <v>335</v>
      </c>
      <c r="Q920" s="6">
        <f>(P920-'Descriptive Stats'!$N$3)/'Descriptive Stats'!$N$7</f>
        <v>-0.83903449455251877</v>
      </c>
      <c r="R920">
        <v>55.83</v>
      </c>
      <c r="S920" s="5">
        <v>0.26307048788195742</v>
      </c>
    </row>
    <row r="921" spans="1:19" ht="15" customHeight="1" x14ac:dyDescent="0.25">
      <c r="A921">
        <v>879</v>
      </c>
      <c r="B921">
        <v>879</v>
      </c>
      <c r="C921" t="s">
        <v>1311</v>
      </c>
      <c r="D921" s="6">
        <v>122</v>
      </c>
      <c r="E921" s="6">
        <f>(D921-'Descriptive Stats'!$B$3)/'Descriptive Stats'!$B$7</f>
        <v>1.978175183224955</v>
      </c>
      <c r="F921" s="6">
        <v>130</v>
      </c>
      <c r="G921" s="6">
        <f>(F921-'Descriptive Stats'!$D$3)/'Descriptive Stats'!$D$7</f>
        <v>1.5327336424027662</v>
      </c>
      <c r="H921" s="6">
        <v>69</v>
      </c>
      <c r="I921" s="5">
        <f>('Base Stats'!H1004-'Descriptive Stats'!$F$3)/'Descriptive Stats'!$F$7</f>
        <v>-0.30346386334547382</v>
      </c>
      <c r="J921" s="6">
        <v>80</v>
      </c>
      <c r="K921" s="6">
        <f>(J921-'Descriptive Stats'!$H$3)/'Descriptive Stats'!$J$7</f>
        <v>0.26163157997063852</v>
      </c>
      <c r="L921" s="6">
        <v>69</v>
      </c>
      <c r="M921" s="6">
        <f>(L921-'Descriptive Stats'!$J$3)/'Descriptive Stats'!$J$7</f>
        <v>-0.11254659802658541</v>
      </c>
      <c r="N921" s="6">
        <v>30</v>
      </c>
      <c r="O921" s="6">
        <f>(N921-'Descriptive Stats'!$L$3)/'Descriptive Stats'!$L$7</f>
        <v>-1.2839400478353882</v>
      </c>
      <c r="P921" s="6">
        <v>500</v>
      </c>
      <c r="Q921" s="6">
        <f>(P921-'Descriptive Stats'!$N$3)/'Descriptive Stats'!$N$7</f>
        <v>0.5124296523329902</v>
      </c>
      <c r="R921">
        <v>83.33</v>
      </c>
      <c r="S921" s="5">
        <v>1.3857238180196505</v>
      </c>
    </row>
    <row r="922" spans="1:19" ht="15" customHeight="1" x14ac:dyDescent="0.25">
      <c r="A922">
        <v>839</v>
      </c>
      <c r="B922">
        <v>839</v>
      </c>
      <c r="C922" t="s">
        <v>1265</v>
      </c>
      <c r="D922" s="6">
        <v>110</v>
      </c>
      <c r="E922" s="6">
        <f>(D922-'Descriptive Stats'!$B$3)/'Descriptive Stats'!$B$7</f>
        <v>1.5254145460261526</v>
      </c>
      <c r="F922" s="6">
        <v>80</v>
      </c>
      <c r="G922" s="6">
        <f>(F922-'Descriptive Stats'!$D$3)/'Descriptive Stats'!$D$7</f>
        <v>-6.0826366191425729E-3</v>
      </c>
      <c r="H922" s="6">
        <v>120</v>
      </c>
      <c r="I922" s="5">
        <f>('Base Stats'!H961-'Descriptive Stats'!$F$3)/'Descriptive Stats'!$F$7</f>
        <v>-0.78086318636653218</v>
      </c>
      <c r="J922" s="6">
        <v>80</v>
      </c>
      <c r="K922" s="6">
        <f>(J922-'Descriptive Stats'!$H$3)/'Descriptive Stats'!$J$7</f>
        <v>0.26163157997063852</v>
      </c>
      <c r="L922" s="6">
        <v>90</v>
      </c>
      <c r="M922" s="6">
        <f>(L922-'Descriptive Stats'!$J$3)/'Descriptive Stats'!$J$7</f>
        <v>0.63277361718388914</v>
      </c>
      <c r="N922" s="6">
        <v>30</v>
      </c>
      <c r="O922" s="6">
        <f>(N922-'Descriptive Stats'!$L$3)/'Descriptive Stats'!$L$7</f>
        <v>-1.2839400478353882</v>
      </c>
      <c r="P922" s="6">
        <v>510</v>
      </c>
      <c r="Q922" s="6">
        <f>(P922-'Descriptive Stats'!$N$3)/'Descriptive Stats'!$N$7</f>
        <v>0.59433657032605136</v>
      </c>
      <c r="R922">
        <v>85</v>
      </c>
      <c r="S922" s="5">
        <v>0.77497158527557142</v>
      </c>
    </row>
    <row r="923" spans="1:19" ht="15" customHeight="1" x14ac:dyDescent="0.25">
      <c r="A923">
        <v>43</v>
      </c>
      <c r="B923">
        <v>43</v>
      </c>
      <c r="C923" t="s">
        <v>261</v>
      </c>
      <c r="D923" s="6">
        <v>45</v>
      </c>
      <c r="E923" s="6">
        <f>(D923-'Descriptive Stats'!$B$3)/'Descriptive Stats'!$B$7</f>
        <v>-0.92703890546736112</v>
      </c>
      <c r="F923" s="6">
        <v>50</v>
      </c>
      <c r="G923" s="6">
        <f>(F923-'Descriptive Stats'!$D$3)/'Descriptive Stats'!$D$7</f>
        <v>-0.92937240403228782</v>
      </c>
      <c r="H923" s="6">
        <v>55</v>
      </c>
      <c r="I923" s="5">
        <f>('Base Stats'!H58-'Descriptive Stats'!$F$3)/'Descriptive Stats'!$F$7</f>
        <v>1.480235200189838E-2</v>
      </c>
      <c r="J923" s="6">
        <v>75</v>
      </c>
      <c r="K923" s="6">
        <f>(J923-'Descriptive Stats'!$H$3)/'Descriptive Stats'!$J$7</f>
        <v>8.4174385872906501E-2</v>
      </c>
      <c r="L923" s="6">
        <v>65</v>
      </c>
      <c r="M923" s="6">
        <f>(L923-'Descriptive Stats'!$J$3)/'Descriptive Stats'!$J$7</f>
        <v>-0.25451235330477107</v>
      </c>
      <c r="N923" s="6">
        <v>30</v>
      </c>
      <c r="O923" s="6">
        <f>(N923-'Descriptive Stats'!$L$3)/'Descriptive Stats'!$L$7</f>
        <v>-1.2839400478353882</v>
      </c>
      <c r="P923" s="6">
        <v>320</v>
      </c>
      <c r="Q923" s="6">
        <f>(P923-'Descriptive Stats'!$N$3)/'Descriptive Stats'!$N$7</f>
        <v>-0.96189487154211051</v>
      </c>
      <c r="R923">
        <v>53.33</v>
      </c>
      <c r="S923" s="5">
        <v>1.3804893187670646</v>
      </c>
    </row>
    <row r="924" spans="1:19" ht="15" customHeight="1" x14ac:dyDescent="0.25">
      <c r="A924">
        <v>548</v>
      </c>
      <c r="B924">
        <v>548</v>
      </c>
      <c r="C924" t="s">
        <v>918</v>
      </c>
      <c r="D924" s="6">
        <v>45</v>
      </c>
      <c r="E924" s="6">
        <f>(D924-'Descriptive Stats'!$B$3)/'Descriptive Stats'!$B$7</f>
        <v>-0.92703890546736112</v>
      </c>
      <c r="F924" s="6">
        <v>35</v>
      </c>
      <c r="G924" s="6">
        <f>(F924-'Descriptive Stats'!$D$3)/'Descriptive Stats'!$D$7</f>
        <v>-1.3910172877388605</v>
      </c>
      <c r="H924" s="6">
        <v>50</v>
      </c>
      <c r="I924" s="5">
        <f>('Base Stats'!H639-'Descriptive Stats'!$F$3)/'Descriptive Stats'!$F$7</f>
        <v>-0.78086318636653218</v>
      </c>
      <c r="J924" s="6">
        <v>70</v>
      </c>
      <c r="K924" s="6">
        <f>(J924-'Descriptive Stats'!$H$3)/'Descriptive Stats'!$J$7</f>
        <v>-9.3282808224825542E-2</v>
      </c>
      <c r="L924" s="6">
        <v>50</v>
      </c>
      <c r="M924" s="6">
        <f>(L924-'Descriptive Stats'!$J$3)/'Descriptive Stats'!$J$7</f>
        <v>-0.7868839355979671</v>
      </c>
      <c r="N924" s="6">
        <v>30</v>
      </c>
      <c r="O924" s="6">
        <f>(N924-'Descriptive Stats'!$L$3)/'Descriptive Stats'!$L$7</f>
        <v>-1.2839400478353882</v>
      </c>
      <c r="P924" s="6">
        <v>280</v>
      </c>
      <c r="Q924" s="6">
        <f>(P924-'Descriptive Stats'!$N$3)/'Descriptive Stats'!$N$7</f>
        <v>-1.2895225435143551</v>
      </c>
      <c r="R924">
        <v>46.67</v>
      </c>
      <c r="S924" s="5">
        <v>0.22429553530975344</v>
      </c>
    </row>
    <row r="925" spans="1:19" ht="15" customHeight="1" x14ac:dyDescent="0.25">
      <c r="A925">
        <v>143</v>
      </c>
      <c r="B925">
        <v>143</v>
      </c>
      <c r="C925" t="s">
        <v>411</v>
      </c>
      <c r="D925" s="6">
        <v>160</v>
      </c>
      <c r="E925" s="6">
        <f>(D925-'Descriptive Stats'!$B$3)/'Descriptive Stats'!$B$7</f>
        <v>3.4119172010211631</v>
      </c>
      <c r="F925" s="6">
        <v>110</v>
      </c>
      <c r="G925" s="6">
        <f>(F925-'Descriptive Stats'!$D$3)/'Descriptive Stats'!$D$7</f>
        <v>0.91720713079400262</v>
      </c>
      <c r="H925" s="6">
        <v>65</v>
      </c>
      <c r="I925" s="5">
        <f>('Base Stats'!H183-'Descriptive Stats'!$F$3)/'Descriptive Stats'!$F$7</f>
        <v>0.4603750534882195</v>
      </c>
      <c r="J925" s="6">
        <v>65</v>
      </c>
      <c r="K925" s="6">
        <f>(J925-'Descriptive Stats'!$H$3)/'Descriptive Stats'!$J$7</f>
        <v>-0.27074000232255757</v>
      </c>
      <c r="L925" s="6">
        <v>110</v>
      </c>
      <c r="M925" s="6">
        <f>(L925-'Descriptive Stats'!$J$3)/'Descriptive Stats'!$J$7</f>
        <v>1.3426023935748173</v>
      </c>
      <c r="N925" s="6">
        <v>30</v>
      </c>
      <c r="O925" s="6">
        <f>(N925-'Descriptive Stats'!$L$3)/'Descriptive Stats'!$L$7</f>
        <v>-1.2839400478353882</v>
      </c>
      <c r="P925" s="6">
        <v>540</v>
      </c>
      <c r="Q925" s="6">
        <f>(P925-'Descriptive Stats'!$N$3)/'Descriptive Stats'!$N$7</f>
        <v>0.84005732430523483</v>
      </c>
      <c r="R925">
        <v>90</v>
      </c>
      <c r="S925" s="5">
        <v>2.2791698826277602</v>
      </c>
    </row>
    <row r="926" spans="1:19" ht="15" customHeight="1" x14ac:dyDescent="0.25">
      <c r="A926">
        <v>222</v>
      </c>
      <c r="B926" t="s">
        <v>503</v>
      </c>
      <c r="C926" t="s">
        <v>504</v>
      </c>
      <c r="D926" s="6">
        <v>60</v>
      </c>
      <c r="E926" s="6">
        <f>(D926-'Descriptive Stats'!$B$3)/'Descriptive Stats'!$B$7</f>
        <v>-0.36108810896885801</v>
      </c>
      <c r="F926" s="6">
        <v>55</v>
      </c>
      <c r="G926" s="6">
        <f>(F926-'Descriptive Stats'!$D$3)/'Descriptive Stats'!$D$7</f>
        <v>-0.77549077613009698</v>
      </c>
      <c r="H926" s="6">
        <v>100</v>
      </c>
      <c r="I926" s="5">
        <f>('Base Stats'!H269-'Descriptive Stats'!$F$3)/'Descriptive Stats'!$F$7</f>
        <v>-0.30346386334547382</v>
      </c>
      <c r="J926" s="6">
        <v>65</v>
      </c>
      <c r="K926" s="6">
        <f>(J926-'Descriptive Stats'!$H$3)/'Descriptive Stats'!$J$7</f>
        <v>-0.27074000232255757</v>
      </c>
      <c r="L926" s="6">
        <v>100</v>
      </c>
      <c r="M926" s="6">
        <f>(L926-'Descriptive Stats'!$J$3)/'Descriptive Stats'!$J$7</f>
        <v>0.9876880053793532</v>
      </c>
      <c r="N926" s="6">
        <v>30</v>
      </c>
      <c r="O926" s="6">
        <f>(N926-'Descriptive Stats'!$L$3)/'Descriptive Stats'!$L$7</f>
        <v>-1.2839400478353882</v>
      </c>
      <c r="P926" s="6">
        <v>410</v>
      </c>
      <c r="Q926" s="6">
        <f>(P926-'Descriptive Stats'!$N$3)/'Descriptive Stats'!$N$7</f>
        <v>-0.22473260960456012</v>
      </c>
      <c r="R926">
        <v>68.33</v>
      </c>
      <c r="S926" s="5">
        <v>0.51156496495792136</v>
      </c>
    </row>
    <row r="927" spans="1:19" ht="15" customHeight="1" x14ac:dyDescent="0.25">
      <c r="A927">
        <v>47</v>
      </c>
      <c r="B927">
        <v>47</v>
      </c>
      <c r="C927" t="s">
        <v>265</v>
      </c>
      <c r="D927" s="6">
        <v>60</v>
      </c>
      <c r="E927" s="6">
        <f>(D927-'Descriptive Stats'!$B$3)/'Descriptive Stats'!$B$7</f>
        <v>-0.36108810896885801</v>
      </c>
      <c r="F927" s="6">
        <v>95</v>
      </c>
      <c r="G927" s="6">
        <f>(F927-'Descriptive Stats'!$D$3)/'Descriptive Stats'!$D$7</f>
        <v>0.45556224708743004</v>
      </c>
      <c r="H927" s="6">
        <v>80</v>
      </c>
      <c r="I927" s="5">
        <f>('Base Stats'!H62-'Descriptive Stats'!$F$3)/'Descriptive Stats'!$F$7</f>
        <v>0.33306856734927059</v>
      </c>
      <c r="J927" s="6">
        <v>60</v>
      </c>
      <c r="K927" s="6">
        <f>(J927-'Descriptive Stats'!$H$3)/'Descriptive Stats'!$J$7</f>
        <v>-0.4481971964202896</v>
      </c>
      <c r="L927" s="6">
        <v>80</v>
      </c>
      <c r="M927" s="6">
        <f>(L927-'Descriptive Stats'!$J$3)/'Descriptive Stats'!$J$7</f>
        <v>0.27785922898842508</v>
      </c>
      <c r="N927" s="6">
        <v>30</v>
      </c>
      <c r="O927" s="6">
        <f>(N927-'Descriptive Stats'!$L$3)/'Descriptive Stats'!$L$7</f>
        <v>-1.2839400478353882</v>
      </c>
      <c r="P927" s="6">
        <v>405</v>
      </c>
      <c r="Q927" s="6">
        <f>(P927-'Descriptive Stats'!$N$3)/'Descriptive Stats'!$N$7</f>
        <v>-0.26568606860109073</v>
      </c>
      <c r="R927">
        <v>67.5</v>
      </c>
      <c r="S927" s="5">
        <v>0.4785122174641695</v>
      </c>
    </row>
    <row r="928" spans="1:19" ht="15" customHeight="1" x14ac:dyDescent="0.25">
      <c r="A928">
        <v>690</v>
      </c>
      <c r="B928">
        <v>690</v>
      </c>
      <c r="C928" t="s">
        <v>1088</v>
      </c>
      <c r="D928" s="6">
        <v>50</v>
      </c>
      <c r="E928" s="6">
        <f>(D928-'Descriptive Stats'!$B$3)/'Descriptive Stats'!$B$7</f>
        <v>-0.73838863996786008</v>
      </c>
      <c r="F928" s="6">
        <v>60</v>
      </c>
      <c r="G928" s="6">
        <f>(F928-'Descriptive Stats'!$D$3)/'Descriptive Stats'!$D$7</f>
        <v>-0.62160914822790603</v>
      </c>
      <c r="H928" s="6">
        <v>60</v>
      </c>
      <c r="I928" s="5">
        <f>('Base Stats'!H795-'Descriptive Stats'!$F$3)/'Descriptive Stats'!$F$7</f>
        <v>-0.33529048488021107</v>
      </c>
      <c r="J928" s="6">
        <v>60</v>
      </c>
      <c r="K928" s="6">
        <f>(J928-'Descriptive Stats'!$H$3)/'Descriptive Stats'!$J$7</f>
        <v>-0.4481971964202896</v>
      </c>
      <c r="L928" s="6">
        <v>60</v>
      </c>
      <c r="M928" s="6">
        <f>(L928-'Descriptive Stats'!$J$3)/'Descriptive Stats'!$J$7</f>
        <v>-0.4319695474025031</v>
      </c>
      <c r="N928" s="6">
        <v>30</v>
      </c>
      <c r="O928" s="6">
        <f>(N928-'Descriptive Stats'!$L$3)/'Descriptive Stats'!$L$7</f>
        <v>-1.2839400478353882</v>
      </c>
      <c r="P928" s="6">
        <v>320</v>
      </c>
      <c r="Q928" s="6">
        <f>(P928-'Descriptive Stats'!$N$3)/'Descriptive Stats'!$N$7</f>
        <v>-0.96189487154211051</v>
      </c>
      <c r="R928">
        <v>53.33</v>
      </c>
      <c r="S928" s="5">
        <v>0.10221659116387045</v>
      </c>
    </row>
    <row r="929" spans="1:19" ht="15" customHeight="1" x14ac:dyDescent="0.25">
      <c r="A929">
        <v>108</v>
      </c>
      <c r="B929">
        <v>108</v>
      </c>
      <c r="C929" t="s">
        <v>362</v>
      </c>
      <c r="D929" s="6">
        <v>90</v>
      </c>
      <c r="E929" s="6">
        <f>(D929-'Descriptive Stats'!$B$3)/'Descriptive Stats'!$B$7</f>
        <v>0.77081348402814831</v>
      </c>
      <c r="F929" s="6">
        <v>55</v>
      </c>
      <c r="G929" s="6">
        <f>(F929-'Descriptive Stats'!$D$3)/'Descriptive Stats'!$D$7</f>
        <v>-0.77549077613009698</v>
      </c>
      <c r="H929" s="6">
        <v>75</v>
      </c>
      <c r="I929" s="5">
        <f>('Base Stats'!H141-'Descriptive Stats'!$F$3)/'Descriptive Stats'!$F$7</f>
        <v>-0.55807683562337163</v>
      </c>
      <c r="J929" s="6">
        <v>60</v>
      </c>
      <c r="K929" s="6">
        <f>(J929-'Descriptive Stats'!$H$3)/'Descriptive Stats'!$J$7</f>
        <v>-0.4481971964202896</v>
      </c>
      <c r="L929" s="6">
        <v>75</v>
      </c>
      <c r="M929" s="6">
        <f>(L929-'Descriptive Stats'!$J$3)/'Descriptive Stats'!$J$7</f>
        <v>0.10040203489069302</v>
      </c>
      <c r="N929" s="6">
        <v>30</v>
      </c>
      <c r="O929" s="6">
        <f>(N929-'Descriptive Stats'!$L$3)/'Descriptive Stats'!$L$7</f>
        <v>-1.2839400478353882</v>
      </c>
      <c r="P929" s="6">
        <v>385</v>
      </c>
      <c r="Q929" s="6">
        <f>(P929-'Descriptive Stats'!$N$3)/'Descriptive Stats'!$N$7</f>
        <v>-0.42949990458721299</v>
      </c>
      <c r="R929">
        <v>64.17</v>
      </c>
      <c r="S929" s="5">
        <v>0.4245543870009717</v>
      </c>
    </row>
    <row r="930" spans="1:19" ht="15" customHeight="1" x14ac:dyDescent="0.25">
      <c r="A930">
        <v>208</v>
      </c>
      <c r="B930" t="s">
        <v>483</v>
      </c>
      <c r="C930" t="s">
        <v>484</v>
      </c>
      <c r="D930" s="6">
        <v>75</v>
      </c>
      <c r="E930" s="6">
        <f>(D930-'Descriptive Stats'!$B$3)/'Descriptive Stats'!$B$7</f>
        <v>0.20486268752964518</v>
      </c>
      <c r="F930" s="6">
        <v>125</v>
      </c>
      <c r="G930" s="6">
        <f>(F930-'Descriptive Stats'!$D$3)/'Descriptive Stats'!$D$7</f>
        <v>1.3788520145005754</v>
      </c>
      <c r="H930" s="6">
        <v>230</v>
      </c>
      <c r="I930" s="5">
        <f>('Base Stats'!H252-'Descriptive Stats'!$F$3)/'Descriptive Stats'!$F$7</f>
        <v>-1.894794940082335</v>
      </c>
      <c r="J930" s="6">
        <v>55</v>
      </c>
      <c r="K930" s="6">
        <f>(J930-'Descriptive Stats'!$H$3)/'Descriptive Stats'!$J$7</f>
        <v>-0.62565439051802163</v>
      </c>
      <c r="L930" s="6">
        <v>95</v>
      </c>
      <c r="M930" s="6">
        <f>(L930-'Descriptive Stats'!$J$3)/'Descriptive Stats'!$J$7</f>
        <v>0.81023081128162111</v>
      </c>
      <c r="N930" s="6">
        <v>30</v>
      </c>
      <c r="O930" s="6">
        <f>(N930-'Descriptive Stats'!$L$3)/'Descriptive Stats'!$L$7</f>
        <v>-1.2839400478353882</v>
      </c>
      <c r="P930" s="6">
        <v>610</v>
      </c>
      <c r="Q930" s="6">
        <f>(P930-'Descriptive Stats'!$N$3)/'Descriptive Stats'!$N$7</f>
        <v>1.4134057502566628</v>
      </c>
      <c r="R930">
        <v>101.67</v>
      </c>
      <c r="S930" s="5">
        <v>0.77125138997741904</v>
      </c>
    </row>
    <row r="931" spans="1:19" ht="15" customHeight="1" x14ac:dyDescent="0.25">
      <c r="A931">
        <v>208</v>
      </c>
      <c r="B931">
        <v>208</v>
      </c>
      <c r="C931" t="s">
        <v>482</v>
      </c>
      <c r="D931" s="6">
        <v>75</v>
      </c>
      <c r="E931" s="6">
        <f>(D931-'Descriptive Stats'!$B$3)/'Descriptive Stats'!$B$7</f>
        <v>0.20486268752964518</v>
      </c>
      <c r="F931" s="6">
        <v>85</v>
      </c>
      <c r="G931" s="6">
        <f>(F931-'Descriptive Stats'!$D$3)/'Descriptive Stats'!$D$7</f>
        <v>0.1477989912830483</v>
      </c>
      <c r="H931" s="6">
        <v>200</v>
      </c>
      <c r="I931" s="5">
        <f>('Base Stats'!H251-'Descriptive Stats'!$F$3)/'Descriptive Stats'!$F$7</f>
        <v>1.480235200189838E-2</v>
      </c>
      <c r="J931" s="6">
        <v>55</v>
      </c>
      <c r="K931" s="6">
        <f>(J931-'Descriptive Stats'!$H$3)/'Descriptive Stats'!$J$7</f>
        <v>-0.62565439051802163</v>
      </c>
      <c r="L931" s="6">
        <v>65</v>
      </c>
      <c r="M931" s="6">
        <f>(L931-'Descriptive Stats'!$J$3)/'Descriptive Stats'!$J$7</f>
        <v>-0.25451235330477107</v>
      </c>
      <c r="N931" s="6">
        <v>30</v>
      </c>
      <c r="O931" s="6">
        <f>(N931-'Descriptive Stats'!$L$3)/'Descriptive Stats'!$L$7</f>
        <v>-1.2839400478353882</v>
      </c>
      <c r="P931" s="6">
        <v>510</v>
      </c>
      <c r="Q931" s="6">
        <f>(P931-'Descriptive Stats'!$N$3)/'Descriptive Stats'!$N$7</f>
        <v>0.59433657032605136</v>
      </c>
      <c r="R931">
        <v>85</v>
      </c>
      <c r="S931" s="5">
        <v>0.25344222018207141</v>
      </c>
    </row>
    <row r="932" spans="1:19" ht="15" customHeight="1" x14ac:dyDescent="0.25">
      <c r="A932">
        <v>562</v>
      </c>
      <c r="B932">
        <v>562</v>
      </c>
      <c r="C932" t="s">
        <v>940</v>
      </c>
      <c r="D932" s="6">
        <v>38</v>
      </c>
      <c r="E932" s="6">
        <f>(D932-'Descriptive Stats'!$B$3)/'Descriptive Stats'!$B$7</f>
        <v>-1.1911492771666627</v>
      </c>
      <c r="F932" s="6">
        <v>30</v>
      </c>
      <c r="G932" s="6">
        <f>(F932-'Descriptive Stats'!$D$3)/'Descriptive Stats'!$D$7</f>
        <v>-1.5448989156410513</v>
      </c>
      <c r="H932" s="6">
        <v>85</v>
      </c>
      <c r="I932" s="5">
        <f>('Base Stats'!H657-'Descriptive Stats'!$F$3)/'Descriptive Stats'!$F$7</f>
        <v>0.6513347826966428</v>
      </c>
      <c r="J932" s="6">
        <v>55</v>
      </c>
      <c r="K932" s="6">
        <f>(J932-'Descriptive Stats'!$H$3)/'Descriptive Stats'!$J$7</f>
        <v>-0.62565439051802163</v>
      </c>
      <c r="L932" s="6">
        <v>65</v>
      </c>
      <c r="M932" s="6">
        <f>(L932-'Descriptive Stats'!$J$3)/'Descriptive Stats'!$J$7</f>
        <v>-0.25451235330477107</v>
      </c>
      <c r="N932" s="6">
        <v>30</v>
      </c>
      <c r="O932" s="6">
        <f>(N932-'Descriptive Stats'!$L$3)/'Descriptive Stats'!$L$7</f>
        <v>-1.2839400478353882</v>
      </c>
      <c r="P932" s="6">
        <v>303</v>
      </c>
      <c r="Q932" s="6">
        <f>(P932-'Descriptive Stats'!$N$3)/'Descriptive Stats'!$N$7</f>
        <v>-1.1011366321303144</v>
      </c>
      <c r="R932">
        <v>50.5</v>
      </c>
      <c r="S932" s="5">
        <v>0.18473872489156939</v>
      </c>
    </row>
    <row r="933" spans="1:19" ht="15" customHeight="1" x14ac:dyDescent="0.25">
      <c r="A933">
        <v>867</v>
      </c>
      <c r="B933">
        <v>867</v>
      </c>
      <c r="C933" t="s">
        <v>1295</v>
      </c>
      <c r="D933" s="6">
        <v>58</v>
      </c>
      <c r="E933" s="6">
        <f>(D933-'Descriptive Stats'!$B$3)/'Descriptive Stats'!$B$7</f>
        <v>-0.43654821516865844</v>
      </c>
      <c r="F933" s="6">
        <v>95</v>
      </c>
      <c r="G933" s="6">
        <f>(F933-'Descriptive Stats'!$D$3)/'Descriptive Stats'!$D$7</f>
        <v>0.45556224708743004</v>
      </c>
      <c r="H933" s="6">
        <v>145</v>
      </c>
      <c r="I933" s="5">
        <f>('Base Stats'!H990-'Descriptive Stats'!$F$3)/'Descriptive Stats'!$F$7</f>
        <v>-1.7356618324086488</v>
      </c>
      <c r="J933" s="6">
        <v>50</v>
      </c>
      <c r="K933" s="6">
        <f>(J933-'Descriptive Stats'!$H$3)/'Descriptive Stats'!$J$7</f>
        <v>-0.80311158461575372</v>
      </c>
      <c r="L933" s="6">
        <v>105</v>
      </c>
      <c r="M933" s="6">
        <f>(L933-'Descriptive Stats'!$J$3)/'Descriptive Stats'!$J$7</f>
        <v>1.1651451994770852</v>
      </c>
      <c r="N933" s="6">
        <v>30</v>
      </c>
      <c r="O933" s="6">
        <f>(N933-'Descriptive Stats'!$L$3)/'Descriptive Stats'!$L$7</f>
        <v>-1.2839400478353882</v>
      </c>
      <c r="P933" s="6">
        <v>483</v>
      </c>
      <c r="Q933" s="6">
        <f>(P933-'Descriptive Stats'!$N$3)/'Descriptive Stats'!$N$7</f>
        <v>0.37318789174478623</v>
      </c>
      <c r="R933">
        <v>80.5</v>
      </c>
      <c r="S933" s="5">
        <v>0.70891110570386706</v>
      </c>
    </row>
    <row r="934" spans="1:19" ht="15" customHeight="1" x14ac:dyDescent="0.25">
      <c r="A934">
        <v>825</v>
      </c>
      <c r="B934">
        <v>825</v>
      </c>
      <c r="C934" t="s">
        <v>1251</v>
      </c>
      <c r="D934" s="6">
        <v>50</v>
      </c>
      <c r="E934" s="6">
        <f>(D934-'Descriptive Stats'!$B$3)/'Descriptive Stats'!$B$7</f>
        <v>-0.73838863996786008</v>
      </c>
      <c r="F934" s="6">
        <v>35</v>
      </c>
      <c r="G934" s="6">
        <f>(F934-'Descriptive Stats'!$D$3)/'Descriptive Stats'!$D$7</f>
        <v>-1.3910172877388605</v>
      </c>
      <c r="H934" s="6">
        <v>80</v>
      </c>
      <c r="I934" s="5">
        <f>('Base Stats'!H947-'Descriptive Stats'!$F$3)/'Descriptive Stats'!$F$7</f>
        <v>0.33306856734927059</v>
      </c>
      <c r="J934" s="6">
        <v>50</v>
      </c>
      <c r="K934" s="6">
        <f>(J934-'Descriptive Stats'!$H$3)/'Descriptive Stats'!$J$7</f>
        <v>-0.80311158461575372</v>
      </c>
      <c r="L934" s="6">
        <v>90</v>
      </c>
      <c r="M934" s="6">
        <f>(L934-'Descriptive Stats'!$J$3)/'Descriptive Stats'!$J$7</f>
        <v>0.63277361718388914</v>
      </c>
      <c r="N934" s="6">
        <v>30</v>
      </c>
      <c r="O934" s="6">
        <f>(N934-'Descriptive Stats'!$L$3)/'Descriptive Stats'!$L$7</f>
        <v>-1.2839400478353882</v>
      </c>
      <c r="P934" s="6">
        <v>335</v>
      </c>
      <c r="Q934" s="6">
        <f>(P934-'Descriptive Stats'!$N$3)/'Descriptive Stats'!$N$7</f>
        <v>-0.83903449455251877</v>
      </c>
      <c r="R934">
        <v>55.83</v>
      </c>
      <c r="S934" s="5">
        <v>0.43481805020926623</v>
      </c>
    </row>
    <row r="935" spans="1:19" ht="15" customHeight="1" x14ac:dyDescent="0.25">
      <c r="A935">
        <v>411</v>
      </c>
      <c r="B935">
        <v>411</v>
      </c>
      <c r="C935" t="s">
        <v>751</v>
      </c>
      <c r="D935" s="6">
        <v>60</v>
      </c>
      <c r="E935" s="6">
        <f>(D935-'Descriptive Stats'!$B$3)/'Descriptive Stats'!$B$7</f>
        <v>-0.36108810896885801</v>
      </c>
      <c r="F935" s="6">
        <v>52</v>
      </c>
      <c r="G935" s="6">
        <f>(F935-'Descriptive Stats'!$D$3)/'Descriptive Stats'!$D$7</f>
        <v>-0.86781975287141144</v>
      </c>
      <c r="H935" s="6">
        <v>168</v>
      </c>
      <c r="I935" s="5">
        <f>('Base Stats'!H487-'Descriptive Stats'!$F$3)/'Descriptive Stats'!$F$7</f>
        <v>-0.14433075567178771</v>
      </c>
      <c r="J935" s="6">
        <v>47</v>
      </c>
      <c r="K935" s="6">
        <f>(J935-'Descriptive Stats'!$H$3)/'Descriptive Stats'!$J$7</f>
        <v>-0.90958590107439286</v>
      </c>
      <c r="L935" s="6">
        <v>138</v>
      </c>
      <c r="M935" s="6">
        <f>(L935-'Descriptive Stats'!$J$3)/'Descriptive Stats'!$J$7</f>
        <v>2.3363626805221167</v>
      </c>
      <c r="N935" s="6">
        <v>30</v>
      </c>
      <c r="O935" s="6">
        <f>(N935-'Descriptive Stats'!$L$3)/'Descriptive Stats'!$L$7</f>
        <v>-1.2839400478353882</v>
      </c>
      <c r="P935" s="6">
        <v>495</v>
      </c>
      <c r="Q935" s="6">
        <f>(P935-'Descriptive Stats'!$N$3)/'Descriptive Stats'!$N$7</f>
        <v>0.47147619333645963</v>
      </c>
      <c r="R935">
        <v>82.5</v>
      </c>
      <c r="S935" s="5">
        <v>1.5770222592893075</v>
      </c>
    </row>
    <row r="936" spans="1:19" ht="15" customHeight="1" x14ac:dyDescent="0.25">
      <c r="A936">
        <v>599</v>
      </c>
      <c r="B936">
        <v>599</v>
      </c>
      <c r="C936" t="s">
        <v>979</v>
      </c>
      <c r="D936" s="6">
        <v>40</v>
      </c>
      <c r="E936" s="6">
        <f>(D936-'Descriptive Stats'!$B$3)/'Descriptive Stats'!$B$7</f>
        <v>-1.1156891709668622</v>
      </c>
      <c r="F936" s="6">
        <v>55</v>
      </c>
      <c r="G936" s="6">
        <f>(F936-'Descriptive Stats'!$D$3)/'Descriptive Stats'!$D$7</f>
        <v>-0.77549077613009698</v>
      </c>
      <c r="H936" s="6">
        <v>70</v>
      </c>
      <c r="I936" s="5">
        <f>('Base Stats'!H695-'Descriptive Stats'!$F$3)/'Descriptive Stats'!$F$7</f>
        <v>3.3565976131493067</v>
      </c>
      <c r="J936" s="6">
        <v>45</v>
      </c>
      <c r="K936" s="6">
        <f>(J936-'Descriptive Stats'!$H$3)/'Descriptive Stats'!$J$7</f>
        <v>-0.98056877871348569</v>
      </c>
      <c r="L936" s="6">
        <v>60</v>
      </c>
      <c r="M936" s="6">
        <f>(L936-'Descriptive Stats'!$J$3)/'Descriptive Stats'!$J$7</f>
        <v>-0.4319695474025031</v>
      </c>
      <c r="N936" s="6">
        <v>30</v>
      </c>
      <c r="O936" s="6">
        <f>(N936-'Descriptive Stats'!$L$3)/'Descriptive Stats'!$L$7</f>
        <v>-1.2839400478353882</v>
      </c>
      <c r="P936" s="6">
        <v>300</v>
      </c>
      <c r="Q936" s="6">
        <f>(P936-'Descriptive Stats'!$N$3)/'Descriptive Stats'!$N$7</f>
        <v>-1.1257087075282328</v>
      </c>
      <c r="R936">
        <v>50</v>
      </c>
      <c r="S936" s="5">
        <v>0.28946257967074779</v>
      </c>
    </row>
    <row r="937" spans="1:19" ht="15" customHeight="1" x14ac:dyDescent="0.25">
      <c r="A937">
        <v>299</v>
      </c>
      <c r="B937">
        <v>299</v>
      </c>
      <c r="C937" t="s">
        <v>597</v>
      </c>
      <c r="D937" s="6">
        <v>30</v>
      </c>
      <c r="E937" s="6">
        <f>(D937-'Descriptive Stats'!$B$3)/'Descriptive Stats'!$B$7</f>
        <v>-1.4929897019658644</v>
      </c>
      <c r="F937" s="6">
        <v>45</v>
      </c>
      <c r="G937" s="6">
        <f>(F937-'Descriptive Stats'!$D$3)/'Descriptive Stats'!$D$7</f>
        <v>-1.0832540319344788</v>
      </c>
      <c r="H937" s="6">
        <v>135</v>
      </c>
      <c r="I937" s="5">
        <f>('Base Stats'!H354-'Descriptive Stats'!$F$3)/'Descriptive Stats'!$F$7</f>
        <v>-0.52625021408863437</v>
      </c>
      <c r="J937" s="6">
        <v>45</v>
      </c>
      <c r="K937" s="6">
        <f>(J937-'Descriptive Stats'!$H$3)/'Descriptive Stats'!$J$7</f>
        <v>-0.98056877871348569</v>
      </c>
      <c r="L937" s="6">
        <v>90</v>
      </c>
      <c r="M937" s="6">
        <f>(L937-'Descriptive Stats'!$J$3)/'Descriptive Stats'!$J$7</f>
        <v>0.63277361718388914</v>
      </c>
      <c r="N937" s="6">
        <v>30</v>
      </c>
      <c r="O937" s="6">
        <f>(N937-'Descriptive Stats'!$L$3)/'Descriptive Stats'!$L$7</f>
        <v>-1.2839400478353882</v>
      </c>
      <c r="P937" s="6">
        <v>375</v>
      </c>
      <c r="Q937" s="6">
        <f>(P937-'Descriptive Stats'!$N$3)/'Descriptive Stats'!$N$7</f>
        <v>-0.51140682258027415</v>
      </c>
      <c r="R937">
        <v>62.5</v>
      </c>
      <c r="S937" s="5">
        <v>0.48974094131976742</v>
      </c>
    </row>
    <row r="938" spans="1:19" ht="15" customHeight="1" x14ac:dyDescent="0.25">
      <c r="A938">
        <v>410</v>
      </c>
      <c r="B938">
        <v>410</v>
      </c>
      <c r="C938" t="s">
        <v>750</v>
      </c>
      <c r="D938" s="6">
        <v>30</v>
      </c>
      <c r="E938" s="6">
        <f>(D938-'Descriptive Stats'!$B$3)/'Descriptive Stats'!$B$7</f>
        <v>-1.4929897019658644</v>
      </c>
      <c r="F938" s="6">
        <v>42</v>
      </c>
      <c r="G938" s="6">
        <f>(F938-'Descriptive Stats'!$D$3)/'Descriptive Stats'!$D$7</f>
        <v>-1.1755830086757932</v>
      </c>
      <c r="H938" s="6">
        <v>118</v>
      </c>
      <c r="I938" s="5">
        <f>('Base Stats'!H486-'Descriptive Stats'!$F$3)/'Descriptive Stats'!$F$7</f>
        <v>-0.52625021408863437</v>
      </c>
      <c r="J938" s="6">
        <v>42</v>
      </c>
      <c r="K938" s="6">
        <f>(J938-'Descriptive Stats'!$H$3)/'Descriptive Stats'!$J$7</f>
        <v>-1.0870430951721248</v>
      </c>
      <c r="L938" s="6">
        <v>88</v>
      </c>
      <c r="M938" s="6">
        <f>(L938-'Descriptive Stats'!$J$3)/'Descriptive Stats'!$J$7</f>
        <v>0.5617907395447963</v>
      </c>
      <c r="N938" s="6">
        <v>30</v>
      </c>
      <c r="O938" s="6">
        <f>(N938-'Descriptive Stats'!$L$3)/'Descriptive Stats'!$L$7</f>
        <v>-1.2839400478353882</v>
      </c>
      <c r="P938" s="6">
        <v>350</v>
      </c>
      <c r="Q938" s="6">
        <f>(P938-'Descriptive Stats'!$N$3)/'Descriptive Stats'!$N$7</f>
        <v>-0.71617411756292704</v>
      </c>
      <c r="R938">
        <v>58.33</v>
      </c>
      <c r="S938" s="5">
        <v>0.49560737115280518</v>
      </c>
    </row>
    <row r="939" spans="1:19" ht="15" customHeight="1" x14ac:dyDescent="0.25">
      <c r="A939">
        <v>209</v>
      </c>
      <c r="B939">
        <v>209</v>
      </c>
      <c r="C939" t="s">
        <v>485</v>
      </c>
      <c r="D939" s="6">
        <v>60</v>
      </c>
      <c r="E939" s="6">
        <f>(D939-'Descriptive Stats'!$B$3)/'Descriptive Stats'!$B$7</f>
        <v>-0.36108810896885801</v>
      </c>
      <c r="F939" s="6">
        <v>80</v>
      </c>
      <c r="G939" s="6">
        <f>(F939-'Descriptive Stats'!$D$3)/'Descriptive Stats'!$D$7</f>
        <v>-6.0826366191425729E-3</v>
      </c>
      <c r="H939" s="6">
        <v>50</v>
      </c>
      <c r="I939" s="5">
        <f>('Base Stats'!H253-'Descriptive Stats'!$F$3)/'Descriptive Stats'!$F$7</f>
        <v>2.0835327517598179</v>
      </c>
      <c r="J939" s="6">
        <v>40</v>
      </c>
      <c r="K939" s="6">
        <f>(J939-'Descriptive Stats'!$H$3)/'Descriptive Stats'!$J$7</f>
        <v>-1.1580259728112177</v>
      </c>
      <c r="L939" s="6">
        <v>40</v>
      </c>
      <c r="M939" s="6">
        <f>(L939-'Descriptive Stats'!$J$3)/'Descriptive Stats'!$J$7</f>
        <v>-1.1417983237934313</v>
      </c>
      <c r="N939" s="6">
        <v>30</v>
      </c>
      <c r="O939" s="6">
        <f>(N939-'Descriptive Stats'!$L$3)/'Descriptive Stats'!$L$7</f>
        <v>-1.2839400478353882</v>
      </c>
      <c r="P939" s="6">
        <v>300</v>
      </c>
      <c r="Q939" s="6">
        <f>(P939-'Descriptive Stats'!$N$3)/'Descriptive Stats'!$N$7</f>
        <v>-1.1257087075282328</v>
      </c>
      <c r="R939">
        <v>50</v>
      </c>
      <c r="S939" s="5">
        <v>0.34604729046402294</v>
      </c>
    </row>
    <row r="940" spans="1:19" ht="15" customHeight="1" x14ac:dyDescent="0.25">
      <c r="A940">
        <v>304</v>
      </c>
      <c r="B940">
        <v>304</v>
      </c>
      <c r="C940" t="s">
        <v>606</v>
      </c>
      <c r="D940" s="6">
        <v>50</v>
      </c>
      <c r="E940" s="6">
        <f>(D940-'Descriptive Stats'!$B$3)/'Descriptive Stats'!$B$7</f>
        <v>-0.73838863996786008</v>
      </c>
      <c r="F940" s="6">
        <v>70</v>
      </c>
      <c r="G940" s="6">
        <f>(F940-'Descriptive Stats'!$D$3)/'Descriptive Stats'!$D$7</f>
        <v>-0.31384589242352434</v>
      </c>
      <c r="H940" s="6">
        <v>100</v>
      </c>
      <c r="I940" s="5">
        <f>('Base Stats'!H361-'Descriptive Stats'!$F$3)/'Descriptive Stats'!$F$7</f>
        <v>1.480235200189838E-2</v>
      </c>
      <c r="J940" s="6">
        <v>40</v>
      </c>
      <c r="K940" s="6">
        <f>(J940-'Descriptive Stats'!$H$3)/'Descriptive Stats'!$J$7</f>
        <v>-1.1580259728112177</v>
      </c>
      <c r="L940" s="6">
        <v>40</v>
      </c>
      <c r="M940" s="6">
        <f>(L940-'Descriptive Stats'!$J$3)/'Descriptive Stats'!$J$7</f>
        <v>-1.1417983237934313</v>
      </c>
      <c r="N940" s="6">
        <v>30</v>
      </c>
      <c r="O940" s="6">
        <f>(N940-'Descriptive Stats'!$L$3)/'Descriptive Stats'!$L$7</f>
        <v>-1.2839400478353882</v>
      </c>
      <c r="P940" s="6">
        <v>330</v>
      </c>
      <c r="Q940" s="6">
        <f>(P940-'Descriptive Stats'!$N$3)/'Descriptive Stats'!$N$7</f>
        <v>-0.87998795354904935</v>
      </c>
      <c r="R940">
        <v>55</v>
      </c>
      <c r="S940" s="5">
        <v>0.11051378111111454</v>
      </c>
    </row>
    <row r="941" spans="1:19" ht="15" customHeight="1" x14ac:dyDescent="0.25">
      <c r="A941">
        <v>167</v>
      </c>
      <c r="B941">
        <v>167</v>
      </c>
      <c r="C941" t="s">
        <v>439</v>
      </c>
      <c r="D941" s="6">
        <v>40</v>
      </c>
      <c r="E941" s="6">
        <f>(D941-'Descriptive Stats'!$B$3)/'Descriptive Stats'!$B$7</f>
        <v>-1.1156891709668622</v>
      </c>
      <c r="F941" s="6">
        <v>60</v>
      </c>
      <c r="G941" s="6">
        <f>(F941-'Descriptive Stats'!$D$3)/'Descriptive Stats'!$D$7</f>
        <v>-0.62160914822790603</v>
      </c>
      <c r="H941" s="6">
        <v>40</v>
      </c>
      <c r="I941" s="5">
        <f>('Base Stats'!H209-'Descriptive Stats'!$F$3)/'Descriptive Stats'!$F$7</f>
        <v>-1.0991294017139044</v>
      </c>
      <c r="J941" s="6">
        <v>40</v>
      </c>
      <c r="K941" s="6">
        <f>(J941-'Descriptive Stats'!$H$3)/'Descriptive Stats'!$J$7</f>
        <v>-1.1580259728112177</v>
      </c>
      <c r="L941" s="6">
        <v>40</v>
      </c>
      <c r="M941" s="6">
        <f>(L941-'Descriptive Stats'!$J$3)/'Descriptive Stats'!$J$7</f>
        <v>-1.1417983237934313</v>
      </c>
      <c r="N941" s="6">
        <v>30</v>
      </c>
      <c r="O941" s="6">
        <f>(N941-'Descriptive Stats'!$L$3)/'Descriptive Stats'!$L$7</f>
        <v>-1.2839400478353882</v>
      </c>
      <c r="P941" s="6">
        <v>250</v>
      </c>
      <c r="Q941" s="6">
        <f>(P941-'Descriptive Stats'!$N$3)/'Descriptive Stats'!$N$7</f>
        <v>-1.5352432974935384</v>
      </c>
      <c r="R941">
        <v>41.67</v>
      </c>
      <c r="S941" s="5">
        <v>5.4759001289191249E-2</v>
      </c>
    </row>
    <row r="942" spans="1:19" ht="15" customHeight="1" x14ac:dyDescent="0.25">
      <c r="A942">
        <v>837</v>
      </c>
      <c r="B942">
        <v>837</v>
      </c>
      <c r="C942" t="s">
        <v>1263</v>
      </c>
      <c r="D942" s="6">
        <v>30</v>
      </c>
      <c r="E942" s="6">
        <f>(D942-'Descriptive Stats'!$B$3)/'Descriptive Stats'!$B$7</f>
        <v>-1.4929897019658644</v>
      </c>
      <c r="F942" s="6">
        <v>40</v>
      </c>
      <c r="G942" s="6">
        <f>(F942-'Descriptive Stats'!$D$3)/'Descriptive Stats'!$D$7</f>
        <v>-1.2371356598366696</v>
      </c>
      <c r="H942" s="6">
        <v>50</v>
      </c>
      <c r="I942" s="5">
        <f>('Base Stats'!H959-'Descriptive Stats'!$F$3)/'Descriptive Stats'!$F$7</f>
        <v>0.33306856734927059</v>
      </c>
      <c r="J942" s="6">
        <v>40</v>
      </c>
      <c r="K942" s="6">
        <f>(J942-'Descriptive Stats'!$H$3)/'Descriptive Stats'!$J$7</f>
        <v>-1.1580259728112177</v>
      </c>
      <c r="L942" s="6">
        <v>50</v>
      </c>
      <c r="M942" s="6">
        <f>(L942-'Descriptive Stats'!$J$3)/'Descriptive Stats'!$J$7</f>
        <v>-0.7868839355979671</v>
      </c>
      <c r="N942" s="6">
        <v>30</v>
      </c>
      <c r="O942" s="6">
        <f>(N942-'Descriptive Stats'!$L$3)/'Descriptive Stats'!$L$7</f>
        <v>-1.2839400478353882</v>
      </c>
      <c r="P942" s="6">
        <v>240</v>
      </c>
      <c r="Q942" s="6">
        <f>(P942-'Descriptive Stats'!$N$3)/'Descriptive Stats'!$N$7</f>
        <v>-1.6171502154865995</v>
      </c>
      <c r="R942">
        <v>40</v>
      </c>
      <c r="S942" s="5">
        <v>6.7846481803066572E-2</v>
      </c>
    </row>
    <row r="943" spans="1:19" ht="15" customHeight="1" x14ac:dyDescent="0.25">
      <c r="A943">
        <v>270</v>
      </c>
      <c r="B943">
        <v>270</v>
      </c>
      <c r="C943" t="s">
        <v>566</v>
      </c>
      <c r="D943" s="6">
        <v>40</v>
      </c>
      <c r="E943" s="6">
        <f>(D943-'Descriptive Stats'!$B$3)/'Descriptive Stats'!$B$7</f>
        <v>-1.1156891709668622</v>
      </c>
      <c r="F943" s="6">
        <v>30</v>
      </c>
      <c r="G943" s="6">
        <f>(F943-'Descriptive Stats'!$D$3)/'Descriptive Stats'!$D$7</f>
        <v>-1.5448989156410513</v>
      </c>
      <c r="H943" s="6">
        <v>30</v>
      </c>
      <c r="I943" s="5">
        <f>('Base Stats'!H324-'Descriptive Stats'!$F$3)/'Descriptive Stats'!$F$7</f>
        <v>-0.1125041341370505</v>
      </c>
      <c r="J943" s="6">
        <v>40</v>
      </c>
      <c r="K943" s="6">
        <f>(J943-'Descriptive Stats'!$H$3)/'Descriptive Stats'!$J$7</f>
        <v>-1.1580259728112177</v>
      </c>
      <c r="L943" s="6">
        <v>50</v>
      </c>
      <c r="M943" s="6">
        <f>(L943-'Descriptive Stats'!$J$3)/'Descriptive Stats'!$J$7</f>
        <v>-0.7868839355979671</v>
      </c>
      <c r="N943" s="6">
        <v>30</v>
      </c>
      <c r="O943" s="6">
        <f>(N943-'Descriptive Stats'!$L$3)/'Descriptive Stats'!$L$7</f>
        <v>-1.2839400478353882</v>
      </c>
      <c r="P943" s="6">
        <v>220</v>
      </c>
      <c r="Q943" s="6">
        <f>(P943-'Descriptive Stats'!$N$3)/'Descriptive Stats'!$N$7</f>
        <v>-1.7809640514727219</v>
      </c>
      <c r="R943">
        <v>36.67</v>
      </c>
      <c r="S943" s="5">
        <v>7.2408069178951706E-2</v>
      </c>
    </row>
    <row r="944" spans="1:19" ht="15" customHeight="1" x14ac:dyDescent="0.25">
      <c r="A944">
        <v>287</v>
      </c>
      <c r="B944">
        <v>287</v>
      </c>
      <c r="C944" t="s">
        <v>585</v>
      </c>
      <c r="D944" s="6">
        <v>60</v>
      </c>
      <c r="E944" s="6">
        <f>(D944-'Descriptive Stats'!$B$3)/'Descriptive Stats'!$B$7</f>
        <v>-0.36108810896885801</v>
      </c>
      <c r="F944" s="6">
        <v>60</v>
      </c>
      <c r="G944" s="6">
        <f>(F944-'Descriptive Stats'!$D$3)/'Descriptive Stats'!$D$7</f>
        <v>-0.62160914822790603</v>
      </c>
      <c r="H944" s="6">
        <v>60</v>
      </c>
      <c r="I944" s="5">
        <f>('Base Stats'!H342-'Descriptive Stats'!$F$3)/'Descriptive Stats'!$F$7</f>
        <v>-0.14433075567178771</v>
      </c>
      <c r="J944" s="6">
        <v>35</v>
      </c>
      <c r="K944" s="6">
        <f>(J944-'Descriptive Stats'!$H$3)/'Descriptive Stats'!$J$7</f>
        <v>-1.3354831669089497</v>
      </c>
      <c r="L944" s="6">
        <v>35</v>
      </c>
      <c r="M944" s="6">
        <f>(L944-'Descriptive Stats'!$J$3)/'Descriptive Stats'!$J$7</f>
        <v>-1.3192555178911634</v>
      </c>
      <c r="N944" s="6">
        <v>30</v>
      </c>
      <c r="O944" s="6">
        <f>(N944-'Descriptive Stats'!$L$3)/'Descriptive Stats'!$L$7</f>
        <v>-1.2839400478353882</v>
      </c>
      <c r="P944" s="6">
        <v>280</v>
      </c>
      <c r="Q944" s="6">
        <f>(P944-'Descriptive Stats'!$N$3)/'Descriptive Stats'!$N$7</f>
        <v>-1.2895225435143551</v>
      </c>
      <c r="R944">
        <v>46.67</v>
      </c>
      <c r="S944" s="5">
        <v>0.14123855021179368</v>
      </c>
    </row>
    <row r="945" spans="1:19" ht="15" customHeight="1" x14ac:dyDescent="0.25">
      <c r="A945">
        <v>374</v>
      </c>
      <c r="B945">
        <v>374</v>
      </c>
      <c r="C945" t="s">
        <v>696</v>
      </c>
      <c r="D945" s="6">
        <v>40</v>
      </c>
      <c r="E945" s="6">
        <f>(D945-'Descriptive Stats'!$B$3)/'Descriptive Stats'!$B$7</f>
        <v>-1.1156891709668622</v>
      </c>
      <c r="F945" s="6">
        <v>55</v>
      </c>
      <c r="G945" s="6">
        <f>(F945-'Descriptive Stats'!$D$3)/'Descriptive Stats'!$D$7</f>
        <v>-0.77549077613009698</v>
      </c>
      <c r="H945" s="6">
        <v>80</v>
      </c>
      <c r="I945" s="5">
        <f>('Base Stats'!H441-'Descriptive Stats'!$F$3)/'Descriptive Stats'!$F$7</f>
        <v>1.1287341057177012</v>
      </c>
      <c r="J945" s="6">
        <v>35</v>
      </c>
      <c r="K945" s="6">
        <f>(J945-'Descriptive Stats'!$H$3)/'Descriptive Stats'!$J$7</f>
        <v>-1.3354831669089497</v>
      </c>
      <c r="L945" s="6">
        <v>60</v>
      </c>
      <c r="M945" s="6">
        <f>(L945-'Descriptive Stats'!$J$3)/'Descriptive Stats'!$J$7</f>
        <v>-0.4319695474025031</v>
      </c>
      <c r="N945" s="6">
        <v>30</v>
      </c>
      <c r="O945" s="6">
        <f>(N945-'Descriptive Stats'!$L$3)/'Descriptive Stats'!$L$7</f>
        <v>-1.2839400478353882</v>
      </c>
      <c r="P945" s="6">
        <v>300</v>
      </c>
      <c r="Q945" s="6">
        <f>(P945-'Descriptive Stats'!$N$3)/'Descriptive Stats'!$N$7</f>
        <v>-1.1257087075282328</v>
      </c>
      <c r="R945">
        <v>50</v>
      </c>
      <c r="S945" s="5">
        <v>0.49953763274741392</v>
      </c>
    </row>
    <row r="946" spans="1:19" ht="15" customHeight="1" x14ac:dyDescent="0.25">
      <c r="A946">
        <v>185</v>
      </c>
      <c r="B946">
        <v>185</v>
      </c>
      <c r="C946" t="s">
        <v>459</v>
      </c>
      <c r="D946" s="6">
        <v>70</v>
      </c>
      <c r="E946" s="6">
        <f>(D946-'Descriptive Stats'!$B$3)/'Descriptive Stats'!$B$7</f>
        <v>1.6212422030144117E-2</v>
      </c>
      <c r="F946" s="6">
        <v>100</v>
      </c>
      <c r="G946" s="6">
        <f>(F946-'Descriptive Stats'!$D$3)/'Descriptive Stats'!$D$7</f>
        <v>0.60944387498962094</v>
      </c>
      <c r="H946" s="6">
        <v>115</v>
      </c>
      <c r="I946" s="5">
        <f>('Base Stats'!H228-'Descriptive Stats'!$F$3)/'Descriptive Stats'!$F$7</f>
        <v>0.17393545967558449</v>
      </c>
      <c r="J946" s="6">
        <v>30</v>
      </c>
      <c r="K946" s="6">
        <f>(J946-'Descriptive Stats'!$H$3)/'Descriptive Stats'!$J$7</f>
        <v>-1.5129403610066818</v>
      </c>
      <c r="L946" s="6">
        <v>65</v>
      </c>
      <c r="M946" s="6">
        <f>(L946-'Descriptive Stats'!$J$3)/'Descriptive Stats'!$J$7</f>
        <v>-0.25451235330477107</v>
      </c>
      <c r="N946" s="6">
        <v>30</v>
      </c>
      <c r="O946" s="6">
        <f>(N946-'Descriptive Stats'!$L$3)/'Descriptive Stats'!$L$7</f>
        <v>-1.2839400478353882</v>
      </c>
      <c r="P946" s="6">
        <v>410</v>
      </c>
      <c r="Q946" s="6">
        <f>(P946-'Descriptive Stats'!$N$3)/'Descriptive Stats'!$N$7</f>
        <v>-0.22473260960456012</v>
      </c>
      <c r="R946">
        <v>68.33</v>
      </c>
      <c r="S946" s="5">
        <v>0.98527587240202175</v>
      </c>
    </row>
    <row r="947" spans="1:19" ht="15" customHeight="1" x14ac:dyDescent="0.25">
      <c r="A947">
        <v>562</v>
      </c>
      <c r="B947" t="s">
        <v>941</v>
      </c>
      <c r="C947" t="s">
        <v>942</v>
      </c>
      <c r="D947" s="6">
        <v>38</v>
      </c>
      <c r="E947" s="6">
        <f>(D947-'Descriptive Stats'!$B$3)/'Descriptive Stats'!$B$7</f>
        <v>-1.1911492771666627</v>
      </c>
      <c r="F947" s="6">
        <v>55</v>
      </c>
      <c r="G947" s="6">
        <f>(F947-'Descriptive Stats'!$D$3)/'Descriptive Stats'!$D$7</f>
        <v>-0.77549077613009698</v>
      </c>
      <c r="H947" s="6">
        <v>85</v>
      </c>
      <c r="I947" s="5">
        <f>('Base Stats'!H658-'Descriptive Stats'!$F$3)/'Descriptive Stats'!$F$7</f>
        <v>-0.97182291557495548</v>
      </c>
      <c r="J947" s="6">
        <v>30</v>
      </c>
      <c r="K947" s="6">
        <f>(J947-'Descriptive Stats'!$H$3)/'Descriptive Stats'!$J$7</f>
        <v>-1.5129403610066818</v>
      </c>
      <c r="L947" s="6">
        <v>65</v>
      </c>
      <c r="M947" s="6">
        <f>(L947-'Descriptive Stats'!$J$3)/'Descriptive Stats'!$J$7</f>
        <v>-0.25451235330477107</v>
      </c>
      <c r="N947" s="6">
        <v>30</v>
      </c>
      <c r="O947" s="6">
        <f>(N947-'Descriptive Stats'!$L$3)/'Descriptive Stats'!$L$7</f>
        <v>-1.2839400478353882</v>
      </c>
      <c r="P947" s="6">
        <v>303</v>
      </c>
      <c r="Q947" s="6">
        <f>(P947-'Descriptive Stats'!$N$3)/'Descriptive Stats'!$N$7</f>
        <v>-1.1011366321303144</v>
      </c>
      <c r="R947">
        <v>50.5</v>
      </c>
      <c r="S947" s="5">
        <v>0.24541875543022831</v>
      </c>
    </row>
    <row r="948" spans="1:19" ht="15" customHeight="1" x14ac:dyDescent="0.25">
      <c r="A948">
        <v>273</v>
      </c>
      <c r="B948">
        <v>273</v>
      </c>
      <c r="C948" t="s">
        <v>569</v>
      </c>
      <c r="D948" s="6">
        <v>40</v>
      </c>
      <c r="E948" s="6">
        <f>(D948-'Descriptive Stats'!$B$3)/'Descriptive Stats'!$B$7</f>
        <v>-1.1156891709668622</v>
      </c>
      <c r="F948" s="6">
        <v>40</v>
      </c>
      <c r="G948" s="6">
        <f>(F948-'Descriptive Stats'!$D$3)/'Descriptive Stats'!$D$7</f>
        <v>-1.2371356598366696</v>
      </c>
      <c r="H948" s="6">
        <v>50</v>
      </c>
      <c r="I948" s="5">
        <f>('Base Stats'!H327-'Descriptive Stats'!$F$3)/'Descriptive Stats'!$F$7</f>
        <v>1.480235200189838E-2</v>
      </c>
      <c r="J948" s="6">
        <v>30</v>
      </c>
      <c r="K948" s="6">
        <f>(J948-'Descriptive Stats'!$H$3)/'Descriptive Stats'!$J$7</f>
        <v>-1.5129403610066818</v>
      </c>
      <c r="L948" s="6">
        <v>30</v>
      </c>
      <c r="M948" s="6">
        <f>(L948-'Descriptive Stats'!$J$3)/'Descriptive Stats'!$J$7</f>
        <v>-1.4967127119888952</v>
      </c>
      <c r="N948" s="6">
        <v>30</v>
      </c>
      <c r="O948" s="6">
        <f>(N948-'Descriptive Stats'!$L$3)/'Descriptive Stats'!$L$7</f>
        <v>-1.2839400478353882</v>
      </c>
      <c r="P948" s="6">
        <v>220</v>
      </c>
      <c r="Q948" s="6">
        <f>(P948-'Descriptive Stats'!$N$3)/'Descriptive Stats'!$N$7</f>
        <v>-1.7809640514727219</v>
      </c>
      <c r="R948">
        <v>36.67</v>
      </c>
      <c r="S948" s="5">
        <v>0.16580898905638383</v>
      </c>
    </row>
    <row r="949" spans="1:19" ht="15" customHeight="1" x14ac:dyDescent="0.25">
      <c r="A949">
        <v>191</v>
      </c>
      <c r="B949">
        <v>191</v>
      </c>
      <c r="C949" t="s">
        <v>465</v>
      </c>
      <c r="D949" s="6">
        <v>30</v>
      </c>
      <c r="E949" s="6">
        <f>(D949-'Descriptive Stats'!$B$3)/'Descriptive Stats'!$B$7</f>
        <v>-1.4929897019658644</v>
      </c>
      <c r="F949" s="6">
        <v>30</v>
      </c>
      <c r="G949" s="6">
        <f>(F949-'Descriptive Stats'!$D$3)/'Descriptive Stats'!$D$7</f>
        <v>-1.5448989156410513</v>
      </c>
      <c r="H949" s="6">
        <v>30</v>
      </c>
      <c r="I949" s="5">
        <f>('Base Stats'!H234-'Descriptive Stats'!$F$3)/'Descriptive Stats'!$F$7</f>
        <v>7.8455595071372827E-2</v>
      </c>
      <c r="J949" s="6">
        <v>30</v>
      </c>
      <c r="K949" s="6">
        <f>(J949-'Descriptive Stats'!$H$3)/'Descriptive Stats'!$J$7</f>
        <v>-1.5129403610066818</v>
      </c>
      <c r="L949" s="6">
        <v>30</v>
      </c>
      <c r="M949" s="6">
        <f>(L949-'Descriptive Stats'!$J$3)/'Descriptive Stats'!$J$7</f>
        <v>-1.4967127119888952</v>
      </c>
      <c r="N949" s="6">
        <v>30</v>
      </c>
      <c r="O949" s="6">
        <f>(N949-'Descriptive Stats'!$L$3)/'Descriptive Stats'!$L$7</f>
        <v>-1.2839400478353882</v>
      </c>
      <c r="P949" s="6">
        <v>180</v>
      </c>
      <c r="Q949" s="6">
        <f>(P949-'Descriptive Stats'!$N$3)/'Descriptive Stats'!$N$7</f>
        <v>-2.1085917234449667</v>
      </c>
      <c r="R949">
        <v>30</v>
      </c>
      <c r="S949" s="5">
        <v>1.0607377176315129</v>
      </c>
    </row>
    <row r="950" spans="1:19" ht="15" customHeight="1" x14ac:dyDescent="0.25">
      <c r="A950">
        <v>11</v>
      </c>
      <c r="B950">
        <v>11</v>
      </c>
      <c r="C950" t="s">
        <v>209</v>
      </c>
      <c r="D950" s="6">
        <v>50</v>
      </c>
      <c r="E950" s="6">
        <f>(D950-'Descriptive Stats'!$B$3)/'Descriptive Stats'!$B$7</f>
        <v>-0.73838863996786008</v>
      </c>
      <c r="F950" s="6">
        <v>20</v>
      </c>
      <c r="G950" s="6">
        <f>(F950-'Descriptive Stats'!$D$3)/'Descriptive Stats'!$D$7</f>
        <v>-1.852662171445433</v>
      </c>
      <c r="H950" s="6">
        <v>55</v>
      </c>
      <c r="I950" s="5">
        <f>('Base Stats'!H16-'Descriptive Stats'!$F$3)/'Descriptive Stats'!$F$7</f>
        <v>-0.14433075567178771</v>
      </c>
      <c r="J950" s="6">
        <v>25</v>
      </c>
      <c r="K950" s="6">
        <f>(J950-'Descriptive Stats'!$H$3)/'Descriptive Stats'!$J$7</f>
        <v>-1.6903975551044139</v>
      </c>
      <c r="L950" s="6">
        <v>25</v>
      </c>
      <c r="M950" s="6">
        <f>(L950-'Descriptive Stats'!$J$3)/'Descriptive Stats'!$J$7</f>
        <v>-1.6741699060866273</v>
      </c>
      <c r="N950" s="6">
        <v>30</v>
      </c>
      <c r="O950" s="6">
        <f>(N950-'Descriptive Stats'!$L$3)/'Descriptive Stats'!$L$7</f>
        <v>-1.2839400478353882</v>
      </c>
      <c r="P950" s="6">
        <v>205</v>
      </c>
      <c r="Q950" s="6">
        <f>(P950-'Descriptive Stats'!$N$3)/'Descriptive Stats'!$N$7</f>
        <v>-1.9038244284623136</v>
      </c>
      <c r="R950">
        <v>34.17</v>
      </c>
      <c r="S950" s="5">
        <v>0.74608130371026904</v>
      </c>
    </row>
    <row r="951" spans="1:19" ht="15" customHeight="1" x14ac:dyDescent="0.25">
      <c r="A951">
        <v>440</v>
      </c>
      <c r="B951">
        <v>440</v>
      </c>
      <c r="C951" t="s">
        <v>786</v>
      </c>
      <c r="D951" s="6">
        <v>100</v>
      </c>
      <c r="E951" s="6">
        <f>(D951-'Descriptive Stats'!$B$3)/'Descriptive Stats'!$B$7</f>
        <v>1.1481140150271505</v>
      </c>
      <c r="F951" s="6">
        <v>5</v>
      </c>
      <c r="G951" s="6">
        <f>(F951-'Descriptive Stats'!$D$3)/'Descriptive Stats'!$D$7</f>
        <v>-2.3143070551520055</v>
      </c>
      <c r="H951" s="6">
        <v>5</v>
      </c>
      <c r="I951" s="5">
        <f>('Base Stats'!H519-'Descriptive Stats'!$F$3)/'Descriptive Stats'!$F$7</f>
        <v>-1.2582625093875905</v>
      </c>
      <c r="J951" s="6">
        <v>15</v>
      </c>
      <c r="K951" s="6">
        <f>(J951-'Descriptive Stats'!$H$3)/'Descriptive Stats'!$J$7</f>
        <v>-2.0453119432998781</v>
      </c>
      <c r="L951" s="6">
        <v>65</v>
      </c>
      <c r="M951" s="6">
        <f>(L951-'Descriptive Stats'!$J$3)/'Descriptive Stats'!$J$7</f>
        <v>-0.25451235330477107</v>
      </c>
      <c r="N951" s="6">
        <v>30</v>
      </c>
      <c r="O951" s="6">
        <f>(N951-'Descriptive Stats'!$L$3)/'Descriptive Stats'!$L$7</f>
        <v>-1.2839400478353882</v>
      </c>
      <c r="P951" s="6">
        <v>220</v>
      </c>
      <c r="Q951" s="6">
        <f>(P951-'Descriptive Stats'!$N$3)/'Descriptive Stats'!$N$7</f>
        <v>-1.7809640514727219</v>
      </c>
      <c r="R951">
        <v>36.67</v>
      </c>
      <c r="S951" s="5">
        <v>2.0386143945487731</v>
      </c>
    </row>
    <row r="952" spans="1:19" ht="15" customHeight="1" x14ac:dyDescent="0.25">
      <c r="A952">
        <v>858</v>
      </c>
      <c r="B952">
        <v>858</v>
      </c>
      <c r="C952" t="s">
        <v>1286</v>
      </c>
      <c r="D952" s="6">
        <v>57</v>
      </c>
      <c r="E952" s="6">
        <f>(D952-'Descriptive Stats'!$B$3)/'Descriptive Stats'!$B$7</f>
        <v>-0.47427826826855862</v>
      </c>
      <c r="F952" s="6">
        <v>90</v>
      </c>
      <c r="G952" s="6">
        <f>(F952-'Descriptive Stats'!$D$3)/'Descriptive Stats'!$D$7</f>
        <v>0.3016806191852392</v>
      </c>
      <c r="H952" s="6">
        <v>95</v>
      </c>
      <c r="I952" s="5">
        <f>('Base Stats'!H981-'Descriptive Stats'!$F$3)/'Descriptive Stats'!$F$7</f>
        <v>-1.0991294017139044</v>
      </c>
      <c r="J952" s="6">
        <v>136</v>
      </c>
      <c r="K952" s="6">
        <f>(J952-'Descriptive Stats'!$H$3)/'Descriptive Stats'!$J$7</f>
        <v>2.2491521538652375</v>
      </c>
      <c r="L952" s="6">
        <v>103</v>
      </c>
      <c r="M952" s="6">
        <f>(L952-'Descriptive Stats'!$J$3)/'Descriptive Stats'!$J$7</f>
        <v>1.0941623218379923</v>
      </c>
      <c r="N952" s="6">
        <v>29</v>
      </c>
      <c r="O952" s="6">
        <f>(N952-'Descriptive Stats'!$L$3)/'Descriptive Stats'!$L$7</f>
        <v>-1.3174324178215013</v>
      </c>
      <c r="P952" s="6">
        <v>510</v>
      </c>
      <c r="Q952" s="6">
        <f>(P952-'Descriptive Stats'!$N$3)/'Descriptive Stats'!$N$7</f>
        <v>0.59433657032605136</v>
      </c>
      <c r="R952">
        <v>85</v>
      </c>
      <c r="S952" s="5">
        <v>1.2969529990784838</v>
      </c>
    </row>
    <row r="953" spans="1:19" ht="15" customHeight="1" x14ac:dyDescent="0.25">
      <c r="A953">
        <v>518</v>
      </c>
      <c r="B953">
        <v>518</v>
      </c>
      <c r="C953" t="s">
        <v>886</v>
      </c>
      <c r="D953" s="6">
        <v>116</v>
      </c>
      <c r="E953" s="6">
        <f>(D953-'Descriptive Stats'!$B$3)/'Descriptive Stats'!$B$7</f>
        <v>1.7517948646255539</v>
      </c>
      <c r="F953" s="6">
        <v>55</v>
      </c>
      <c r="G953" s="6">
        <f>(F953-'Descriptive Stats'!$D$3)/'Descriptive Stats'!$D$7</f>
        <v>-0.77549077613009698</v>
      </c>
      <c r="H953" s="6">
        <v>85</v>
      </c>
      <c r="I953" s="5">
        <f>('Base Stats'!H608-'Descriptive Stats'!$F$3)/'Descriptive Stats'!$F$7</f>
        <v>-1.067302780179167</v>
      </c>
      <c r="J953" s="6">
        <v>107</v>
      </c>
      <c r="K953" s="6">
        <f>(J953-'Descriptive Stats'!$H$3)/'Descriptive Stats'!$J$7</f>
        <v>1.2199004280983916</v>
      </c>
      <c r="L953" s="6">
        <v>95</v>
      </c>
      <c r="M953" s="6">
        <f>(L953-'Descriptive Stats'!$J$3)/'Descriptive Stats'!$J$7</f>
        <v>0.81023081128162111</v>
      </c>
      <c r="N953" s="6">
        <v>29</v>
      </c>
      <c r="O953" s="6">
        <f>(N953-'Descriptive Stats'!$L$3)/'Descriptive Stats'!$L$7</f>
        <v>-1.3174324178215013</v>
      </c>
      <c r="P953" s="6">
        <v>487</v>
      </c>
      <c r="Q953" s="6">
        <f>(P953-'Descriptive Stats'!$N$3)/'Descriptive Stats'!$N$7</f>
        <v>0.40595065894201071</v>
      </c>
      <c r="R953">
        <v>81.17</v>
      </c>
      <c r="S953" s="5">
        <v>1.1914771395993966</v>
      </c>
    </row>
    <row r="954" spans="1:19" x14ac:dyDescent="0.25">
      <c r="A954">
        <v>683</v>
      </c>
      <c r="B954">
        <v>683</v>
      </c>
      <c r="C954" t="s">
        <v>1081</v>
      </c>
      <c r="D954" s="6">
        <v>101</v>
      </c>
      <c r="E954" s="6">
        <f>(D954-'Descriptive Stats'!$B$3)/'Descriptive Stats'!$B$7</f>
        <v>1.1858440681270506</v>
      </c>
      <c r="F954" s="6">
        <v>72</v>
      </c>
      <c r="G954" s="6">
        <f>(F954-'Descriptive Stats'!$D$3)/'Descriptive Stats'!$D$7</f>
        <v>-0.25229324126264796</v>
      </c>
      <c r="H954" s="6">
        <v>72</v>
      </c>
      <c r="I954" s="5">
        <f>('Base Stats'!H788-'Descriptive Stats'!$F$3)/'Descriptive Stats'!$F$7</f>
        <v>-0.78086318636653218</v>
      </c>
      <c r="J954" s="6">
        <v>99</v>
      </c>
      <c r="K954" s="6">
        <f>(J954-'Descriptive Stats'!$H$3)/'Descriptive Stats'!$J$7</f>
        <v>0.93596891754202027</v>
      </c>
      <c r="L954" s="6">
        <v>89</v>
      </c>
      <c r="M954" s="6">
        <f>(L954-'Descriptive Stats'!$J$3)/'Descriptive Stats'!$J$7</f>
        <v>0.59728217836434272</v>
      </c>
      <c r="N954" s="6">
        <v>29</v>
      </c>
      <c r="O954" s="6">
        <f>(N954-'Descriptive Stats'!$L$3)/'Descriptive Stats'!$L$7</f>
        <v>-1.3174324178215013</v>
      </c>
      <c r="P954" s="6">
        <v>462</v>
      </c>
      <c r="Q954" s="6">
        <f>(P954-'Descriptive Stats'!$N$3)/'Descriptive Stats'!$N$7</f>
        <v>0.20118336395935785</v>
      </c>
      <c r="R954">
        <v>77</v>
      </c>
      <c r="S954" s="5">
        <v>0.76227942715416797</v>
      </c>
    </row>
    <row r="955" spans="1:19" ht="15" customHeight="1" x14ac:dyDescent="0.25">
      <c r="A955">
        <v>665</v>
      </c>
      <c r="B955">
        <v>665</v>
      </c>
      <c r="C955" t="s">
        <v>1061</v>
      </c>
      <c r="D955" s="6">
        <v>45</v>
      </c>
      <c r="E955" s="6">
        <f>(D955-'Descriptive Stats'!$B$3)/'Descriptive Stats'!$B$7</f>
        <v>-0.92703890546736112</v>
      </c>
      <c r="F955" s="6">
        <v>22</v>
      </c>
      <c r="G955" s="6">
        <f>(F955-'Descriptive Stats'!$D$3)/'Descriptive Stats'!$D$7</f>
        <v>-1.7911095202845566</v>
      </c>
      <c r="H955" s="6">
        <v>60</v>
      </c>
      <c r="I955" s="5">
        <f>('Base Stats'!H769-'Descriptive Stats'!$F$3)/'Descriptive Stats'!$F$7</f>
        <v>1.1287341057177012</v>
      </c>
      <c r="J955" s="6">
        <v>27</v>
      </c>
      <c r="K955" s="6">
        <f>(J955-'Descriptive Stats'!$H$3)/'Descriptive Stats'!$J$7</f>
        <v>-1.6194146774653211</v>
      </c>
      <c r="L955" s="6">
        <v>30</v>
      </c>
      <c r="M955" s="6">
        <f>(L955-'Descriptive Stats'!$J$3)/'Descriptive Stats'!$J$7</f>
        <v>-1.4967127119888952</v>
      </c>
      <c r="N955" s="6">
        <v>29</v>
      </c>
      <c r="O955" s="6">
        <f>(N955-'Descriptive Stats'!$L$3)/'Descriptive Stats'!$L$7</f>
        <v>-1.3174324178215013</v>
      </c>
      <c r="P955" s="6">
        <v>213</v>
      </c>
      <c r="Q955" s="6">
        <f>(P955-'Descriptive Stats'!$N$3)/'Descriptive Stats'!$N$7</f>
        <v>-1.8382988940678648</v>
      </c>
      <c r="R955">
        <v>35.5</v>
      </c>
      <c r="S955" s="5">
        <v>0.16354109238574802</v>
      </c>
    </row>
    <row r="956" spans="1:19" ht="15" customHeight="1" x14ac:dyDescent="0.25">
      <c r="A956">
        <v>293</v>
      </c>
      <c r="B956">
        <v>293</v>
      </c>
      <c r="C956" t="s">
        <v>591</v>
      </c>
      <c r="D956" s="6">
        <v>64</v>
      </c>
      <c r="E956" s="6">
        <f>(D956-'Descriptive Stats'!$B$3)/'Descriptive Stats'!$B$7</f>
        <v>-0.21016789656925716</v>
      </c>
      <c r="F956" s="6">
        <v>51</v>
      </c>
      <c r="G956" s="6">
        <f>(F956-'Descriptive Stats'!$D$3)/'Descriptive Stats'!$D$7</f>
        <v>-0.89859607845184963</v>
      </c>
      <c r="H956" s="6">
        <v>23</v>
      </c>
      <c r="I956" s="5">
        <f>('Base Stats'!H348-'Descriptive Stats'!$F$3)/'Descriptive Stats'!$F$7</f>
        <v>-0.46259697101915992</v>
      </c>
      <c r="J956" s="6">
        <v>51</v>
      </c>
      <c r="K956" s="6">
        <f>(J956-'Descriptive Stats'!$H$3)/'Descriptive Stats'!$J$7</f>
        <v>-0.7676201457962073</v>
      </c>
      <c r="L956" s="6">
        <v>23</v>
      </c>
      <c r="M956" s="6">
        <f>(L956-'Descriptive Stats'!$J$3)/'Descriptive Stats'!$J$7</f>
        <v>-1.7451527837257201</v>
      </c>
      <c r="N956" s="6">
        <v>28</v>
      </c>
      <c r="O956" s="6">
        <f>(N956-'Descriptive Stats'!$L$3)/'Descriptive Stats'!$L$7</f>
        <v>-1.3509247878076143</v>
      </c>
      <c r="P956" s="6">
        <v>240</v>
      </c>
      <c r="Q956" s="6">
        <f>(P956-'Descriptive Stats'!$N$3)/'Descriptive Stats'!$N$7</f>
        <v>-1.6171502154865995</v>
      </c>
      <c r="R956">
        <v>40</v>
      </c>
      <c r="S956" s="5">
        <v>0.23840639698279176</v>
      </c>
    </row>
    <row r="957" spans="1:19" ht="15" customHeight="1" x14ac:dyDescent="0.25">
      <c r="A957">
        <v>713</v>
      </c>
      <c r="B957">
        <v>713</v>
      </c>
      <c r="C957" t="s">
        <v>1117</v>
      </c>
      <c r="D957" s="6">
        <v>95</v>
      </c>
      <c r="E957" s="6">
        <f>(D957-'Descriptive Stats'!$B$3)/'Descriptive Stats'!$B$7</f>
        <v>0.95946374952764946</v>
      </c>
      <c r="F957" s="6">
        <v>117</v>
      </c>
      <c r="G957" s="6">
        <f>(F957-'Descriptive Stats'!$D$3)/'Descriptive Stats'!$D$7</f>
        <v>1.1326414098570698</v>
      </c>
      <c r="H957" s="6">
        <v>184</v>
      </c>
      <c r="I957" s="5">
        <f>('Base Stats'!H824-'Descriptive Stats'!$F$3)/'Descriptive Stats'!$F$7</f>
        <v>-0.14433075567178771</v>
      </c>
      <c r="J957" s="6">
        <v>44</v>
      </c>
      <c r="K957" s="6">
        <f>(J957-'Descriptive Stats'!$H$3)/'Descriptive Stats'!$J$7</f>
        <v>-1.0160602175330322</v>
      </c>
      <c r="L957" s="6">
        <v>46</v>
      </c>
      <c r="M957" s="6">
        <f>(L957-'Descriptive Stats'!$J$3)/'Descriptive Stats'!$J$7</f>
        <v>-0.92884969087615277</v>
      </c>
      <c r="N957" s="6">
        <v>28</v>
      </c>
      <c r="O957" s="6">
        <f>(N957-'Descriptive Stats'!$L$3)/'Descriptive Stats'!$L$7</f>
        <v>-1.3509247878076143</v>
      </c>
      <c r="P957" s="6">
        <v>514</v>
      </c>
      <c r="Q957" s="6">
        <f>(P957-'Descriptive Stats'!$N$3)/'Descriptive Stats'!$N$7</f>
        <v>0.62709933752327585</v>
      </c>
      <c r="R957">
        <v>85.67</v>
      </c>
      <c r="S957" s="5">
        <v>0.95043540918294744</v>
      </c>
    </row>
    <row r="958" spans="1:19" ht="15" customHeight="1" x14ac:dyDescent="0.25">
      <c r="A958">
        <v>679</v>
      </c>
      <c r="B958">
        <v>679</v>
      </c>
      <c r="C958" t="s">
        <v>1075</v>
      </c>
      <c r="D958" s="6">
        <v>45</v>
      </c>
      <c r="E958" s="6">
        <f>(D958-'Descriptive Stats'!$B$3)/'Descriptive Stats'!$B$7</f>
        <v>-0.92703890546736112</v>
      </c>
      <c r="F958" s="6">
        <v>80</v>
      </c>
      <c r="G958" s="6">
        <f>(F958-'Descriptive Stats'!$D$3)/'Descriptive Stats'!$D$7</f>
        <v>-6.0826366191425729E-3</v>
      </c>
      <c r="H958" s="6">
        <v>100</v>
      </c>
      <c r="I958" s="5">
        <f>('Base Stats'!H783-'Descriptive Stats'!$F$3)/'Descriptive Stats'!$F$7</f>
        <v>-1.7356618324086488</v>
      </c>
      <c r="J958" s="6">
        <v>35</v>
      </c>
      <c r="K958" s="6">
        <f>(J958-'Descriptive Stats'!$H$3)/'Descriptive Stats'!$J$7</f>
        <v>-1.3354831669089497</v>
      </c>
      <c r="L958" s="6">
        <v>37</v>
      </c>
      <c r="M958" s="6">
        <f>(L958-'Descriptive Stats'!$J$3)/'Descriptive Stats'!$J$7</f>
        <v>-1.2482726402520705</v>
      </c>
      <c r="N958" s="6">
        <v>28</v>
      </c>
      <c r="O958" s="6">
        <f>(N958-'Descriptive Stats'!$L$3)/'Descriptive Stats'!$L$7</f>
        <v>-1.3509247878076143</v>
      </c>
      <c r="P958" s="6">
        <v>325</v>
      </c>
      <c r="Q958" s="6">
        <f>(P958-'Descriptive Stats'!$N$3)/'Descriptive Stats'!$N$7</f>
        <v>-0.92094141254557993</v>
      </c>
      <c r="R958">
        <v>54.17</v>
      </c>
      <c r="S958" s="5">
        <v>0.37766088693085237</v>
      </c>
    </row>
    <row r="959" spans="1:19" ht="15" customHeight="1" x14ac:dyDescent="0.25">
      <c r="A959">
        <v>712</v>
      </c>
      <c r="B959">
        <v>712</v>
      </c>
      <c r="C959" t="s">
        <v>1116</v>
      </c>
      <c r="D959" s="6">
        <v>55</v>
      </c>
      <c r="E959" s="6">
        <f>(D959-'Descriptive Stats'!$B$3)/'Descriptive Stats'!$B$7</f>
        <v>-0.54973837446835905</v>
      </c>
      <c r="F959" s="6">
        <v>69</v>
      </c>
      <c r="G959" s="6">
        <f>(F959-'Descriptive Stats'!$D$3)/'Descriptive Stats'!$D$7</f>
        <v>-0.34462221800396248</v>
      </c>
      <c r="H959" s="6">
        <v>85</v>
      </c>
      <c r="I959" s="5">
        <f>('Base Stats'!H823-'Descriptive Stats'!$F$3)/'Descriptive Stats'!$F$7</f>
        <v>2.0835327517598179</v>
      </c>
      <c r="J959" s="6">
        <v>32</v>
      </c>
      <c r="K959" s="6">
        <f>(J959-'Descriptive Stats'!$H$3)/'Descriptive Stats'!$J$7</f>
        <v>-1.441957483367589</v>
      </c>
      <c r="L959" s="6">
        <v>35</v>
      </c>
      <c r="M959" s="6">
        <f>(L959-'Descriptive Stats'!$J$3)/'Descriptive Stats'!$J$7</f>
        <v>-1.3192555178911634</v>
      </c>
      <c r="N959" s="6">
        <v>28</v>
      </c>
      <c r="O959" s="6">
        <f>(N959-'Descriptive Stats'!$L$3)/'Descriptive Stats'!$L$7</f>
        <v>-1.3509247878076143</v>
      </c>
      <c r="P959" s="6">
        <v>304</v>
      </c>
      <c r="Q959" s="6">
        <f>(P959-'Descriptive Stats'!$N$3)/'Descriptive Stats'!$N$7</f>
        <v>-1.0929459403310082</v>
      </c>
      <c r="R959">
        <v>50.67</v>
      </c>
      <c r="S959" s="5">
        <v>1.2384810566797306</v>
      </c>
    </row>
    <row r="960" spans="1:19" ht="15" customHeight="1" x14ac:dyDescent="0.25">
      <c r="A960">
        <v>751</v>
      </c>
      <c r="B960">
        <v>751</v>
      </c>
      <c r="C960" t="s">
        <v>1169</v>
      </c>
      <c r="D960" s="6">
        <v>38</v>
      </c>
      <c r="E960" s="6">
        <f>(D960-'Descriptive Stats'!$B$3)/'Descriptive Stats'!$B$7</f>
        <v>-1.1911492771666627</v>
      </c>
      <c r="F960" s="6">
        <v>40</v>
      </c>
      <c r="G960" s="6">
        <f>(F960-'Descriptive Stats'!$D$3)/'Descriptive Stats'!$D$7</f>
        <v>-1.2371356598366696</v>
      </c>
      <c r="H960" s="6">
        <v>52</v>
      </c>
      <c r="I960" s="5">
        <f>('Base Stats'!H869-'Descriptive Stats'!$F$3)/'Descriptive Stats'!$F$7</f>
        <v>-1.0991294017139044</v>
      </c>
      <c r="J960" s="6">
        <v>40</v>
      </c>
      <c r="K960" s="6">
        <f>(J960-'Descriptive Stats'!$H$3)/'Descriptive Stats'!$J$7</f>
        <v>-1.1580259728112177</v>
      </c>
      <c r="L960" s="6">
        <v>72</v>
      </c>
      <c r="M960" s="6">
        <f>(L960-'Descriptive Stats'!$J$3)/'Descriptive Stats'!$J$7</f>
        <v>-6.0722815679461967E-3</v>
      </c>
      <c r="N960" s="6">
        <v>27</v>
      </c>
      <c r="O960" s="6">
        <f>(N960-'Descriptive Stats'!$L$3)/'Descriptive Stats'!$L$7</f>
        <v>-1.3844171577937274</v>
      </c>
      <c r="P960" s="6">
        <v>269</v>
      </c>
      <c r="Q960" s="6">
        <f>(P960-'Descriptive Stats'!$N$3)/'Descriptive Stats'!$N$7</f>
        <v>-1.3796201533067223</v>
      </c>
      <c r="R960">
        <v>44.83</v>
      </c>
      <c r="S960" s="5">
        <v>0.30947453377152201</v>
      </c>
    </row>
    <row r="961" spans="1:19" ht="15" customHeight="1" x14ac:dyDescent="0.25">
      <c r="A961">
        <v>835</v>
      </c>
      <c r="B961">
        <v>835</v>
      </c>
      <c r="C961" t="s">
        <v>1261</v>
      </c>
      <c r="D961" s="6">
        <v>59</v>
      </c>
      <c r="E961" s="6">
        <f>(D961-'Descriptive Stats'!$B$3)/'Descriptive Stats'!$B$7</f>
        <v>-0.3988181620687582</v>
      </c>
      <c r="F961" s="6">
        <v>45</v>
      </c>
      <c r="G961" s="6">
        <f>(F961-'Descriptive Stats'!$D$3)/'Descriptive Stats'!$D$7</f>
        <v>-1.0832540319344788</v>
      </c>
      <c r="H961" s="6">
        <v>50</v>
      </c>
      <c r="I961" s="5">
        <f>('Base Stats'!H957-'Descriptive Stats'!$F$3)/'Descriptive Stats'!$F$7</f>
        <v>3.4839040992882553</v>
      </c>
      <c r="J961" s="6">
        <v>40</v>
      </c>
      <c r="K961" s="6">
        <f>(J961-'Descriptive Stats'!$H$3)/'Descriptive Stats'!$J$7</f>
        <v>-1.1580259728112177</v>
      </c>
      <c r="L961" s="6">
        <v>50</v>
      </c>
      <c r="M961" s="6">
        <f>(L961-'Descriptive Stats'!$J$3)/'Descriptive Stats'!$J$7</f>
        <v>-0.7868839355979671</v>
      </c>
      <c r="N961" s="6">
        <v>26</v>
      </c>
      <c r="O961" s="6">
        <f>(N961-'Descriptive Stats'!$L$3)/'Descriptive Stats'!$L$7</f>
        <v>-1.4179095277798406</v>
      </c>
      <c r="P961" s="6">
        <v>270</v>
      </c>
      <c r="Q961" s="6">
        <f>(P961-'Descriptive Stats'!$N$3)/'Descriptive Stats'!$N$7</f>
        <v>-1.3714294615074163</v>
      </c>
      <c r="R961">
        <v>45</v>
      </c>
      <c r="S961" s="5">
        <v>0.13704386952319028</v>
      </c>
    </row>
    <row r="962" spans="1:19" ht="15" customHeight="1" x14ac:dyDescent="0.25">
      <c r="A962">
        <v>526</v>
      </c>
      <c r="B962">
        <v>526</v>
      </c>
      <c r="C962" t="s">
        <v>894</v>
      </c>
      <c r="D962" s="6">
        <v>85</v>
      </c>
      <c r="E962" s="6">
        <f>(D962-'Descriptive Stats'!$B$3)/'Descriptive Stats'!$B$7</f>
        <v>0.58216321852864727</v>
      </c>
      <c r="F962" s="6">
        <v>135</v>
      </c>
      <c r="G962" s="6">
        <f>(F962-'Descriptive Stats'!$D$3)/'Descriptive Stats'!$D$7</f>
        <v>1.6866152703049571</v>
      </c>
      <c r="H962" s="6">
        <v>130</v>
      </c>
      <c r="I962" s="5">
        <f>('Base Stats'!H616-'Descriptive Stats'!$F$3)/'Descriptive Stats'!$F$7</f>
        <v>-0.14433075567178771</v>
      </c>
      <c r="J962" s="6">
        <v>60</v>
      </c>
      <c r="K962" s="6">
        <f>(J962-'Descriptive Stats'!$H$3)/'Descriptive Stats'!$J$7</f>
        <v>-0.4481971964202896</v>
      </c>
      <c r="L962" s="6">
        <v>80</v>
      </c>
      <c r="M962" s="6">
        <f>(L962-'Descriptive Stats'!$J$3)/'Descriptive Stats'!$J$7</f>
        <v>0.27785922898842508</v>
      </c>
      <c r="N962" s="6">
        <v>25</v>
      </c>
      <c r="O962" s="6">
        <f>(N962-'Descriptive Stats'!$L$3)/'Descriptive Stats'!$L$7</f>
        <v>-1.4514018977659535</v>
      </c>
      <c r="P962" s="6">
        <v>515</v>
      </c>
      <c r="Q962" s="6">
        <f>(P962-'Descriptive Stats'!$N$3)/'Descriptive Stats'!$N$7</f>
        <v>0.63529002932258194</v>
      </c>
      <c r="R962">
        <v>85.83</v>
      </c>
      <c r="S962" s="5">
        <v>1.1815329665549876</v>
      </c>
    </row>
    <row r="963" spans="1:19" ht="15" customHeight="1" x14ac:dyDescent="0.25">
      <c r="A963">
        <v>356</v>
      </c>
      <c r="B963">
        <v>356</v>
      </c>
      <c r="C963" t="s">
        <v>672</v>
      </c>
      <c r="D963" s="6">
        <v>40</v>
      </c>
      <c r="E963" s="6">
        <f>(D963-'Descriptive Stats'!$B$3)/'Descriptive Stats'!$B$7</f>
        <v>-1.1156891709668622</v>
      </c>
      <c r="F963" s="6">
        <v>70</v>
      </c>
      <c r="G963" s="6">
        <f>(F963-'Descriptive Stats'!$D$3)/'Descriptive Stats'!$D$7</f>
        <v>-0.31384589242352434</v>
      </c>
      <c r="H963" s="6">
        <v>130</v>
      </c>
      <c r="I963" s="5">
        <f>('Base Stats'!H420-'Descriptive Stats'!$F$3)/'Descriptive Stats'!$F$7</f>
        <v>0.36489518888400779</v>
      </c>
      <c r="J963" s="6">
        <v>60</v>
      </c>
      <c r="K963" s="6">
        <f>(J963-'Descriptive Stats'!$H$3)/'Descriptive Stats'!$J$7</f>
        <v>-0.4481971964202896</v>
      </c>
      <c r="L963" s="6">
        <v>130</v>
      </c>
      <c r="M963" s="6">
        <f>(L963-'Descriptive Stats'!$J$3)/'Descriptive Stats'!$J$7</f>
        <v>2.0524311699657454</v>
      </c>
      <c r="N963" s="6">
        <v>25</v>
      </c>
      <c r="O963" s="6">
        <f>(N963-'Descriptive Stats'!$L$3)/'Descriptive Stats'!$L$7</f>
        <v>-1.4514018977659535</v>
      </c>
      <c r="P963" s="6">
        <v>455</v>
      </c>
      <c r="Q963" s="6">
        <f>(P963-'Descriptive Stats'!$N$3)/'Descriptive Stats'!$N$7</f>
        <v>0.14384852136421503</v>
      </c>
      <c r="R963">
        <v>75.83</v>
      </c>
      <c r="S963" s="5">
        <v>1.3213028703609462</v>
      </c>
    </row>
    <row r="964" spans="1:19" ht="15" customHeight="1" x14ac:dyDescent="0.25">
      <c r="A964">
        <v>363</v>
      </c>
      <c r="B964">
        <v>363</v>
      </c>
      <c r="C964" t="s">
        <v>683</v>
      </c>
      <c r="D964" s="6">
        <v>70</v>
      </c>
      <c r="E964" s="6">
        <f>(D964-'Descriptive Stats'!$B$3)/'Descriptive Stats'!$B$7</f>
        <v>1.6212422030144117E-2</v>
      </c>
      <c r="F964" s="6">
        <v>40</v>
      </c>
      <c r="G964" s="6">
        <f>(F964-'Descriptive Stats'!$D$3)/'Descriptive Stats'!$D$7</f>
        <v>-1.2371356598366696</v>
      </c>
      <c r="H964" s="6">
        <v>50</v>
      </c>
      <c r="I964" s="5">
        <f>('Base Stats'!H429-'Descriptive Stats'!$F$3)/'Descriptive Stats'!$F$7</f>
        <v>1.6061334287387594</v>
      </c>
      <c r="J964" s="6">
        <v>55</v>
      </c>
      <c r="K964" s="6">
        <f>(J964-'Descriptive Stats'!$H$3)/'Descriptive Stats'!$J$7</f>
        <v>-0.62565439051802163</v>
      </c>
      <c r="L964" s="6">
        <v>50</v>
      </c>
      <c r="M964" s="6">
        <f>(L964-'Descriptive Stats'!$J$3)/'Descriptive Stats'!$J$7</f>
        <v>-0.7868839355979671</v>
      </c>
      <c r="N964" s="6">
        <v>25</v>
      </c>
      <c r="O964" s="6">
        <f>(N964-'Descriptive Stats'!$L$3)/'Descriptive Stats'!$L$7</f>
        <v>-1.4514018977659535</v>
      </c>
      <c r="P964" s="6">
        <v>290</v>
      </c>
      <c r="Q964" s="6">
        <f>(P964-'Descriptive Stats'!$N$3)/'Descriptive Stats'!$N$7</f>
        <v>-1.207615625521294</v>
      </c>
      <c r="R964">
        <v>48.33</v>
      </c>
      <c r="S964" s="5">
        <v>0.25508092686657757</v>
      </c>
    </row>
    <row r="965" spans="1:19" ht="15" customHeight="1" x14ac:dyDescent="0.25">
      <c r="A965">
        <v>46</v>
      </c>
      <c r="B965">
        <v>46</v>
      </c>
      <c r="C965" t="s">
        <v>264</v>
      </c>
      <c r="D965" s="6">
        <v>35</v>
      </c>
      <c r="E965" s="6">
        <f>(D965-'Descriptive Stats'!$B$3)/'Descriptive Stats'!$B$7</f>
        <v>-1.3043394364663632</v>
      </c>
      <c r="F965" s="6">
        <v>70</v>
      </c>
      <c r="G965" s="6">
        <f>(F965-'Descriptive Stats'!$D$3)/'Descriptive Stats'!$D$7</f>
        <v>-0.31384589242352434</v>
      </c>
      <c r="H965" s="6">
        <v>55</v>
      </c>
      <c r="I965" s="5">
        <f>('Base Stats'!H61-'Descriptive Stats'!$F$3)/'Descriptive Stats'!$F$7</f>
        <v>-0.36711710641494827</v>
      </c>
      <c r="J965" s="6">
        <v>45</v>
      </c>
      <c r="K965" s="6">
        <f>(J965-'Descriptive Stats'!$H$3)/'Descriptive Stats'!$J$7</f>
        <v>-0.98056877871348569</v>
      </c>
      <c r="L965" s="6">
        <v>55</v>
      </c>
      <c r="M965" s="6">
        <f>(L965-'Descriptive Stats'!$J$3)/'Descriptive Stats'!$J$7</f>
        <v>-0.60942674150023513</v>
      </c>
      <c r="N965" s="6">
        <v>25</v>
      </c>
      <c r="O965" s="6">
        <f>(N965-'Descriptive Stats'!$L$3)/'Descriptive Stats'!$L$7</f>
        <v>-1.4514018977659535</v>
      </c>
      <c r="P965" s="6">
        <v>285</v>
      </c>
      <c r="Q965" s="6">
        <f>(P965-'Descriptive Stats'!$N$3)/'Descriptive Stats'!$N$7</f>
        <v>-1.2485690845178246</v>
      </c>
      <c r="R965">
        <v>47.5</v>
      </c>
      <c r="S965" s="5">
        <v>1.4936403525236575</v>
      </c>
    </row>
    <row r="966" spans="1:19" ht="15" customHeight="1" x14ac:dyDescent="0.25">
      <c r="A966">
        <v>88</v>
      </c>
      <c r="B966">
        <v>88</v>
      </c>
      <c r="C966" t="s">
        <v>332</v>
      </c>
      <c r="D966" s="6">
        <v>80</v>
      </c>
      <c r="E966" s="6">
        <f>(D966-'Descriptive Stats'!$B$3)/'Descriptive Stats'!$B$7</f>
        <v>0.39351295302914624</v>
      </c>
      <c r="F966" s="6">
        <v>80</v>
      </c>
      <c r="G966" s="6">
        <f>(F966-'Descriptive Stats'!$D$3)/'Descriptive Stats'!$D$7</f>
        <v>-6.0826366191425729E-3</v>
      </c>
      <c r="H966" s="6">
        <v>50</v>
      </c>
      <c r="I966" s="5">
        <f>('Base Stats'!H116-'Descriptive Stats'!$F$3)/'Descriptive Stats'!$F$7</f>
        <v>-0.46259697101915992</v>
      </c>
      <c r="J966" s="6">
        <v>40</v>
      </c>
      <c r="K966" s="6">
        <f>(J966-'Descriptive Stats'!$H$3)/'Descriptive Stats'!$J$7</f>
        <v>-1.1580259728112177</v>
      </c>
      <c r="L966" s="6">
        <v>50</v>
      </c>
      <c r="M966" s="6">
        <f>(L966-'Descriptive Stats'!$J$3)/'Descriptive Stats'!$J$7</f>
        <v>-0.7868839355979671</v>
      </c>
      <c r="N966" s="6">
        <v>25</v>
      </c>
      <c r="O966" s="6">
        <f>(N966-'Descriptive Stats'!$L$3)/'Descriptive Stats'!$L$7</f>
        <v>-1.4514018977659535</v>
      </c>
      <c r="P966" s="6">
        <v>325</v>
      </c>
      <c r="Q966" s="6">
        <f>(P966-'Descriptive Stats'!$N$3)/'Descriptive Stats'!$N$7</f>
        <v>-0.92094141254557993</v>
      </c>
      <c r="R966">
        <v>54.17</v>
      </c>
      <c r="S966" s="5">
        <v>0.404522705605106</v>
      </c>
    </row>
    <row r="967" spans="1:19" ht="15" customHeight="1" x14ac:dyDescent="0.25">
      <c r="A967">
        <v>88</v>
      </c>
      <c r="B967" t="s">
        <v>333</v>
      </c>
      <c r="C967" t="s">
        <v>334</v>
      </c>
      <c r="D967" s="6">
        <v>80</v>
      </c>
      <c r="E967" s="6">
        <f>(D967-'Descriptive Stats'!$B$3)/'Descriptive Stats'!$B$7</f>
        <v>0.39351295302914624</v>
      </c>
      <c r="F967" s="6">
        <v>80</v>
      </c>
      <c r="G967" s="6">
        <f>(F967-'Descriptive Stats'!$D$3)/'Descriptive Stats'!$D$7</f>
        <v>-6.0826366191425729E-3</v>
      </c>
      <c r="H967" s="6">
        <v>50</v>
      </c>
      <c r="I967" s="5">
        <f>('Base Stats'!H117-'Descriptive Stats'!$F$3)/'Descriptive Stats'!$F$7</f>
        <v>-1.4173956170612765</v>
      </c>
      <c r="J967" s="6">
        <v>40</v>
      </c>
      <c r="K967" s="6">
        <f>(J967-'Descriptive Stats'!$H$3)/'Descriptive Stats'!$J$7</f>
        <v>-1.1580259728112177</v>
      </c>
      <c r="L967" s="6">
        <v>50</v>
      </c>
      <c r="M967" s="6">
        <f>(L967-'Descriptive Stats'!$J$3)/'Descriptive Stats'!$J$7</f>
        <v>-0.7868839355979671</v>
      </c>
      <c r="N967" s="6">
        <v>25</v>
      </c>
      <c r="O967" s="6">
        <f>(N967-'Descriptive Stats'!$L$3)/'Descriptive Stats'!$L$7</f>
        <v>-1.4514018977659535</v>
      </c>
      <c r="P967" s="6">
        <v>325</v>
      </c>
      <c r="Q967" s="6">
        <f>(P967-'Descriptive Stats'!$N$3)/'Descriptive Stats'!$N$7</f>
        <v>-0.92094141254557993</v>
      </c>
      <c r="R967">
        <v>54.17</v>
      </c>
      <c r="S967" s="5">
        <v>0.43618787571271905</v>
      </c>
    </row>
    <row r="968" spans="1:19" ht="15" customHeight="1" x14ac:dyDescent="0.25">
      <c r="A968">
        <v>616</v>
      </c>
      <c r="B968">
        <v>616</v>
      </c>
      <c r="C968" t="s">
        <v>996</v>
      </c>
      <c r="D968" s="6">
        <v>50</v>
      </c>
      <c r="E968" s="6">
        <f>(D968-'Descriptive Stats'!$B$3)/'Descriptive Stats'!$B$7</f>
        <v>-0.73838863996786008</v>
      </c>
      <c r="F968" s="6">
        <v>40</v>
      </c>
      <c r="G968" s="6">
        <f>(F968-'Descriptive Stats'!$D$3)/'Descriptive Stats'!$D$7</f>
        <v>-1.2371356598366696</v>
      </c>
      <c r="H968" s="6">
        <v>85</v>
      </c>
      <c r="I968" s="5">
        <f>('Base Stats'!H712-'Descriptive Stats'!$F$3)/'Descriptive Stats'!$F$7</f>
        <v>2.4017989671071898</v>
      </c>
      <c r="J968" s="6">
        <v>40</v>
      </c>
      <c r="K968" s="6">
        <f>(J968-'Descriptive Stats'!$H$3)/'Descriptive Stats'!$J$7</f>
        <v>-1.1580259728112177</v>
      </c>
      <c r="L968" s="6">
        <v>65</v>
      </c>
      <c r="M968" s="6">
        <f>(L968-'Descriptive Stats'!$J$3)/'Descriptive Stats'!$J$7</f>
        <v>-0.25451235330477107</v>
      </c>
      <c r="N968" s="6">
        <v>25</v>
      </c>
      <c r="O968" s="6">
        <f>(N968-'Descriptive Stats'!$L$3)/'Descriptive Stats'!$L$7</f>
        <v>-1.4514018977659535</v>
      </c>
      <c r="P968" s="6">
        <v>305</v>
      </c>
      <c r="Q968" s="6">
        <f>(P968-'Descriptive Stats'!$N$3)/'Descriptive Stats'!$N$7</f>
        <v>-1.0847552485317022</v>
      </c>
      <c r="R968">
        <v>50.83</v>
      </c>
      <c r="S968" s="5">
        <v>0.67204045487113029</v>
      </c>
    </row>
    <row r="969" spans="1:19" ht="15" customHeight="1" x14ac:dyDescent="0.25">
      <c r="A969">
        <v>819</v>
      </c>
      <c r="B969">
        <v>819</v>
      </c>
      <c r="C969" t="s">
        <v>1245</v>
      </c>
      <c r="D969" s="6">
        <v>70</v>
      </c>
      <c r="E969" s="6">
        <f>(D969-'Descriptive Stats'!$B$3)/'Descriptive Stats'!$B$7</f>
        <v>1.6212422030144117E-2</v>
      </c>
      <c r="F969" s="6">
        <v>55</v>
      </c>
      <c r="G969" s="6">
        <f>(F969-'Descriptive Stats'!$D$3)/'Descriptive Stats'!$D$7</f>
        <v>-0.77549077613009698</v>
      </c>
      <c r="H969" s="6">
        <v>55</v>
      </c>
      <c r="I969" s="5">
        <f>('Base Stats'!H941-'Descriptive Stats'!$F$3)/'Descriptive Stats'!$F$7</f>
        <v>-1.0991294017139044</v>
      </c>
      <c r="J969" s="6">
        <v>35</v>
      </c>
      <c r="K969" s="6">
        <f>(J969-'Descriptive Stats'!$H$3)/'Descriptive Stats'!$J$7</f>
        <v>-1.3354831669089497</v>
      </c>
      <c r="L969" s="6">
        <v>35</v>
      </c>
      <c r="M969" s="6">
        <f>(L969-'Descriptive Stats'!$J$3)/'Descriptive Stats'!$J$7</f>
        <v>-1.3192555178911634</v>
      </c>
      <c r="N969" s="6">
        <v>25</v>
      </c>
      <c r="O969" s="6">
        <f>(N969-'Descriptive Stats'!$L$3)/'Descriptive Stats'!$L$7</f>
        <v>-1.4514018977659535</v>
      </c>
      <c r="P969" s="6">
        <v>275</v>
      </c>
      <c r="Q969" s="6">
        <f>(P969-'Descriptive Stats'!$N$3)/'Descriptive Stats'!$N$7</f>
        <v>-1.3304760025108857</v>
      </c>
      <c r="R969">
        <v>45.83</v>
      </c>
      <c r="S969" s="5">
        <v>0.61610879815680752</v>
      </c>
    </row>
    <row r="970" spans="1:19" ht="15" customHeight="1" x14ac:dyDescent="0.25">
      <c r="A970">
        <v>111</v>
      </c>
      <c r="B970">
        <v>111</v>
      </c>
      <c r="C970" t="s">
        <v>367</v>
      </c>
      <c r="D970" s="6">
        <v>80</v>
      </c>
      <c r="E970" s="6">
        <f>(D970-'Descriptive Stats'!$B$3)/'Descriptive Stats'!$B$7</f>
        <v>0.39351295302914624</v>
      </c>
      <c r="F970" s="6">
        <v>85</v>
      </c>
      <c r="G970" s="6">
        <f>(F970-'Descriptive Stats'!$D$3)/'Descriptive Stats'!$D$7</f>
        <v>0.1477989912830483</v>
      </c>
      <c r="H970" s="6">
        <v>95</v>
      </c>
      <c r="I970" s="5">
        <f>('Base Stats'!H145-'Descriptive Stats'!$F$3)/'Descriptive Stats'!$F$7</f>
        <v>0.81046789037032885</v>
      </c>
      <c r="J970" s="6">
        <v>30</v>
      </c>
      <c r="K970" s="6">
        <f>(J970-'Descriptive Stats'!$H$3)/'Descriptive Stats'!$J$7</f>
        <v>-1.5129403610066818</v>
      </c>
      <c r="L970" s="6">
        <v>30</v>
      </c>
      <c r="M970" s="6">
        <f>(L970-'Descriptive Stats'!$J$3)/'Descriptive Stats'!$J$7</f>
        <v>-1.4967127119888952</v>
      </c>
      <c r="N970" s="6">
        <v>25</v>
      </c>
      <c r="O970" s="6">
        <f>(N970-'Descriptive Stats'!$L$3)/'Descriptive Stats'!$L$7</f>
        <v>-1.4514018977659535</v>
      </c>
      <c r="P970" s="6">
        <v>345</v>
      </c>
      <c r="Q970" s="6">
        <f>(P970-'Descriptive Stats'!$N$3)/'Descriptive Stats'!$N$7</f>
        <v>-0.75712757655945762</v>
      </c>
      <c r="R970">
        <v>57.5</v>
      </c>
      <c r="S970" s="5">
        <v>0.65450048678791894</v>
      </c>
    </row>
    <row r="971" spans="1:19" ht="15" customHeight="1" x14ac:dyDescent="0.25">
      <c r="A971">
        <v>355</v>
      </c>
      <c r="B971">
        <v>355</v>
      </c>
      <c r="C971" t="s">
        <v>671</v>
      </c>
      <c r="D971" s="6">
        <v>20</v>
      </c>
      <c r="E971" s="6">
        <f>(D971-'Descriptive Stats'!$B$3)/'Descriptive Stats'!$B$7</f>
        <v>-1.8702902329648665</v>
      </c>
      <c r="F971" s="6">
        <v>40</v>
      </c>
      <c r="G971" s="6">
        <f>(F971-'Descriptive Stats'!$D$3)/'Descriptive Stats'!$D$7</f>
        <v>-1.2371356598366696</v>
      </c>
      <c r="H971" s="6">
        <v>90</v>
      </c>
      <c r="I971" s="5">
        <f>('Base Stats'!H419-'Descriptive Stats'!$F$3)/'Descriptive Stats'!$F$7</f>
        <v>0.42854843195348225</v>
      </c>
      <c r="J971" s="6">
        <v>30</v>
      </c>
      <c r="K971" s="6">
        <f>(J971-'Descriptive Stats'!$H$3)/'Descriptive Stats'!$J$7</f>
        <v>-1.5129403610066818</v>
      </c>
      <c r="L971" s="6">
        <v>90</v>
      </c>
      <c r="M971" s="6">
        <f>(L971-'Descriptive Stats'!$J$3)/'Descriptive Stats'!$J$7</f>
        <v>0.63277361718388914</v>
      </c>
      <c r="N971" s="6">
        <v>25</v>
      </c>
      <c r="O971" s="6">
        <f>(N971-'Descriptive Stats'!$L$3)/'Descriptive Stats'!$L$7</f>
        <v>-1.4514018977659535</v>
      </c>
      <c r="P971" s="6">
        <v>295</v>
      </c>
      <c r="Q971" s="6">
        <f>(P971-'Descriptive Stats'!$N$3)/'Descriptive Stats'!$N$7</f>
        <v>-1.1666621665247634</v>
      </c>
      <c r="R971">
        <v>49.17</v>
      </c>
      <c r="S971" s="5">
        <v>0.65435350328525188</v>
      </c>
    </row>
    <row r="972" spans="1:19" ht="15" customHeight="1" x14ac:dyDescent="0.25">
      <c r="A972">
        <v>401</v>
      </c>
      <c r="B972">
        <v>401</v>
      </c>
      <c r="C972" t="s">
        <v>741</v>
      </c>
      <c r="D972" s="6">
        <v>37</v>
      </c>
      <c r="E972" s="6">
        <f>(D972-'Descriptive Stats'!$B$3)/'Descriptive Stats'!$B$7</f>
        <v>-1.2288793302665628</v>
      </c>
      <c r="F972" s="6">
        <v>25</v>
      </c>
      <c r="G972" s="6">
        <f>(F972-'Descriptive Stats'!$D$3)/'Descriptive Stats'!$D$7</f>
        <v>-1.6987805435432421</v>
      </c>
      <c r="H972" s="6">
        <v>41</v>
      </c>
      <c r="I972" s="5">
        <f>('Base Stats'!H477-'Descriptive Stats'!$F$3)/'Descriptive Stats'!$F$7</f>
        <v>-0.62173007869284602</v>
      </c>
      <c r="J972" s="6">
        <v>25</v>
      </c>
      <c r="K972" s="6">
        <f>(J972-'Descriptive Stats'!$H$3)/'Descriptive Stats'!$J$7</f>
        <v>-1.6903975551044139</v>
      </c>
      <c r="L972" s="6">
        <v>41</v>
      </c>
      <c r="M972" s="6">
        <f>(L972-'Descriptive Stats'!$J$3)/'Descriptive Stats'!$J$7</f>
        <v>-1.1063068849738849</v>
      </c>
      <c r="N972" s="6">
        <v>25</v>
      </c>
      <c r="O972" s="6">
        <f>(N972-'Descriptive Stats'!$L$3)/'Descriptive Stats'!$L$7</f>
        <v>-1.4514018977659535</v>
      </c>
      <c r="P972" s="6">
        <v>194</v>
      </c>
      <c r="Q972" s="6">
        <f>(P972-'Descriptive Stats'!$N$3)/'Descriptive Stats'!$N$7</f>
        <v>-1.993922038254681</v>
      </c>
      <c r="R972">
        <v>32.33</v>
      </c>
      <c r="S972" s="5">
        <v>0.53001474907303547</v>
      </c>
    </row>
    <row r="973" spans="1:19" ht="15" customHeight="1" x14ac:dyDescent="0.25">
      <c r="A973">
        <v>296</v>
      </c>
      <c r="B973">
        <v>296</v>
      </c>
      <c r="C973" t="s">
        <v>594</v>
      </c>
      <c r="D973" s="6">
        <v>72</v>
      </c>
      <c r="E973" s="6">
        <f>(D973-'Descriptive Stats'!$B$3)/'Descriptive Stats'!$B$7</f>
        <v>9.1672528229944539E-2</v>
      </c>
      <c r="F973" s="6">
        <v>60</v>
      </c>
      <c r="G973" s="6">
        <f>(F973-'Descriptive Stats'!$D$3)/'Descriptive Stats'!$D$7</f>
        <v>-0.62160914822790603</v>
      </c>
      <c r="H973" s="6">
        <v>30</v>
      </c>
      <c r="I973" s="5">
        <f>('Base Stats'!H351-'Descriptive Stats'!$F$3)/'Descriptive Stats'!$F$7</f>
        <v>0.81046789037032885</v>
      </c>
      <c r="J973" s="6">
        <v>20</v>
      </c>
      <c r="K973" s="6">
        <f>(J973-'Descriptive Stats'!$H$3)/'Descriptive Stats'!$J$7</f>
        <v>-1.8678547492021458</v>
      </c>
      <c r="L973" s="6">
        <v>30</v>
      </c>
      <c r="M973" s="6">
        <f>(L973-'Descriptive Stats'!$J$3)/'Descriptive Stats'!$J$7</f>
        <v>-1.4967127119888952</v>
      </c>
      <c r="N973" s="6">
        <v>25</v>
      </c>
      <c r="O973" s="6">
        <f>(N973-'Descriptive Stats'!$L$3)/'Descriptive Stats'!$L$7</f>
        <v>-1.4514018977659535</v>
      </c>
      <c r="P973" s="6">
        <v>237</v>
      </c>
      <c r="Q973" s="6">
        <f>(P973-'Descriptive Stats'!$N$3)/'Descriptive Stats'!$N$7</f>
        <v>-1.6417222908845179</v>
      </c>
      <c r="R973">
        <v>39.5</v>
      </c>
      <c r="S973" s="5">
        <v>0.69220740202243869</v>
      </c>
    </row>
    <row r="974" spans="1:19" ht="15" customHeight="1" x14ac:dyDescent="0.25">
      <c r="A974">
        <v>517</v>
      </c>
      <c r="B974">
        <v>517</v>
      </c>
      <c r="C974" t="s">
        <v>885</v>
      </c>
      <c r="D974" s="6">
        <v>76</v>
      </c>
      <c r="E974" s="6">
        <f>(D974-'Descriptive Stats'!$B$3)/'Descriptive Stats'!$B$7</f>
        <v>0.24259274062954539</v>
      </c>
      <c r="F974" s="6">
        <v>25</v>
      </c>
      <c r="G974" s="6">
        <f>(F974-'Descriptive Stats'!$D$3)/'Descriptive Stats'!$D$7</f>
        <v>-1.6987805435432421</v>
      </c>
      <c r="H974" s="6">
        <v>45</v>
      </c>
      <c r="I974" s="5">
        <f>('Base Stats'!H607-'Descriptive Stats'!$F$3)/'Descriptive Stats'!$F$7</f>
        <v>-1.4173956170612765</v>
      </c>
      <c r="J974" s="6">
        <v>67</v>
      </c>
      <c r="K974" s="6">
        <f>(J974-'Descriptive Stats'!$H$3)/'Descriptive Stats'!$J$7</f>
        <v>-0.19975712468346477</v>
      </c>
      <c r="L974" s="6">
        <v>55</v>
      </c>
      <c r="M974" s="6">
        <f>(L974-'Descriptive Stats'!$J$3)/'Descriptive Stats'!$J$7</f>
        <v>-0.60942674150023513</v>
      </c>
      <c r="N974" s="6">
        <v>24</v>
      </c>
      <c r="O974" s="6">
        <f>(N974-'Descriptive Stats'!$L$3)/'Descriptive Stats'!$L$7</f>
        <v>-1.4848942677520667</v>
      </c>
      <c r="P974" s="6">
        <v>292</v>
      </c>
      <c r="Q974" s="6">
        <f>(P974-'Descriptive Stats'!$N$3)/'Descriptive Stats'!$N$7</f>
        <v>-1.1912342419226816</v>
      </c>
      <c r="R974">
        <v>48.67</v>
      </c>
      <c r="S974" s="5">
        <v>0.62094163027508265</v>
      </c>
    </row>
    <row r="975" spans="1:19" ht="15" customHeight="1" x14ac:dyDescent="0.25">
      <c r="A975">
        <v>682</v>
      </c>
      <c r="B975">
        <v>682</v>
      </c>
      <c r="C975" t="s">
        <v>1080</v>
      </c>
      <c r="D975" s="6">
        <v>78</v>
      </c>
      <c r="E975" s="6">
        <f>(D975-'Descriptive Stats'!$B$3)/'Descriptive Stats'!$B$7</f>
        <v>0.31805284682934581</v>
      </c>
      <c r="F975" s="6">
        <v>52</v>
      </c>
      <c r="G975" s="6">
        <f>(F975-'Descriptive Stats'!$D$3)/'Descriptive Stats'!$D$7</f>
        <v>-0.86781975287141144</v>
      </c>
      <c r="H975" s="6">
        <v>60</v>
      </c>
      <c r="I975" s="5">
        <f>('Base Stats'!H787-'Descriptive Stats'!$F$3)/'Descriptive Stats'!$F$7</f>
        <v>-0.39894372794968547</v>
      </c>
      <c r="J975" s="6">
        <v>63</v>
      </c>
      <c r="K975" s="6">
        <f>(J975-'Descriptive Stats'!$H$3)/'Descriptive Stats'!$J$7</f>
        <v>-0.34172287996165041</v>
      </c>
      <c r="L975" s="6">
        <v>65</v>
      </c>
      <c r="M975" s="6">
        <f>(L975-'Descriptive Stats'!$J$3)/'Descriptive Stats'!$J$7</f>
        <v>-0.25451235330477107</v>
      </c>
      <c r="N975" s="6">
        <v>23</v>
      </c>
      <c r="O975" s="6">
        <f>(N975-'Descriptive Stats'!$L$3)/'Descriptive Stats'!$L$7</f>
        <v>-1.5183866377381796</v>
      </c>
      <c r="P975" s="6">
        <v>341</v>
      </c>
      <c r="Q975" s="6">
        <f>(P975-'Descriptive Stats'!$N$3)/'Descriptive Stats'!$N$7</f>
        <v>-0.7898903437566821</v>
      </c>
      <c r="R975">
        <v>56.83</v>
      </c>
      <c r="S975" s="5">
        <v>0.32879526396244391</v>
      </c>
    </row>
    <row r="976" spans="1:19" ht="15" customHeight="1" x14ac:dyDescent="0.25">
      <c r="A976">
        <v>345</v>
      </c>
      <c r="B976">
        <v>345</v>
      </c>
      <c r="C976" t="s">
        <v>659</v>
      </c>
      <c r="D976" s="6">
        <v>66</v>
      </c>
      <c r="E976" s="6">
        <f>(D976-'Descriptive Stats'!$B$3)/'Descriptive Stats'!$B$7</f>
        <v>-0.13470779036945674</v>
      </c>
      <c r="F976" s="6">
        <v>41</v>
      </c>
      <c r="G976" s="6">
        <f>(F976-'Descriptive Stats'!$D$3)/'Descriptive Stats'!$D$7</f>
        <v>-1.2063593342562313</v>
      </c>
      <c r="H976" s="6">
        <v>77</v>
      </c>
      <c r="I976" s="5">
        <f>('Base Stats'!H408-'Descriptive Stats'!$F$3)/'Descriptive Stats'!$F$7</f>
        <v>-0.78086318636653218</v>
      </c>
      <c r="J976" s="6">
        <v>61</v>
      </c>
      <c r="K976" s="6">
        <f>(J976-'Descriptive Stats'!$H$3)/'Descriptive Stats'!$J$7</f>
        <v>-0.41270575760074318</v>
      </c>
      <c r="L976" s="6">
        <v>87</v>
      </c>
      <c r="M976" s="6">
        <f>(L976-'Descriptive Stats'!$J$3)/'Descriptive Stats'!$J$7</f>
        <v>0.52629930072524989</v>
      </c>
      <c r="N976" s="6">
        <v>23</v>
      </c>
      <c r="O976" s="6">
        <f>(N976-'Descriptive Stats'!$L$3)/'Descriptive Stats'!$L$7</f>
        <v>-1.5183866377381796</v>
      </c>
      <c r="P976" s="6">
        <v>355</v>
      </c>
      <c r="Q976" s="6">
        <f>(P976-'Descriptive Stats'!$N$3)/'Descriptive Stats'!$N$7</f>
        <v>-0.67522065856639646</v>
      </c>
      <c r="R976">
        <v>59.17</v>
      </c>
      <c r="S976" s="5">
        <v>0.4540933962341786</v>
      </c>
    </row>
    <row r="977" spans="1:19" ht="15" customHeight="1" x14ac:dyDescent="0.25">
      <c r="A977">
        <v>436</v>
      </c>
      <c r="B977">
        <v>436</v>
      </c>
      <c r="C977" t="s">
        <v>782</v>
      </c>
      <c r="D977" s="6">
        <v>57</v>
      </c>
      <c r="E977" s="6">
        <f>(D977-'Descriptive Stats'!$B$3)/'Descriptive Stats'!$B$7</f>
        <v>-0.47427826826855862</v>
      </c>
      <c r="F977" s="6">
        <v>24</v>
      </c>
      <c r="G977" s="6">
        <f>(F977-'Descriptive Stats'!$D$3)/'Descriptive Stats'!$D$7</f>
        <v>-1.7295568691236805</v>
      </c>
      <c r="H977" s="6">
        <v>86</v>
      </c>
      <c r="I977" s="5">
        <f>('Base Stats'!H515-'Descriptive Stats'!$F$3)/'Descriptive Stats'!$F$7</f>
        <v>-0.30346386334547382</v>
      </c>
      <c r="J977" s="6">
        <v>24</v>
      </c>
      <c r="K977" s="6">
        <f>(J977-'Descriptive Stats'!$H$3)/'Descriptive Stats'!$J$7</f>
        <v>-1.7258889939239603</v>
      </c>
      <c r="L977" s="6">
        <v>86</v>
      </c>
      <c r="M977" s="6">
        <f>(L977-'Descriptive Stats'!$J$3)/'Descriptive Stats'!$J$7</f>
        <v>0.49080786190570352</v>
      </c>
      <c r="N977" s="6">
        <v>23</v>
      </c>
      <c r="O977" s="6">
        <f>(N977-'Descriptive Stats'!$L$3)/'Descriptive Stats'!$L$7</f>
        <v>-1.5183866377381796</v>
      </c>
      <c r="P977" s="6">
        <v>300</v>
      </c>
      <c r="Q977" s="6">
        <f>(P977-'Descriptive Stats'!$N$3)/'Descriptive Stats'!$N$7</f>
        <v>-1.1257087075282328</v>
      </c>
      <c r="R977">
        <v>50</v>
      </c>
      <c r="S977" s="5">
        <v>1.6932288739161108</v>
      </c>
    </row>
    <row r="978" spans="1:19" ht="15" customHeight="1" x14ac:dyDescent="0.25">
      <c r="A978">
        <v>360</v>
      </c>
      <c r="B978">
        <v>360</v>
      </c>
      <c r="C978" t="s">
        <v>678</v>
      </c>
      <c r="D978" s="6">
        <v>95</v>
      </c>
      <c r="E978" s="6">
        <f>(D978-'Descriptive Stats'!$B$3)/'Descriptive Stats'!$B$7</f>
        <v>0.95946374952764946</v>
      </c>
      <c r="F978" s="6">
        <v>23</v>
      </c>
      <c r="G978" s="6">
        <f>(F978-'Descriptive Stats'!$D$3)/'Descriptive Stats'!$D$7</f>
        <v>-1.7603331947041185</v>
      </c>
      <c r="H978" s="6">
        <v>48</v>
      </c>
      <c r="I978" s="5">
        <f>('Base Stats'!H425-'Descriptive Stats'!$F$3)/'Descriptive Stats'!$F$7</f>
        <v>-1.2582625093875905</v>
      </c>
      <c r="J978" s="6">
        <v>23</v>
      </c>
      <c r="K978" s="6">
        <f>(J978-'Descriptive Stats'!$H$3)/'Descriptive Stats'!$J$7</f>
        <v>-1.7613804327435068</v>
      </c>
      <c r="L978" s="6">
        <v>48</v>
      </c>
      <c r="M978" s="6">
        <f>(L978-'Descriptive Stats'!$J$3)/'Descriptive Stats'!$J$7</f>
        <v>-0.85786681323705993</v>
      </c>
      <c r="N978" s="6">
        <v>23</v>
      </c>
      <c r="O978" s="6">
        <f>(N978-'Descriptive Stats'!$L$3)/'Descriptive Stats'!$L$7</f>
        <v>-1.5183866377381796</v>
      </c>
      <c r="P978" s="6">
        <v>260</v>
      </c>
      <c r="Q978" s="6">
        <f>(P978-'Descriptive Stats'!$N$3)/'Descriptive Stats'!$N$7</f>
        <v>-1.4533363795004774</v>
      </c>
      <c r="R978">
        <v>43.33</v>
      </c>
      <c r="S978" s="5">
        <v>1.1231946504803441</v>
      </c>
    </row>
    <row r="979" spans="1:19" ht="15" customHeight="1" x14ac:dyDescent="0.25">
      <c r="A979">
        <v>564</v>
      </c>
      <c r="B979">
        <v>564</v>
      </c>
      <c r="C979" t="s">
        <v>944</v>
      </c>
      <c r="D979" s="6">
        <v>54</v>
      </c>
      <c r="E979" s="6">
        <f>(D979-'Descriptive Stats'!$B$3)/'Descriptive Stats'!$B$7</f>
        <v>-0.58746842756825923</v>
      </c>
      <c r="F979" s="6">
        <v>78</v>
      </c>
      <c r="G979" s="6">
        <f>(F979-'Descriptive Stats'!$D$3)/'Descriptive Stats'!$D$7</f>
        <v>-6.7635287780018927E-2</v>
      </c>
      <c r="H979" s="6">
        <v>103</v>
      </c>
      <c r="I979" s="5">
        <f>('Base Stats'!H660-'Descriptive Stats'!$F$3)/'Descriptive Stats'!$F$7</f>
        <v>-1.4173956170612765</v>
      </c>
      <c r="J979" s="6">
        <v>53</v>
      </c>
      <c r="K979" s="6">
        <f>(J979-'Descriptive Stats'!$H$3)/'Descriptive Stats'!$J$7</f>
        <v>-0.69663726815711446</v>
      </c>
      <c r="L979" s="6">
        <v>45</v>
      </c>
      <c r="M979" s="6">
        <f>(L979-'Descriptive Stats'!$J$3)/'Descriptive Stats'!$J$7</f>
        <v>-0.96434112969569918</v>
      </c>
      <c r="N979" s="6">
        <v>22</v>
      </c>
      <c r="O979" s="6">
        <f>(N979-'Descriptive Stats'!$L$3)/'Descriptive Stats'!$L$7</f>
        <v>-1.5518790077242928</v>
      </c>
      <c r="P979" s="6">
        <v>355</v>
      </c>
      <c r="Q979" s="6">
        <f>(P979-'Descriptive Stats'!$N$3)/'Descriptive Stats'!$N$7</f>
        <v>-0.67522065856639646</v>
      </c>
      <c r="R979">
        <v>59.17</v>
      </c>
      <c r="S979" s="5">
        <v>0.32153811962833578</v>
      </c>
    </row>
    <row r="980" spans="1:19" ht="15" customHeight="1" x14ac:dyDescent="0.25">
      <c r="A980">
        <v>323</v>
      </c>
      <c r="B980" t="s">
        <v>634</v>
      </c>
      <c r="C980" t="s">
        <v>635</v>
      </c>
      <c r="D980" s="6">
        <v>70</v>
      </c>
      <c r="E980" s="6">
        <f>(D980-'Descriptive Stats'!$B$3)/'Descriptive Stats'!$B$7</f>
        <v>1.6212422030144117E-2</v>
      </c>
      <c r="F980" s="6">
        <v>120</v>
      </c>
      <c r="G980" s="6">
        <f>(F980-'Descriptive Stats'!$D$3)/'Descriptive Stats'!$D$7</f>
        <v>1.2249703865983845</v>
      </c>
      <c r="H980" s="6">
        <v>100</v>
      </c>
      <c r="I980" s="5">
        <f>('Base Stats'!H385-'Descriptive Stats'!$F$3)/'Descriptive Stats'!$F$7</f>
        <v>-0.14433075567178771</v>
      </c>
      <c r="J980" s="6">
        <v>145</v>
      </c>
      <c r="K980" s="6">
        <f>(J980-'Descriptive Stats'!$H$3)/'Descriptive Stats'!$J$7</f>
        <v>2.5685751032411548</v>
      </c>
      <c r="L980" s="6">
        <v>105</v>
      </c>
      <c r="M980" s="6">
        <f>(L980-'Descriptive Stats'!$J$3)/'Descriptive Stats'!$J$7</f>
        <v>1.1651451994770852</v>
      </c>
      <c r="N980" s="6">
        <v>20</v>
      </c>
      <c r="O980" s="6">
        <f>(N980-'Descriptive Stats'!$L$3)/'Descriptive Stats'!$L$7</f>
        <v>-1.6188637476965189</v>
      </c>
      <c r="P980" s="6">
        <v>560</v>
      </c>
      <c r="Q980" s="6">
        <f>(P980-'Descriptive Stats'!$N$3)/'Descriptive Stats'!$N$7</f>
        <v>1.003871160291357</v>
      </c>
      <c r="R980">
        <v>93.33</v>
      </c>
      <c r="S980" s="5">
        <v>1.7692884399963844</v>
      </c>
    </row>
    <row r="981" spans="1:19" ht="15" customHeight="1" x14ac:dyDescent="0.25">
      <c r="A981">
        <v>577</v>
      </c>
      <c r="B981">
        <v>577</v>
      </c>
      <c r="C981" t="s">
        <v>957</v>
      </c>
      <c r="D981" s="6">
        <v>45</v>
      </c>
      <c r="E981" s="6">
        <f>(D981-'Descriptive Stats'!$B$3)/'Descriptive Stats'!$B$7</f>
        <v>-0.92703890546736112</v>
      </c>
      <c r="F981" s="6">
        <v>30</v>
      </c>
      <c r="G981" s="6">
        <f>(F981-'Descriptive Stats'!$D$3)/'Descriptive Stats'!$D$7</f>
        <v>-1.5448989156410513</v>
      </c>
      <c r="H981" s="6">
        <v>40</v>
      </c>
      <c r="I981" s="5">
        <f>('Base Stats'!H673-'Descriptive Stats'!$F$3)/'Descriptive Stats'!$F$7</f>
        <v>1.6061334287387594</v>
      </c>
      <c r="J981" s="6">
        <v>105</v>
      </c>
      <c r="K981" s="6">
        <f>(J981-'Descriptive Stats'!$H$3)/'Descriptive Stats'!$J$7</f>
        <v>1.1489175504592988</v>
      </c>
      <c r="L981" s="6">
        <v>50</v>
      </c>
      <c r="M981" s="6">
        <f>(L981-'Descriptive Stats'!$J$3)/'Descriptive Stats'!$J$7</f>
        <v>-0.7868839355979671</v>
      </c>
      <c r="N981" s="6">
        <v>20</v>
      </c>
      <c r="O981" s="6">
        <f>(N981-'Descriptive Stats'!$L$3)/'Descriptive Stats'!$L$7</f>
        <v>-1.6188637476965189</v>
      </c>
      <c r="P981" s="6">
        <v>290</v>
      </c>
      <c r="Q981" s="6">
        <f>(P981-'Descriptive Stats'!$N$3)/'Descriptive Stats'!$N$7</f>
        <v>-1.207615625521294</v>
      </c>
      <c r="R981">
        <v>48.33</v>
      </c>
      <c r="S981" s="5">
        <v>1.4861047270156575</v>
      </c>
    </row>
    <row r="982" spans="1:19" ht="15" customHeight="1" x14ac:dyDescent="0.25">
      <c r="A982">
        <v>324</v>
      </c>
      <c r="B982">
        <v>324</v>
      </c>
      <c r="C982" t="s">
        <v>636</v>
      </c>
      <c r="D982" s="6">
        <v>70</v>
      </c>
      <c r="E982" s="6">
        <f>(D982-'Descriptive Stats'!$B$3)/'Descriptive Stats'!$B$7</f>
        <v>1.6212422030144117E-2</v>
      </c>
      <c r="F982" s="6">
        <v>85</v>
      </c>
      <c r="G982" s="6">
        <f>(F982-'Descriptive Stats'!$D$3)/'Descriptive Stats'!$D$7</f>
        <v>0.1477989912830483</v>
      </c>
      <c r="H982" s="6">
        <v>140</v>
      </c>
      <c r="I982" s="5">
        <f>('Base Stats'!H386-'Descriptive Stats'!$F$3)/'Descriptive Stats'!$F$7</f>
        <v>0.39672181041874505</v>
      </c>
      <c r="J982" s="6">
        <v>85</v>
      </c>
      <c r="K982" s="6">
        <f>(J982-'Descriptive Stats'!$H$3)/'Descriptive Stats'!$J$7</f>
        <v>0.43908877406837055</v>
      </c>
      <c r="L982" s="6">
        <v>70</v>
      </c>
      <c r="M982" s="6">
        <f>(L982-'Descriptive Stats'!$J$3)/'Descriptive Stats'!$J$7</f>
        <v>-7.7055159207039009E-2</v>
      </c>
      <c r="N982" s="6">
        <v>20</v>
      </c>
      <c r="O982" s="6">
        <f>(N982-'Descriptive Stats'!$L$3)/'Descriptive Stats'!$L$7</f>
        <v>-1.6188637476965189</v>
      </c>
      <c r="P982" s="6">
        <v>470</v>
      </c>
      <c r="Q982" s="6">
        <f>(P982-'Descriptive Stats'!$N$3)/'Descriptive Stats'!$N$7</f>
        <v>0.26670889835380673</v>
      </c>
      <c r="R982">
        <v>78.33</v>
      </c>
      <c r="S982" s="5">
        <v>0.53888599808939264</v>
      </c>
    </row>
    <row r="983" spans="1:19" ht="15" customHeight="1" x14ac:dyDescent="0.25">
      <c r="A983">
        <v>302</v>
      </c>
      <c r="B983" t="s">
        <v>601</v>
      </c>
      <c r="C983" t="s">
        <v>602</v>
      </c>
      <c r="D983" s="6">
        <v>50</v>
      </c>
      <c r="E983" s="6">
        <f>(D983-'Descriptive Stats'!$B$3)/'Descriptive Stats'!$B$7</f>
        <v>-0.73838863996786008</v>
      </c>
      <c r="F983" s="6">
        <v>85</v>
      </c>
      <c r="G983" s="6">
        <f>(F983-'Descriptive Stats'!$D$3)/'Descriptive Stats'!$D$7</f>
        <v>0.1477989912830483</v>
      </c>
      <c r="H983" s="6">
        <v>125</v>
      </c>
      <c r="I983" s="5">
        <f>('Base Stats'!H358-'Descriptive Stats'!$F$3)/'Descriptive Stats'!$F$7</f>
        <v>-0.30346386334547382</v>
      </c>
      <c r="J983" s="6">
        <v>85</v>
      </c>
      <c r="K983" s="6">
        <f>(J983-'Descriptive Stats'!$H$3)/'Descriptive Stats'!$J$7</f>
        <v>0.43908877406837055</v>
      </c>
      <c r="L983" s="6">
        <v>115</v>
      </c>
      <c r="M983" s="6">
        <f>(L983-'Descriptive Stats'!$J$3)/'Descriptive Stats'!$J$7</f>
        <v>1.5200595876725493</v>
      </c>
      <c r="N983" s="6">
        <v>20</v>
      </c>
      <c r="O983" s="6">
        <f>(N983-'Descriptive Stats'!$L$3)/'Descriptive Stats'!$L$7</f>
        <v>-1.6188637476965189</v>
      </c>
      <c r="P983" s="6">
        <v>480</v>
      </c>
      <c r="Q983" s="6">
        <f>(P983-'Descriptive Stats'!$N$3)/'Descriptive Stats'!$N$7</f>
        <v>0.34861581634686789</v>
      </c>
      <c r="R983">
        <v>80</v>
      </c>
      <c r="S983" s="5">
        <v>1.0492872318583464</v>
      </c>
    </row>
    <row r="984" spans="1:19" ht="15" customHeight="1" x14ac:dyDescent="0.25">
      <c r="A984">
        <v>218</v>
      </c>
      <c r="B984">
        <v>218</v>
      </c>
      <c r="C984" t="s">
        <v>498</v>
      </c>
      <c r="D984" s="6">
        <v>40</v>
      </c>
      <c r="E984" s="6">
        <f>(D984-'Descriptive Stats'!$B$3)/'Descriptive Stats'!$B$7</f>
        <v>-1.1156891709668622</v>
      </c>
      <c r="F984" s="6">
        <v>40</v>
      </c>
      <c r="G984" s="6">
        <f>(F984-'Descriptive Stats'!$D$3)/'Descriptive Stats'!$D$7</f>
        <v>-1.2371356598366696</v>
      </c>
      <c r="H984" s="6">
        <v>40</v>
      </c>
      <c r="I984" s="5">
        <f>('Base Stats'!H264-'Descriptive Stats'!$F$3)/'Descriptive Stats'!$F$7</f>
        <v>-0.62173007869284602</v>
      </c>
      <c r="J984" s="6">
        <v>70</v>
      </c>
      <c r="K984" s="6">
        <f>(J984-'Descriptive Stats'!$H$3)/'Descriptive Stats'!$J$7</f>
        <v>-9.3282808224825542E-2</v>
      </c>
      <c r="L984" s="6">
        <v>40</v>
      </c>
      <c r="M984" s="6">
        <f>(L984-'Descriptive Stats'!$J$3)/'Descriptive Stats'!$J$7</f>
        <v>-1.1417983237934313</v>
      </c>
      <c r="N984" s="6">
        <v>20</v>
      </c>
      <c r="O984" s="6">
        <f>(N984-'Descriptive Stats'!$L$3)/'Descriptive Stats'!$L$7</f>
        <v>-1.6188637476965189</v>
      </c>
      <c r="P984" s="6">
        <v>250</v>
      </c>
      <c r="Q984" s="6">
        <f>(P984-'Descriptive Stats'!$N$3)/'Descriptive Stats'!$N$7</f>
        <v>-1.5352432974935384</v>
      </c>
      <c r="R984">
        <v>41.67</v>
      </c>
      <c r="S984" s="5">
        <v>0.36930947158236616</v>
      </c>
    </row>
    <row r="985" spans="1:19" ht="15" customHeight="1" x14ac:dyDescent="0.25">
      <c r="A985">
        <v>607</v>
      </c>
      <c r="B985">
        <v>607</v>
      </c>
      <c r="C985" t="s">
        <v>987</v>
      </c>
      <c r="D985" s="6">
        <v>50</v>
      </c>
      <c r="E985" s="6">
        <f>(D985-'Descriptive Stats'!$B$3)/'Descriptive Stats'!$B$7</f>
        <v>-0.73838863996786008</v>
      </c>
      <c r="F985" s="6">
        <v>30</v>
      </c>
      <c r="G985" s="6">
        <f>(F985-'Descriptive Stats'!$D$3)/'Descriptive Stats'!$D$7</f>
        <v>-1.5448989156410513</v>
      </c>
      <c r="H985" s="6">
        <v>55</v>
      </c>
      <c r="I985" s="5">
        <f>('Base Stats'!H703-'Descriptive Stats'!$F$3)/'Descriptive Stats'!$F$7</f>
        <v>-0.78086318636653218</v>
      </c>
      <c r="J985" s="6">
        <v>65</v>
      </c>
      <c r="K985" s="6">
        <f>(J985-'Descriptive Stats'!$H$3)/'Descriptive Stats'!$J$7</f>
        <v>-0.27074000232255757</v>
      </c>
      <c r="L985" s="6">
        <v>55</v>
      </c>
      <c r="M985" s="6">
        <f>(L985-'Descriptive Stats'!$J$3)/'Descriptive Stats'!$J$7</f>
        <v>-0.60942674150023513</v>
      </c>
      <c r="N985" s="6">
        <v>20</v>
      </c>
      <c r="O985" s="6">
        <f>(N985-'Descriptive Stats'!$L$3)/'Descriptive Stats'!$L$7</f>
        <v>-1.6188637476965189</v>
      </c>
      <c r="P985" s="6">
        <v>275</v>
      </c>
      <c r="Q985" s="6">
        <f>(P985-'Descriptive Stats'!$N$3)/'Descriptive Stats'!$N$7</f>
        <v>-1.3304760025108857</v>
      </c>
      <c r="R985">
        <v>45.83</v>
      </c>
      <c r="S985" s="5">
        <v>0.24003324528306968</v>
      </c>
    </row>
    <row r="986" spans="1:19" ht="15" customHeight="1" x14ac:dyDescent="0.25">
      <c r="A986">
        <v>589</v>
      </c>
      <c r="B986">
        <v>589</v>
      </c>
      <c r="C986" t="s">
        <v>969</v>
      </c>
      <c r="D986" s="6">
        <v>70</v>
      </c>
      <c r="E986" s="6">
        <f>(D986-'Descriptive Stats'!$B$3)/'Descriptive Stats'!$B$7</f>
        <v>1.6212422030144117E-2</v>
      </c>
      <c r="F986" s="6">
        <v>135</v>
      </c>
      <c r="G986" s="6">
        <f>(F986-'Descriptive Stats'!$D$3)/'Descriptive Stats'!$D$7</f>
        <v>1.6866152703049571</v>
      </c>
      <c r="H986" s="6">
        <v>105</v>
      </c>
      <c r="I986" s="5">
        <f>('Base Stats'!H685-'Descriptive Stats'!$F$3)/'Descriptive Stats'!$F$7</f>
        <v>0.17393545967558449</v>
      </c>
      <c r="J986" s="6">
        <v>60</v>
      </c>
      <c r="K986" s="6">
        <f>(J986-'Descriptive Stats'!$H$3)/'Descriptive Stats'!$J$7</f>
        <v>-0.4481971964202896</v>
      </c>
      <c r="L986" s="6">
        <v>105</v>
      </c>
      <c r="M986" s="6">
        <f>(L986-'Descriptive Stats'!$J$3)/'Descriptive Stats'!$J$7</f>
        <v>1.1651451994770852</v>
      </c>
      <c r="N986" s="6">
        <v>20</v>
      </c>
      <c r="O986" s="6">
        <f>(N986-'Descriptive Stats'!$L$3)/'Descriptive Stats'!$L$7</f>
        <v>-1.6188637476965189</v>
      </c>
      <c r="P986" s="6">
        <v>495</v>
      </c>
      <c r="Q986" s="6">
        <f>(P986-'Descriptive Stats'!$N$3)/'Descriptive Stats'!$N$7</f>
        <v>0.47147619333645963</v>
      </c>
      <c r="R986">
        <v>82.5</v>
      </c>
      <c r="S986" s="5">
        <v>1.203169599337611</v>
      </c>
    </row>
    <row r="987" spans="1:19" ht="15" customHeight="1" x14ac:dyDescent="0.25">
      <c r="A987">
        <v>820</v>
      </c>
      <c r="B987">
        <v>820</v>
      </c>
      <c r="C987" t="s">
        <v>1246</v>
      </c>
      <c r="D987" s="6">
        <v>120</v>
      </c>
      <c r="E987" s="6">
        <f>(D987-'Descriptive Stats'!$B$3)/'Descriptive Stats'!$B$7</f>
        <v>1.9027150770251546</v>
      </c>
      <c r="F987" s="6">
        <v>95</v>
      </c>
      <c r="G987" s="6">
        <f>(F987-'Descriptive Stats'!$D$3)/'Descriptive Stats'!$D$7</f>
        <v>0.45556224708743004</v>
      </c>
      <c r="H987" s="6">
        <v>95</v>
      </c>
      <c r="I987" s="5">
        <f>('Base Stats'!H942-'Descriptive Stats'!$F$3)/'Descriptive Stats'!$F$7</f>
        <v>-0.78086318636653218</v>
      </c>
      <c r="J987" s="6">
        <v>55</v>
      </c>
      <c r="K987" s="6">
        <f>(J987-'Descriptive Stats'!$H$3)/'Descriptive Stats'!$J$7</f>
        <v>-0.62565439051802163</v>
      </c>
      <c r="L987" s="6">
        <v>75</v>
      </c>
      <c r="M987" s="6">
        <f>(L987-'Descriptive Stats'!$J$3)/'Descriptive Stats'!$J$7</f>
        <v>0.10040203489069302</v>
      </c>
      <c r="N987" s="6">
        <v>20</v>
      </c>
      <c r="O987" s="6">
        <f>(N987-'Descriptive Stats'!$L$3)/'Descriptive Stats'!$L$7</f>
        <v>-1.6188637476965189</v>
      </c>
      <c r="P987" s="6">
        <v>460</v>
      </c>
      <c r="Q987" s="6">
        <f>(P987-'Descriptive Stats'!$N$3)/'Descriptive Stats'!$N$7</f>
        <v>0.1848019803607456</v>
      </c>
      <c r="R987">
        <v>76.67</v>
      </c>
      <c r="S987" s="5">
        <v>1.1915825368405273</v>
      </c>
    </row>
    <row r="988" spans="1:19" ht="15" customHeight="1" x14ac:dyDescent="0.25">
      <c r="A988">
        <v>598</v>
      </c>
      <c r="B988">
        <v>598</v>
      </c>
      <c r="C988" t="s">
        <v>978</v>
      </c>
      <c r="D988" s="6">
        <v>74</v>
      </c>
      <c r="E988" s="6">
        <f>(D988-'Descriptive Stats'!$B$3)/'Descriptive Stats'!$B$7</f>
        <v>0.16713263442974496</v>
      </c>
      <c r="F988" s="6">
        <v>94</v>
      </c>
      <c r="G988" s="6">
        <f>(F988-'Descriptive Stats'!$D$3)/'Descriptive Stats'!$D$7</f>
        <v>0.4247859215069919</v>
      </c>
      <c r="H988" s="6">
        <v>131</v>
      </c>
      <c r="I988" s="5">
        <f>('Base Stats'!H694-'Descriptive Stats'!$F$3)/'Descriptive Stats'!$F$7</f>
        <v>1.4470003210650733</v>
      </c>
      <c r="J988" s="6">
        <v>54</v>
      </c>
      <c r="K988" s="6">
        <f>(J988-'Descriptive Stats'!$H$3)/'Descriptive Stats'!$J$7</f>
        <v>-0.66114582933756805</v>
      </c>
      <c r="L988" s="6">
        <v>116</v>
      </c>
      <c r="M988" s="6">
        <f>(L988-'Descriptive Stats'!$J$3)/'Descriptive Stats'!$J$7</f>
        <v>1.5555510264920958</v>
      </c>
      <c r="N988" s="6">
        <v>20</v>
      </c>
      <c r="O988" s="6">
        <f>(N988-'Descriptive Stats'!$L$3)/'Descriptive Stats'!$L$7</f>
        <v>-1.6188637476965189</v>
      </c>
      <c r="P988" s="6">
        <v>489</v>
      </c>
      <c r="Q988" s="6">
        <f>(P988-'Descriptive Stats'!$N$3)/'Descriptive Stats'!$N$7</f>
        <v>0.42233204254062295</v>
      </c>
      <c r="R988">
        <v>81.5</v>
      </c>
      <c r="S988" s="5">
        <v>0.94900069425311506</v>
      </c>
    </row>
    <row r="989" spans="1:19" ht="15" customHeight="1" x14ac:dyDescent="0.25">
      <c r="A989">
        <v>525</v>
      </c>
      <c r="B989">
        <v>525</v>
      </c>
      <c r="C989" t="s">
        <v>893</v>
      </c>
      <c r="D989" s="6">
        <v>70</v>
      </c>
      <c r="E989" s="6">
        <f>(D989-'Descriptive Stats'!$B$3)/'Descriptive Stats'!$B$7</f>
        <v>1.6212422030144117E-2</v>
      </c>
      <c r="F989" s="6">
        <v>105</v>
      </c>
      <c r="G989" s="6">
        <f>(F989-'Descriptive Stats'!$D$3)/'Descriptive Stats'!$D$7</f>
        <v>0.76332550289181178</v>
      </c>
      <c r="H989" s="6">
        <v>105</v>
      </c>
      <c r="I989" s="5">
        <f>('Base Stats'!H615-'Descriptive Stats'!$F$3)/'Descriptive Stats'!$F$7</f>
        <v>-0.46259697101915992</v>
      </c>
      <c r="J989" s="6">
        <v>50</v>
      </c>
      <c r="K989" s="6">
        <f>(J989-'Descriptive Stats'!$H$3)/'Descriptive Stats'!$J$7</f>
        <v>-0.80311158461575372</v>
      </c>
      <c r="L989" s="6">
        <v>40</v>
      </c>
      <c r="M989" s="6">
        <f>(L989-'Descriptive Stats'!$J$3)/'Descriptive Stats'!$J$7</f>
        <v>-1.1417983237934313</v>
      </c>
      <c r="N989" s="6">
        <v>20</v>
      </c>
      <c r="O989" s="6">
        <f>(N989-'Descriptive Stats'!$L$3)/'Descriptive Stats'!$L$7</f>
        <v>-1.6188637476965189</v>
      </c>
      <c r="P989" s="6">
        <v>390</v>
      </c>
      <c r="Q989" s="6">
        <f>(P989-'Descriptive Stats'!$N$3)/'Descriptive Stats'!$N$7</f>
        <v>-0.38854644559068241</v>
      </c>
      <c r="R989">
        <v>65</v>
      </c>
      <c r="S989" s="5">
        <v>0.66865544458676951</v>
      </c>
    </row>
    <row r="990" spans="1:19" ht="15" customHeight="1" x14ac:dyDescent="0.25">
      <c r="A990">
        <v>39</v>
      </c>
      <c r="B990">
        <v>39</v>
      </c>
      <c r="C990" t="s">
        <v>257</v>
      </c>
      <c r="D990" s="6">
        <v>115</v>
      </c>
      <c r="E990" s="6">
        <f>(D990-'Descriptive Stats'!$B$3)/'Descriptive Stats'!$B$7</f>
        <v>1.7140648115256536</v>
      </c>
      <c r="F990" s="6">
        <v>45</v>
      </c>
      <c r="G990" s="6">
        <f>(F990-'Descriptive Stats'!$D$3)/'Descriptive Stats'!$D$7</f>
        <v>-1.0832540319344788</v>
      </c>
      <c r="H990" s="6">
        <v>20</v>
      </c>
      <c r="I990" s="5">
        <f>('Base Stats'!H54-'Descriptive Stats'!$F$3)/'Descriptive Stats'!$F$7</f>
        <v>-0.30346386334547382</v>
      </c>
      <c r="J990" s="6">
        <v>45</v>
      </c>
      <c r="K990" s="6">
        <f>(J990-'Descriptive Stats'!$H$3)/'Descriptive Stats'!$J$7</f>
        <v>-0.98056877871348569</v>
      </c>
      <c r="L990" s="6">
        <v>25</v>
      </c>
      <c r="M990" s="6">
        <f>(L990-'Descriptive Stats'!$J$3)/'Descriptive Stats'!$J$7</f>
        <v>-1.6741699060866273</v>
      </c>
      <c r="N990" s="6">
        <v>20</v>
      </c>
      <c r="O990" s="6">
        <f>(N990-'Descriptive Stats'!$L$3)/'Descriptive Stats'!$L$7</f>
        <v>-1.6188637476965189</v>
      </c>
      <c r="P990" s="6">
        <v>270</v>
      </c>
      <c r="Q990" s="6">
        <f>(P990-'Descriptive Stats'!$N$3)/'Descriptive Stats'!$N$7</f>
        <v>-1.3714294615074163</v>
      </c>
      <c r="R990">
        <v>45</v>
      </c>
      <c r="S990" s="5">
        <v>1.3544976651823386</v>
      </c>
    </row>
    <row r="991" spans="1:19" ht="15" customHeight="1" x14ac:dyDescent="0.25">
      <c r="A991">
        <v>872</v>
      </c>
      <c r="B991">
        <v>872</v>
      </c>
      <c r="C991" t="s">
        <v>1300</v>
      </c>
      <c r="D991" s="6">
        <v>30</v>
      </c>
      <c r="E991" s="6">
        <f>(D991-'Descriptive Stats'!$B$3)/'Descriptive Stats'!$B$7</f>
        <v>-1.4929897019658644</v>
      </c>
      <c r="F991" s="6">
        <v>25</v>
      </c>
      <c r="G991" s="6">
        <f>(F991-'Descriptive Stats'!$D$3)/'Descriptive Stats'!$D$7</f>
        <v>-1.6987805435432421</v>
      </c>
      <c r="H991" s="6">
        <v>35</v>
      </c>
      <c r="I991" s="5">
        <f>('Base Stats'!H995-'Descriptive Stats'!$F$3)/'Descriptive Stats'!$F$7</f>
        <v>0.81046789037032885</v>
      </c>
      <c r="J991" s="6">
        <v>45</v>
      </c>
      <c r="K991" s="6">
        <f>(J991-'Descriptive Stats'!$H$3)/'Descriptive Stats'!$J$7</f>
        <v>-0.98056877871348569</v>
      </c>
      <c r="L991" s="6">
        <v>30</v>
      </c>
      <c r="M991" s="6">
        <f>(L991-'Descriptive Stats'!$J$3)/'Descriptive Stats'!$J$7</f>
        <v>-1.4967127119888952</v>
      </c>
      <c r="N991" s="6">
        <v>20</v>
      </c>
      <c r="O991" s="6">
        <f>(N991-'Descriptive Stats'!$L$3)/'Descriptive Stats'!$L$7</f>
        <v>-1.6188637476965189</v>
      </c>
      <c r="P991" s="6">
        <v>185</v>
      </c>
      <c r="Q991" s="6">
        <f>(P991-'Descriptive Stats'!$N$3)/'Descriptive Stats'!$N$7</f>
        <v>-2.0676382644484361</v>
      </c>
      <c r="R991">
        <v>30.83</v>
      </c>
      <c r="S991" s="5">
        <v>0.25838720687471611</v>
      </c>
    </row>
    <row r="992" spans="1:19" ht="15" customHeight="1" x14ac:dyDescent="0.25">
      <c r="A992">
        <v>840</v>
      </c>
      <c r="B992">
        <v>840</v>
      </c>
      <c r="C992" t="s">
        <v>1266</v>
      </c>
      <c r="D992" s="6">
        <v>40</v>
      </c>
      <c r="E992" s="6">
        <f>(D992-'Descriptive Stats'!$B$3)/'Descriptive Stats'!$B$7</f>
        <v>-1.1156891709668622</v>
      </c>
      <c r="F992" s="6">
        <v>40</v>
      </c>
      <c r="G992" s="6">
        <f>(F992-'Descriptive Stats'!$D$3)/'Descriptive Stats'!$D$7</f>
        <v>-1.2371356598366696</v>
      </c>
      <c r="H992" s="6">
        <v>80</v>
      </c>
      <c r="I992" s="5">
        <f>('Base Stats'!H962-'Descriptive Stats'!$F$3)/'Descriptive Stats'!$F$7</f>
        <v>1.7652665364124456</v>
      </c>
      <c r="J992" s="6">
        <v>40</v>
      </c>
      <c r="K992" s="6">
        <f>(J992-'Descriptive Stats'!$H$3)/'Descriptive Stats'!$J$7</f>
        <v>-1.1580259728112177</v>
      </c>
      <c r="L992" s="6">
        <v>40</v>
      </c>
      <c r="M992" s="6">
        <f>(L992-'Descriptive Stats'!$J$3)/'Descriptive Stats'!$J$7</f>
        <v>-1.1417983237934313</v>
      </c>
      <c r="N992" s="6">
        <v>20</v>
      </c>
      <c r="O992" s="6">
        <f>(N992-'Descriptive Stats'!$L$3)/'Descriptive Stats'!$L$7</f>
        <v>-1.6188637476965189</v>
      </c>
      <c r="P992" s="6">
        <v>260</v>
      </c>
      <c r="Q992" s="6">
        <f>(P992-'Descriptive Stats'!$N$3)/'Descriptive Stats'!$N$7</f>
        <v>-1.4533363795004774</v>
      </c>
      <c r="R992">
        <v>43.33</v>
      </c>
      <c r="S992" s="5">
        <v>0.1811097367694868</v>
      </c>
    </row>
    <row r="993" spans="1:19" ht="15" customHeight="1" x14ac:dyDescent="0.25">
      <c r="A993">
        <v>175</v>
      </c>
      <c r="B993">
        <v>175</v>
      </c>
      <c r="C993" t="s">
        <v>447</v>
      </c>
      <c r="D993" s="6">
        <v>35</v>
      </c>
      <c r="E993" s="6">
        <f>(D993-'Descriptive Stats'!$B$3)/'Descriptive Stats'!$B$7</f>
        <v>-1.3043394364663632</v>
      </c>
      <c r="F993" s="6">
        <v>20</v>
      </c>
      <c r="G993" s="6">
        <f>(F993-'Descriptive Stats'!$D$3)/'Descriptive Stats'!$D$7</f>
        <v>-1.852662171445433</v>
      </c>
      <c r="H993" s="6">
        <v>65</v>
      </c>
      <c r="I993" s="5">
        <f>('Base Stats'!H217-'Descriptive Stats'!$F$3)/'Descriptive Stats'!$F$7</f>
        <v>-0.14433075567178771</v>
      </c>
      <c r="J993" s="6">
        <v>40</v>
      </c>
      <c r="K993" s="6">
        <f>(J993-'Descriptive Stats'!$H$3)/'Descriptive Stats'!$J$7</f>
        <v>-1.1580259728112177</v>
      </c>
      <c r="L993" s="6">
        <v>65</v>
      </c>
      <c r="M993" s="6">
        <f>(L993-'Descriptive Stats'!$J$3)/'Descriptive Stats'!$J$7</f>
        <v>-0.25451235330477107</v>
      </c>
      <c r="N993" s="6">
        <v>20</v>
      </c>
      <c r="O993" s="6">
        <f>(N993-'Descriptive Stats'!$L$3)/'Descriptive Stats'!$L$7</f>
        <v>-1.6188637476965189</v>
      </c>
      <c r="P993" s="6">
        <v>245</v>
      </c>
      <c r="Q993" s="6">
        <f>(P993-'Descriptive Stats'!$N$3)/'Descriptive Stats'!$N$7</f>
        <v>-1.576196756490069</v>
      </c>
      <c r="R993">
        <v>40.83</v>
      </c>
      <c r="S993" s="5">
        <v>0.25996855068562219</v>
      </c>
    </row>
    <row r="994" spans="1:19" ht="15" customHeight="1" x14ac:dyDescent="0.25">
      <c r="A994">
        <v>161</v>
      </c>
      <c r="B994">
        <v>161</v>
      </c>
      <c r="C994" t="s">
        <v>433</v>
      </c>
      <c r="D994" s="6">
        <v>35</v>
      </c>
      <c r="E994" s="6">
        <f>(D994-'Descriptive Stats'!$B$3)/'Descriptive Stats'!$B$7</f>
        <v>-1.3043394364663632</v>
      </c>
      <c r="F994" s="6">
        <v>46</v>
      </c>
      <c r="G994" s="6">
        <f>(F994-'Descriptive Stats'!$D$3)/'Descriptive Stats'!$D$7</f>
        <v>-1.0524777063540405</v>
      </c>
      <c r="H994" s="6">
        <v>34</v>
      </c>
      <c r="I994" s="5">
        <f>('Base Stats'!H203-'Descriptive Stats'!$F$3)/'Descriptive Stats'!$F$7</f>
        <v>0.17393545967558449</v>
      </c>
      <c r="J994" s="6">
        <v>35</v>
      </c>
      <c r="K994" s="6">
        <f>(J994-'Descriptive Stats'!$H$3)/'Descriptive Stats'!$J$7</f>
        <v>-1.3354831669089497</v>
      </c>
      <c r="L994" s="6">
        <v>45</v>
      </c>
      <c r="M994" s="6">
        <f>(L994-'Descriptive Stats'!$J$3)/'Descriptive Stats'!$J$7</f>
        <v>-0.96434112969569918</v>
      </c>
      <c r="N994" s="6">
        <v>20</v>
      </c>
      <c r="O994" s="6">
        <f>(N994-'Descriptive Stats'!$L$3)/'Descriptive Stats'!$L$7</f>
        <v>-1.6188637476965189</v>
      </c>
      <c r="P994" s="6">
        <v>215</v>
      </c>
      <c r="Q994" s="6">
        <f>(P994-'Descriptive Stats'!$N$3)/'Descriptive Stats'!$N$7</f>
        <v>-1.8219175104692524</v>
      </c>
      <c r="R994">
        <v>35.83</v>
      </c>
      <c r="S994" s="5">
        <v>0.21583034499813517</v>
      </c>
    </row>
    <row r="995" spans="1:19" ht="15" customHeight="1" x14ac:dyDescent="0.25">
      <c r="A995">
        <v>74</v>
      </c>
      <c r="B995" t="s">
        <v>305</v>
      </c>
      <c r="C995" t="s">
        <v>306</v>
      </c>
      <c r="D995" s="6">
        <v>40</v>
      </c>
      <c r="E995" s="6">
        <f>(D995-'Descriptive Stats'!$B$3)/'Descriptive Stats'!$B$7</f>
        <v>-1.1156891709668622</v>
      </c>
      <c r="F995" s="6">
        <v>80</v>
      </c>
      <c r="G995" s="6">
        <f>(F995-'Descriptive Stats'!$D$3)/'Descriptive Stats'!$D$7</f>
        <v>-6.0826366191425729E-3</v>
      </c>
      <c r="H995" s="6">
        <v>100</v>
      </c>
      <c r="I995" s="5">
        <f>('Base Stats'!H96-'Descriptive Stats'!$F$3)/'Descriptive Stats'!$F$7</f>
        <v>-0.14433075567178771</v>
      </c>
      <c r="J995" s="6">
        <v>30</v>
      </c>
      <c r="K995" s="6">
        <f>(J995-'Descriptive Stats'!$H$3)/'Descriptive Stats'!$J$7</f>
        <v>-1.5129403610066818</v>
      </c>
      <c r="L995" s="6">
        <v>30</v>
      </c>
      <c r="M995" s="6">
        <f>(L995-'Descriptive Stats'!$J$3)/'Descriptive Stats'!$J$7</f>
        <v>-1.4967127119888952</v>
      </c>
      <c r="N995" s="6">
        <v>20</v>
      </c>
      <c r="O995" s="6">
        <f>(N995-'Descriptive Stats'!$L$3)/'Descriptive Stats'!$L$7</f>
        <v>-1.6188637476965189</v>
      </c>
      <c r="P995" s="6">
        <v>300</v>
      </c>
      <c r="Q995" s="6">
        <f>(P995-'Descriptive Stats'!$N$3)/'Descriptive Stats'!$N$7</f>
        <v>-1.1257087075282328</v>
      </c>
      <c r="R995">
        <v>50</v>
      </c>
      <c r="S995" s="5">
        <v>0.30684178859932726</v>
      </c>
    </row>
    <row r="996" spans="1:19" ht="15" customHeight="1" x14ac:dyDescent="0.25">
      <c r="A996">
        <v>74</v>
      </c>
      <c r="B996">
        <v>74</v>
      </c>
      <c r="C996" t="s">
        <v>304</v>
      </c>
      <c r="D996" s="6">
        <v>40</v>
      </c>
      <c r="E996" s="6">
        <f>(D996-'Descriptive Stats'!$B$3)/'Descriptive Stats'!$B$7</f>
        <v>-1.1156891709668622</v>
      </c>
      <c r="F996" s="6">
        <v>80</v>
      </c>
      <c r="G996" s="6">
        <f>(F996-'Descriptive Stats'!$D$3)/'Descriptive Stats'!$D$7</f>
        <v>-6.0826366191425729E-3</v>
      </c>
      <c r="H996" s="6">
        <v>100</v>
      </c>
      <c r="I996" s="5">
        <f>('Base Stats'!H95-'Descriptive Stats'!$F$3)/'Descriptive Stats'!$F$7</f>
        <v>1.7652665364124456</v>
      </c>
      <c r="J996" s="6">
        <v>30</v>
      </c>
      <c r="K996" s="6">
        <f>(J996-'Descriptive Stats'!$H$3)/'Descriptive Stats'!$J$7</f>
        <v>-1.5129403610066818</v>
      </c>
      <c r="L996" s="6">
        <v>30</v>
      </c>
      <c r="M996" s="6">
        <f>(L996-'Descriptive Stats'!$J$3)/'Descriptive Stats'!$J$7</f>
        <v>-1.4967127119888952</v>
      </c>
      <c r="N996" s="6">
        <v>20</v>
      </c>
      <c r="O996" s="6">
        <f>(N996-'Descriptive Stats'!$L$3)/'Descriptive Stats'!$L$7</f>
        <v>-1.6188637476965189</v>
      </c>
      <c r="P996" s="6">
        <v>300</v>
      </c>
      <c r="Q996" s="6">
        <f>(P996-'Descriptive Stats'!$N$3)/'Descriptive Stats'!$N$7</f>
        <v>-1.1257087075282328</v>
      </c>
      <c r="R996">
        <v>50</v>
      </c>
      <c r="S996" s="5">
        <v>0.74761198595577638</v>
      </c>
    </row>
    <row r="997" spans="1:19" ht="15" customHeight="1" x14ac:dyDescent="0.25">
      <c r="A997">
        <v>265</v>
      </c>
      <c r="B997">
        <v>265</v>
      </c>
      <c r="C997" t="s">
        <v>561</v>
      </c>
      <c r="D997" s="6">
        <v>45</v>
      </c>
      <c r="E997" s="6">
        <f>(D997-'Descriptive Stats'!$B$3)/'Descriptive Stats'!$B$7</f>
        <v>-0.92703890546736112</v>
      </c>
      <c r="F997" s="6">
        <v>45</v>
      </c>
      <c r="G997" s="6">
        <f>(F997-'Descriptive Stats'!$D$3)/'Descriptive Stats'!$D$7</f>
        <v>-1.0832540319344788</v>
      </c>
      <c r="H997" s="6">
        <v>35</v>
      </c>
      <c r="I997" s="5">
        <f>('Base Stats'!H319-'Descriptive Stats'!$F$3)/'Descriptive Stats'!$F$7</f>
        <v>-1.4173956170612765</v>
      </c>
      <c r="J997" s="6">
        <v>20</v>
      </c>
      <c r="K997" s="6">
        <f>(J997-'Descriptive Stats'!$H$3)/'Descriptive Stats'!$J$7</f>
        <v>-1.8678547492021458</v>
      </c>
      <c r="L997" s="6">
        <v>30</v>
      </c>
      <c r="M997" s="6">
        <f>(L997-'Descriptive Stats'!$J$3)/'Descriptive Stats'!$J$7</f>
        <v>-1.4967127119888952</v>
      </c>
      <c r="N997" s="6">
        <v>20</v>
      </c>
      <c r="O997" s="6">
        <f>(N997-'Descriptive Stats'!$L$3)/'Descriptive Stats'!$L$7</f>
        <v>-1.6188637476965189</v>
      </c>
      <c r="P997" s="6">
        <v>195</v>
      </c>
      <c r="Q997" s="6">
        <f>(P997-'Descriptive Stats'!$N$3)/'Descriptive Stats'!$N$7</f>
        <v>-1.9857313464553747</v>
      </c>
      <c r="R997">
        <v>32.5</v>
      </c>
      <c r="S997" s="5">
        <v>0.18388028086489447</v>
      </c>
    </row>
    <row r="998" spans="1:19" ht="15" customHeight="1" x14ac:dyDescent="0.25">
      <c r="A998">
        <v>298</v>
      </c>
      <c r="B998">
        <v>298</v>
      </c>
      <c r="C998" t="s">
        <v>596</v>
      </c>
      <c r="D998" s="6">
        <v>50</v>
      </c>
      <c r="E998" s="6">
        <f>(D998-'Descriptive Stats'!$B$3)/'Descriptive Stats'!$B$7</f>
        <v>-0.73838863996786008</v>
      </c>
      <c r="F998" s="6">
        <v>20</v>
      </c>
      <c r="G998" s="6">
        <f>(F998-'Descriptive Stats'!$D$3)/'Descriptive Stats'!$D$7</f>
        <v>-1.852662171445433</v>
      </c>
      <c r="H998" s="6">
        <v>40</v>
      </c>
      <c r="I998" s="5">
        <f>('Base Stats'!H353-'Descriptive Stats'!$F$3)/'Descriptive Stats'!$F$7</f>
        <v>0.17393545967558449</v>
      </c>
      <c r="J998" s="6">
        <v>20</v>
      </c>
      <c r="K998" s="6">
        <f>(J998-'Descriptive Stats'!$H$3)/'Descriptive Stats'!$J$7</f>
        <v>-1.8678547492021458</v>
      </c>
      <c r="L998" s="6">
        <v>40</v>
      </c>
      <c r="M998" s="6">
        <f>(L998-'Descriptive Stats'!$J$3)/'Descriptive Stats'!$J$7</f>
        <v>-1.1417983237934313</v>
      </c>
      <c r="N998" s="6">
        <v>20</v>
      </c>
      <c r="O998" s="6">
        <f>(N998-'Descriptive Stats'!$L$3)/'Descriptive Stats'!$L$7</f>
        <v>-1.6188637476965189</v>
      </c>
      <c r="P998" s="6">
        <v>190</v>
      </c>
      <c r="Q998" s="6">
        <f>(P998-'Descriptive Stats'!$N$3)/'Descriptive Stats'!$N$7</f>
        <v>-2.0266848054519055</v>
      </c>
      <c r="R998">
        <v>31.67</v>
      </c>
      <c r="S998" s="5">
        <v>0.16126622505750354</v>
      </c>
    </row>
    <row r="999" spans="1:19" ht="15" customHeight="1" x14ac:dyDescent="0.25">
      <c r="A999">
        <v>871</v>
      </c>
      <c r="B999">
        <v>871</v>
      </c>
      <c r="C999" t="s">
        <v>1299</v>
      </c>
      <c r="D999" s="6">
        <v>48</v>
      </c>
      <c r="E999" s="6">
        <f>(D999-'Descriptive Stats'!$B$3)/'Descriptive Stats'!$B$7</f>
        <v>-0.81384874616766056</v>
      </c>
      <c r="F999" s="6">
        <v>101</v>
      </c>
      <c r="G999" s="6">
        <f>(F999-'Descriptive Stats'!$D$3)/'Descriptive Stats'!$D$7</f>
        <v>0.64022020057005913</v>
      </c>
      <c r="H999" s="6">
        <v>95</v>
      </c>
      <c r="I999" s="5">
        <f>('Base Stats'!H994-'Descriptive Stats'!$F$3)/'Descriptive Stats'!$F$7</f>
        <v>-1.2900891309223277</v>
      </c>
      <c r="J999" s="6">
        <v>91</v>
      </c>
      <c r="K999" s="6">
        <f>(J999-'Descriptive Stats'!$H$3)/'Descriptive Stats'!$J$7</f>
        <v>0.65203740698564905</v>
      </c>
      <c r="L999" s="6">
        <v>85</v>
      </c>
      <c r="M999" s="6">
        <f>(L999-'Descriptive Stats'!$J$3)/'Descriptive Stats'!$J$7</f>
        <v>0.45531642308615711</v>
      </c>
      <c r="N999" s="6">
        <v>15</v>
      </c>
      <c r="O999" s="6">
        <f>(N999-'Descriptive Stats'!$L$3)/'Descriptive Stats'!$L$7</f>
        <v>-1.786325597627084</v>
      </c>
      <c r="P999" s="6">
        <v>435</v>
      </c>
      <c r="Q999" s="6">
        <f>(P999-'Descriptive Stats'!$N$3)/'Descriptive Stats'!$N$7</f>
        <v>-1.9965314621907263E-2</v>
      </c>
      <c r="R999">
        <v>72.5</v>
      </c>
      <c r="S999" s="5">
        <v>0.92536983288578056</v>
      </c>
    </row>
    <row r="1000" spans="1:19" ht="15" customHeight="1" x14ac:dyDescent="0.25">
      <c r="A1000">
        <v>769</v>
      </c>
      <c r="B1000">
        <v>769</v>
      </c>
      <c r="C1000" t="s">
        <v>1187</v>
      </c>
      <c r="D1000" s="6">
        <v>55</v>
      </c>
      <c r="E1000" s="6">
        <f>(D1000-'Descriptive Stats'!$B$3)/'Descriptive Stats'!$B$7</f>
        <v>-0.54973837446835905</v>
      </c>
      <c r="F1000" s="6">
        <v>55</v>
      </c>
      <c r="G1000" s="6">
        <f>(F1000-'Descriptive Stats'!$D$3)/'Descriptive Stats'!$D$7</f>
        <v>-0.77549077613009698</v>
      </c>
      <c r="H1000" s="6">
        <v>80</v>
      </c>
      <c r="I1000" s="5">
        <f>('Base Stats'!H887-'Descriptive Stats'!$F$3)/'Descriptive Stats'!$F$7</f>
        <v>-1.2582625093875905</v>
      </c>
      <c r="J1000" s="6">
        <v>70</v>
      </c>
      <c r="K1000" s="6">
        <f>(J1000-'Descriptive Stats'!$H$3)/'Descriptive Stats'!$J$7</f>
        <v>-9.3282808224825542E-2</v>
      </c>
      <c r="L1000" s="6">
        <v>45</v>
      </c>
      <c r="M1000" s="6">
        <f>(L1000-'Descriptive Stats'!$J$3)/'Descriptive Stats'!$J$7</f>
        <v>-0.96434112969569918</v>
      </c>
      <c r="N1000" s="6">
        <v>15</v>
      </c>
      <c r="O1000" s="6">
        <f>(N1000-'Descriptive Stats'!$L$3)/'Descriptive Stats'!$L$7</f>
        <v>-1.786325597627084</v>
      </c>
      <c r="P1000" s="6">
        <v>320</v>
      </c>
      <c r="Q1000" s="6">
        <f>(P1000-'Descriptive Stats'!$N$3)/'Descriptive Stats'!$N$7</f>
        <v>-0.96189487154211051</v>
      </c>
      <c r="R1000">
        <v>53.33</v>
      </c>
      <c r="S1000" s="5">
        <v>0.27860853270692171</v>
      </c>
    </row>
    <row r="1001" spans="1:19" ht="15" customHeight="1" x14ac:dyDescent="0.25">
      <c r="A1001">
        <v>755</v>
      </c>
      <c r="B1001">
        <v>755</v>
      </c>
      <c r="C1001" t="s">
        <v>1173</v>
      </c>
      <c r="D1001" s="6">
        <v>40</v>
      </c>
      <c r="E1001" s="6">
        <f>(D1001-'Descriptive Stats'!$B$3)/'Descriptive Stats'!$B$7</f>
        <v>-1.1156891709668622</v>
      </c>
      <c r="F1001" s="6">
        <v>35</v>
      </c>
      <c r="G1001" s="6">
        <f>(F1001-'Descriptive Stats'!$D$3)/'Descriptive Stats'!$D$7</f>
        <v>-1.3910172877388605</v>
      </c>
      <c r="H1001" s="6">
        <v>55</v>
      </c>
      <c r="I1001" s="5">
        <f>('Base Stats'!H873-'Descriptive Stats'!$F$3)/'Descriptive Stats'!$F$7</f>
        <v>0.6513347826966428</v>
      </c>
      <c r="J1001" s="6">
        <v>65</v>
      </c>
      <c r="K1001" s="6">
        <f>(J1001-'Descriptive Stats'!$H$3)/'Descriptive Stats'!$J$7</f>
        <v>-0.27074000232255757</v>
      </c>
      <c r="L1001" s="6">
        <v>75</v>
      </c>
      <c r="M1001" s="6">
        <f>(L1001-'Descriptive Stats'!$J$3)/'Descriptive Stats'!$J$7</f>
        <v>0.10040203489069302</v>
      </c>
      <c r="N1001" s="6">
        <v>15</v>
      </c>
      <c r="O1001" s="6">
        <f>(N1001-'Descriptive Stats'!$L$3)/'Descriptive Stats'!$L$7</f>
        <v>-1.786325597627084</v>
      </c>
      <c r="P1001" s="6">
        <v>285</v>
      </c>
      <c r="Q1001" s="6">
        <f>(P1001-'Descriptive Stats'!$N$3)/'Descriptive Stats'!$N$7</f>
        <v>-1.2485690845178246</v>
      </c>
      <c r="R1001">
        <v>47.5</v>
      </c>
      <c r="S1001" s="5">
        <v>0.62028904382526118</v>
      </c>
    </row>
    <row r="1002" spans="1:19" ht="15" customHeight="1" x14ac:dyDescent="0.25">
      <c r="A1002">
        <v>590</v>
      </c>
      <c r="B1002">
        <v>590</v>
      </c>
      <c r="C1002" t="s">
        <v>970</v>
      </c>
      <c r="D1002" s="6">
        <v>69</v>
      </c>
      <c r="E1002" s="6">
        <f>(D1002-'Descriptive Stats'!$B$3)/'Descriptive Stats'!$B$7</f>
        <v>-2.1517631069756096E-2</v>
      </c>
      <c r="F1002" s="6">
        <v>55</v>
      </c>
      <c r="G1002" s="6">
        <f>(F1002-'Descriptive Stats'!$D$3)/'Descriptive Stats'!$D$7</f>
        <v>-0.77549077613009698</v>
      </c>
      <c r="H1002" s="6">
        <v>45</v>
      </c>
      <c r="I1002" s="5">
        <f>('Base Stats'!H686-'Descriptive Stats'!$F$3)/'Descriptive Stats'!$F$7</f>
        <v>0.6513347826966428</v>
      </c>
      <c r="J1002" s="6">
        <v>55</v>
      </c>
      <c r="K1002" s="6">
        <f>(J1002-'Descriptive Stats'!$H$3)/'Descriptive Stats'!$J$7</f>
        <v>-0.62565439051802163</v>
      </c>
      <c r="L1002" s="6">
        <v>55</v>
      </c>
      <c r="M1002" s="6">
        <f>(L1002-'Descriptive Stats'!$J$3)/'Descriptive Stats'!$J$7</f>
        <v>-0.60942674150023513</v>
      </c>
      <c r="N1002" s="6">
        <v>15</v>
      </c>
      <c r="O1002" s="6">
        <f>(N1002-'Descriptive Stats'!$L$3)/'Descriptive Stats'!$L$7</f>
        <v>-1.786325597627084</v>
      </c>
      <c r="P1002" s="6">
        <v>294</v>
      </c>
      <c r="Q1002" s="6">
        <f>(P1002-'Descriptive Stats'!$N$3)/'Descriptive Stats'!$N$7</f>
        <v>-1.1748528583240694</v>
      </c>
      <c r="R1002">
        <v>49</v>
      </c>
      <c r="S1002" s="5">
        <v>0.42150063356157697</v>
      </c>
    </row>
    <row r="1003" spans="1:19" ht="15" customHeight="1" x14ac:dyDescent="0.25">
      <c r="A1003">
        <v>173</v>
      </c>
      <c r="B1003">
        <v>173</v>
      </c>
      <c r="C1003" t="s">
        <v>445</v>
      </c>
      <c r="D1003" s="6">
        <v>50</v>
      </c>
      <c r="E1003" s="6">
        <f>(D1003-'Descriptive Stats'!$B$3)/'Descriptive Stats'!$B$7</f>
        <v>-0.73838863996786008</v>
      </c>
      <c r="F1003" s="6">
        <v>25</v>
      </c>
      <c r="G1003" s="6">
        <f>(F1003-'Descriptive Stats'!$D$3)/'Descriptive Stats'!$D$7</f>
        <v>-1.6987805435432421</v>
      </c>
      <c r="H1003" s="6">
        <v>28</v>
      </c>
      <c r="I1003" s="5">
        <f>('Base Stats'!H215-'Descriptive Stats'!$F$3)/'Descriptive Stats'!$F$7</f>
        <v>1.7652665364124456</v>
      </c>
      <c r="J1003" s="6">
        <v>45</v>
      </c>
      <c r="K1003" s="6">
        <f>(J1003-'Descriptive Stats'!$H$3)/'Descriptive Stats'!$J$7</f>
        <v>-0.98056877871348569</v>
      </c>
      <c r="L1003" s="6">
        <v>55</v>
      </c>
      <c r="M1003" s="6">
        <f>(L1003-'Descriptive Stats'!$J$3)/'Descriptive Stats'!$J$7</f>
        <v>-0.60942674150023513</v>
      </c>
      <c r="N1003" s="6">
        <v>15</v>
      </c>
      <c r="O1003" s="6">
        <f>(N1003-'Descriptive Stats'!$L$3)/'Descriptive Stats'!$L$7</f>
        <v>-1.786325597627084</v>
      </c>
      <c r="P1003" s="6">
        <v>218</v>
      </c>
      <c r="Q1003" s="6">
        <f>(P1003-'Descriptive Stats'!$N$3)/'Descriptive Stats'!$N$7</f>
        <v>-1.7973454350713343</v>
      </c>
      <c r="R1003">
        <v>36.33</v>
      </c>
      <c r="S1003" s="5">
        <v>0.23991440166608807</v>
      </c>
    </row>
    <row r="1004" spans="1:19" ht="15" customHeight="1" x14ac:dyDescent="0.25">
      <c r="A1004">
        <v>79</v>
      </c>
      <c r="B1004">
        <v>79</v>
      </c>
      <c r="C1004" t="s">
        <v>319</v>
      </c>
      <c r="D1004" s="6">
        <v>90</v>
      </c>
      <c r="E1004" s="6">
        <f>(D1004-'Descriptive Stats'!$B$3)/'Descriptive Stats'!$B$7</f>
        <v>0.77081348402814831</v>
      </c>
      <c r="F1004" s="6">
        <v>65</v>
      </c>
      <c r="G1004" s="6">
        <f>(F1004-'Descriptive Stats'!$D$3)/'Descriptive Stats'!$D$7</f>
        <v>-0.46772752032571518</v>
      </c>
      <c r="H1004" s="6">
        <v>65</v>
      </c>
      <c r="I1004" s="5">
        <f>('Base Stats'!H105-'Descriptive Stats'!$F$3)/'Descriptive Stats'!$F$7</f>
        <v>1.7970931579471827</v>
      </c>
      <c r="J1004" s="6">
        <v>40</v>
      </c>
      <c r="K1004" s="6">
        <f>(J1004-'Descriptive Stats'!$H$3)/'Descriptive Stats'!$J$7</f>
        <v>-1.1580259728112177</v>
      </c>
      <c r="L1004" s="6">
        <v>40</v>
      </c>
      <c r="M1004" s="6">
        <f>(L1004-'Descriptive Stats'!$J$3)/'Descriptive Stats'!$J$7</f>
        <v>-1.1417983237934313</v>
      </c>
      <c r="N1004" s="6">
        <v>15</v>
      </c>
      <c r="O1004" s="6">
        <f>(N1004-'Descriptive Stats'!$L$3)/'Descriptive Stats'!$L$7</f>
        <v>-1.786325597627084</v>
      </c>
      <c r="P1004" s="6">
        <v>315</v>
      </c>
      <c r="Q1004" s="6">
        <f>(P1004-'Descriptive Stats'!$N$3)/'Descriptive Stats'!$N$7</f>
        <v>-1.0028483305386411</v>
      </c>
      <c r="R1004">
        <v>52.5</v>
      </c>
      <c r="S1004" s="5">
        <v>1.3054811497236984</v>
      </c>
    </row>
    <row r="1005" spans="1:19" ht="15" customHeight="1" x14ac:dyDescent="0.25">
      <c r="A1005">
        <v>174</v>
      </c>
      <c r="B1005">
        <v>174</v>
      </c>
      <c r="C1005" t="s">
        <v>446</v>
      </c>
      <c r="D1005" s="6">
        <v>90</v>
      </c>
      <c r="E1005" s="6">
        <f>(D1005-'Descriptive Stats'!$B$3)/'Descriptive Stats'!$B$7</f>
        <v>0.77081348402814831</v>
      </c>
      <c r="F1005" s="6">
        <v>30</v>
      </c>
      <c r="G1005" s="6">
        <f>(F1005-'Descriptive Stats'!$D$3)/'Descriptive Stats'!$D$7</f>
        <v>-1.5448989156410513</v>
      </c>
      <c r="H1005" s="6">
        <v>15</v>
      </c>
      <c r="I1005" s="5">
        <f>('Base Stats'!H216-'Descriptive Stats'!$F$3)/'Descriptive Stats'!$F$7</f>
        <v>-0.46259697101915992</v>
      </c>
      <c r="J1005" s="6">
        <v>40</v>
      </c>
      <c r="K1005" s="6">
        <f>(J1005-'Descriptive Stats'!$H$3)/'Descriptive Stats'!$J$7</f>
        <v>-1.1580259728112177</v>
      </c>
      <c r="L1005" s="6">
        <v>20</v>
      </c>
      <c r="M1005" s="6">
        <f>(L1005-'Descriptive Stats'!$J$3)/'Descriptive Stats'!$J$7</f>
        <v>-1.8516271001843594</v>
      </c>
      <c r="N1005" s="6">
        <v>15</v>
      </c>
      <c r="O1005" s="6">
        <f>(N1005-'Descriptive Stats'!$L$3)/'Descriptive Stats'!$L$7</f>
        <v>-1.786325597627084</v>
      </c>
      <c r="P1005" s="6">
        <v>210</v>
      </c>
      <c r="Q1005" s="6">
        <f>(P1005-'Descriptive Stats'!$N$3)/'Descriptive Stats'!$N$7</f>
        <v>-1.862870969465783</v>
      </c>
      <c r="R1005">
        <v>35</v>
      </c>
      <c r="S1005" s="5">
        <v>0.79358071192862001</v>
      </c>
    </row>
    <row r="1006" spans="1:19" ht="15" customHeight="1" x14ac:dyDescent="0.25">
      <c r="A1006">
        <v>204</v>
      </c>
      <c r="B1006">
        <v>204</v>
      </c>
      <c r="C1006" t="s">
        <v>478</v>
      </c>
      <c r="D1006" s="6">
        <v>50</v>
      </c>
      <c r="E1006" s="6">
        <f>(D1006-'Descriptive Stats'!$B$3)/'Descriptive Stats'!$B$7</f>
        <v>-0.73838863996786008</v>
      </c>
      <c r="F1006" s="6">
        <v>65</v>
      </c>
      <c r="G1006" s="6">
        <f>(F1006-'Descriptive Stats'!$D$3)/'Descriptive Stats'!$D$7</f>
        <v>-0.46772752032571518</v>
      </c>
      <c r="H1006" s="6">
        <v>90</v>
      </c>
      <c r="I1006" s="5">
        <f>('Base Stats'!H247-'Descriptive Stats'!$F$3)/'Descriptive Stats'!$F$7</f>
        <v>1.4470003210650733</v>
      </c>
      <c r="J1006" s="6">
        <v>35</v>
      </c>
      <c r="K1006" s="6">
        <f>(J1006-'Descriptive Stats'!$H$3)/'Descriptive Stats'!$J$7</f>
        <v>-1.3354831669089497</v>
      </c>
      <c r="L1006" s="6">
        <v>35</v>
      </c>
      <c r="M1006" s="6">
        <f>(L1006-'Descriptive Stats'!$J$3)/'Descriptive Stats'!$J$7</f>
        <v>-1.3192555178911634</v>
      </c>
      <c r="N1006" s="6">
        <v>15</v>
      </c>
      <c r="O1006" s="6">
        <f>(N1006-'Descriptive Stats'!$L$3)/'Descriptive Stats'!$L$7</f>
        <v>-1.786325597627084</v>
      </c>
      <c r="P1006" s="6">
        <v>290</v>
      </c>
      <c r="Q1006" s="6">
        <f>(P1006-'Descriptive Stats'!$N$3)/'Descriptive Stats'!$N$7</f>
        <v>-1.207615625521294</v>
      </c>
      <c r="R1006">
        <v>48.33</v>
      </c>
      <c r="S1006" s="5">
        <v>0.31824345695664685</v>
      </c>
    </row>
    <row r="1007" spans="1:19" ht="15" customHeight="1" x14ac:dyDescent="0.25">
      <c r="A1007">
        <v>524</v>
      </c>
      <c r="B1007">
        <v>524</v>
      </c>
      <c r="C1007" t="s">
        <v>892</v>
      </c>
      <c r="D1007" s="6">
        <v>55</v>
      </c>
      <c r="E1007" s="6">
        <f>(D1007-'Descriptive Stats'!$B$3)/'Descriptive Stats'!$B$7</f>
        <v>-0.54973837446835905</v>
      </c>
      <c r="F1007" s="6">
        <v>75</v>
      </c>
      <c r="G1007" s="6">
        <f>(F1007-'Descriptive Stats'!$D$3)/'Descriptive Stats'!$D$7</f>
        <v>-0.15996426452133344</v>
      </c>
      <c r="H1007" s="6">
        <v>85</v>
      </c>
      <c r="I1007" s="5">
        <f>('Base Stats'!H614-'Descriptive Stats'!$F$3)/'Descriptive Stats'!$F$7</f>
        <v>0.11028221660611004</v>
      </c>
      <c r="J1007" s="6">
        <v>25</v>
      </c>
      <c r="K1007" s="6">
        <f>(J1007-'Descriptive Stats'!$H$3)/'Descriptive Stats'!$J$7</f>
        <v>-1.6903975551044139</v>
      </c>
      <c r="L1007" s="6">
        <v>25</v>
      </c>
      <c r="M1007" s="6">
        <f>(L1007-'Descriptive Stats'!$J$3)/'Descriptive Stats'!$J$7</f>
        <v>-1.6741699060866273</v>
      </c>
      <c r="N1007" s="6">
        <v>15</v>
      </c>
      <c r="O1007" s="6">
        <f>(N1007-'Descriptive Stats'!$L$3)/'Descriptive Stats'!$L$7</f>
        <v>-1.786325597627084</v>
      </c>
      <c r="P1007" s="6">
        <v>280</v>
      </c>
      <c r="Q1007" s="6">
        <f>(P1007-'Descriptive Stats'!$N$3)/'Descriptive Stats'!$N$7</f>
        <v>-1.2895225435143551</v>
      </c>
      <c r="R1007">
        <v>46.67</v>
      </c>
      <c r="S1007" s="5">
        <v>0.38688830025430421</v>
      </c>
    </row>
    <row r="1008" spans="1:19" ht="15" customHeight="1" x14ac:dyDescent="0.25">
      <c r="A1008">
        <v>194</v>
      </c>
      <c r="B1008">
        <v>194</v>
      </c>
      <c r="C1008" t="s">
        <v>468</v>
      </c>
      <c r="D1008" s="6">
        <v>55</v>
      </c>
      <c r="E1008" s="6">
        <f>(D1008-'Descriptive Stats'!$B$3)/'Descriptive Stats'!$B$7</f>
        <v>-0.54973837446835905</v>
      </c>
      <c r="F1008" s="6">
        <v>45</v>
      </c>
      <c r="G1008" s="6">
        <f>(F1008-'Descriptive Stats'!$D$3)/'Descriptive Stats'!$D$7</f>
        <v>-1.0832540319344788</v>
      </c>
      <c r="H1008" s="6">
        <v>45</v>
      </c>
      <c r="I1008" s="5">
        <f>('Base Stats'!H237-'Descriptive Stats'!$F$3)/'Descriptive Stats'!$F$7</f>
        <v>4.6628973536635601E-2</v>
      </c>
      <c r="J1008" s="6">
        <v>25</v>
      </c>
      <c r="K1008" s="6">
        <f>(J1008-'Descriptive Stats'!$H$3)/'Descriptive Stats'!$J$7</f>
        <v>-1.6903975551044139</v>
      </c>
      <c r="L1008" s="6">
        <v>25</v>
      </c>
      <c r="M1008" s="6">
        <f>(L1008-'Descriptive Stats'!$J$3)/'Descriptive Stats'!$J$7</f>
        <v>-1.6741699060866273</v>
      </c>
      <c r="N1008" s="6">
        <v>15</v>
      </c>
      <c r="O1008" s="6">
        <f>(N1008-'Descriptive Stats'!$L$3)/'Descriptive Stats'!$L$7</f>
        <v>-1.786325597627084</v>
      </c>
      <c r="P1008" s="6">
        <v>210</v>
      </c>
      <c r="Q1008" s="6">
        <f>(P1008-'Descriptive Stats'!$N$3)/'Descriptive Stats'!$N$7</f>
        <v>-1.862870969465783</v>
      </c>
      <c r="R1008">
        <v>35</v>
      </c>
      <c r="S1008" s="5">
        <v>1.2789420405104526</v>
      </c>
    </row>
    <row r="1009" spans="1:19" ht="15" customHeight="1" x14ac:dyDescent="0.25">
      <c r="A1009">
        <v>268</v>
      </c>
      <c r="B1009">
        <v>268</v>
      </c>
      <c r="C1009" t="s">
        <v>564</v>
      </c>
      <c r="D1009" s="6">
        <v>50</v>
      </c>
      <c r="E1009" s="6">
        <f>(D1009-'Descriptive Stats'!$B$3)/'Descriptive Stats'!$B$7</f>
        <v>-0.73838863996786008</v>
      </c>
      <c r="F1009" s="6">
        <v>35</v>
      </c>
      <c r="G1009" s="6">
        <f>(F1009-'Descriptive Stats'!$D$3)/'Descriptive Stats'!$D$7</f>
        <v>-1.3910172877388605</v>
      </c>
      <c r="H1009" s="6">
        <v>55</v>
      </c>
      <c r="I1009" s="5">
        <f>('Base Stats'!H322-'Descriptive Stats'!$F$3)/'Descriptive Stats'!$F$7</f>
        <v>-0.62173007869284602</v>
      </c>
      <c r="J1009" s="6">
        <v>25</v>
      </c>
      <c r="K1009" s="6">
        <f>(J1009-'Descriptive Stats'!$H$3)/'Descriptive Stats'!$J$7</f>
        <v>-1.6903975551044139</v>
      </c>
      <c r="L1009" s="6">
        <v>25</v>
      </c>
      <c r="M1009" s="6">
        <f>(L1009-'Descriptive Stats'!$J$3)/'Descriptive Stats'!$J$7</f>
        <v>-1.6741699060866273</v>
      </c>
      <c r="N1009" s="6">
        <v>15</v>
      </c>
      <c r="O1009" s="6">
        <f>(N1009-'Descriptive Stats'!$L$3)/'Descriptive Stats'!$L$7</f>
        <v>-1.786325597627084</v>
      </c>
      <c r="P1009" s="6">
        <v>205</v>
      </c>
      <c r="Q1009" s="6">
        <f>(P1009-'Descriptive Stats'!$N$3)/'Descriptive Stats'!$N$7</f>
        <v>-1.9038244284623136</v>
      </c>
      <c r="R1009">
        <v>34.17</v>
      </c>
      <c r="S1009" s="5">
        <v>0.21848875345600305</v>
      </c>
    </row>
    <row r="1010" spans="1:19" ht="15" customHeight="1" x14ac:dyDescent="0.25">
      <c r="A1010">
        <v>266</v>
      </c>
      <c r="B1010">
        <v>266</v>
      </c>
      <c r="C1010" t="s">
        <v>562</v>
      </c>
      <c r="D1010" s="6">
        <v>50</v>
      </c>
      <c r="E1010" s="6">
        <f>(D1010-'Descriptive Stats'!$B$3)/'Descriptive Stats'!$B$7</f>
        <v>-0.73838863996786008</v>
      </c>
      <c r="F1010" s="6">
        <v>35</v>
      </c>
      <c r="G1010" s="6">
        <f>(F1010-'Descriptive Stats'!$D$3)/'Descriptive Stats'!$D$7</f>
        <v>-1.3910172877388605</v>
      </c>
      <c r="H1010" s="6">
        <v>55</v>
      </c>
      <c r="I1010" s="5">
        <f>('Base Stats'!H320-'Descriptive Stats'!$F$3)/'Descriptive Stats'!$F$7</f>
        <v>-0.23981062027599939</v>
      </c>
      <c r="J1010" s="6">
        <v>25</v>
      </c>
      <c r="K1010" s="6">
        <f>(J1010-'Descriptive Stats'!$H$3)/'Descriptive Stats'!$J$7</f>
        <v>-1.6903975551044139</v>
      </c>
      <c r="L1010" s="6">
        <v>25</v>
      </c>
      <c r="M1010" s="6">
        <f>(L1010-'Descriptive Stats'!$J$3)/'Descriptive Stats'!$J$7</f>
        <v>-1.6741699060866273</v>
      </c>
      <c r="N1010" s="6">
        <v>15</v>
      </c>
      <c r="O1010" s="6">
        <f>(N1010-'Descriptive Stats'!$L$3)/'Descriptive Stats'!$L$7</f>
        <v>-1.786325597627084</v>
      </c>
      <c r="P1010" s="6">
        <v>205</v>
      </c>
      <c r="Q1010" s="6">
        <f>(P1010-'Descriptive Stats'!$N$3)/'Descriptive Stats'!$N$7</f>
        <v>-1.9038244284623136</v>
      </c>
      <c r="R1010">
        <v>34.17</v>
      </c>
      <c r="S1010" s="5">
        <v>0.36078417002607566</v>
      </c>
    </row>
    <row r="1011" spans="1:19" ht="15" customHeight="1" x14ac:dyDescent="0.25">
      <c r="A1011">
        <v>805</v>
      </c>
      <c r="B1011">
        <v>805</v>
      </c>
      <c r="C1011" t="s">
        <v>1231</v>
      </c>
      <c r="D1011" s="6">
        <v>61</v>
      </c>
      <c r="E1011" s="6">
        <f>(D1011-'Descriptive Stats'!$B$3)/'Descriptive Stats'!$B$7</f>
        <v>-0.32335805586895777</v>
      </c>
      <c r="F1011" s="6">
        <v>131</v>
      </c>
      <c r="G1011" s="6">
        <f>(F1011-'Descriptive Stats'!$D$3)/'Descriptive Stats'!$D$7</f>
        <v>1.5635099679832043</v>
      </c>
      <c r="H1011" s="6">
        <v>211</v>
      </c>
      <c r="I1011" s="5">
        <f>('Base Stats'!H927-'Descriptive Stats'!$F$3)/'Descriptive Stats'!$F$7</f>
        <v>0.17393545967558449</v>
      </c>
      <c r="J1011" s="6">
        <v>53</v>
      </c>
      <c r="K1011" s="6">
        <f>(J1011-'Descriptive Stats'!$H$3)/'Descriptive Stats'!$J$7</f>
        <v>-0.69663726815711446</v>
      </c>
      <c r="L1011" s="6">
        <v>101</v>
      </c>
      <c r="M1011" s="6">
        <f>(L1011-'Descriptive Stats'!$J$3)/'Descriptive Stats'!$J$7</f>
        <v>1.0231794441988995</v>
      </c>
      <c r="N1011" s="6">
        <v>13</v>
      </c>
      <c r="O1011" s="6">
        <f>(N1011-'Descriptive Stats'!$L$3)/'Descriptive Stats'!$L$7</f>
        <v>-1.8533103375993103</v>
      </c>
      <c r="P1011" s="6">
        <v>570</v>
      </c>
      <c r="Q1011" s="6">
        <f>(P1011-'Descriptive Stats'!$N$3)/'Descriptive Stats'!$N$7</f>
        <v>1.0857780782844182</v>
      </c>
      <c r="R1011">
        <v>95</v>
      </c>
      <c r="S1011" s="5">
        <v>1.2727542112428984</v>
      </c>
    </row>
    <row r="1012" spans="1:19" ht="15" customHeight="1" x14ac:dyDescent="0.25">
      <c r="A1012">
        <v>328</v>
      </c>
      <c r="B1012">
        <v>328</v>
      </c>
      <c r="C1012" t="s">
        <v>640</v>
      </c>
      <c r="D1012" s="6">
        <v>45</v>
      </c>
      <c r="E1012" s="6">
        <f>(D1012-'Descriptive Stats'!$B$3)/'Descriptive Stats'!$B$7</f>
        <v>-0.92703890546736112</v>
      </c>
      <c r="F1012" s="6">
        <v>100</v>
      </c>
      <c r="G1012" s="6">
        <f>(F1012-'Descriptive Stats'!$D$3)/'Descriptive Stats'!$D$7</f>
        <v>0.60944387498962094</v>
      </c>
      <c r="H1012" s="6">
        <v>45</v>
      </c>
      <c r="I1012" s="5">
        <f>('Base Stats'!H390-'Descriptive Stats'!$F$3)/'Descriptive Stats'!$F$7</f>
        <v>-0.14433075567178771</v>
      </c>
      <c r="J1012" s="6">
        <v>45</v>
      </c>
      <c r="K1012" s="6">
        <f>(J1012-'Descriptive Stats'!$H$3)/'Descriptive Stats'!$J$7</f>
        <v>-0.98056877871348569</v>
      </c>
      <c r="L1012" s="6">
        <v>45</v>
      </c>
      <c r="M1012" s="6">
        <f>(L1012-'Descriptive Stats'!$J$3)/'Descriptive Stats'!$J$7</f>
        <v>-0.96434112969569918</v>
      </c>
      <c r="N1012" s="6">
        <v>10</v>
      </c>
      <c r="O1012" s="6">
        <f>(N1012-'Descriptive Stats'!$L$3)/'Descriptive Stats'!$L$7</f>
        <v>-1.9537874475576493</v>
      </c>
      <c r="P1012" s="6">
        <v>290</v>
      </c>
      <c r="Q1012" s="6">
        <f>(P1012-'Descriptive Stats'!$N$3)/'Descriptive Stats'!$N$7</f>
        <v>-1.207615625521294</v>
      </c>
      <c r="R1012">
        <v>48.33</v>
      </c>
      <c r="S1012" s="5">
        <v>0.81172742020044963</v>
      </c>
    </row>
    <row r="1013" spans="1:19" ht="15" customHeight="1" x14ac:dyDescent="0.25">
      <c r="A1013">
        <v>829</v>
      </c>
      <c r="B1013">
        <v>829</v>
      </c>
      <c r="C1013" t="s">
        <v>1255</v>
      </c>
      <c r="D1013" s="6">
        <v>40</v>
      </c>
      <c r="E1013" s="6">
        <f>(D1013-'Descriptive Stats'!$B$3)/'Descriptive Stats'!$B$7</f>
        <v>-1.1156891709668622</v>
      </c>
      <c r="F1013" s="6">
        <v>40</v>
      </c>
      <c r="G1013" s="6">
        <f>(F1013-'Descriptive Stats'!$D$3)/'Descriptive Stats'!$D$7</f>
        <v>-1.2371356598366696</v>
      </c>
      <c r="H1013" s="6">
        <v>60</v>
      </c>
      <c r="I1013" s="5">
        <f>('Base Stats'!H951-'Descriptive Stats'!$F$3)/'Descriptive Stats'!$F$7</f>
        <v>-2.213061155429707</v>
      </c>
      <c r="J1013" s="6">
        <v>40</v>
      </c>
      <c r="K1013" s="6">
        <f>(J1013-'Descriptive Stats'!$H$3)/'Descriptive Stats'!$J$7</f>
        <v>-1.1580259728112177</v>
      </c>
      <c r="L1013" s="6">
        <v>60</v>
      </c>
      <c r="M1013" s="6">
        <f>(L1013-'Descriptive Stats'!$J$3)/'Descriptive Stats'!$J$7</f>
        <v>-0.4319695474025031</v>
      </c>
      <c r="N1013" s="6">
        <v>10</v>
      </c>
      <c r="O1013" s="6">
        <f>(N1013-'Descriptive Stats'!$L$3)/'Descriptive Stats'!$L$7</f>
        <v>-1.9537874475576493</v>
      </c>
      <c r="P1013" s="6">
        <v>250</v>
      </c>
      <c r="Q1013" s="6">
        <f>(P1013-'Descriptive Stats'!$N$3)/'Descriptive Stats'!$N$7</f>
        <v>-1.5352432974935384</v>
      </c>
      <c r="R1013">
        <v>41.67</v>
      </c>
      <c r="S1013" s="5">
        <v>1.1523582798975152</v>
      </c>
    </row>
    <row r="1014" spans="1:19" ht="15" customHeight="1" x14ac:dyDescent="0.25">
      <c r="A1014">
        <v>597</v>
      </c>
      <c r="B1014">
        <v>597</v>
      </c>
      <c r="C1014" t="s">
        <v>977</v>
      </c>
      <c r="D1014" s="6">
        <v>44</v>
      </c>
      <c r="E1014" s="6">
        <f>(D1014-'Descriptive Stats'!$B$3)/'Descriptive Stats'!$B$7</f>
        <v>-0.96476895856726141</v>
      </c>
      <c r="F1014" s="6">
        <v>50</v>
      </c>
      <c r="G1014" s="6">
        <f>(F1014-'Descriptive Stats'!$D$3)/'Descriptive Stats'!$D$7</f>
        <v>-0.92937240403228782</v>
      </c>
      <c r="H1014" s="6">
        <v>91</v>
      </c>
      <c r="I1014" s="5">
        <f>('Base Stats'!H693-'Descriptive Stats'!$F$3)/'Descriptive Stats'!$F$7</f>
        <v>4.9479286898861679</v>
      </c>
      <c r="J1014" s="6">
        <v>24</v>
      </c>
      <c r="K1014" s="6">
        <f>(J1014-'Descriptive Stats'!$H$3)/'Descriptive Stats'!$J$7</f>
        <v>-1.7258889939239603</v>
      </c>
      <c r="L1014" s="6">
        <v>86</v>
      </c>
      <c r="M1014" s="6">
        <f>(L1014-'Descriptive Stats'!$J$3)/'Descriptive Stats'!$J$7</f>
        <v>0.49080786190570352</v>
      </c>
      <c r="N1014" s="6">
        <v>10</v>
      </c>
      <c r="O1014" s="6">
        <f>(N1014-'Descriptive Stats'!$L$3)/'Descriptive Stats'!$L$7</f>
        <v>-1.9537874475576493</v>
      </c>
      <c r="P1014" s="6">
        <v>305</v>
      </c>
      <c r="Q1014" s="6">
        <f>(P1014-'Descriptive Stats'!$N$3)/'Descriptive Stats'!$N$7</f>
        <v>-1.0847552485317022</v>
      </c>
      <c r="R1014">
        <v>50.83</v>
      </c>
      <c r="S1014" s="5">
        <v>0.71633872458104897</v>
      </c>
    </row>
    <row r="1015" spans="1:19" ht="15" customHeight="1" x14ac:dyDescent="0.25">
      <c r="A1015">
        <v>438</v>
      </c>
      <c r="B1015">
        <v>438</v>
      </c>
      <c r="C1015" t="s">
        <v>784</v>
      </c>
      <c r="D1015" s="6">
        <v>50</v>
      </c>
      <c r="E1015" s="6">
        <f>(D1015-'Descriptive Stats'!$B$3)/'Descriptive Stats'!$B$7</f>
        <v>-0.73838863996786008</v>
      </c>
      <c r="F1015" s="6">
        <v>80</v>
      </c>
      <c r="G1015" s="6">
        <f>(F1015-'Descriptive Stats'!$D$3)/'Descriptive Stats'!$D$7</f>
        <v>-6.0826366191425729E-3</v>
      </c>
      <c r="H1015" s="6">
        <v>95</v>
      </c>
      <c r="I1015" s="5">
        <f>('Base Stats'!H517-'Descriptive Stats'!$F$3)/'Descriptive Stats'!$F$7</f>
        <v>-1.7356618324086488</v>
      </c>
      <c r="J1015" s="6">
        <v>10</v>
      </c>
      <c r="K1015" s="6">
        <f>(J1015-'Descriptive Stats'!$H$3)/'Descriptive Stats'!$J$7</f>
        <v>-2.2227691373976097</v>
      </c>
      <c r="L1015" s="6">
        <v>45</v>
      </c>
      <c r="M1015" s="6">
        <f>(L1015-'Descriptive Stats'!$J$3)/'Descriptive Stats'!$J$7</f>
        <v>-0.96434112969569918</v>
      </c>
      <c r="N1015" s="6">
        <v>10</v>
      </c>
      <c r="O1015" s="6">
        <f>(N1015-'Descriptive Stats'!$L$3)/'Descriptive Stats'!$L$7</f>
        <v>-1.9537874475576493</v>
      </c>
      <c r="P1015" s="6">
        <v>290</v>
      </c>
      <c r="Q1015" s="6">
        <f>(P1015-'Descriptive Stats'!$N$3)/'Descriptive Stats'!$N$7</f>
        <v>-1.207615625521294</v>
      </c>
      <c r="R1015">
        <v>48.33</v>
      </c>
      <c r="S1015" s="5">
        <v>0.93795836061769955</v>
      </c>
    </row>
    <row r="1016" spans="1:19" ht="15" customHeight="1" x14ac:dyDescent="0.25">
      <c r="A1016">
        <v>446</v>
      </c>
      <c r="B1016">
        <v>446</v>
      </c>
      <c r="C1016" t="s">
        <v>794</v>
      </c>
      <c r="D1016" s="6">
        <v>135</v>
      </c>
      <c r="E1016" s="6">
        <f>(D1016-'Descriptive Stats'!$B$3)/'Descriptive Stats'!$B$7</f>
        <v>2.468665873523658</v>
      </c>
      <c r="F1016" s="6">
        <v>85</v>
      </c>
      <c r="G1016" s="6">
        <f>(F1016-'Descriptive Stats'!$D$3)/'Descriptive Stats'!$D$7</f>
        <v>0.1477989912830483</v>
      </c>
      <c r="H1016" s="6">
        <v>40</v>
      </c>
      <c r="I1016" s="5">
        <f>('Base Stats'!H526-'Descriptive Stats'!$F$3)/'Descriptive Stats'!$F$7</f>
        <v>-0.78086318636653218</v>
      </c>
      <c r="J1016" s="6">
        <v>40</v>
      </c>
      <c r="K1016" s="6">
        <f>(J1016-'Descriptive Stats'!$H$3)/'Descriptive Stats'!$J$7</f>
        <v>-1.1580259728112177</v>
      </c>
      <c r="L1016" s="6">
        <v>85</v>
      </c>
      <c r="M1016" s="6">
        <f>(L1016-'Descriptive Stats'!$J$3)/'Descriptive Stats'!$J$7</f>
        <v>0.45531642308615711</v>
      </c>
      <c r="N1016" s="6">
        <v>5</v>
      </c>
      <c r="O1016" s="6">
        <f>(N1016-'Descriptive Stats'!$L$3)/'Descriptive Stats'!$L$7</f>
        <v>-2.1212492974882147</v>
      </c>
      <c r="P1016" s="6">
        <v>390</v>
      </c>
      <c r="Q1016" s="6">
        <f>(P1016-'Descriptive Stats'!$N$3)/'Descriptive Stats'!$N$7</f>
        <v>-0.38854644559068241</v>
      </c>
      <c r="R1016">
        <v>65</v>
      </c>
      <c r="S1016" s="5">
        <v>2.0273987961947224</v>
      </c>
    </row>
    <row r="1017" spans="1:19" ht="15" customHeight="1" x14ac:dyDescent="0.25">
      <c r="A1017">
        <v>771</v>
      </c>
      <c r="B1017">
        <v>771</v>
      </c>
      <c r="C1017" t="s">
        <v>1189</v>
      </c>
      <c r="D1017" s="6">
        <v>55</v>
      </c>
      <c r="E1017" s="6">
        <f>(D1017-'Descriptive Stats'!$B$3)/'Descriptive Stats'!$B$7</f>
        <v>-0.54973837446835905</v>
      </c>
      <c r="F1017" s="6">
        <v>60</v>
      </c>
      <c r="G1017" s="6">
        <f>(F1017-'Descriptive Stats'!$D$3)/'Descriptive Stats'!$D$7</f>
        <v>-0.62160914822790603</v>
      </c>
      <c r="H1017" s="6">
        <v>130</v>
      </c>
      <c r="I1017" s="5">
        <f>('Base Stats'!H889-'Descriptive Stats'!$F$3)/'Descriptive Stats'!$F$7</f>
        <v>-0.62173007869284602</v>
      </c>
      <c r="J1017" s="6">
        <v>30</v>
      </c>
      <c r="K1017" s="6">
        <f>(J1017-'Descriptive Stats'!$H$3)/'Descriptive Stats'!$J$7</f>
        <v>-1.5129403610066818</v>
      </c>
      <c r="L1017" s="6">
        <v>130</v>
      </c>
      <c r="M1017" s="6">
        <f>(L1017-'Descriptive Stats'!$J$3)/'Descriptive Stats'!$J$7</f>
        <v>2.0524311699657454</v>
      </c>
      <c r="N1017" s="6">
        <v>5</v>
      </c>
      <c r="O1017" s="6">
        <f>(N1017-'Descriptive Stats'!$L$3)/'Descriptive Stats'!$L$7</f>
        <v>-2.1212492974882147</v>
      </c>
      <c r="P1017" s="6">
        <v>410</v>
      </c>
      <c r="Q1017" s="6">
        <f>(P1017-'Descriptive Stats'!$N$3)/'Descriptive Stats'!$N$7</f>
        <v>-0.22473260960456012</v>
      </c>
      <c r="R1017">
        <v>68.33</v>
      </c>
      <c r="S1017" s="5">
        <v>1.7506056407756339</v>
      </c>
    </row>
    <row r="1018" spans="1:19" ht="15" customHeight="1" x14ac:dyDescent="0.25">
      <c r="A1018">
        <v>213</v>
      </c>
      <c r="B1018">
        <v>213</v>
      </c>
      <c r="C1018" t="s">
        <v>491</v>
      </c>
      <c r="D1018" s="6">
        <v>20</v>
      </c>
      <c r="E1018" s="6">
        <f>(D1018-'Descriptive Stats'!$B$3)/'Descriptive Stats'!$B$7</f>
        <v>-1.8702902329648665</v>
      </c>
      <c r="F1018" s="6">
        <v>10</v>
      </c>
      <c r="G1018" s="6">
        <f>(F1018-'Descriptive Stats'!$D$3)/'Descriptive Stats'!$D$7</f>
        <v>-2.1604254272498147</v>
      </c>
      <c r="H1018" s="6">
        <v>230</v>
      </c>
      <c r="I1018" s="5">
        <f>('Base Stats'!H258-'Descriptive Stats'!$F$3)/'Descriptive Stats'!$F$7</f>
        <v>-0.52625021408863437</v>
      </c>
      <c r="J1018" s="6">
        <v>10</v>
      </c>
      <c r="K1018" s="6">
        <f>(J1018-'Descriptive Stats'!$H$3)/'Descriptive Stats'!$J$7</f>
        <v>-2.2227691373976097</v>
      </c>
      <c r="L1018" s="6">
        <v>230</v>
      </c>
      <c r="M1018" s="6">
        <f>(L1018-'Descriptive Stats'!$J$3)/'Descriptive Stats'!$J$7</f>
        <v>5.6015750519203857</v>
      </c>
      <c r="N1018" s="6">
        <v>5</v>
      </c>
      <c r="O1018" s="6">
        <f>(N1018-'Descriptive Stats'!$L$3)/'Descriptive Stats'!$L$7</f>
        <v>-2.1212492974882147</v>
      </c>
      <c r="P1018" s="6">
        <v>505</v>
      </c>
      <c r="Q1018" s="6">
        <f>(P1018-'Descriptive Stats'!$N$3)/'Descriptive Stats'!$N$7</f>
        <v>0.55338311132952078</v>
      </c>
      <c r="R1018">
        <v>84.17</v>
      </c>
      <c r="S1018" s="5">
        <v>8.3790646423631205</v>
      </c>
    </row>
  </sheetData>
  <autoFilter ref="A1:S1018">
    <sortState ref="A2:S1018">
      <sortCondition descending="1" ref="O1:O1018"/>
    </sortState>
  </autoFilter>
  <conditionalFormatting sqref="Q1:Q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P1048576 S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9" sqref="B9"/>
    </sheetView>
  </sheetViews>
  <sheetFormatPr defaultRowHeight="15" x14ac:dyDescent="0.25"/>
  <cols>
    <col min="2" max="2" width="14.85546875" bestFit="1" customWidth="1"/>
  </cols>
  <sheetData>
    <row r="1" spans="1:2" x14ac:dyDescent="0.25">
      <c r="A1" s="1" t="s">
        <v>168</v>
      </c>
      <c r="B1" s="1" t="s">
        <v>1350</v>
      </c>
    </row>
    <row r="2" spans="1:2" x14ac:dyDescent="0.25">
      <c r="A2" t="s">
        <v>178</v>
      </c>
      <c r="B2">
        <v>12</v>
      </c>
    </row>
    <row r="3" spans="1:2" x14ac:dyDescent="0.25">
      <c r="A3" t="s">
        <v>177</v>
      </c>
      <c r="B3">
        <v>11</v>
      </c>
    </row>
    <row r="4" spans="1:2" x14ac:dyDescent="0.25">
      <c r="A4" t="s">
        <v>172</v>
      </c>
      <c r="B4">
        <v>9</v>
      </c>
    </row>
    <row r="5" spans="1:2" x14ac:dyDescent="0.25">
      <c r="A5" t="s">
        <v>48</v>
      </c>
      <c r="B5">
        <v>9</v>
      </c>
    </row>
    <row r="6" spans="1:2" x14ac:dyDescent="0.25">
      <c r="A6" t="s">
        <v>170</v>
      </c>
      <c r="B6">
        <v>6</v>
      </c>
    </row>
    <row r="7" spans="1:2" x14ac:dyDescent="0.25">
      <c r="A7" t="s">
        <v>49</v>
      </c>
      <c r="B7">
        <v>6</v>
      </c>
    </row>
    <row r="8" spans="1:2" x14ac:dyDescent="0.25">
      <c r="A8" t="s">
        <v>173</v>
      </c>
      <c r="B8">
        <v>6</v>
      </c>
    </row>
    <row r="9" spans="1:2" x14ac:dyDescent="0.25">
      <c r="A9" t="s">
        <v>50</v>
      </c>
      <c r="B9">
        <v>6</v>
      </c>
    </row>
    <row r="10" spans="1:2" x14ac:dyDescent="0.25">
      <c r="A10" t="s">
        <v>167</v>
      </c>
      <c r="B10">
        <v>6</v>
      </c>
    </row>
    <row r="11" spans="1:2" x14ac:dyDescent="0.25">
      <c r="A11" t="s">
        <v>175</v>
      </c>
      <c r="B11">
        <v>6</v>
      </c>
    </row>
    <row r="12" spans="1:2" x14ac:dyDescent="0.25">
      <c r="A12" t="s">
        <v>166</v>
      </c>
      <c r="B12">
        <v>5</v>
      </c>
    </row>
    <row r="13" spans="1:2" x14ac:dyDescent="0.25">
      <c r="A13" t="s">
        <v>171</v>
      </c>
      <c r="B13">
        <v>4</v>
      </c>
    </row>
    <row r="14" spans="1:2" x14ac:dyDescent="0.25">
      <c r="A14" t="s">
        <v>176</v>
      </c>
      <c r="B14">
        <v>3</v>
      </c>
    </row>
    <row r="15" spans="1:2" x14ac:dyDescent="0.25">
      <c r="A15" t="s">
        <v>169</v>
      </c>
      <c r="B15">
        <v>2</v>
      </c>
    </row>
    <row r="16" spans="1:2" x14ac:dyDescent="0.25">
      <c r="A16" t="s">
        <v>98</v>
      </c>
      <c r="B16">
        <v>2</v>
      </c>
    </row>
    <row r="17" spans="1:2" x14ac:dyDescent="0.25">
      <c r="A17" t="s">
        <v>51</v>
      </c>
      <c r="B17">
        <v>2</v>
      </c>
    </row>
    <row r="18" spans="1:2" x14ac:dyDescent="0.25">
      <c r="A18" t="s">
        <v>174</v>
      </c>
      <c r="B18">
        <v>1</v>
      </c>
    </row>
    <row r="19" spans="1:2" x14ac:dyDescent="0.25">
      <c r="A19" t="s">
        <v>99</v>
      </c>
      <c r="B19">
        <v>1</v>
      </c>
    </row>
  </sheetData>
  <autoFilter ref="A1:B1">
    <sortState ref="A2:B19">
      <sortCondition descending="1"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F1" workbookViewId="0">
      <selection activeCell="B17" sqref="B17"/>
    </sheetView>
  </sheetViews>
  <sheetFormatPr defaultRowHeight="15" x14ac:dyDescent="0.25"/>
  <cols>
    <col min="1" max="1" width="18.140625" bestFit="1" customWidth="1"/>
    <col min="2" max="2" width="12" bestFit="1" customWidth="1"/>
    <col min="3" max="3" width="18.140625" bestFit="1" customWidth="1"/>
    <col min="4" max="4" width="12" bestFit="1" customWidth="1"/>
    <col min="5" max="5" width="18.140625" bestFit="1" customWidth="1"/>
    <col min="6" max="6" width="12" bestFit="1" customWidth="1"/>
    <col min="7" max="7" width="18.140625" bestFit="1" customWidth="1"/>
    <col min="8" max="8" width="12" bestFit="1" customWidth="1"/>
    <col min="9" max="9" width="18.140625" bestFit="1" customWidth="1"/>
    <col min="10" max="10" width="12" bestFit="1" customWidth="1"/>
    <col min="11" max="11" width="18.140625" bestFit="1" customWidth="1"/>
    <col min="12" max="12" width="12.7109375" bestFit="1" customWidth="1"/>
    <col min="13" max="13" width="18.140625" bestFit="1" customWidth="1"/>
    <col min="14" max="14" width="12" bestFit="1" customWidth="1"/>
    <col min="15" max="15" width="18.140625" bestFit="1" customWidth="1"/>
    <col min="16" max="16" width="12" bestFit="1" customWidth="1"/>
  </cols>
  <sheetData>
    <row r="1" spans="1:16" x14ac:dyDescent="0.25">
      <c r="A1" s="4" t="s">
        <v>184</v>
      </c>
      <c r="B1" s="4"/>
      <c r="C1" s="4" t="s">
        <v>185</v>
      </c>
      <c r="D1" s="4"/>
      <c r="E1" s="4" t="s">
        <v>186</v>
      </c>
      <c r="F1" s="4"/>
      <c r="G1" s="4" t="s">
        <v>187</v>
      </c>
      <c r="H1" s="4"/>
      <c r="I1" s="4" t="s">
        <v>188</v>
      </c>
      <c r="J1" s="4"/>
      <c r="K1" s="4" t="s">
        <v>90</v>
      </c>
      <c r="L1" s="4"/>
      <c r="M1" s="4" t="s">
        <v>189</v>
      </c>
      <c r="N1" s="4"/>
      <c r="O1" s="4" t="s">
        <v>190</v>
      </c>
      <c r="P1" s="4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1329</v>
      </c>
      <c r="B3" s="2">
        <v>69.570304818092424</v>
      </c>
      <c r="C3" s="2" t="s">
        <v>1329</v>
      </c>
      <c r="D3" s="2">
        <v>80.197640117994098</v>
      </c>
      <c r="E3" s="2" t="s">
        <v>1329</v>
      </c>
      <c r="F3" s="2">
        <v>74.534906588003935</v>
      </c>
      <c r="G3" s="2" t="s">
        <v>1329</v>
      </c>
      <c r="H3" s="2">
        <v>72.628318584070797</v>
      </c>
      <c r="I3" s="2" t="s">
        <v>1329</v>
      </c>
      <c r="J3" s="2">
        <v>72.171091445427734</v>
      </c>
      <c r="K3" s="2" t="s">
        <v>1329</v>
      </c>
      <c r="L3" s="2">
        <v>68.33529990167159</v>
      </c>
      <c r="M3" s="2" t="s">
        <v>1329</v>
      </c>
      <c r="N3" s="2">
        <v>437.43756145526055</v>
      </c>
      <c r="O3" s="2" t="s">
        <v>1329</v>
      </c>
      <c r="P3" s="2">
        <v>72.906155358898758</v>
      </c>
    </row>
    <row r="4" spans="1:16" x14ac:dyDescent="0.25">
      <c r="A4" s="2" t="s">
        <v>1330</v>
      </c>
      <c r="B4" s="2">
        <v>0.83109775107992556</v>
      </c>
      <c r="C4" s="2" t="s">
        <v>1330</v>
      </c>
      <c r="D4" s="2">
        <v>1.0188793394941331</v>
      </c>
      <c r="E4" s="2" t="s">
        <v>1330</v>
      </c>
      <c r="F4" s="2">
        <v>0.98525576285966121</v>
      </c>
      <c r="G4" s="2" t="s">
        <v>1330</v>
      </c>
      <c r="H4" s="2">
        <v>1.0261937625664339</v>
      </c>
      <c r="I4" s="2" t="s">
        <v>1330</v>
      </c>
      <c r="J4" s="2">
        <v>0.88351904916809454</v>
      </c>
      <c r="K4" s="2" t="s">
        <v>1330</v>
      </c>
      <c r="L4" s="2">
        <v>0.93625390775436168</v>
      </c>
      <c r="M4" s="2" t="s">
        <v>1330</v>
      </c>
      <c r="N4" s="2">
        <v>3.8284143815678333</v>
      </c>
      <c r="O4" s="2" t="s">
        <v>1330</v>
      </c>
      <c r="P4" s="2">
        <v>0.63807152099151121</v>
      </c>
    </row>
    <row r="5" spans="1:16" x14ac:dyDescent="0.25">
      <c r="A5" s="2" t="s">
        <v>1331</v>
      </c>
      <c r="B5" s="2">
        <v>65</v>
      </c>
      <c r="C5" s="2" t="s">
        <v>1331</v>
      </c>
      <c r="D5" s="2">
        <v>77</v>
      </c>
      <c r="E5" s="2" t="s">
        <v>1331</v>
      </c>
      <c r="F5" s="2">
        <v>70</v>
      </c>
      <c r="G5" s="2" t="s">
        <v>1331</v>
      </c>
      <c r="H5" s="2">
        <v>65</v>
      </c>
      <c r="I5" s="2" t="s">
        <v>1331</v>
      </c>
      <c r="J5" s="2">
        <v>70</v>
      </c>
      <c r="K5" s="2" t="s">
        <v>1331</v>
      </c>
      <c r="L5" s="2">
        <v>65</v>
      </c>
      <c r="M5" s="2" t="s">
        <v>1331</v>
      </c>
      <c r="N5" s="2">
        <v>455</v>
      </c>
      <c r="O5" s="2" t="s">
        <v>1331</v>
      </c>
      <c r="P5" s="2">
        <v>75.83</v>
      </c>
    </row>
    <row r="6" spans="1:16" x14ac:dyDescent="0.25">
      <c r="A6" s="2" t="s">
        <v>1332</v>
      </c>
      <c r="B6" s="2">
        <v>60</v>
      </c>
      <c r="C6" s="2" t="s">
        <v>1332</v>
      </c>
      <c r="D6" s="2">
        <v>100</v>
      </c>
      <c r="E6" s="2" t="s">
        <v>1332</v>
      </c>
      <c r="F6" s="2">
        <v>70</v>
      </c>
      <c r="G6" s="2" t="s">
        <v>1332</v>
      </c>
      <c r="H6" s="2">
        <v>40</v>
      </c>
      <c r="I6" s="2" t="s">
        <v>1332</v>
      </c>
      <c r="J6" s="2">
        <v>50</v>
      </c>
      <c r="K6" s="2" t="s">
        <v>1332</v>
      </c>
      <c r="L6" s="2">
        <v>50</v>
      </c>
      <c r="M6" s="2" t="s">
        <v>1332</v>
      </c>
      <c r="N6" s="2">
        <v>600</v>
      </c>
      <c r="O6" s="2" t="s">
        <v>1332</v>
      </c>
      <c r="P6" s="2">
        <v>100</v>
      </c>
    </row>
    <row r="7" spans="1:16" x14ac:dyDescent="0.25">
      <c r="A7" s="2" t="s">
        <v>1333</v>
      </c>
      <c r="B7" s="2">
        <v>26.504070835846367</v>
      </c>
      <c r="C7" s="2" t="s">
        <v>1333</v>
      </c>
      <c r="D7" s="2">
        <v>32.492507833216216</v>
      </c>
      <c r="E7" s="2" t="s">
        <v>1333</v>
      </c>
      <c r="F7" s="2">
        <v>31.420237266105932</v>
      </c>
      <c r="G7" s="2" t="s">
        <v>1333</v>
      </c>
      <c r="H7" s="2">
        <v>32.725767984599976</v>
      </c>
      <c r="I7" s="2" t="s">
        <v>1333</v>
      </c>
      <c r="J7" s="2">
        <v>28.175808962956559</v>
      </c>
      <c r="K7" s="2" t="s">
        <v>1333</v>
      </c>
      <c r="L7" s="2">
        <v>29.857546671514442</v>
      </c>
      <c r="M7" s="2" t="s">
        <v>1333</v>
      </c>
      <c r="N7" s="2">
        <v>122.08980932290925</v>
      </c>
      <c r="O7" s="2" t="s">
        <v>1333</v>
      </c>
      <c r="P7" s="2">
        <v>20.348379921279427</v>
      </c>
    </row>
    <row r="8" spans="1:16" x14ac:dyDescent="0.25">
      <c r="A8" s="2" t="s">
        <v>1334</v>
      </c>
      <c r="B8" s="2">
        <v>702.46577087156186</v>
      </c>
      <c r="C8" s="2" t="s">
        <v>1334</v>
      </c>
      <c r="D8" s="2">
        <v>1055.7630652916173</v>
      </c>
      <c r="E8" s="2" t="s">
        <v>1334</v>
      </c>
      <c r="F8" s="2">
        <v>987.23130985839191</v>
      </c>
      <c r="G8" s="2" t="s">
        <v>1334</v>
      </c>
      <c r="H8" s="2">
        <v>1070.9758901818689</v>
      </c>
      <c r="I8" s="2" t="s">
        <v>1334</v>
      </c>
      <c r="J8" s="2">
        <v>793.87621071702324</v>
      </c>
      <c r="K8" s="2" t="s">
        <v>1334</v>
      </c>
      <c r="L8" s="2">
        <v>891.47309324166304</v>
      </c>
      <c r="M8" s="2" t="s">
        <v>1334</v>
      </c>
      <c r="N8" s="2">
        <v>14905.921540504336</v>
      </c>
      <c r="O8" s="2" t="s">
        <v>1334</v>
      </c>
      <c r="P8" s="2">
        <v>414.05656542072779</v>
      </c>
    </row>
    <row r="9" spans="1:16" x14ac:dyDescent="0.25">
      <c r="A9" s="2" t="s">
        <v>1335</v>
      </c>
      <c r="B9" s="2">
        <v>8.6612304892009266</v>
      </c>
      <c r="C9" s="2" t="s">
        <v>1335</v>
      </c>
      <c r="D9" s="2">
        <v>1.3452258904450343E-2</v>
      </c>
      <c r="E9" s="2" t="s">
        <v>1335</v>
      </c>
      <c r="F9" s="2">
        <v>2.9791929360406177</v>
      </c>
      <c r="G9" s="2" t="s">
        <v>1335</v>
      </c>
      <c r="H9" s="2">
        <v>0.23609188725730101</v>
      </c>
      <c r="I9" s="2" t="s">
        <v>1335</v>
      </c>
      <c r="J9" s="2">
        <v>2.4396318075733889</v>
      </c>
      <c r="K9" s="2" t="s">
        <v>1335</v>
      </c>
      <c r="L9" s="2">
        <v>-0.27658730638401341</v>
      </c>
      <c r="M9" s="2" t="s">
        <v>1335</v>
      </c>
      <c r="N9" s="2">
        <v>0.33885209812706218</v>
      </c>
      <c r="O9" s="2" t="s">
        <v>1335</v>
      </c>
      <c r="P9" s="2">
        <v>0.33882265714518045</v>
      </c>
    </row>
    <row r="10" spans="1:16" x14ac:dyDescent="0.25">
      <c r="A10" s="2" t="s">
        <v>1336</v>
      </c>
      <c r="B10" s="2">
        <v>1.8250703019359507</v>
      </c>
      <c r="C10" s="2" t="s">
        <v>1336</v>
      </c>
      <c r="D10" s="2">
        <v>0.48555551662005597</v>
      </c>
      <c r="E10" s="2" t="s">
        <v>1336</v>
      </c>
      <c r="F10" s="2">
        <v>1.1790815920084223</v>
      </c>
      <c r="G10" s="2" t="s">
        <v>1336</v>
      </c>
      <c r="H10" s="2">
        <v>0.73667142309330491</v>
      </c>
      <c r="I10" s="2" t="s">
        <v>1336</v>
      </c>
      <c r="J10" s="2">
        <v>0.94614564417860481</v>
      </c>
      <c r="K10" s="2" t="s">
        <v>1336</v>
      </c>
      <c r="L10" s="2">
        <v>0.3965626158458343</v>
      </c>
      <c r="M10" s="2" t="s">
        <v>1336</v>
      </c>
      <c r="N10" s="2">
        <v>0.25364416908509962</v>
      </c>
      <c r="O10" s="2" t="s">
        <v>1336</v>
      </c>
      <c r="P10" s="2">
        <v>0.25366147104602371</v>
      </c>
    </row>
    <row r="11" spans="1:16" x14ac:dyDescent="0.25">
      <c r="A11" s="2" t="s">
        <v>1337</v>
      </c>
      <c r="B11" s="2">
        <v>254</v>
      </c>
      <c r="C11" s="2" t="s">
        <v>1337</v>
      </c>
      <c r="D11" s="2">
        <v>185</v>
      </c>
      <c r="E11" s="2" t="s">
        <v>1337</v>
      </c>
      <c r="F11" s="2">
        <v>245</v>
      </c>
      <c r="G11" s="2" t="s">
        <v>1337</v>
      </c>
      <c r="H11" s="2">
        <v>184</v>
      </c>
      <c r="I11" s="2" t="s">
        <v>1337</v>
      </c>
      <c r="J11" s="2">
        <v>230</v>
      </c>
      <c r="K11" s="2" t="s">
        <v>1337</v>
      </c>
      <c r="L11" s="2">
        <v>175</v>
      </c>
      <c r="M11" s="2" t="s">
        <v>1337</v>
      </c>
      <c r="N11" s="2">
        <v>950</v>
      </c>
      <c r="O11" s="2" t="s">
        <v>1337</v>
      </c>
      <c r="P11" s="2">
        <v>158.32999999999998</v>
      </c>
    </row>
    <row r="12" spans="1:16" x14ac:dyDescent="0.25">
      <c r="A12" s="2" t="s">
        <v>1338</v>
      </c>
      <c r="B12" s="2">
        <v>1</v>
      </c>
      <c r="C12" s="2" t="s">
        <v>1338</v>
      </c>
      <c r="D12" s="2">
        <v>5</v>
      </c>
      <c r="E12" s="2" t="s">
        <v>1338</v>
      </c>
      <c r="F12" s="2">
        <v>5</v>
      </c>
      <c r="G12" s="2" t="s">
        <v>1338</v>
      </c>
      <c r="H12" s="2">
        <v>10</v>
      </c>
      <c r="I12" s="2" t="s">
        <v>1338</v>
      </c>
      <c r="J12" s="2">
        <v>20</v>
      </c>
      <c r="K12" s="2" t="s">
        <v>1338</v>
      </c>
      <c r="L12" s="2">
        <v>5</v>
      </c>
      <c r="M12" s="2" t="s">
        <v>1338</v>
      </c>
      <c r="N12" s="2">
        <v>175</v>
      </c>
      <c r="O12" s="2" t="s">
        <v>1338</v>
      </c>
      <c r="P12" s="2">
        <v>29.17</v>
      </c>
    </row>
    <row r="13" spans="1:16" x14ac:dyDescent="0.25">
      <c r="A13" s="2" t="s">
        <v>1339</v>
      </c>
      <c r="B13" s="2">
        <v>255</v>
      </c>
      <c r="C13" s="2" t="s">
        <v>1339</v>
      </c>
      <c r="D13" s="2">
        <v>190</v>
      </c>
      <c r="E13" s="2" t="s">
        <v>1339</v>
      </c>
      <c r="F13" s="2">
        <v>250</v>
      </c>
      <c r="G13" s="2" t="s">
        <v>1339</v>
      </c>
      <c r="H13" s="2">
        <v>194</v>
      </c>
      <c r="I13" s="2" t="s">
        <v>1339</v>
      </c>
      <c r="J13" s="2">
        <v>250</v>
      </c>
      <c r="K13" s="2" t="s">
        <v>1339</v>
      </c>
      <c r="L13" s="2">
        <v>180</v>
      </c>
      <c r="M13" s="2" t="s">
        <v>1339</v>
      </c>
      <c r="N13" s="2">
        <v>1125</v>
      </c>
      <c r="O13" s="2" t="s">
        <v>1339</v>
      </c>
      <c r="P13" s="2">
        <v>187.5</v>
      </c>
    </row>
    <row r="14" spans="1:16" x14ac:dyDescent="0.25">
      <c r="A14" s="2" t="s">
        <v>1340</v>
      </c>
      <c r="B14" s="2">
        <v>70753</v>
      </c>
      <c r="C14" s="2" t="s">
        <v>1340</v>
      </c>
      <c r="D14" s="2">
        <v>81561</v>
      </c>
      <c r="E14" s="2" t="s">
        <v>1340</v>
      </c>
      <c r="F14" s="2">
        <v>75802</v>
      </c>
      <c r="G14" s="2" t="s">
        <v>1340</v>
      </c>
      <c r="H14" s="2">
        <v>73863</v>
      </c>
      <c r="I14" s="2" t="s">
        <v>1340</v>
      </c>
      <c r="J14" s="2">
        <v>73398</v>
      </c>
      <c r="K14" s="2" t="s">
        <v>1340</v>
      </c>
      <c r="L14" s="2">
        <v>69497</v>
      </c>
      <c r="M14" s="2" t="s">
        <v>1340</v>
      </c>
      <c r="N14" s="2">
        <v>444874</v>
      </c>
      <c r="O14" s="2" t="s">
        <v>1340</v>
      </c>
      <c r="P14" s="2">
        <v>74145.560000000041</v>
      </c>
    </row>
    <row r="15" spans="1:16" ht="15.75" thickBot="1" x14ac:dyDescent="0.3">
      <c r="A15" s="3" t="s">
        <v>1341</v>
      </c>
      <c r="B15" s="3">
        <v>1017</v>
      </c>
      <c r="C15" s="3" t="s">
        <v>1341</v>
      </c>
      <c r="D15" s="3">
        <v>1017</v>
      </c>
      <c r="E15" s="3" t="s">
        <v>1341</v>
      </c>
      <c r="F15" s="3">
        <v>1017</v>
      </c>
      <c r="G15" s="3" t="s">
        <v>1341</v>
      </c>
      <c r="H15" s="3">
        <v>1017</v>
      </c>
      <c r="I15" s="3" t="s">
        <v>1341</v>
      </c>
      <c r="J15" s="3">
        <v>1017</v>
      </c>
      <c r="K15" s="3" t="s">
        <v>1341</v>
      </c>
      <c r="L15" s="3">
        <v>1017</v>
      </c>
      <c r="M15" s="3" t="s">
        <v>1341</v>
      </c>
      <c r="N15" s="3">
        <v>1017</v>
      </c>
      <c r="O15" s="3" t="s">
        <v>1341</v>
      </c>
      <c r="P15" s="3">
        <v>1017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Linearity Report 1</vt:lpstr>
      <vt:lpstr>Optimizer</vt:lpstr>
      <vt:lpstr>Sheet3</vt:lpstr>
      <vt:lpstr>Sheet2</vt:lpstr>
      <vt:lpstr>Base Stats</vt:lpstr>
      <vt:lpstr>OU Respresentation</vt:lpstr>
      <vt:lpstr>Descriptive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Ezell Frazier</dc:creator>
  <cp:lastModifiedBy>Ezell Frazier</cp:lastModifiedBy>
  <dcterms:created xsi:type="dcterms:W3CDTF">2019-11-24T00:53:51Z</dcterms:created>
  <dcterms:modified xsi:type="dcterms:W3CDTF">2019-12-05T11:48:44Z</dcterms:modified>
</cp:coreProperties>
</file>