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 (2)\Excel\"/>
    </mc:Choice>
  </mc:AlternateContent>
  <xr:revisionPtr revIDLastSave="0" documentId="13_ncr:1_{7ECA34B3-6A12-4DE9-AD90-7CA923824C1A}" xr6:coauthVersionLast="36" xr6:coauthVersionMax="36" xr10:uidLastSave="{00000000-0000-0000-0000-000000000000}"/>
  <bookViews>
    <workbookView xWindow="0" yWindow="0" windowWidth="28800" windowHeight="11685" activeTab="5" xr2:uid="{5C889145-0D08-4044-BB66-C4963A7F17FE}"/>
  </bookViews>
  <sheets>
    <sheet name="Public Spaces" sheetId="1" r:id="rId1"/>
    <sheet name="Tasks" sheetId="2" r:id="rId2"/>
    <sheet name="Primary Tasks" sheetId="3" r:id="rId3"/>
    <sheet name="Secondary Tasks" sheetId="4" r:id="rId4"/>
    <sheet name="Sheet7" sheetId="7" r:id="rId5"/>
    <sheet name="Dashboard" sheetId="5" r:id="rId6"/>
  </sheets>
  <externalReferences>
    <externalReference r:id="rId7"/>
  </externalReferences>
  <definedNames>
    <definedName name="_xlcn.WorksheetConnection_BUTI_Copy.xlsxPrimaryTasks" hidden="1">PrimaryTasks[]</definedName>
    <definedName name="_xlcn.WorksheetConnection_BUTI_Copy.xlsxPublicSpaces" hidden="1">PublicSpaces[]</definedName>
    <definedName name="_xlcn.WorksheetConnection_BUTI_Copy.xlsxSecondaryTasks" hidden="1">SecondaryTasks[]</definedName>
    <definedName name="_xlcn.WorksheetConnection_BUTI_Copy.xlsxTasks" hidden="1">Tasks[]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sks" name="Tasks" connection="WorksheetConnection_BUTI_Copy.xlsx!Tasks"/>
          <x15:modelTable id="SecondaryTasks" name="SecondaryTasks" connection="WorksheetConnection_BUTI_Copy.xlsx!SecondaryTasks"/>
          <x15:modelTable id="PublicSpaces" name="PublicSpaces" connection="WorksheetConnection_BUTI_Copy.xlsx!PublicSpaces"/>
          <x15:modelTable id="PrimaryTasks" name="PrimaryTasks" connection="WorksheetConnection_BUTI_Copy.xlsx!PrimaryTasks"/>
        </x15:modelTables>
        <x15:modelRelationships>
          <x15:modelRelationship fromTable="Tasks" fromColumn="TaskID" toTable="PrimaryTasks" toColumn="TaskID"/>
          <x15:modelRelationship fromTable="Tasks" fromColumn="REGION" toTable="PublicSpaces" toColumn="TASK LOCATION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4" i="4" l="1"/>
  <c r="D35" i="4" s="1"/>
  <c r="D36" i="4" s="1"/>
  <c r="C34" i="4"/>
  <c r="F34" i="4" s="1"/>
  <c r="F33" i="4"/>
  <c r="F32" i="4"/>
  <c r="F31" i="4"/>
  <c r="F30" i="4"/>
  <c r="E30" i="4"/>
  <c r="F29" i="4"/>
  <c r="F28" i="4"/>
  <c r="F27" i="4"/>
  <c r="F26" i="4"/>
  <c r="F25" i="4"/>
  <c r="F24" i="4"/>
  <c r="F23" i="4"/>
  <c r="F22" i="4"/>
  <c r="E22" i="4"/>
  <c r="F21" i="4"/>
  <c r="F20" i="4"/>
  <c r="F19" i="4"/>
  <c r="F18" i="4"/>
  <c r="E18" i="4"/>
  <c r="F17" i="4"/>
  <c r="E17" i="4"/>
  <c r="F16" i="4"/>
  <c r="F15" i="4"/>
  <c r="F14" i="4"/>
  <c r="E14" i="4"/>
  <c r="F13" i="4"/>
  <c r="F12" i="4"/>
  <c r="F11" i="4"/>
  <c r="F10" i="4"/>
  <c r="E10" i="4"/>
  <c r="F9" i="4"/>
  <c r="E9" i="4"/>
  <c r="F8" i="4"/>
  <c r="F7" i="4"/>
  <c r="F6" i="4"/>
  <c r="E6" i="4"/>
  <c r="F5" i="4"/>
  <c r="F4" i="4"/>
  <c r="F3" i="4"/>
  <c r="F2" i="4"/>
  <c r="E2" i="4"/>
  <c r="D20" i="3"/>
  <c r="D21" i="3" s="1"/>
  <c r="C20" i="3"/>
  <c r="F20" i="3" s="1"/>
  <c r="F19" i="3"/>
  <c r="E19" i="3"/>
  <c r="F18" i="3"/>
  <c r="F17" i="3"/>
  <c r="F16" i="3"/>
  <c r="E16" i="3"/>
  <c r="F15" i="3"/>
  <c r="F14" i="3"/>
  <c r="F13" i="3"/>
  <c r="F12" i="3"/>
  <c r="E12" i="3"/>
  <c r="F11" i="3"/>
  <c r="E11" i="3"/>
  <c r="F10" i="3"/>
  <c r="F9" i="3"/>
  <c r="F8" i="3"/>
  <c r="E8" i="3"/>
  <c r="F7" i="3"/>
  <c r="F6" i="3"/>
  <c r="F5" i="3"/>
  <c r="F4" i="3"/>
  <c r="E4" i="3"/>
  <c r="F3" i="3"/>
  <c r="E3" i="3"/>
  <c r="F2" i="3"/>
  <c r="F54" i="2"/>
  <c r="E52" i="2"/>
  <c r="E53" i="2" s="1"/>
  <c r="E54" i="2" s="1"/>
  <c r="D52" i="2"/>
  <c r="D53" i="2" s="1"/>
  <c r="D54" i="2" s="1"/>
  <c r="J51" i="2"/>
  <c r="H51" i="2"/>
  <c r="G51" i="2"/>
  <c r="F51" i="2"/>
  <c r="J50" i="2"/>
  <c r="I50" i="2"/>
  <c r="H50" i="2"/>
  <c r="G50" i="2"/>
  <c r="F50" i="2"/>
  <c r="J49" i="2"/>
  <c r="H49" i="2"/>
  <c r="G49" i="2"/>
  <c r="F49" i="2"/>
  <c r="J48" i="2"/>
  <c r="H48" i="2"/>
  <c r="G48" i="2"/>
  <c r="F48" i="2"/>
  <c r="J47" i="2"/>
  <c r="I47" i="2"/>
  <c r="H47" i="2"/>
  <c r="G47" i="2"/>
  <c r="F47" i="2"/>
  <c r="J46" i="2"/>
  <c r="H46" i="2"/>
  <c r="G46" i="2"/>
  <c r="F46" i="2"/>
  <c r="J45" i="2"/>
  <c r="I45" i="2"/>
  <c r="H45" i="2"/>
  <c r="G45" i="2"/>
  <c r="F45" i="2"/>
  <c r="J44" i="2"/>
  <c r="H44" i="2"/>
  <c r="G44" i="2"/>
  <c r="F44" i="2"/>
  <c r="J43" i="2"/>
  <c r="I43" i="2"/>
  <c r="H43" i="2"/>
  <c r="G43" i="2"/>
  <c r="F43" i="2"/>
  <c r="J42" i="2"/>
  <c r="I42" i="2"/>
  <c r="H42" i="2"/>
  <c r="G42" i="2"/>
  <c r="F42" i="2"/>
  <c r="J41" i="2"/>
  <c r="I41" i="2"/>
  <c r="H41" i="2"/>
  <c r="G41" i="2"/>
  <c r="F41" i="2"/>
  <c r="J40" i="2"/>
  <c r="I40" i="2"/>
  <c r="H40" i="2"/>
  <c r="G40" i="2"/>
  <c r="F40" i="2"/>
  <c r="J39" i="2"/>
  <c r="I39" i="2"/>
  <c r="H39" i="2"/>
  <c r="G39" i="2"/>
  <c r="F39" i="2"/>
  <c r="J38" i="2"/>
  <c r="I38" i="2"/>
  <c r="H38" i="2"/>
  <c r="G38" i="2"/>
  <c r="F38" i="2"/>
  <c r="J37" i="2"/>
  <c r="I37" i="2"/>
  <c r="H37" i="2"/>
  <c r="G37" i="2"/>
  <c r="F37" i="2"/>
  <c r="J36" i="2"/>
  <c r="I36" i="2"/>
  <c r="H36" i="2"/>
  <c r="G36" i="2"/>
  <c r="F36" i="2"/>
  <c r="J35" i="2"/>
  <c r="I35" i="2"/>
  <c r="H35" i="2"/>
  <c r="G35" i="2"/>
  <c r="F35" i="2"/>
  <c r="J34" i="2"/>
  <c r="I34" i="2"/>
  <c r="H34" i="2"/>
  <c r="G34" i="2"/>
  <c r="F34" i="2"/>
  <c r="J33" i="2"/>
  <c r="I33" i="2"/>
  <c r="H33" i="2"/>
  <c r="G33" i="2"/>
  <c r="F33" i="2"/>
  <c r="J32" i="2"/>
  <c r="I32" i="2"/>
  <c r="H32" i="2"/>
  <c r="G32" i="2"/>
  <c r="F32" i="2"/>
  <c r="J31" i="2"/>
  <c r="I31" i="2"/>
  <c r="H31" i="2"/>
  <c r="G31" i="2"/>
  <c r="F31" i="2"/>
  <c r="J30" i="2"/>
  <c r="I30" i="2"/>
  <c r="H30" i="2"/>
  <c r="G30" i="2"/>
  <c r="F30" i="2"/>
  <c r="J29" i="2"/>
  <c r="I29" i="2"/>
  <c r="H29" i="2"/>
  <c r="G29" i="2"/>
  <c r="F29" i="2"/>
  <c r="J28" i="2"/>
  <c r="I28" i="2"/>
  <c r="H28" i="2"/>
  <c r="G28" i="2"/>
  <c r="F28" i="2"/>
  <c r="J27" i="2"/>
  <c r="I27" i="2"/>
  <c r="H27" i="2"/>
  <c r="G27" i="2"/>
  <c r="F27" i="2"/>
  <c r="J26" i="2"/>
  <c r="I26" i="2"/>
  <c r="H26" i="2"/>
  <c r="G26" i="2"/>
  <c r="F26" i="2"/>
  <c r="J25" i="2"/>
  <c r="I25" i="2"/>
  <c r="H25" i="2"/>
  <c r="G25" i="2"/>
  <c r="F25" i="2"/>
  <c r="J24" i="2"/>
  <c r="I24" i="2"/>
  <c r="H24" i="2"/>
  <c r="G24" i="2"/>
  <c r="F24" i="2"/>
  <c r="J23" i="2"/>
  <c r="I23" i="2"/>
  <c r="H23" i="2"/>
  <c r="G23" i="2"/>
  <c r="F23" i="2"/>
  <c r="J22" i="2"/>
  <c r="I22" i="2"/>
  <c r="H22" i="2"/>
  <c r="G22" i="2"/>
  <c r="F22" i="2"/>
  <c r="J21" i="2"/>
  <c r="I21" i="2"/>
  <c r="H21" i="2"/>
  <c r="G21" i="2"/>
  <c r="F21" i="2"/>
  <c r="J20" i="2"/>
  <c r="I20" i="2"/>
  <c r="H20" i="2"/>
  <c r="G20" i="2"/>
  <c r="F20" i="2"/>
  <c r="J19" i="2"/>
  <c r="I19" i="2"/>
  <c r="H19" i="2"/>
  <c r="G19" i="2"/>
  <c r="F19" i="2"/>
  <c r="J18" i="2"/>
  <c r="I18" i="2"/>
  <c r="H18" i="2"/>
  <c r="G18" i="2"/>
  <c r="F18" i="2"/>
  <c r="J17" i="2"/>
  <c r="I17" i="2"/>
  <c r="H17" i="2"/>
  <c r="G17" i="2"/>
  <c r="F17" i="2"/>
  <c r="J16" i="2"/>
  <c r="I16" i="2"/>
  <c r="H16" i="2"/>
  <c r="G16" i="2"/>
  <c r="F16" i="2"/>
  <c r="J15" i="2"/>
  <c r="I15" i="2"/>
  <c r="H15" i="2"/>
  <c r="G15" i="2"/>
  <c r="F15" i="2"/>
  <c r="J14" i="2"/>
  <c r="I14" i="2"/>
  <c r="H14" i="2"/>
  <c r="G14" i="2"/>
  <c r="F14" i="2"/>
  <c r="J13" i="2"/>
  <c r="I13" i="2"/>
  <c r="H13" i="2"/>
  <c r="G13" i="2"/>
  <c r="F13" i="2"/>
  <c r="J12" i="2"/>
  <c r="I12" i="2"/>
  <c r="H12" i="2"/>
  <c r="G12" i="2"/>
  <c r="F12" i="2"/>
  <c r="J11" i="2"/>
  <c r="I11" i="2"/>
  <c r="H11" i="2"/>
  <c r="G11" i="2"/>
  <c r="F11" i="2"/>
  <c r="J10" i="2"/>
  <c r="I10" i="2"/>
  <c r="H10" i="2"/>
  <c r="G10" i="2"/>
  <c r="F10" i="2"/>
  <c r="J9" i="2"/>
  <c r="I9" i="2"/>
  <c r="H9" i="2"/>
  <c r="G9" i="2"/>
  <c r="F9" i="2"/>
  <c r="J8" i="2"/>
  <c r="I8" i="2"/>
  <c r="H8" i="2"/>
  <c r="G8" i="2"/>
  <c r="F8" i="2"/>
  <c r="J7" i="2"/>
  <c r="I7" i="2"/>
  <c r="H7" i="2"/>
  <c r="G7" i="2"/>
  <c r="F7" i="2"/>
  <c r="J6" i="2"/>
  <c r="I6" i="2"/>
  <c r="H6" i="2"/>
  <c r="G6" i="2"/>
  <c r="F6" i="2"/>
  <c r="J5" i="2"/>
  <c r="I5" i="2"/>
  <c r="H5" i="2"/>
  <c r="G5" i="2"/>
  <c r="F5" i="2"/>
  <c r="J4" i="2"/>
  <c r="I4" i="2"/>
  <c r="H4" i="2"/>
  <c r="G4" i="2"/>
  <c r="F4" i="2"/>
  <c r="J3" i="2"/>
  <c r="I3" i="2"/>
  <c r="H3" i="2"/>
  <c r="G3" i="2"/>
  <c r="F3" i="2"/>
  <c r="J2" i="2"/>
  <c r="I2" i="2"/>
  <c r="G2" i="2"/>
  <c r="I45" i="1"/>
  <c r="J45" i="1" s="1"/>
  <c r="H45" i="1"/>
  <c r="G45" i="1"/>
  <c r="F45" i="1"/>
  <c r="E45" i="1"/>
  <c r="D45" i="1"/>
  <c r="C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G9" i="4"/>
  <c r="G21" i="4"/>
  <c r="G7" i="4"/>
  <c r="G16" i="3"/>
  <c r="G11" i="4"/>
  <c r="G19" i="3"/>
  <c r="G12" i="3"/>
  <c r="G22" i="4"/>
  <c r="E21" i="3"/>
  <c r="E35" i="4"/>
  <c r="G26" i="4"/>
  <c r="G18" i="4"/>
  <c r="G11" i="3"/>
  <c r="G15" i="3"/>
  <c r="G23" i="4"/>
  <c r="G9" i="3"/>
  <c r="G17" i="4"/>
  <c r="G14" i="3"/>
  <c r="G25" i="4"/>
  <c r="E23" i="3"/>
  <c r="G13" i="4"/>
  <c r="G6" i="3"/>
  <c r="G6" i="4"/>
  <c r="G4" i="3"/>
  <c r="G16" i="4"/>
  <c r="G28" i="4"/>
  <c r="G27" i="4"/>
  <c r="G19" i="4"/>
  <c r="G10" i="4"/>
  <c r="G10" i="3"/>
  <c r="G15" i="4"/>
  <c r="G2" i="4"/>
  <c r="G8" i="3"/>
  <c r="E37" i="4"/>
  <c r="G24" i="4"/>
  <c r="E36" i="4"/>
  <c r="G29" i="4"/>
  <c r="E22" i="3"/>
  <c r="G20" i="4"/>
  <c r="G4" i="4"/>
  <c r="G5" i="4"/>
  <c r="G33" i="4"/>
  <c r="G3" i="3"/>
  <c r="G32" i="4"/>
  <c r="G18" i="3"/>
  <c r="G20" i="3"/>
  <c r="G5" i="3"/>
  <c r="G34" i="4"/>
  <c r="G8" i="4"/>
  <c r="G14" i="4"/>
  <c r="G2" i="3"/>
  <c r="G31" i="4"/>
  <c r="G7" i="3"/>
  <c r="G13" i="3"/>
  <c r="G30" i="4"/>
  <c r="G17" i="3"/>
  <c r="G3" i="4"/>
  <c r="G12" i="4"/>
  <c r="E25" i="4" l="1"/>
  <c r="E26" i="4"/>
  <c r="I44" i="2"/>
  <c r="I49" i="2"/>
  <c r="I46" i="2"/>
  <c r="I51" i="2"/>
  <c r="I48" i="2"/>
  <c r="I52" i="2"/>
  <c r="E33" i="4"/>
  <c r="C35" i="4"/>
  <c r="E4" i="4"/>
  <c r="E12" i="4"/>
  <c r="E20" i="4"/>
  <c r="E28" i="4"/>
  <c r="E7" i="4"/>
  <c r="E15" i="4"/>
  <c r="E23" i="4"/>
  <c r="E31" i="4"/>
  <c r="E13" i="4"/>
  <c r="E8" i="4"/>
  <c r="E16" i="4"/>
  <c r="E24" i="4"/>
  <c r="E32" i="4"/>
  <c r="E5" i="4"/>
  <c r="E21" i="4"/>
  <c r="E29" i="4"/>
  <c r="E3" i="4"/>
  <c r="E11" i="4"/>
  <c r="E19" i="4"/>
  <c r="E27" i="4"/>
  <c r="D22" i="3"/>
  <c r="D23" i="3"/>
  <c r="C21" i="3"/>
  <c r="E6" i="3"/>
  <c r="E14" i="3"/>
  <c r="E9" i="3"/>
  <c r="E17" i="3"/>
  <c r="E2" i="3"/>
  <c r="E10" i="3"/>
  <c r="E18" i="3"/>
  <c r="E7" i="3"/>
  <c r="E15" i="3"/>
  <c r="E5" i="3"/>
  <c r="E13" i="3"/>
  <c r="E34" i="4" l="1"/>
  <c r="E20" i="3"/>
  <c r="C37" i="4"/>
  <c r="C36" i="4"/>
  <c r="D37" i="4"/>
  <c r="C23" i="3"/>
  <c r="C2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Lyn</author>
  </authors>
  <commentList>
    <comment ref="F1" authorId="0" shapeId="0" xr:uid="{DEA8C880-A6FA-4AA5-AD04-A9B0B69F07B3}">
      <text>
        <r>
          <rPr>
            <b/>
            <sz val="9"/>
            <color indexed="81"/>
            <rFont val="Tahoma"/>
            <family val="2"/>
          </rPr>
          <t>Lyn:</t>
        </r>
        <r>
          <rPr>
            <sz val="9"/>
            <color indexed="81"/>
            <rFont val="Tahoma"/>
            <family val="2"/>
          </rPr>
          <t xml:space="preserve">
Surfaces, Windows, Furniture, Mirrors etc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Lyn</author>
  </authors>
  <commentList>
    <comment ref="B19" authorId="0" shapeId="0" xr:uid="{1FAFDC19-A6EE-4E8E-A462-C7C9596B363D}">
      <text>
        <r>
          <rPr>
            <b/>
            <sz val="9"/>
            <color indexed="81"/>
            <rFont val="Tahoma"/>
            <family val="2"/>
          </rPr>
          <t>Lyn:</t>
        </r>
        <r>
          <rPr>
            <sz val="9"/>
            <color indexed="81"/>
            <rFont val="Tahoma"/>
            <family val="2"/>
          </rPr>
          <t xml:space="preserve">
Based on 15 calls @ 6 mins per call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319D2AE-5F87-49EA-91CD-83C40EAE4C0D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D1496BD-4C71-4B04-8877-57C7D21655DA}" name="WorksheetConnection_BUTI_Copy.xlsx!PrimaryTasks" type="102" refreshedVersion="6" minRefreshableVersion="5">
    <extLst>
      <ext xmlns:x15="http://schemas.microsoft.com/office/spreadsheetml/2010/11/main" uri="{DE250136-89BD-433C-8126-D09CA5730AF9}">
        <x15:connection id="PrimaryTasks">
          <x15:rangePr sourceName="_xlcn.WorksheetConnection_BUTI_Copy.xlsxPrimaryTasks"/>
        </x15:connection>
      </ext>
    </extLst>
  </connection>
  <connection id="3" xr16:uid="{46E5D3E9-B600-49AC-AC32-B5F9CDE910C9}" name="WorksheetConnection_BUTI_Copy.xlsx!PublicSpaces" type="102" refreshedVersion="6" minRefreshableVersion="5">
    <extLst>
      <ext xmlns:x15="http://schemas.microsoft.com/office/spreadsheetml/2010/11/main" uri="{DE250136-89BD-433C-8126-D09CA5730AF9}">
        <x15:connection id="PublicSpaces">
          <x15:rangePr sourceName="_xlcn.WorksheetConnection_BUTI_Copy.xlsxPublicSpaces"/>
        </x15:connection>
      </ext>
    </extLst>
  </connection>
  <connection id="4" xr16:uid="{84401C3D-C52F-46CC-A015-A386A8604B74}" name="WorksheetConnection_BUTI_Copy.xlsx!SecondaryTasks" type="102" refreshedVersion="6" minRefreshableVersion="5">
    <extLst>
      <ext xmlns:x15="http://schemas.microsoft.com/office/spreadsheetml/2010/11/main" uri="{DE250136-89BD-433C-8126-D09CA5730AF9}">
        <x15:connection id="SecondaryTasks">
          <x15:rangePr sourceName="_xlcn.WorksheetConnection_BUTI_Copy.xlsxSecondaryTasks"/>
        </x15:connection>
      </ext>
    </extLst>
  </connection>
  <connection id="5" xr16:uid="{FEC06B9A-597B-47E1-B970-7EA144BEDF99}" name="WorksheetConnection_BUTI_Copy.xlsx!Tasks" type="102" refreshedVersion="6" minRefreshableVersion="5">
    <extLst>
      <ext xmlns:x15="http://schemas.microsoft.com/office/spreadsheetml/2010/11/main" uri="{DE250136-89BD-433C-8126-D09CA5730AF9}">
        <x15:connection id="Tasks">
          <x15:rangePr sourceName="_xlcn.WorksheetConnection_BUTI_Copy.xlsxTasks"/>
        </x15:connection>
      </ext>
    </extLst>
  </connection>
</connections>
</file>

<file path=xl/sharedStrings.xml><?xml version="1.0" encoding="utf-8"?>
<sst xmlns="http://schemas.openxmlformats.org/spreadsheetml/2006/main" count="345" uniqueCount="135">
  <si>
    <t>TASK LOCATION</t>
  </si>
  <si>
    <t>REGION</t>
  </si>
  <si>
    <t>VACUUM</t>
  </si>
  <si>
    <t>MOP</t>
  </si>
  <si>
    <t>DUST</t>
  </si>
  <si>
    <t>CLEAN</t>
  </si>
  <si>
    <t>GARBAGE</t>
  </si>
  <si>
    <t>SWEEP</t>
  </si>
  <si>
    <t>STOCK</t>
  </si>
  <si>
    <t>TOTAL</t>
  </si>
  <si>
    <t>Jozo's wash room</t>
  </si>
  <si>
    <t>Jozo's/Pottery</t>
  </si>
  <si>
    <t>Jozo's bar</t>
  </si>
  <si>
    <t>Pottery Restaurant</t>
  </si>
  <si>
    <t>Staff wash rooms</t>
  </si>
  <si>
    <t>Main Kitchen</t>
  </si>
  <si>
    <t>Banquets Kitchen</t>
  </si>
  <si>
    <t>Business Center / Chef's office</t>
  </si>
  <si>
    <t>Conference</t>
  </si>
  <si>
    <t>Lookout area</t>
  </si>
  <si>
    <t>Kitchen hallway</t>
  </si>
  <si>
    <t>Conference wash rooms</t>
  </si>
  <si>
    <t>Duntroon (Conference) hallway &amp; rear stairwell</t>
  </si>
  <si>
    <t>Disabled wash room</t>
  </si>
  <si>
    <t>Kandahar foyet</t>
  </si>
  <si>
    <t>Kandahar room / Weider rooms 1, 2, 3</t>
  </si>
  <si>
    <t>Inn Café</t>
  </si>
  <si>
    <t>Champlain hallway</t>
  </si>
  <si>
    <t>360 wash rooms / lockup</t>
  </si>
  <si>
    <t>Basement</t>
  </si>
  <si>
    <t>Ski Patrol</t>
  </si>
  <si>
    <t>Ski School (Spectacular room)</t>
  </si>
  <si>
    <t>Crows Nest &amp; stairwell</t>
  </si>
  <si>
    <t>Lobby</t>
  </si>
  <si>
    <t>Front desk office</t>
  </si>
  <si>
    <t>Training Lab</t>
  </si>
  <si>
    <t>Vending machines &amp; ATM</t>
  </si>
  <si>
    <t>Front entrance</t>
  </si>
  <si>
    <t>AYS</t>
  </si>
  <si>
    <t>Blues Lounge</t>
  </si>
  <si>
    <t>Front wash rooms</t>
  </si>
  <si>
    <t>Guest storage</t>
  </si>
  <si>
    <t>Swimming pool / Sauna / Hot tubs</t>
  </si>
  <si>
    <t>Recreation Facilities</t>
  </si>
  <si>
    <t>Changing rooms</t>
  </si>
  <si>
    <t>Exercise room &amp; hallway</t>
  </si>
  <si>
    <t>Linen room</t>
  </si>
  <si>
    <t>Linen</t>
  </si>
  <si>
    <t>Basement hallway</t>
  </si>
  <si>
    <t>Chemical / Mop room</t>
  </si>
  <si>
    <t>Garbage room</t>
  </si>
  <si>
    <t>Laundry room</t>
  </si>
  <si>
    <t>Dry Storage room</t>
  </si>
  <si>
    <t>Hallways / Elevators landings floors 2, 3, 4, 5</t>
  </si>
  <si>
    <t>Hallways</t>
  </si>
  <si>
    <t>Stairwells A, B, C, D</t>
  </si>
  <si>
    <t>Executive / IT offices</t>
  </si>
  <si>
    <t>Lockups - floors 2-5</t>
  </si>
  <si>
    <t>Elevators</t>
  </si>
  <si>
    <t>TOTAL FREQUENCY</t>
  </si>
  <si>
    <t>TaskID</t>
  </si>
  <si>
    <t>TASK</t>
  </si>
  <si>
    <t>EST</t>
  </si>
  <si>
    <t>ACTUAL</t>
  </si>
  <si>
    <t>MEAN</t>
  </si>
  <si>
    <t>VAR</t>
  </si>
  <si>
    <t>ST.DEV</t>
  </si>
  <si>
    <t xml:space="preserve">TOTAL % OF SHIFT
</t>
  </si>
  <si>
    <t>% 8HR</t>
  </si>
  <si>
    <t>Jozo's wash room - clean, stock</t>
  </si>
  <si>
    <t>Jozo's bar - vacuum, mop, windows, garbage, dust</t>
  </si>
  <si>
    <t>Pottery Restaurant - @2pm and 10pm</t>
  </si>
  <si>
    <t>Staff wash rooms - clean, stock</t>
  </si>
  <si>
    <t>Main Kitchen - check PT and soap dispensers</t>
  </si>
  <si>
    <t>Banquets Kitchen - check PT and soap dispensers</t>
  </si>
  <si>
    <t>Glassware - clean in kitchen, return to lockups, return room service</t>
  </si>
  <si>
    <t>Business Center / Chef's (F&amp;B) office</t>
  </si>
  <si>
    <t>Lookout / Kitchen hallway - vacuum, dust, windows</t>
  </si>
  <si>
    <t>Conference wash rooms - clean, sweep, mop, stock</t>
  </si>
  <si>
    <t>Duntroon (Conference) hallway &amp; rear stairwell - vacuum, dust</t>
  </si>
  <si>
    <t>Disabled wash room - clean, sweep, mop</t>
  </si>
  <si>
    <t>Kandahar foyer - vacuum, windows, check garbage</t>
  </si>
  <si>
    <t>Kandahar room / Weider rooms 1, 2, 3 - vacuum, garbage</t>
  </si>
  <si>
    <t>Inn Café - vacuum</t>
  </si>
  <si>
    <t>Champlain hallway - vacuum</t>
  </si>
  <si>
    <t>360 wash rooms / lockup - clean surfaces, stock, sweep, mop</t>
  </si>
  <si>
    <t>Ski Patrol - vacuum, garbage</t>
  </si>
  <si>
    <t>Ski School (Spectacular room) - vacuum, garbage</t>
  </si>
  <si>
    <t>Crows Nest &amp; stairwell - sweep, mop, garbage, vacuum</t>
  </si>
  <si>
    <t>Lobby - sweep, mop, dust</t>
  </si>
  <si>
    <t>Deliver newspapers</t>
  </si>
  <si>
    <t>Front desk office - stock, garbages</t>
  </si>
  <si>
    <t>Training Lab - garbage, vacuum</t>
  </si>
  <si>
    <t>Vending machines, stairs &amp; ATM - vacuum, dust, vacuum</t>
  </si>
  <si>
    <t>Front entrance - sweep</t>
  </si>
  <si>
    <t>AYS - garbage</t>
  </si>
  <si>
    <t>Blues Lounge - garbage, vacuum, clean</t>
  </si>
  <si>
    <t>Front (main) wash rooms - clean, sweep, mop, stock</t>
  </si>
  <si>
    <t>Guest storage - vacuum</t>
  </si>
  <si>
    <t>Swimming pool / Sauna / Hot tubs - open, close, garbage, stock</t>
  </si>
  <si>
    <t>Changing rooms - clean, stock, mop</t>
  </si>
  <si>
    <t>Exercise room &amp; hallway - stock, clean, sweep, mop</t>
  </si>
  <si>
    <t>Linen room - organize and empty clean linen, sweep, mop</t>
  </si>
  <si>
    <t>Basement hallway - sweep, mop, organize</t>
  </si>
  <si>
    <t>Linen chute - clear dirty linen, swap bins out</t>
  </si>
  <si>
    <t>Chemical / Mop room - clean, stock, fill chemical bottles</t>
  </si>
  <si>
    <t>Garbage room - organize, stock, take outside</t>
  </si>
  <si>
    <t>Laundry room - clean dog beds, bowls</t>
  </si>
  <si>
    <t>Organize playpens, , fans, high chairs, bed rails, shower seats, make cots</t>
  </si>
  <si>
    <t>Dry Storage room - organize, garbage, clean</t>
  </si>
  <si>
    <t>Transfer cart - prepare for 3rd floor</t>
  </si>
  <si>
    <t>Hallways / Elevators landings floors 2, 3, 4, 5 - vacuum, dust</t>
  </si>
  <si>
    <t>Stairwells A, B, C, D - sweep, mop, dust</t>
  </si>
  <si>
    <t>Executive / IT offices - garbage, dust</t>
  </si>
  <si>
    <t>Lockups - floors 2-5 - sweep, mop, stock</t>
  </si>
  <si>
    <t>Elevators - clean, mop</t>
  </si>
  <si>
    <t>Room Refresh - garbage, make beds, stock</t>
  </si>
  <si>
    <t>Room Clean - full</t>
  </si>
  <si>
    <t>Dispatches - guest requests, employee requests, emergencies</t>
  </si>
  <si>
    <t>TOTAL MINUTES</t>
  </si>
  <si>
    <t>HOURS</t>
  </si>
  <si>
    <t>NUMBER OF EMPLOYEES</t>
  </si>
  <si>
    <t>TOTAL % OF SHIFT</t>
  </si>
  <si>
    <t>Column1</t>
  </si>
  <si>
    <t>Swimming pool / Sauna / Hot tubs - open, close, garbage, stock, mop</t>
  </si>
  <si>
    <t>Glassware - clean in kitchen, return to lockups</t>
  </si>
  <si>
    <t>TOTAL HOURS</t>
  </si>
  <si>
    <t>TIME LEFT FOR CLEANING (HRS)</t>
  </si>
  <si>
    <t>Vending machines &amp; ATM - vacuum, dust, vacuum</t>
  </si>
  <si>
    <t>Stairwells A, B, C, D, sweep, mop, dust</t>
  </si>
  <si>
    <t>TIME LEFT FOR CLEANING</t>
  </si>
  <si>
    <t>Row Labels</t>
  </si>
  <si>
    <t>Grand Total</t>
  </si>
  <si>
    <t>% of 8 HR Shift</t>
  </si>
  <si>
    <t>EST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</si>
</sst>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8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ck">
        <color theme="8"/>
      </top>
      <bottom/>
      <diagonal/>
    </border>
    <border>
      <left/>
      <right/>
      <top style="thick">
        <color rgb="FF0070C0"/>
      </top>
      <bottom/>
      <diagonal/>
    </border>
    <border>
      <left/>
      <right/>
      <top style="thick">
        <color rgb="FFFF0000"/>
      </top>
      <bottom/>
      <diagonal/>
    </border>
    <border>
      <left/>
      <right/>
      <top style="thick">
        <color theme="9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4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3" fillId="3" borderId="5" xfId="0" applyFont="1" applyFill="1" applyBorder="1"/>
    <xf numFmtId="0" fontId="0" fillId="3" borderId="0" xfId="0" applyFill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5" fillId="0" borderId="0" xfId="0" applyFont="1"/>
    <xf numFmtId="0" fontId="0" fillId="0" borderId="10" xfId="0" applyBorder="1"/>
    <xf numFmtId="0" fontId="0" fillId="0" borderId="11" xfId="0" applyBorder="1"/>
    <xf numFmtId="0" fontId="0" fillId="0" borderId="5" xfId="0" applyBorder="1"/>
    <xf numFmtId="0" fontId="0" fillId="0" borderId="0" xfId="0" applyBorder="1"/>
    <xf numFmtId="0" fontId="0" fillId="0" borderId="12" xfId="0" applyBorder="1"/>
    <xf numFmtId="0" fontId="0" fillId="0" borderId="0" xfId="0" applyFill="1" applyBorder="1"/>
    <xf numFmtId="0" fontId="3" fillId="0" borderId="0" xfId="0" applyFont="1" applyAlignment="1">
      <alignment horizontal="center"/>
    </xf>
    <xf numFmtId="0" fontId="3" fillId="0" borderId="0" xfId="0" applyFont="1"/>
    <xf numFmtId="0" fontId="2" fillId="4" borderId="0" xfId="0" applyFont="1" applyFill="1"/>
    <xf numFmtId="0" fontId="0" fillId="5" borderId="0" xfId="0" applyFill="1" applyBorder="1" applyAlignment="1">
      <alignment horizontal="center"/>
    </xf>
    <xf numFmtId="0" fontId="0" fillId="5" borderId="0" xfId="0" applyFill="1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0" borderId="0" xfId="0" applyNumberFormat="1" applyAlignment="1">
      <alignment horizontal="left"/>
    </xf>
    <xf numFmtId="0" fontId="8" fillId="0" borderId="0" xfId="0" applyFont="1"/>
    <xf numFmtId="0" fontId="8" fillId="0" borderId="14" xfId="0" applyFont="1" applyFill="1" applyBorder="1"/>
    <xf numFmtId="2" fontId="8" fillId="0" borderId="14" xfId="0" applyNumberFormat="1" applyFont="1" applyBorder="1" applyAlignment="1">
      <alignment horizontal="left"/>
    </xf>
    <xf numFmtId="0" fontId="9" fillId="0" borderId="0" xfId="0" applyFont="1"/>
    <xf numFmtId="0" fontId="10" fillId="0" borderId="0" xfId="0" applyFont="1"/>
    <xf numFmtId="0" fontId="9" fillId="0" borderId="0" xfId="0" applyFont="1" applyFill="1" applyBorder="1"/>
    <xf numFmtId="2" fontId="9" fillId="0" borderId="0" xfId="0" applyNumberFormat="1" applyFont="1" applyAlignment="1">
      <alignment horizontal="left"/>
    </xf>
    <xf numFmtId="0" fontId="1" fillId="0" borderId="0" xfId="0" applyFont="1" applyFill="1" applyBorder="1"/>
    <xf numFmtId="2" fontId="1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0" fillId="7" borderId="0" xfId="0" applyFill="1" applyBorder="1" applyAlignment="1">
      <alignment horizontal="center"/>
    </xf>
    <xf numFmtId="0" fontId="0" fillId="7" borderId="0" xfId="0" applyFill="1" applyAlignment="1">
      <alignment horizontal="center"/>
    </xf>
    <xf numFmtId="2" fontId="0" fillId="7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15" xfId="0" applyBorder="1"/>
    <xf numFmtId="0" fontId="8" fillId="0" borderId="15" xfId="0" applyFont="1" applyFill="1" applyBorder="1"/>
    <xf numFmtId="2" fontId="8" fillId="0" borderId="15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6" xfId="0" applyBorder="1"/>
    <xf numFmtId="0" fontId="8" fillId="0" borderId="16" xfId="0" applyFont="1" applyFill="1" applyBorder="1"/>
    <xf numFmtId="2" fontId="8" fillId="0" borderId="16" xfId="0" applyNumberFormat="1" applyFont="1" applyBorder="1" applyAlignment="1">
      <alignment horizontal="left"/>
    </xf>
    <xf numFmtId="49" fontId="2" fillId="5" borderId="0" xfId="0" applyNumberFormat="1" applyFont="1" applyFill="1" applyAlignment="1">
      <alignment horizontal="center"/>
    </xf>
    <xf numFmtId="49" fontId="0" fillId="6" borderId="0" xfId="0" applyNumberFormat="1" applyFill="1" applyAlignment="1">
      <alignment horizontal="left"/>
    </xf>
    <xf numFmtId="49" fontId="0" fillId="0" borderId="0" xfId="0" applyNumberFormat="1" applyAlignment="1">
      <alignment horizontal="left"/>
    </xf>
    <xf numFmtId="49" fontId="9" fillId="0" borderId="13" xfId="0" applyNumberFormat="1" applyFont="1" applyBorder="1"/>
    <xf numFmtId="49" fontId="10" fillId="0" borderId="0" xfId="0" applyNumberFormat="1" applyFont="1"/>
    <xf numFmtId="49" fontId="0" fillId="0" borderId="0" xfId="0" applyNumberFormat="1"/>
    <xf numFmtId="49" fontId="2" fillId="7" borderId="0" xfId="0" applyNumberFormat="1" applyFont="1" applyFill="1" applyAlignment="1">
      <alignment horizontal="center"/>
    </xf>
    <xf numFmtId="49" fontId="0" fillId="8" borderId="0" xfId="0" applyNumberFormat="1" applyFill="1" applyAlignment="1">
      <alignment horizontal="left"/>
    </xf>
    <xf numFmtId="49" fontId="0" fillId="0" borderId="15" xfId="0" applyNumberFormat="1" applyBorder="1"/>
    <xf numFmtId="49" fontId="2" fillId="9" borderId="0" xfId="0" applyNumberFormat="1" applyFont="1" applyFill="1" applyAlignment="1">
      <alignment horizontal="center"/>
    </xf>
    <xf numFmtId="49" fontId="0" fillId="10" borderId="0" xfId="0" applyNumberFormat="1" applyFill="1" applyAlignment="1">
      <alignment horizontal="left"/>
    </xf>
    <xf numFmtId="49" fontId="0" fillId="0" borderId="0" xfId="0" applyNumberFormat="1" applyFill="1" applyAlignment="1">
      <alignment horizontal="left"/>
    </xf>
    <xf numFmtId="49" fontId="0" fillId="0" borderId="16" xfId="0" applyNumberFormat="1" applyBorder="1"/>
    <xf numFmtId="49" fontId="0" fillId="0" borderId="0" xfId="0" applyNumberFormat="1" applyFill="1"/>
    <xf numFmtId="0" fontId="0" fillId="0" borderId="0" xfId="0" pivotButton="1"/>
    <xf numFmtId="0" fontId="0" fillId="0" borderId="0" xfId="0" applyAlignment="1">
      <alignment horizontal="left" indent="1"/>
    </xf>
    <xf numFmtId="2" fontId="0" fillId="0" borderId="0" xfId="0" applyNumberFormat="1"/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41">
    <dxf>
      <alignment horizontal="center"/>
    </dxf>
    <dxf>
      <alignment horizontal="center"/>
    </dxf>
    <dxf>
      <numFmt numFmtId="30" formatCode="@"/>
    </dxf>
    <dxf>
      <numFmt numFmtId="30" formatCode="@"/>
    </dxf>
    <dxf>
      <numFmt numFmtId="2" formatCode="0.00"/>
    </dxf>
    <dxf>
      <numFmt numFmtId="2" formatCode="0.00"/>
    </dxf>
    <dxf>
      <numFmt numFmtId="0" formatCode="General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30" formatCode="@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center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30" formatCode="@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8"/>
        </patternFill>
      </fill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34" Type="http://schemas.openxmlformats.org/officeDocument/2006/relationships/customXml" Target="../customXml/item20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33" Type="http://schemas.openxmlformats.org/officeDocument/2006/relationships/customXml" Target="../customXml/item1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Relationship Id="rId8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 FREQUENCY BY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387994322054443E-2"/>
          <c:y val="0.12770000000000001"/>
          <c:w val="0.94075531694916814"/>
          <c:h val="0.79497244094488184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lgCheck">
              <a:fgClr>
                <a:srgbClr val="99FFCC"/>
              </a:fgClr>
              <a:bgClr>
                <a:schemeClr val="bg1"/>
              </a:bgClr>
            </a:pattFill>
            <a:ln>
              <a:noFill/>
            </a:ln>
            <a:effectLst>
              <a:glow rad="63500">
                <a:srgbClr val="99FFCC">
                  <a:alpha val="40000"/>
                </a:srgbClr>
              </a:glow>
              <a:softEdge rad="635000"/>
            </a:effectLst>
            <a:scene3d>
              <a:camera prst="orthographicFront"/>
              <a:lightRig rig="threePt" dir="t"/>
            </a:scene3d>
            <a:sp3d>
              <a:bevelT prst="angle"/>
            </a:sp3d>
          </c:spPr>
          <c:invertIfNegative val="0"/>
          <c:dLbls>
            <c:dLbl>
              <c:idx val="0"/>
              <c:layout>
                <c:manualLayout>
                  <c:x val="-0.13369681735999511"/>
                  <c:y val="-1.2222081031699194E-16"/>
                </c:manualLayout>
              </c:layout>
              <c:tx>
                <c:rich>
                  <a:bodyPr/>
                  <a:lstStyle/>
                  <a:p>
                    <a:fld id="{7E75F237-AB44-4E3D-993A-1AB91C330E92}" type="VALUE">
                      <a:rPr lang="en-US"/>
                      <a:pPr/>
                      <a:t>[VALUE]</a:t>
                    </a:fld>
                    <a:r>
                      <a:rPr lang="en-US"/>
                      <a:t> - VACUUMING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54DA-479C-A737-6C7BDAA6DCB6}"/>
                </c:ext>
              </c:extLst>
            </c:dLbl>
            <c:dLbl>
              <c:idx val="1"/>
              <c:layout>
                <c:manualLayout>
                  <c:x val="-0.11441132191184485"/>
                  <c:y val="0"/>
                </c:manualLayout>
              </c:layout>
              <c:tx>
                <c:rich>
                  <a:bodyPr/>
                  <a:lstStyle/>
                  <a:p>
                    <a:fld id="{8B9A4A36-0D99-44E9-AD30-F6C4C5634C76}" type="VALUE">
                      <a:rPr lang="en-US"/>
                      <a:pPr/>
                      <a:t>[VALUE]</a:t>
                    </a:fld>
                    <a:r>
                      <a:rPr lang="en-US"/>
                      <a:t> - MOPPING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54DA-479C-A737-6C7BDAA6DCB6}"/>
                </c:ext>
              </c:extLst>
            </c:dLbl>
            <c:dLbl>
              <c:idx val="2"/>
              <c:layout>
                <c:manualLayout>
                  <c:x val="-0.11250904238526972"/>
                  <c:y val="0"/>
                </c:manualLayout>
              </c:layout>
              <c:tx>
                <c:rich>
                  <a:bodyPr/>
                  <a:lstStyle/>
                  <a:p>
                    <a:fld id="{F6A148A0-4026-439E-88CF-FEB69F1116B5}" type="VALUE">
                      <a:rPr lang="en-US"/>
                      <a:pPr/>
                      <a:t>[VALUE]</a:t>
                    </a:fld>
                    <a:r>
                      <a:rPr lang="en-US"/>
                      <a:t> - DUSTING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54DA-479C-A737-6C7BDAA6DCB6}"/>
                </c:ext>
              </c:extLst>
            </c:dLbl>
            <c:dLbl>
              <c:idx val="3"/>
              <c:layout>
                <c:manualLayout>
                  <c:x val="-0.37390823974500642"/>
                  <c:y val="1.3123359580052494E-7"/>
                </c:manualLayout>
              </c:layout>
              <c:tx>
                <c:rich>
                  <a:bodyPr/>
                  <a:lstStyle/>
                  <a:p>
                    <a:fld id="{3C9B9779-FABE-4150-9A02-0FFAA9B5DBDC}" type="VALUE">
                      <a:rPr lang="en-US"/>
                      <a:pPr/>
                      <a:t>[VALUE]</a:t>
                    </a:fld>
                    <a:r>
                      <a:rPr lang="en-US"/>
                      <a:t> - CLEAN SURFACES, FURNITURE, WINDOWS, MIRRORS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8574505992506719"/>
                      <c:h val="4.661679790026245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54DA-479C-A737-6C7BDAA6DCB6}"/>
                </c:ext>
              </c:extLst>
            </c:dLbl>
            <c:dLbl>
              <c:idx val="4"/>
              <c:layout>
                <c:manualLayout>
                  <c:x val="-0.11312618143515253"/>
                  <c:y val="0"/>
                </c:manualLayout>
              </c:layout>
              <c:tx>
                <c:rich>
                  <a:bodyPr/>
                  <a:lstStyle/>
                  <a:p>
                    <a:fld id="{80566F74-7410-4F47-BB16-1C02B951DCC0}" type="VALUE">
                      <a:rPr lang="en-US"/>
                      <a:pPr/>
                      <a:t>[VALUE]</a:t>
                    </a:fld>
                    <a:r>
                      <a:rPr lang="en-US"/>
                      <a:t> - GARBAGE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54DA-479C-A737-6C7BDAA6DCB6}"/>
                </c:ext>
              </c:extLst>
            </c:dLbl>
            <c:dLbl>
              <c:idx val="5"/>
              <c:layout>
                <c:manualLayout>
                  <c:x val="-0.11885006290557586"/>
                  <c:y val="-3.0555202579247985E-17"/>
                </c:manualLayout>
              </c:layout>
              <c:tx>
                <c:rich>
                  <a:bodyPr/>
                  <a:lstStyle/>
                  <a:p>
                    <a:fld id="{F3F4E2D0-8C18-47E3-9C58-5A09CFA370F1}" type="VALUE">
                      <a:rPr lang="en-US"/>
                      <a:pPr/>
                      <a:t>[VALUE]</a:t>
                    </a:fld>
                    <a:r>
                      <a:rPr lang="en-US"/>
                      <a:t> - SWEEPING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54DA-479C-A737-6C7BDAA6DCB6}"/>
                </c:ext>
              </c:extLst>
            </c:dLbl>
            <c:dLbl>
              <c:idx val="6"/>
              <c:layout>
                <c:manualLayout>
                  <c:x val="-0.19395475352185351"/>
                  <c:y val="-3.0555202579247985E-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17 - STOCKING INVENTORY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4DA-479C-A737-6C7BDAA6DCB6}"/>
                </c:ext>
              </c:extLst>
            </c:dLbl>
            <c:spPr>
              <a:solidFill>
                <a:srgbClr val="0099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'[1]Public Spaces'!$C$45:$I$45</c:f>
              <c:numCache>
                <c:formatCode>General</c:formatCode>
                <c:ptCount val="7"/>
                <c:pt idx="0">
                  <c:v>22</c:v>
                </c:pt>
                <c:pt idx="1">
                  <c:v>22</c:v>
                </c:pt>
                <c:pt idx="2">
                  <c:v>18</c:v>
                </c:pt>
                <c:pt idx="3">
                  <c:v>19</c:v>
                </c:pt>
                <c:pt idx="4">
                  <c:v>27</c:v>
                </c:pt>
                <c:pt idx="5">
                  <c:v>23</c:v>
                </c:pt>
                <c:pt idx="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4DA-479C-A737-6C7BDAA6DCB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7"/>
        <c:overlap val="-20"/>
        <c:axId val="538587744"/>
        <c:axId val="538609392"/>
      </c:barChart>
      <c:catAx>
        <c:axId val="538587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09392"/>
        <c:crosses val="autoZero"/>
        <c:auto val="1"/>
        <c:lblAlgn val="ctr"/>
        <c:lblOffset val="100"/>
        <c:noMultiLvlLbl val="0"/>
      </c:catAx>
      <c:valAx>
        <c:axId val="53860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58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0099FF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 FREQUENCY BY TYPE BY LOCATION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387994322054443E-2"/>
          <c:y val="0.12770000000000001"/>
          <c:w val="0.94075531694916814"/>
          <c:h val="0.79497244094488184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lgCheck">
              <a:fgClr>
                <a:srgbClr val="99FFCC"/>
              </a:fgClr>
              <a:bgClr>
                <a:schemeClr val="bg1"/>
              </a:bgClr>
            </a:pattFill>
            <a:ln>
              <a:noFill/>
            </a:ln>
            <a:effectLst>
              <a:glow rad="63500">
                <a:srgbClr val="99FFCC">
                  <a:alpha val="40000"/>
                </a:srgbClr>
              </a:glow>
              <a:softEdge rad="635000"/>
            </a:effectLst>
            <a:scene3d>
              <a:camera prst="orthographicFront"/>
              <a:lightRig rig="threePt" dir="t"/>
            </a:scene3d>
            <a:sp3d>
              <a:bevelT prst="angle"/>
            </a:sp3d>
          </c:spPr>
          <c:invertIfNegative val="0"/>
          <c:dLbls>
            <c:dLbl>
              <c:idx val="0"/>
              <c:layout>
                <c:manualLayout>
                  <c:x val="-0.13369681735999511"/>
                  <c:y val="-1.2222081031699194E-16"/>
                </c:manualLayout>
              </c:layout>
              <c:tx>
                <c:rich>
                  <a:bodyPr/>
                  <a:lstStyle/>
                  <a:p>
                    <a:fld id="{7E75F237-AB44-4E3D-993A-1AB91C330E92}" type="VALUE">
                      <a:rPr lang="en-US"/>
                      <a:pPr/>
                      <a:t>[VALUE]</a:t>
                    </a:fld>
                    <a:r>
                      <a:rPr lang="en-US"/>
                      <a:t> - VACUUMING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E758-4068-8351-8BAFE05934DB}"/>
                </c:ext>
              </c:extLst>
            </c:dLbl>
            <c:dLbl>
              <c:idx val="1"/>
              <c:layout>
                <c:manualLayout>
                  <c:x val="-0.11441132191184485"/>
                  <c:y val="0"/>
                </c:manualLayout>
              </c:layout>
              <c:tx>
                <c:rich>
                  <a:bodyPr/>
                  <a:lstStyle/>
                  <a:p>
                    <a:fld id="{8B9A4A36-0D99-44E9-AD30-F6C4C5634C76}" type="VALUE">
                      <a:rPr lang="en-US"/>
                      <a:pPr/>
                      <a:t>[VALUE]</a:t>
                    </a:fld>
                    <a:r>
                      <a:rPr lang="en-US"/>
                      <a:t> - MOPPING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758-4068-8351-8BAFE05934DB}"/>
                </c:ext>
              </c:extLst>
            </c:dLbl>
            <c:dLbl>
              <c:idx val="2"/>
              <c:layout>
                <c:manualLayout>
                  <c:x val="-0.11250904238526972"/>
                  <c:y val="0"/>
                </c:manualLayout>
              </c:layout>
              <c:tx>
                <c:rich>
                  <a:bodyPr/>
                  <a:lstStyle/>
                  <a:p>
                    <a:fld id="{F6A148A0-4026-439E-88CF-FEB69F1116B5}" type="VALUE">
                      <a:rPr lang="en-US"/>
                      <a:pPr/>
                      <a:t>[VALUE]</a:t>
                    </a:fld>
                    <a:r>
                      <a:rPr lang="en-US"/>
                      <a:t> - DUSTING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E758-4068-8351-8BAFE05934DB}"/>
                </c:ext>
              </c:extLst>
            </c:dLbl>
            <c:dLbl>
              <c:idx val="3"/>
              <c:layout>
                <c:manualLayout>
                  <c:x val="-0.37390823974500642"/>
                  <c:y val="1.3123359580052494E-7"/>
                </c:manualLayout>
              </c:layout>
              <c:tx>
                <c:rich>
                  <a:bodyPr/>
                  <a:lstStyle/>
                  <a:p>
                    <a:fld id="{3C9B9779-FABE-4150-9A02-0FFAA9B5DBDC}" type="VALUE">
                      <a:rPr lang="en-US"/>
                      <a:pPr/>
                      <a:t>[VALUE]</a:t>
                    </a:fld>
                    <a:r>
                      <a:rPr lang="en-US"/>
                      <a:t> - CLEAN SURFACES, FURNITURE, WINDOWS, MIRRORS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8574505992506719"/>
                      <c:h val="4.661679790026245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E758-4068-8351-8BAFE05934DB}"/>
                </c:ext>
              </c:extLst>
            </c:dLbl>
            <c:dLbl>
              <c:idx val="4"/>
              <c:layout>
                <c:manualLayout>
                  <c:x val="-0.11312618143515253"/>
                  <c:y val="0"/>
                </c:manualLayout>
              </c:layout>
              <c:tx>
                <c:rich>
                  <a:bodyPr/>
                  <a:lstStyle/>
                  <a:p>
                    <a:fld id="{80566F74-7410-4F47-BB16-1C02B951DCC0}" type="VALUE">
                      <a:rPr lang="en-US"/>
                      <a:pPr/>
                      <a:t>[VALUE]</a:t>
                    </a:fld>
                    <a:r>
                      <a:rPr lang="en-US"/>
                      <a:t> - GARBAGE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E758-4068-8351-8BAFE05934DB}"/>
                </c:ext>
              </c:extLst>
            </c:dLbl>
            <c:dLbl>
              <c:idx val="5"/>
              <c:layout>
                <c:manualLayout>
                  <c:x val="-0.11885006290557586"/>
                  <c:y val="-3.0555202579247985E-17"/>
                </c:manualLayout>
              </c:layout>
              <c:tx>
                <c:rich>
                  <a:bodyPr/>
                  <a:lstStyle/>
                  <a:p>
                    <a:fld id="{F3F4E2D0-8C18-47E3-9C58-5A09CFA370F1}" type="VALUE">
                      <a:rPr lang="en-US"/>
                      <a:pPr/>
                      <a:t>[VALUE]</a:t>
                    </a:fld>
                    <a:r>
                      <a:rPr lang="en-US"/>
                      <a:t> - SWEEPING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E758-4068-8351-8BAFE05934DB}"/>
                </c:ext>
              </c:extLst>
            </c:dLbl>
            <c:dLbl>
              <c:idx val="6"/>
              <c:layout>
                <c:manualLayout>
                  <c:x val="-0.19395475352185351"/>
                  <c:y val="-3.0555202579247985E-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17 - STOCKING INVENTORY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758-4068-8351-8BAFE05934DB}"/>
                </c:ext>
              </c:extLst>
            </c:dLbl>
            <c:spPr>
              <a:solidFill>
                <a:srgbClr val="0099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'[1]Public Spaces'!$C$45:$I$45</c:f>
              <c:numCache>
                <c:formatCode>General</c:formatCode>
                <c:ptCount val="7"/>
                <c:pt idx="0">
                  <c:v>22</c:v>
                </c:pt>
                <c:pt idx="1">
                  <c:v>22</c:v>
                </c:pt>
                <c:pt idx="2">
                  <c:v>18</c:v>
                </c:pt>
                <c:pt idx="3">
                  <c:v>19</c:v>
                </c:pt>
                <c:pt idx="4">
                  <c:v>27</c:v>
                </c:pt>
                <c:pt idx="5">
                  <c:v>23</c:v>
                </c:pt>
                <c:pt idx="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758-4068-8351-8BAFE05934D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7"/>
        <c:overlap val="-20"/>
        <c:axId val="538587744"/>
        <c:axId val="538609392"/>
      </c:barChart>
      <c:catAx>
        <c:axId val="538587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09392"/>
        <c:crosses val="autoZero"/>
        <c:auto val="1"/>
        <c:lblAlgn val="ctr"/>
        <c:lblOffset val="100"/>
        <c:noMultiLvlLbl val="0"/>
      </c:catAx>
      <c:valAx>
        <c:axId val="53860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58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0099FF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23811</xdr:colOff>
      <xdr:row>47</xdr:row>
      <xdr:rowOff>0</xdr:rowOff>
    </xdr:from>
    <xdr:to>
      <xdr:col>6</xdr:col>
      <xdr:colOff>809624</xdr:colOff>
      <xdr:row>67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FC5CB2-D5FB-4C25-AB96-9BF15C888D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13</xdr:col>
      <xdr:colOff>195263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C3F83-16CB-47E0-B6EF-7584575DC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UT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blic Spaces"/>
      <sheetName val="Tasks"/>
      <sheetName val="Primary Tasks"/>
      <sheetName val="Secondary Tasks"/>
      <sheetName val="Dashboard"/>
    </sheetNames>
    <sheetDataSet>
      <sheetData sheetId="0">
        <row r="45">
          <cell r="C45">
            <v>22</v>
          </cell>
          <cell r="D45">
            <v>22</v>
          </cell>
          <cell r="E45">
            <v>18</v>
          </cell>
          <cell r="F45">
            <v>19</v>
          </cell>
          <cell r="G45">
            <v>27</v>
          </cell>
          <cell r="H45">
            <v>23</v>
          </cell>
          <cell r="I45">
            <v>17</v>
          </cell>
        </row>
      </sheetData>
      <sheetData sheetId="1"/>
      <sheetData sheetId="2"/>
      <sheetData sheetId="3"/>
      <sheetData sheetId="4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yn Stanford" refreshedDate="43594.374245370367" createdVersion="5" refreshedVersion="6" minRefreshableVersion="3" recordCount="0" supportSubquery="1" supportAdvancedDrill="1" xr:uid="{D6B25DCF-B3BD-42AE-B0F5-37F271254F56}">
  <cacheSource type="external" connectionId="1"/>
  <cacheFields count="6">
    <cacheField name="[Tasks].[REGION].[REGION]" caption="REGION" numFmtId="0" hierarchy="25" level="1">
      <sharedItems count="7">
        <s v="Basement"/>
        <s v="Conference"/>
        <s v="Hallways"/>
        <s v="Jozo's/Pottery"/>
        <s v="Linen"/>
        <s v="Lobby"/>
        <s v="Recreation Facilities"/>
      </sharedItems>
    </cacheField>
    <cacheField name="[Tasks].[TASK].[TASK]" caption="TASK" numFmtId="0" hierarchy="24" level="1">
      <sharedItems count="50">
        <s v="360 wash rooms / lockup - clean surfaces, stock, sweep, mop"/>
        <s v="Crows Nest &amp; stairwell - sweep, mop, garbage, vacuum"/>
        <s v="Ski Patrol - vacuum, garbage"/>
        <s v="Ski School (Spectacular room) - vacuum, garbage"/>
        <s v="Business Center / Chef's (F&amp;B) office"/>
        <s v="Champlain hallway - vacuum"/>
        <s v="Conference wash rooms - clean, sweep, mop, stock"/>
        <s v="Disabled wash room - clean, sweep, mop"/>
        <s v="Duntroon (Conference) hallway &amp; rear stairwell - vacuum, dust"/>
        <s v="Inn Café - vacuum"/>
        <s v="Kandahar foyer - vacuum, windows, check garbage"/>
        <s v="Kandahar room / Weider rooms 1, 2, 3 - vacuum, garbage"/>
        <s v="Lookout / Kitchen hallway - vacuum, dust, windows"/>
        <s v="Dispatches - guest requests, employee requests, emergencies"/>
        <s v="Elevators - clean, mop"/>
        <s v="Executive / IT offices - garbage, dust"/>
        <s v="Hallways / Elevators landings floors 2, 3, 4, 5 - vacuum, dust"/>
        <s v="Lockups - floors 2-5 - sweep, mop, stock"/>
        <s v="Room Clean - full"/>
        <s v="Room Refresh - garbage, make beds, stock"/>
        <s v="Stairwells A, B, C, D - sweep, mop, dust"/>
        <s v="Banquets Kitchen - check PT and soap dispensers"/>
        <s v="Glassware - clean in kitchen, return to lockups, return room service"/>
        <s v="Jozo's bar - vacuum, mop, windows, garbage, dust"/>
        <s v="Jozo's wash room - clean, stock"/>
        <s v="Main Kitchen - check PT and soap dispensers"/>
        <s v="Pottery Restaurant - @2pm and 10pm"/>
        <s v="Staff wash rooms - clean, stock"/>
        <s v="Basement hallway - sweep, mop, organize"/>
        <s v="Chemical / Mop room - clean, stock, fill chemical bottles"/>
        <s v="Dry Storage room - organize, garbage, clean"/>
        <s v="Garbage room - organize, stock, take outside"/>
        <s v="Laundry room - clean dog beds, bowls"/>
        <s v="Linen chute - clear dirty linen, swap bins out"/>
        <s v="Linen room - organize and empty clean linen, sweep, mop"/>
        <s v="Organize playpens, , fans, high chairs, bed rails, shower seats, make cots"/>
        <s v="Transfer cart - prepare for 3rd floor"/>
        <s v="AYS - garbage"/>
        <s v="Blues Lounge - garbage, vacuum, clean"/>
        <s v="Deliver newspapers"/>
        <s v="Front (main) wash rooms - clean, sweep, mop, stock"/>
        <s v="Front desk office - stock, garbages"/>
        <s v="Front entrance - sweep"/>
        <s v="Guest storage - vacuum"/>
        <s v="Lobby - sweep, mop, dust"/>
        <s v="Training Lab - garbage, vacuum"/>
        <s v="Vending machines, stairs &amp; ATM - vacuum, dust, vacuum"/>
        <s v="Changing rooms - clean, stock, mop"/>
        <s v="Exercise room &amp; hallway - stock, clean, sweep, mop"/>
        <s v="Swimming pool / Sauna / Hot tubs - open, close, garbage, stock"/>
      </sharedItems>
    </cacheField>
    <cacheField name="[Measures].[Sum of TaskID]" caption="Sum of TaskID" numFmtId="0" hierarchy="38" level="32767"/>
    <cacheField name="[Measures].[Sum of TOTAL % OF SHIFT]" caption="Sum of TOTAL % OF SHIFT" numFmtId="0" hierarchy="40" level="32767"/>
    <cacheField name="[Measures].[Sum of % 8HR 2]" caption="Sum of % 8HR 2" numFmtId="0" hierarchy="47" level="32767"/>
    <cacheField name="[Measures].[Sum of EST]" caption="Sum of EST" numFmtId="0" hierarchy="48" level="32767"/>
  </cacheFields>
  <cacheHierarchies count="49">
    <cacheHierarchy uniqueName="[PrimaryTasks].[TaskID]" caption="TaskID" attribute="1" defaultMemberUniqueName="[PrimaryTasks].[TaskID].[All]" allUniqueName="[PrimaryTasks].[TaskID].[All]" dimensionUniqueName="[PrimaryTasks]" displayFolder="" count="0" memberValueDatatype="20" unbalanced="0"/>
    <cacheHierarchy uniqueName="[PrimaryTasks].[TASK]" caption="TASK" attribute="1" defaultMemberUniqueName="[PrimaryTasks].[TASK].[All]" allUniqueName="[PrimaryTasks].[TASK].[All]" dimensionUniqueName="[PrimaryTasks]" displayFolder="" count="0" memberValueDatatype="130" unbalanced="0"/>
    <cacheHierarchy uniqueName="[PrimaryTasks].[EST]" caption="EST" attribute="1" defaultMemberUniqueName="[PrimaryTasks].[EST].[All]" allUniqueName="[PrimaryTasks].[EST].[All]" dimensionUniqueName="[PrimaryTasks]" displayFolder="" count="0" memberValueDatatype="5" unbalanced="0"/>
    <cacheHierarchy uniqueName="[PrimaryTasks].[ACTUAL]" caption="ACTUAL" attribute="1" defaultMemberUniqueName="[PrimaryTasks].[ACTUAL].[All]" allUniqueName="[PrimaryTasks].[ACTUAL].[All]" dimensionUniqueName="[PrimaryTasks]" displayFolder="" count="0" memberValueDatatype="5" unbalanced="0"/>
    <cacheHierarchy uniqueName="[PrimaryTasks].[TOTAL % OF SHIFT]" caption="TOTAL % OF SHIFT" attribute="1" defaultMemberUniqueName="[PrimaryTasks].[TOTAL % OF SHIFT].[All]" allUniqueName="[PrimaryTasks].[TOTAL % OF SHIFT].[All]" dimensionUniqueName="[PrimaryTasks]" displayFolder="" count="0" memberValueDatatype="5" unbalanced="0"/>
    <cacheHierarchy uniqueName="[PrimaryTasks].[% 8HR]" caption="% 8HR" attribute="1" defaultMemberUniqueName="[PrimaryTasks].[% 8HR].[All]" allUniqueName="[PrimaryTasks].[% 8HR].[All]" dimensionUniqueName="[PrimaryTasks]" displayFolder="" count="0" memberValueDatatype="5" unbalanced="0"/>
    <cacheHierarchy uniqueName="[PrimaryTasks].[Column1]" caption="Column1" attribute="1" defaultMemberUniqueName="[PrimaryTasks].[Column1].[All]" allUniqueName="[PrimaryTasks].[Column1].[All]" dimensionUniqueName="[PrimaryTasks]" displayFolder="" count="0" memberValueDatatype="130" unbalanced="0"/>
    <cacheHierarchy uniqueName="[PublicSpaces].[TASK LOCATION]" caption="TASK LOCATION" attribute="1" defaultMemberUniqueName="[PublicSpaces].[TASK LOCATION].[All]" allUniqueName="[PublicSpaces].[TASK LOCATION].[All]" dimensionUniqueName="[PublicSpaces]" displayFolder="" count="0" memberValueDatatype="130" unbalanced="0"/>
    <cacheHierarchy uniqueName="[PublicSpaces].[REGION]" caption="REGION" attribute="1" defaultMemberUniqueName="[PublicSpaces].[REGION].[All]" allUniqueName="[PublicSpaces].[REGION].[All]" dimensionUniqueName="[PublicSpaces]" displayFolder="" count="0" memberValueDatatype="130" unbalanced="0"/>
    <cacheHierarchy uniqueName="[PublicSpaces].[VACUUM]" caption="VACUUM" attribute="1" defaultMemberUniqueName="[PublicSpaces].[VACUUM].[All]" allUniqueName="[PublicSpaces].[VACUUM].[All]" dimensionUniqueName="[PublicSpaces]" displayFolder="" count="0" memberValueDatatype="20" unbalanced="0"/>
    <cacheHierarchy uniqueName="[PublicSpaces].[MOP]" caption="MOP" attribute="1" defaultMemberUniqueName="[PublicSpaces].[MOP].[All]" allUniqueName="[PublicSpaces].[MOP].[All]" dimensionUniqueName="[PublicSpaces]" displayFolder="" count="0" memberValueDatatype="20" unbalanced="0"/>
    <cacheHierarchy uniqueName="[PublicSpaces].[DUST]" caption="DUST" attribute="1" defaultMemberUniqueName="[PublicSpaces].[DUST].[All]" allUniqueName="[PublicSpaces].[DUST].[All]" dimensionUniqueName="[PublicSpaces]" displayFolder="" count="0" memberValueDatatype="20" unbalanced="0"/>
    <cacheHierarchy uniqueName="[PublicSpaces].[CLEAN]" caption="CLEAN" attribute="1" defaultMemberUniqueName="[PublicSpaces].[CLEAN].[All]" allUniqueName="[PublicSpaces].[CLEAN].[All]" dimensionUniqueName="[PublicSpaces]" displayFolder="" count="0" memberValueDatatype="20" unbalanced="0"/>
    <cacheHierarchy uniqueName="[PublicSpaces].[GARBAGE]" caption="GARBAGE" attribute="1" defaultMemberUniqueName="[PublicSpaces].[GARBAGE].[All]" allUniqueName="[PublicSpaces].[GARBAGE].[All]" dimensionUniqueName="[PublicSpaces]" displayFolder="" count="0" memberValueDatatype="20" unbalanced="0"/>
    <cacheHierarchy uniqueName="[PublicSpaces].[SWEEP]" caption="SWEEP" attribute="1" defaultMemberUniqueName="[PublicSpaces].[SWEEP].[All]" allUniqueName="[PublicSpaces].[SWEEP].[All]" dimensionUniqueName="[PublicSpaces]" displayFolder="" count="0" memberValueDatatype="20" unbalanced="0"/>
    <cacheHierarchy uniqueName="[PublicSpaces].[STOCK]" caption="STOCK" attribute="1" defaultMemberUniqueName="[PublicSpaces].[STOCK].[All]" allUniqueName="[PublicSpaces].[STOCK].[All]" dimensionUniqueName="[PublicSpaces]" displayFolder="" count="0" memberValueDatatype="20" unbalanced="0"/>
    <cacheHierarchy uniqueName="[SecondaryTasks].[TaskID]" caption="TaskID" attribute="1" defaultMemberUniqueName="[SecondaryTasks].[TaskID].[All]" allUniqueName="[SecondaryTasks].[TaskID].[All]" dimensionUniqueName="[SecondaryTasks]" displayFolder="" count="0" memberValueDatatype="20" unbalanced="0"/>
    <cacheHierarchy uniqueName="[SecondaryTasks].[TASK]" caption="TASK" attribute="1" defaultMemberUniqueName="[SecondaryTasks].[TASK].[All]" allUniqueName="[SecondaryTasks].[TASK].[All]" dimensionUniqueName="[SecondaryTasks]" displayFolder="" count="0" memberValueDatatype="130" unbalanced="0"/>
    <cacheHierarchy uniqueName="[SecondaryTasks].[EST]" caption="EST" attribute="1" defaultMemberUniqueName="[SecondaryTasks].[EST].[All]" allUniqueName="[SecondaryTasks].[EST].[All]" dimensionUniqueName="[SecondaryTasks]" displayFolder="" count="0" memberValueDatatype="20" unbalanced="0"/>
    <cacheHierarchy uniqueName="[SecondaryTasks].[ACTUAL]" caption="ACTUAL" attribute="1" defaultMemberUniqueName="[SecondaryTasks].[ACTUAL].[All]" allUniqueName="[SecondaryTasks].[ACTUAL].[All]" dimensionUniqueName="[SecondaryTasks]" displayFolder="" count="0" memberValueDatatype="5" unbalanced="0"/>
    <cacheHierarchy uniqueName="[SecondaryTasks].[TOTAL % OF SHIFT]" caption="TOTAL % OF SHIFT" attribute="1" defaultMemberUniqueName="[SecondaryTasks].[TOTAL % OF SHIFT].[All]" allUniqueName="[SecondaryTasks].[TOTAL % OF SHIFT].[All]" dimensionUniqueName="[SecondaryTasks]" displayFolder="" count="0" memberValueDatatype="5" unbalanced="0"/>
    <cacheHierarchy uniqueName="[SecondaryTasks].[% 8HR]" caption="% 8HR" attribute="1" defaultMemberUniqueName="[SecondaryTasks].[% 8HR].[All]" allUniqueName="[SecondaryTasks].[% 8HR].[All]" dimensionUniqueName="[SecondaryTasks]" displayFolder="" count="0" memberValueDatatype="5" unbalanced="0"/>
    <cacheHierarchy uniqueName="[SecondaryTasks].[Column1]" caption="Column1" attribute="1" defaultMemberUniqueName="[SecondaryTasks].[Column1].[All]" allUniqueName="[SecondaryTasks].[Column1].[All]" dimensionUniqueName="[SecondaryTasks]" displayFolder="" count="0" memberValueDatatype="130" unbalanced="0"/>
    <cacheHierarchy uniqueName="[Tasks].[TaskID]" caption="TaskID" attribute="1" defaultMemberUniqueName="[Tasks].[TaskID].[All]" allUniqueName="[Tasks].[TaskID].[All]" dimensionUniqueName="[Tasks]" displayFolder="" count="0" memberValueDatatype="20" unbalanced="0"/>
    <cacheHierarchy uniqueName="[Tasks].[TASK]" caption="TASK" attribute="1" defaultMemberUniqueName="[Tasks].[TASK].[All]" allUniqueName="[Tasks].[TASK].[All]" dimensionUniqueName="[Tasks]" displayFolder="" count="2" memberValueDatatype="130" unbalanced="0">
      <fieldsUsage count="2">
        <fieldUsage x="-1"/>
        <fieldUsage x="1"/>
      </fieldsUsage>
    </cacheHierarchy>
    <cacheHierarchy uniqueName="[Tasks].[REGION]" caption="REGION" attribute="1" defaultMemberUniqueName="[Tasks].[REGION].[All]" allUniqueName="[Tasks].[REGION].[All]" dimensionUniqueName="[Tasks]" displayFolder="" count="2" memberValueDatatype="130" unbalanced="0">
      <fieldsUsage count="2">
        <fieldUsage x="-1"/>
        <fieldUsage x="0"/>
      </fieldsUsage>
    </cacheHierarchy>
    <cacheHierarchy uniqueName="[Tasks].[EST]" caption="EST" attribute="1" defaultMemberUniqueName="[Tasks].[EST].[All]" allUniqueName="[Tasks].[EST].[All]" dimensionUniqueName="[Tasks]" displayFolder="" count="0" memberValueDatatype="5" unbalanced="0"/>
    <cacheHierarchy uniqueName="[Tasks].[ACTUAL]" caption="ACTUAL" attribute="1" defaultMemberUniqueName="[Tasks].[ACTUAL].[All]" allUniqueName="[Tasks].[ACTUAL].[All]" dimensionUniqueName="[Tasks]" displayFolder="" count="0" memberValueDatatype="5" unbalanced="0"/>
    <cacheHierarchy uniqueName="[Tasks].[MEAN]" caption="MEAN" attribute="1" defaultMemberUniqueName="[Tasks].[MEAN].[All]" allUniqueName="[Tasks].[MEAN].[All]" dimensionUniqueName="[Tasks]" displayFolder="" count="0" memberValueDatatype="5" unbalanced="0"/>
    <cacheHierarchy uniqueName="[Tasks].[VAR]" caption="VAR" attribute="1" defaultMemberUniqueName="[Tasks].[VAR].[All]" allUniqueName="[Tasks].[VAR].[All]" dimensionUniqueName="[Tasks]" displayFolder="" count="0" memberValueDatatype="5" unbalanced="0"/>
    <cacheHierarchy uniqueName="[Tasks].[ST.DEV]" caption="ST.DEV" attribute="1" defaultMemberUniqueName="[Tasks].[ST.DEV].[All]" allUniqueName="[Tasks].[ST.DEV].[All]" dimensionUniqueName="[Tasks]" displayFolder="" count="0" memberValueDatatype="5" unbalanced="0"/>
    <cacheHierarchy uniqueName="[Tasks].[TOTAL % OF SHIFT]" caption="TOTAL % OF SHIFT" attribute="1" defaultMemberUniqueName="[Tasks].[TOTAL % OF SHIFT].[All]" allUniqueName="[Tasks].[TOTAL % OF SHIFT].[All]" dimensionUniqueName="[Tasks]" displayFolder="" count="0" memberValueDatatype="5" unbalanced="0"/>
    <cacheHierarchy uniqueName="[Tasks].[% 8HR]" caption="% 8HR" attribute="1" defaultMemberUniqueName="[Tasks].[% 8HR].[All]" allUniqueName="[Tasks].[% 8HR].[All]" dimensionUniqueName="[Tasks]" displayFolder="" count="0" memberValueDatatype="5" unbalanced="0"/>
    <cacheHierarchy uniqueName="[Measures].[__XL_Count PublicSpaces]" caption="__XL_Count PublicSpaces" measure="1" displayFolder="" measureGroup="PublicSpaces" count="0" hidden="1"/>
    <cacheHierarchy uniqueName="[Measures].[__XL_Count Tasks]" caption="__XL_Count Tasks" measure="1" displayFolder="" measureGroup="Tasks" count="0" hidden="1"/>
    <cacheHierarchy uniqueName="[Measures].[__XL_Count PrimaryTasks]" caption="__XL_Count PrimaryTasks" measure="1" displayFolder="" measureGroup="PrimaryTasks" count="0" hidden="1"/>
    <cacheHierarchy uniqueName="[Measures].[__XL_Count SecondaryTasks]" caption="__XL_Count SecondaryTasks" measure="1" displayFolder="" measureGroup="SecondaryTasks" count="0" hidden="1"/>
    <cacheHierarchy uniqueName="[Measures].[__No measures defined]" caption="__No measures defined" measure="1" displayFolder="" count="0" hidden="1"/>
    <cacheHierarchy uniqueName="[Measures].[Sum of TaskID]" caption="Sum of TaskID" measure="1" displayFolder="" measureGroup="Task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TASK]" caption="Count of TASK" measure="1" displayFolder="" measureGroup="Task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TOTAL % OF SHIFT]" caption="Sum of TOTAL % OF SHIFT" measure="1" displayFolder="" measureGroup="Task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ST.DEV]" caption="Sum of ST.DEV" measure="1" displayFolder="" measureGroup="Task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VAR]" caption="Sum of VAR" measure="1" displayFolder="" measureGroup="Task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MEAN]" caption="Sum of MEAN" measure="1" displayFolder="" measureGroup="Task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ACTUAL]" caption="Sum of ACTUAL" measure="1" displayFolder="" measureGroup="Task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% 8HR]" caption="Sum of % 8HR" measure="1" displayFolder="" measureGroup="PrimaryTask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REGION]" caption="Count of REGION" measure="1" displayFolder="" measureGroup="PublicSpac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% 8HR 2]" caption="Sum of % 8HR 2" measure="1" displayFolder="" measureGroup="Task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EST]" caption="Sum of EST" measure="1" displayFolder="" measureGroup="Tasks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5">
    <dimension measure="1" name="Measures" uniqueName="[Measures]" caption="Measures"/>
    <dimension name="PrimaryTasks" uniqueName="[PrimaryTasks]" caption="PrimaryTasks"/>
    <dimension name="PublicSpaces" uniqueName="[PublicSpaces]" caption="PublicSpaces"/>
    <dimension name="SecondaryTasks" uniqueName="[SecondaryTasks]" caption="SecondaryTasks"/>
    <dimension name="Tasks" uniqueName="[Tasks]" caption="Tasks"/>
  </dimensions>
  <measureGroups count="4">
    <measureGroup name="PrimaryTasks" caption="PrimaryTasks"/>
    <measureGroup name="PublicSpaces" caption="PublicSpaces"/>
    <measureGroup name="SecondaryTasks" caption="SecondaryTasks"/>
    <measureGroup name="Tasks" caption="Tasks"/>
  </measureGroups>
  <maps count="6">
    <map measureGroup="0" dimension="1"/>
    <map measureGroup="1" dimension="2"/>
    <map measureGroup="2" dimension="3"/>
    <map measureGroup="3" dimension="1"/>
    <map measureGroup="3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7253BD-F6CF-46FF-B75B-9ADE38796B08}" name="PivotTable2" cacheId="0" applyNumberFormats="0" applyBorderFormats="0" applyFontFormats="0" applyPatternFormats="0" applyAlignmentFormats="0" applyWidthHeightFormats="1" dataCaption="Values" tag="8ff88c78-c843-4102-b24d-96f0a9a4db95" updatedVersion="6" minRefreshableVersion="3" useAutoFormatting="1" itemPrintTitles="1" createdVersion="5" indent="0" outline="1" outlineData="1" multipleFieldFilters="0">
  <location ref="B3:F61" firstHeaderRow="0" firstDataRow="1" firstDataCol="1"/>
  <pivotFields count="6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allDrilled="1" subtotalTop="0" showAll="0" dataSourceSort="1" defaultSubtotal="0" defaultAttributeDrillState="1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0"/>
    <field x="1"/>
  </rowFields>
  <rowItems count="58">
    <i>
      <x/>
    </i>
    <i r="1">
      <x/>
    </i>
    <i r="1">
      <x v="1"/>
    </i>
    <i r="1">
      <x v="2"/>
    </i>
    <i r="1">
      <x v="3"/>
    </i>
    <i>
      <x v="1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3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>
      <x v="4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5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>
      <x v="6"/>
    </i>
    <i r="1">
      <x v="47"/>
    </i>
    <i r="1">
      <x v="48"/>
    </i>
    <i r="1">
      <x v="4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TaskID" fld="2" baseField="0" baseItem="0" numFmtId="49"/>
    <dataField name="TOTAL % OF SHIFT" fld="3" baseField="0" baseItem="0"/>
    <dataField name="% of 8 HR Shift" fld="4" baseField="0" baseItem="0"/>
    <dataField name="EST Time" fld="5" baseField="0" baseItem="0"/>
  </dataFields>
  <formats count="6">
    <format dxfId="5">
      <pivotArea outline="0" collapsedLevelsAreSubtotals="1" fieldPosition="0"/>
    </format>
    <format dxfId="4">
      <pivotArea dataOnly="0" labelOnly="1" outline="0" axis="axisValues" fieldPosition="0"/>
    </format>
    <format dxfId="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TaskID"/>
    <pivotHierarchy dragToData="1"/>
    <pivotHierarchy dragToData="1" caption="TOTAL % OF SHIFT"/>
    <pivotHierarchy dragToData="1"/>
    <pivotHierarchy dragToData="1"/>
    <pivotHierarchy dragToData="1"/>
    <pivotHierarchy dragToData="1"/>
    <pivotHierarchy dragToData="1"/>
    <pivotHierarchy dragToData="1"/>
    <pivotHierarchy dragToData="1" caption="% of 8 HR Shift"/>
    <pivotHierarchy dragToData="1" caption="EST Time"/>
  </pivotHierarchies>
  <pivotTableStyleInfo name="PivotStyleLight16" showRowHeaders="1" showColHeaders="1" showRowStripes="0" showColStripes="0" showLastColumn="1"/>
  <rowHierarchiesUsage count="2">
    <rowHierarchyUsage hierarchyUsage="25"/>
    <rowHierarchyUsage hierarchyUsage="2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sks]"/>
        <x15:activeTabTopLevelEntity name="[PrimaryTasks]"/>
        <x15:activeTabTopLevelEntity name="[PublicSpac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25C845-2B0E-490F-8336-11C9DE24ED82}" name="PublicSpaces" displayName="PublicSpaces" ref="A1:I44" totalsRowShown="0" headerRowDxfId="40" headerRowBorderDxfId="39" tableBorderDxfId="38">
  <autoFilter ref="A1:I44" xr:uid="{79DB1CB5-3E5B-4167-9715-E1A46F18B3AA}"/>
  <tableColumns count="9">
    <tableColumn id="1" xr3:uid="{B700570B-B0B0-4971-AFC1-043256A5B81E}" name="TASK LOCATION" dataDxfId="37"/>
    <tableColumn id="2" xr3:uid="{AF860967-899A-4099-89B5-5216384F7B2C}" name="REGION" dataDxfId="36"/>
    <tableColumn id="3" xr3:uid="{80B78BF9-E373-4096-810E-2EB4F6A80A02}" name="VACUUM" dataDxfId="35"/>
    <tableColumn id="4" xr3:uid="{8DA9258E-BCEE-4C30-BFB9-CC4693F3838D}" name="MOP"/>
    <tableColumn id="5" xr3:uid="{EA110BA2-9F04-49F0-A6F6-B29A4CE25027}" name="DUST"/>
    <tableColumn id="6" xr3:uid="{BF43C3BF-26EF-4151-9D3F-6BD31C10417D}" name="CLEAN"/>
    <tableColumn id="7" xr3:uid="{8FE802DD-C492-42C0-A1A3-13951ADB530E}" name="GARBAGE"/>
    <tableColumn id="8" xr3:uid="{543FD1AF-66B5-49F0-8C2C-C076352820E3}" name="SWEEP"/>
    <tableColumn id="9" xr3:uid="{23C3D43A-923A-4E0B-9563-94E4A05888A0}" name="STOCK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C4AF8D-ED19-43E1-8E52-A7E78B52DFC2}" name="Tasks" displayName="Tasks" ref="A1:J51" totalsRowShown="0" headerRowDxfId="34" dataDxfId="33">
  <autoFilter ref="A1:J51" xr:uid="{3C079A69-D166-45B0-A6BE-A2E6927FFF83}"/>
  <tableColumns count="10">
    <tableColumn id="10" xr3:uid="{6D71D366-4FE5-4064-BADA-81FB132C4EC1}" name="TaskID" dataDxfId="32"/>
    <tableColumn id="1" xr3:uid="{99D1796E-DC54-476F-A324-3E9708EDF228}" name="TASK" dataDxfId="31"/>
    <tableColumn id="9" xr3:uid="{30ED4C9D-54C3-4024-AF79-588B35ADCB2D}" name="REGION" dataDxfId="30"/>
    <tableColumn id="2" xr3:uid="{63C273CC-1012-4A21-A487-12D87311F1C6}" name="EST" dataDxfId="29"/>
    <tableColumn id="3" xr3:uid="{4E123376-04AE-40AE-BAED-3E602623E74B}" name="ACTUAL" dataDxfId="28"/>
    <tableColumn id="4" xr3:uid="{A0C4892F-3CA4-4AF9-8CF3-1DCE7E5EB0C5}" name="MEAN" dataDxfId="27"/>
    <tableColumn id="5" xr3:uid="{95932BD4-0F24-44A2-9777-C61F04989321}" name="VAR" dataDxfId="26">
      <calculatedColumnFormula>_xlfn.VAR.S(Tasks[[#This Row],[EST]],Tasks[[#This Row],[ACTUAL]])</calculatedColumnFormula>
    </tableColumn>
    <tableColumn id="6" xr3:uid="{151DD636-7DF7-4624-BB00-49C11429BE42}" name="ST.DEV" dataDxfId="25">
      <calculatedColumnFormula>_xlfn.STDEV.S(Tasks[[#This Row],[EST]],Tasks[[#This Row],[ACTUAL]])</calculatedColumnFormula>
    </tableColumn>
    <tableColumn id="7" xr3:uid="{A7728B10-2321-4AF0-8EA8-431E299D1E97}" name="TOTAL % OF SHIFT_x000a_" dataDxfId="24">
      <calculatedColumnFormula>(D2/$D$52)*100</calculatedColumnFormula>
    </tableColumn>
    <tableColumn id="8" xr3:uid="{30E2BA26-31EF-4EF9-B89C-F3414F36B41E}" name="% 8HR" dataDxfId="23">
      <calculatedColumnFormula>(D2/480)*100</calculatedColumnFormula>
    </tableColumn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1D9FA07-7EC1-4B34-81AC-225A7D037844}" name="PrimaryTasks" displayName="PrimaryTasks" ref="A1:G19" totalsRowShown="0" headerRowDxfId="22" dataDxfId="21">
  <autoFilter ref="A1:G19" xr:uid="{2E9090B8-795B-45EB-B6D1-58912A561EAB}"/>
  <tableColumns count="7">
    <tableColumn id="4" xr3:uid="{772B07E9-F986-4716-A14B-93FEFD8097F1}" name="TaskID" dataDxfId="20"/>
    <tableColumn id="1" xr3:uid="{BFDA6ACB-B019-4126-8BF8-F084FEE11A70}" name="TASK" dataDxfId="19"/>
    <tableColumn id="2" xr3:uid="{07FABB1F-9DDB-4ECE-8777-D2766A1E55AD}" name="EST" dataDxfId="18"/>
    <tableColumn id="3" xr3:uid="{664FFD0D-5526-44F7-A11A-99EDD983B170}" name="ACTUAL" dataDxfId="17"/>
    <tableColumn id="7" xr3:uid="{0C03ABC8-2595-4922-B8B9-E302CB570AE9}" name="TOTAL % OF SHIFT" dataDxfId="16"/>
    <tableColumn id="8" xr3:uid="{51A79A11-32F8-42D8-A57F-FBC50D60C5D5}" name="% 8HR" dataDxfId="15">
      <calculatedColumnFormula>(C2/480)*100</calculatedColumnFormula>
    </tableColumn>
    <tableColumn id="9" xr3:uid="{5378C0EB-75A3-45D2-928C-7A2BF8C76DA3}" name="Column1" dataDxfId="14">
      <calculatedColumnFormula>_xlfn.FORMULATEXT(PrimaryTasks[[#This Row],[% 8HR]])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84CDCEB-BCB8-4DEF-96E2-3DC0EF7A232B}" name="SecondaryTasks" displayName="SecondaryTasks" ref="A1:G33" totalsRowShown="0" headerRowDxfId="13" dataDxfId="12">
  <autoFilter ref="A1:G33" xr:uid="{88D0C895-6FC9-402F-98C9-442BE03F0459}"/>
  <tableColumns count="7">
    <tableColumn id="4" xr3:uid="{35131A8E-20C4-418B-83AA-A4AB58E0EC06}" name="TaskID" dataDxfId="11"/>
    <tableColumn id="1" xr3:uid="{921E956C-6B3E-428B-823E-213FA557099A}" name="TASK"/>
    <tableColumn id="2" xr3:uid="{478E0320-3360-47B7-9922-A9FFCD7B7D31}" name="EST" dataDxfId="10"/>
    <tableColumn id="3" xr3:uid="{4DF78386-E482-409C-BFF1-44B37A1CDC3F}" name="ACTUAL" dataDxfId="9"/>
    <tableColumn id="7" xr3:uid="{D27AEB03-7076-42D2-9348-03A96BF2586E}" name="TOTAL % OF SHIFT" dataDxfId="8"/>
    <tableColumn id="8" xr3:uid="{4BDFBC45-103A-41B4-903E-B077966BFFB4}" name="% 8HR" dataDxfId="7">
      <calculatedColumnFormula>(C2/480)*100</calculatedColumnFormula>
    </tableColumn>
    <tableColumn id="9" xr3:uid="{B6E7B7B6-138E-49E2-8A06-2CA6B77371E3}" name="Column1" dataDxfId="6">
      <calculatedColumnFormula>_xlfn.FORMULATEXT(SecondaryTasks[[#This Row],[% 8HR]])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FBD07-38F0-41BB-9FBC-C39EADF5DBF6}">
  <dimension ref="A1:K45"/>
  <sheetViews>
    <sheetView workbookViewId="0">
      <selection activeCell="A3" sqref="A3"/>
    </sheetView>
  </sheetViews>
  <sheetFormatPr defaultRowHeight="15" x14ac:dyDescent="0.25"/>
  <cols>
    <col min="1" max="1" width="44" bestFit="1" customWidth="1"/>
    <col min="2" max="2" width="19.140625" bestFit="1" customWidth="1"/>
    <col min="3" max="3" width="12.28515625" customWidth="1"/>
    <col min="4" max="4" width="8" customWidth="1"/>
    <col min="5" max="5" width="8.28515625" customWidth="1"/>
    <col min="7" max="7" width="12.28515625" customWidth="1"/>
    <col min="8" max="8" width="10.140625" customWidth="1"/>
    <col min="9" max="9" width="9.5703125" customWidth="1"/>
    <col min="10" max="10" width="13.85546875" style="11" customWidth="1"/>
  </cols>
  <sheetData>
    <row r="1" spans="1:11" s="6" customFormat="1" ht="24.7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2" t="s">
        <v>9</v>
      </c>
      <c r="K1" s="5"/>
    </row>
    <row r="2" spans="1:11" x14ac:dyDescent="0.25">
      <c r="A2" s="7" t="s">
        <v>10</v>
      </c>
      <c r="B2" s="8" t="s">
        <v>11</v>
      </c>
      <c r="C2" s="9">
        <v>0</v>
      </c>
      <c r="D2" s="10">
        <v>1</v>
      </c>
      <c r="E2" s="10">
        <v>0</v>
      </c>
      <c r="F2" s="10">
        <v>1</v>
      </c>
      <c r="G2" s="10">
        <v>1</v>
      </c>
      <c r="H2" s="10">
        <v>1</v>
      </c>
      <c r="I2" s="10">
        <v>1</v>
      </c>
      <c r="J2" s="11">
        <f>SUM(C2:I2)</f>
        <v>5</v>
      </c>
    </row>
    <row r="3" spans="1:11" x14ac:dyDescent="0.25">
      <c r="A3" s="12" t="s">
        <v>12</v>
      </c>
      <c r="B3" s="13" t="s">
        <v>11</v>
      </c>
      <c r="C3" s="14">
        <v>1</v>
      </c>
      <c r="D3" s="15">
        <v>1</v>
      </c>
      <c r="E3" s="15">
        <v>1</v>
      </c>
      <c r="F3" s="15">
        <v>1</v>
      </c>
      <c r="G3" s="15">
        <v>1</v>
      </c>
      <c r="H3" s="15">
        <v>0</v>
      </c>
      <c r="I3" s="15">
        <v>0</v>
      </c>
      <c r="J3" s="11">
        <f t="shared" ref="J3:J45" si="0">SUM(C3:I3)</f>
        <v>5</v>
      </c>
    </row>
    <row r="4" spans="1:11" x14ac:dyDescent="0.25">
      <c r="A4" s="12" t="s">
        <v>13</v>
      </c>
      <c r="B4" s="13" t="s">
        <v>11</v>
      </c>
      <c r="C4" s="14">
        <v>1</v>
      </c>
      <c r="D4" s="15">
        <v>1</v>
      </c>
      <c r="E4" s="15">
        <v>1</v>
      </c>
      <c r="F4" s="15">
        <v>1</v>
      </c>
      <c r="G4" s="15">
        <v>1</v>
      </c>
      <c r="H4" s="15">
        <v>0</v>
      </c>
      <c r="I4" s="15">
        <v>0</v>
      </c>
      <c r="J4" s="11">
        <f t="shared" si="0"/>
        <v>5</v>
      </c>
    </row>
    <row r="5" spans="1:11" x14ac:dyDescent="0.25">
      <c r="A5" s="12" t="s">
        <v>14</v>
      </c>
      <c r="B5" s="13" t="s">
        <v>11</v>
      </c>
      <c r="C5" s="14">
        <v>0</v>
      </c>
      <c r="D5" s="15">
        <v>0</v>
      </c>
      <c r="E5" s="15">
        <v>0</v>
      </c>
      <c r="F5" s="15">
        <v>1</v>
      </c>
      <c r="G5" s="15">
        <v>1</v>
      </c>
      <c r="H5" s="15">
        <v>0</v>
      </c>
      <c r="I5" s="15">
        <v>1</v>
      </c>
      <c r="J5" s="11">
        <f t="shared" si="0"/>
        <v>3</v>
      </c>
    </row>
    <row r="6" spans="1:11" x14ac:dyDescent="0.25">
      <c r="A6" s="12" t="s">
        <v>15</v>
      </c>
      <c r="B6" s="13" t="s">
        <v>11</v>
      </c>
      <c r="C6" s="14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1</v>
      </c>
      <c r="J6" s="11">
        <f t="shared" si="0"/>
        <v>1</v>
      </c>
    </row>
    <row r="7" spans="1:11" x14ac:dyDescent="0.25">
      <c r="A7" s="16" t="s">
        <v>16</v>
      </c>
      <c r="B7" s="13" t="s">
        <v>11</v>
      </c>
      <c r="C7" s="14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1</v>
      </c>
      <c r="J7" s="11">
        <f t="shared" si="0"/>
        <v>1</v>
      </c>
    </row>
    <row r="8" spans="1:11" x14ac:dyDescent="0.25">
      <c r="A8" s="7" t="s">
        <v>17</v>
      </c>
      <c r="B8" s="13" t="s">
        <v>18</v>
      </c>
      <c r="C8" s="14">
        <v>1</v>
      </c>
      <c r="D8" s="15">
        <v>0</v>
      </c>
      <c r="E8" s="15">
        <v>1</v>
      </c>
      <c r="F8" s="15">
        <v>0</v>
      </c>
      <c r="G8" s="15">
        <v>1</v>
      </c>
      <c r="H8" s="15">
        <v>0</v>
      </c>
      <c r="I8" s="15">
        <v>0</v>
      </c>
      <c r="J8" s="11">
        <f t="shared" si="0"/>
        <v>3</v>
      </c>
    </row>
    <row r="9" spans="1:11" x14ac:dyDescent="0.25">
      <c r="A9" s="12" t="s">
        <v>19</v>
      </c>
      <c r="B9" s="13" t="s">
        <v>18</v>
      </c>
      <c r="C9" s="14">
        <v>1</v>
      </c>
      <c r="D9" s="15">
        <v>1</v>
      </c>
      <c r="E9" s="15">
        <v>1</v>
      </c>
      <c r="F9" s="15">
        <v>1</v>
      </c>
      <c r="G9" s="15">
        <v>0</v>
      </c>
      <c r="H9" s="15">
        <v>1</v>
      </c>
      <c r="I9" s="15">
        <v>0</v>
      </c>
      <c r="J9" s="11">
        <f t="shared" si="0"/>
        <v>5</v>
      </c>
    </row>
    <row r="10" spans="1:11" x14ac:dyDescent="0.25">
      <c r="A10" s="12" t="s">
        <v>20</v>
      </c>
      <c r="B10" s="13" t="s">
        <v>18</v>
      </c>
      <c r="C10" s="14">
        <v>1</v>
      </c>
      <c r="D10" s="15">
        <v>0</v>
      </c>
      <c r="E10" s="15">
        <v>1</v>
      </c>
      <c r="F10" s="15">
        <v>0</v>
      </c>
      <c r="G10" s="15">
        <v>0</v>
      </c>
      <c r="H10" s="15">
        <v>0</v>
      </c>
      <c r="I10" s="15">
        <v>0</v>
      </c>
      <c r="J10" s="11">
        <f t="shared" si="0"/>
        <v>2</v>
      </c>
    </row>
    <row r="11" spans="1:11" x14ac:dyDescent="0.25">
      <c r="A11" s="12" t="s">
        <v>21</v>
      </c>
      <c r="B11" s="13" t="s">
        <v>18</v>
      </c>
      <c r="C11" s="14">
        <v>0</v>
      </c>
      <c r="D11" s="15">
        <v>1</v>
      </c>
      <c r="E11" s="15">
        <v>0</v>
      </c>
      <c r="F11" s="15">
        <v>1</v>
      </c>
      <c r="G11" s="15">
        <v>1</v>
      </c>
      <c r="H11" s="15">
        <v>1</v>
      </c>
      <c r="I11" s="15">
        <v>1</v>
      </c>
      <c r="J11" s="11">
        <f t="shared" si="0"/>
        <v>5</v>
      </c>
    </row>
    <row r="12" spans="1:11" x14ac:dyDescent="0.25">
      <c r="A12" s="12" t="s">
        <v>22</v>
      </c>
      <c r="B12" s="13" t="s">
        <v>18</v>
      </c>
      <c r="C12" s="14">
        <v>1</v>
      </c>
      <c r="D12" s="15">
        <v>1</v>
      </c>
      <c r="E12" s="15">
        <v>1</v>
      </c>
      <c r="F12" s="15">
        <v>1</v>
      </c>
      <c r="G12" s="15">
        <v>0</v>
      </c>
      <c r="H12" s="15">
        <v>1</v>
      </c>
      <c r="I12" s="15">
        <v>0</v>
      </c>
      <c r="J12" s="11">
        <f t="shared" si="0"/>
        <v>5</v>
      </c>
    </row>
    <row r="13" spans="1:11" x14ac:dyDescent="0.25">
      <c r="A13" s="12" t="s">
        <v>23</v>
      </c>
      <c r="B13" s="13" t="s">
        <v>18</v>
      </c>
      <c r="C13" s="14">
        <v>0</v>
      </c>
      <c r="D13" s="15">
        <v>1</v>
      </c>
      <c r="E13" s="15">
        <v>0</v>
      </c>
      <c r="F13" s="15">
        <v>1</v>
      </c>
      <c r="G13" s="15">
        <v>1</v>
      </c>
      <c r="H13" s="15">
        <v>1</v>
      </c>
      <c r="I13" s="15">
        <v>1</v>
      </c>
      <c r="J13" s="11">
        <f t="shared" si="0"/>
        <v>5</v>
      </c>
    </row>
    <row r="14" spans="1:11" x14ac:dyDescent="0.25">
      <c r="A14" s="12" t="s">
        <v>24</v>
      </c>
      <c r="B14" s="13" t="s">
        <v>18</v>
      </c>
      <c r="C14" s="14">
        <v>1</v>
      </c>
      <c r="D14" s="15">
        <v>0</v>
      </c>
      <c r="E14" s="15">
        <v>1</v>
      </c>
      <c r="F14" s="15">
        <v>1</v>
      </c>
      <c r="G14" s="15">
        <v>1</v>
      </c>
      <c r="H14" s="15">
        <v>0</v>
      </c>
      <c r="I14" s="15">
        <v>0</v>
      </c>
      <c r="J14" s="11">
        <f t="shared" si="0"/>
        <v>4</v>
      </c>
    </row>
    <row r="15" spans="1:11" x14ac:dyDescent="0.25">
      <c r="A15" s="12" t="s">
        <v>25</v>
      </c>
      <c r="B15" s="13" t="s">
        <v>18</v>
      </c>
      <c r="C15" s="14">
        <v>1</v>
      </c>
      <c r="D15" s="15">
        <v>0</v>
      </c>
      <c r="E15" s="15">
        <v>1</v>
      </c>
      <c r="F15" s="15">
        <v>0</v>
      </c>
      <c r="G15" s="15">
        <v>1</v>
      </c>
      <c r="H15" s="15">
        <v>0</v>
      </c>
      <c r="I15" s="15">
        <v>0</v>
      </c>
      <c r="J15" s="11">
        <f t="shared" si="0"/>
        <v>3</v>
      </c>
    </row>
    <row r="16" spans="1:11" x14ac:dyDescent="0.25">
      <c r="A16" s="12" t="s">
        <v>26</v>
      </c>
      <c r="B16" s="13" t="s">
        <v>18</v>
      </c>
      <c r="C16" s="14">
        <v>1</v>
      </c>
      <c r="D16" s="15">
        <v>0</v>
      </c>
      <c r="E16" s="15">
        <v>1</v>
      </c>
      <c r="F16" s="15">
        <v>0</v>
      </c>
      <c r="G16" s="15">
        <v>1</v>
      </c>
      <c r="H16" s="15">
        <v>1</v>
      </c>
      <c r="I16" s="15">
        <v>0</v>
      </c>
      <c r="J16" s="11">
        <f t="shared" si="0"/>
        <v>4</v>
      </c>
    </row>
    <row r="17" spans="1:10" x14ac:dyDescent="0.25">
      <c r="A17" s="16" t="s">
        <v>27</v>
      </c>
      <c r="B17" s="13" t="s">
        <v>18</v>
      </c>
      <c r="C17" s="14">
        <v>1</v>
      </c>
      <c r="D17" s="15">
        <v>0</v>
      </c>
      <c r="E17" s="15">
        <v>1</v>
      </c>
      <c r="F17" s="15">
        <v>0</v>
      </c>
      <c r="G17" s="15">
        <v>0</v>
      </c>
      <c r="H17" s="15">
        <v>0</v>
      </c>
      <c r="I17" s="15">
        <v>0</v>
      </c>
      <c r="J17" s="11">
        <f t="shared" si="0"/>
        <v>2</v>
      </c>
    </row>
    <row r="18" spans="1:10" x14ac:dyDescent="0.25">
      <c r="A18" s="7" t="s">
        <v>28</v>
      </c>
      <c r="B18" s="13" t="s">
        <v>29</v>
      </c>
      <c r="C18" s="14">
        <v>0</v>
      </c>
      <c r="D18" s="15">
        <v>1</v>
      </c>
      <c r="E18" s="15">
        <v>0</v>
      </c>
      <c r="F18" s="15">
        <v>1</v>
      </c>
      <c r="G18" s="15">
        <v>1</v>
      </c>
      <c r="H18" s="15">
        <v>1</v>
      </c>
      <c r="I18" s="15">
        <v>1</v>
      </c>
      <c r="J18" s="11">
        <f t="shared" si="0"/>
        <v>5</v>
      </c>
    </row>
    <row r="19" spans="1:10" x14ac:dyDescent="0.25">
      <c r="A19" s="12" t="s">
        <v>30</v>
      </c>
      <c r="B19" s="13" t="s">
        <v>29</v>
      </c>
      <c r="C19" s="14">
        <v>1</v>
      </c>
      <c r="D19" s="15">
        <v>0</v>
      </c>
      <c r="E19" s="15">
        <v>0</v>
      </c>
      <c r="F19" s="15">
        <v>0</v>
      </c>
      <c r="G19" s="15">
        <v>1</v>
      </c>
      <c r="H19" s="15">
        <v>0</v>
      </c>
      <c r="I19" s="15">
        <v>0</v>
      </c>
      <c r="J19" s="11">
        <f t="shared" si="0"/>
        <v>2</v>
      </c>
    </row>
    <row r="20" spans="1:10" x14ac:dyDescent="0.25">
      <c r="A20" s="12" t="s">
        <v>31</v>
      </c>
      <c r="B20" s="13" t="s">
        <v>29</v>
      </c>
      <c r="C20" s="14">
        <v>1</v>
      </c>
      <c r="D20" s="15">
        <v>0</v>
      </c>
      <c r="E20" s="15">
        <v>0</v>
      </c>
      <c r="F20" s="15">
        <v>0</v>
      </c>
      <c r="G20" s="15">
        <v>1</v>
      </c>
      <c r="H20" s="15">
        <v>0</v>
      </c>
      <c r="I20" s="15">
        <v>0</v>
      </c>
      <c r="J20" s="11">
        <f t="shared" si="0"/>
        <v>2</v>
      </c>
    </row>
    <row r="21" spans="1:10" x14ac:dyDescent="0.25">
      <c r="A21" s="16" t="s">
        <v>32</v>
      </c>
      <c r="B21" s="13" t="s">
        <v>29</v>
      </c>
      <c r="C21" s="14">
        <v>1</v>
      </c>
      <c r="D21" s="15">
        <v>1</v>
      </c>
      <c r="E21" s="15">
        <v>1</v>
      </c>
      <c r="F21" s="15">
        <v>0</v>
      </c>
      <c r="G21" s="15">
        <v>1</v>
      </c>
      <c r="H21" s="15">
        <v>1</v>
      </c>
      <c r="I21" s="15">
        <v>0</v>
      </c>
      <c r="J21" s="11">
        <f t="shared" si="0"/>
        <v>5</v>
      </c>
    </row>
    <row r="22" spans="1:10" x14ac:dyDescent="0.25">
      <c r="A22" s="7" t="s">
        <v>33</v>
      </c>
      <c r="B22" s="13" t="s">
        <v>33</v>
      </c>
      <c r="C22" s="14">
        <v>0</v>
      </c>
      <c r="D22" s="15">
        <v>1</v>
      </c>
      <c r="E22" s="15">
        <v>1</v>
      </c>
      <c r="F22" s="15">
        <v>1</v>
      </c>
      <c r="G22" s="15">
        <v>1</v>
      </c>
      <c r="H22" s="15">
        <v>1</v>
      </c>
      <c r="I22" s="15">
        <v>0</v>
      </c>
      <c r="J22" s="11">
        <f t="shared" si="0"/>
        <v>5</v>
      </c>
    </row>
    <row r="23" spans="1:10" x14ac:dyDescent="0.25">
      <c r="A23" s="12" t="s">
        <v>34</v>
      </c>
      <c r="B23" s="13" t="s">
        <v>33</v>
      </c>
      <c r="C23" s="14">
        <v>1</v>
      </c>
      <c r="D23" s="15">
        <v>0</v>
      </c>
      <c r="E23" s="15">
        <v>0</v>
      </c>
      <c r="F23" s="15">
        <v>0</v>
      </c>
      <c r="G23" s="15">
        <v>1</v>
      </c>
      <c r="H23" s="15">
        <v>0</v>
      </c>
      <c r="I23" s="15">
        <v>1</v>
      </c>
      <c r="J23" s="11">
        <f t="shared" si="0"/>
        <v>3</v>
      </c>
    </row>
    <row r="24" spans="1:10" x14ac:dyDescent="0.25">
      <c r="A24" s="12" t="s">
        <v>35</v>
      </c>
      <c r="B24" s="13" t="s">
        <v>33</v>
      </c>
      <c r="C24" s="14">
        <v>1</v>
      </c>
      <c r="D24" s="15">
        <v>0</v>
      </c>
      <c r="E24" s="15">
        <v>0</v>
      </c>
      <c r="F24" s="15">
        <v>0</v>
      </c>
      <c r="G24" s="15">
        <v>1</v>
      </c>
      <c r="H24" s="15">
        <v>0</v>
      </c>
      <c r="I24" s="15">
        <v>0</v>
      </c>
      <c r="J24" s="11">
        <f t="shared" si="0"/>
        <v>2</v>
      </c>
    </row>
    <row r="25" spans="1:10" x14ac:dyDescent="0.25">
      <c r="A25" s="12" t="s">
        <v>36</v>
      </c>
      <c r="B25" s="13" t="s">
        <v>33</v>
      </c>
      <c r="C25" s="14">
        <v>1</v>
      </c>
      <c r="D25" s="15">
        <v>0</v>
      </c>
      <c r="E25" s="15">
        <v>1</v>
      </c>
      <c r="F25" s="15">
        <v>1</v>
      </c>
      <c r="G25" s="15">
        <v>0</v>
      </c>
      <c r="H25" s="15">
        <v>1</v>
      </c>
      <c r="I25" s="15">
        <v>0</v>
      </c>
      <c r="J25" s="11">
        <f t="shared" si="0"/>
        <v>4</v>
      </c>
    </row>
    <row r="26" spans="1:10" x14ac:dyDescent="0.25">
      <c r="A26" s="12" t="s">
        <v>37</v>
      </c>
      <c r="B26" s="13" t="s">
        <v>33</v>
      </c>
      <c r="C26" s="14">
        <v>0</v>
      </c>
      <c r="D26" s="15">
        <v>0</v>
      </c>
      <c r="E26" s="15">
        <v>0</v>
      </c>
      <c r="F26" s="15">
        <v>0</v>
      </c>
      <c r="G26" s="15">
        <v>0</v>
      </c>
      <c r="H26" s="15">
        <v>1</v>
      </c>
      <c r="I26" s="15">
        <v>0</v>
      </c>
      <c r="J26" s="11">
        <f t="shared" si="0"/>
        <v>1</v>
      </c>
    </row>
    <row r="27" spans="1:10" x14ac:dyDescent="0.25">
      <c r="A27" s="12" t="s">
        <v>38</v>
      </c>
      <c r="B27" s="13" t="s">
        <v>33</v>
      </c>
      <c r="C27" s="14">
        <v>1</v>
      </c>
      <c r="D27" s="15">
        <v>0</v>
      </c>
      <c r="E27" s="15">
        <v>0</v>
      </c>
      <c r="F27" s="15">
        <v>0</v>
      </c>
      <c r="G27" s="15">
        <v>1</v>
      </c>
      <c r="H27" s="15">
        <v>0</v>
      </c>
      <c r="I27" s="15">
        <v>1</v>
      </c>
      <c r="J27" s="11">
        <f t="shared" si="0"/>
        <v>3</v>
      </c>
    </row>
    <row r="28" spans="1:10" x14ac:dyDescent="0.25">
      <c r="A28" s="12" t="s">
        <v>39</v>
      </c>
      <c r="B28" s="13" t="s">
        <v>33</v>
      </c>
      <c r="C28" s="14">
        <v>1</v>
      </c>
      <c r="D28" s="15">
        <v>1</v>
      </c>
      <c r="E28" s="15">
        <v>1</v>
      </c>
      <c r="F28" s="15">
        <v>1</v>
      </c>
      <c r="G28" s="15">
        <v>1</v>
      </c>
      <c r="H28" s="15">
        <v>1</v>
      </c>
      <c r="I28" s="15">
        <v>0</v>
      </c>
      <c r="J28" s="11">
        <f t="shared" si="0"/>
        <v>6</v>
      </c>
    </row>
    <row r="29" spans="1:10" x14ac:dyDescent="0.25">
      <c r="A29" s="12" t="s">
        <v>40</v>
      </c>
      <c r="B29" s="13" t="s">
        <v>33</v>
      </c>
      <c r="C29" s="14">
        <v>0</v>
      </c>
      <c r="D29" s="15">
        <v>1</v>
      </c>
      <c r="E29" s="15">
        <v>0</v>
      </c>
      <c r="F29" s="15">
        <v>1</v>
      </c>
      <c r="G29" s="15">
        <v>1</v>
      </c>
      <c r="H29" s="15">
        <v>1</v>
      </c>
      <c r="I29" s="15">
        <v>1</v>
      </c>
      <c r="J29" s="11">
        <f t="shared" si="0"/>
        <v>5</v>
      </c>
    </row>
    <row r="30" spans="1:10" x14ac:dyDescent="0.25">
      <c r="A30" s="16" t="s">
        <v>41</v>
      </c>
      <c r="B30" s="13" t="s">
        <v>33</v>
      </c>
      <c r="C30" s="14">
        <v>1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1">
        <f t="shared" si="0"/>
        <v>1</v>
      </c>
    </row>
    <row r="31" spans="1:10" x14ac:dyDescent="0.25">
      <c r="A31" s="7" t="s">
        <v>42</v>
      </c>
      <c r="B31" s="13" t="s">
        <v>43</v>
      </c>
      <c r="C31" s="14">
        <v>0</v>
      </c>
      <c r="D31" s="15">
        <v>1</v>
      </c>
      <c r="E31" s="15">
        <v>0</v>
      </c>
      <c r="F31" s="15">
        <v>1</v>
      </c>
      <c r="G31" s="15">
        <v>1</v>
      </c>
      <c r="H31" s="15">
        <v>1</v>
      </c>
      <c r="I31" s="15">
        <v>0</v>
      </c>
      <c r="J31" s="11">
        <f t="shared" si="0"/>
        <v>4</v>
      </c>
    </row>
    <row r="32" spans="1:10" x14ac:dyDescent="0.25">
      <c r="A32" s="12" t="s">
        <v>44</v>
      </c>
      <c r="B32" s="13" t="s">
        <v>43</v>
      </c>
      <c r="C32" s="14">
        <v>0</v>
      </c>
      <c r="D32" s="15">
        <v>1</v>
      </c>
      <c r="E32" s="15">
        <v>0</v>
      </c>
      <c r="F32" s="15">
        <v>1</v>
      </c>
      <c r="G32" s="15">
        <v>1</v>
      </c>
      <c r="H32" s="15">
        <v>1</v>
      </c>
      <c r="I32" s="15">
        <v>1</v>
      </c>
      <c r="J32" s="11">
        <f t="shared" si="0"/>
        <v>5</v>
      </c>
    </row>
    <row r="33" spans="1:10" x14ac:dyDescent="0.25">
      <c r="A33" s="16" t="s">
        <v>45</v>
      </c>
      <c r="B33" s="13" t="s">
        <v>43</v>
      </c>
      <c r="C33" s="14">
        <v>1</v>
      </c>
      <c r="D33" s="15">
        <v>1</v>
      </c>
      <c r="E33" s="15">
        <v>1</v>
      </c>
      <c r="F33" s="15">
        <v>1</v>
      </c>
      <c r="G33" s="15">
        <v>1</v>
      </c>
      <c r="H33" s="15">
        <v>1</v>
      </c>
      <c r="I33" s="15">
        <v>1</v>
      </c>
      <c r="J33" s="11">
        <f t="shared" si="0"/>
        <v>7</v>
      </c>
    </row>
    <row r="34" spans="1:10" x14ac:dyDescent="0.25">
      <c r="A34" s="7" t="s">
        <v>46</v>
      </c>
      <c r="B34" s="13" t="s">
        <v>47</v>
      </c>
      <c r="C34" s="14">
        <v>0</v>
      </c>
      <c r="D34" s="15">
        <v>1</v>
      </c>
      <c r="E34" s="15">
        <v>0</v>
      </c>
      <c r="F34" s="15">
        <v>0</v>
      </c>
      <c r="G34" s="15">
        <v>1</v>
      </c>
      <c r="H34" s="15">
        <v>1</v>
      </c>
      <c r="I34" s="15">
        <v>1</v>
      </c>
      <c r="J34" s="11">
        <f t="shared" si="0"/>
        <v>4</v>
      </c>
    </row>
    <row r="35" spans="1:10" x14ac:dyDescent="0.25">
      <c r="A35" s="12" t="s">
        <v>48</v>
      </c>
      <c r="B35" s="13" t="s">
        <v>47</v>
      </c>
      <c r="C35" s="14">
        <v>0</v>
      </c>
      <c r="D35" s="15">
        <v>1</v>
      </c>
      <c r="E35" s="15">
        <v>0</v>
      </c>
      <c r="F35" s="15">
        <v>0</v>
      </c>
      <c r="G35" s="15">
        <v>0</v>
      </c>
      <c r="H35" s="15">
        <v>1</v>
      </c>
      <c r="I35" s="15">
        <v>0</v>
      </c>
      <c r="J35" s="11">
        <f t="shared" si="0"/>
        <v>2</v>
      </c>
    </row>
    <row r="36" spans="1:10" x14ac:dyDescent="0.25">
      <c r="A36" s="12" t="s">
        <v>49</v>
      </c>
      <c r="B36" s="13" t="s">
        <v>47</v>
      </c>
      <c r="C36" s="14">
        <v>0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1</v>
      </c>
      <c r="J36" s="11">
        <f t="shared" si="0"/>
        <v>1</v>
      </c>
    </row>
    <row r="37" spans="1:10" x14ac:dyDescent="0.25">
      <c r="A37" s="12" t="s">
        <v>50</v>
      </c>
      <c r="B37" s="13" t="s">
        <v>47</v>
      </c>
      <c r="C37" s="14">
        <v>0</v>
      </c>
      <c r="D37" s="15">
        <v>1</v>
      </c>
      <c r="E37" s="15">
        <v>0</v>
      </c>
      <c r="F37" s="15">
        <v>0</v>
      </c>
      <c r="G37" s="15">
        <v>1</v>
      </c>
      <c r="H37" s="15">
        <v>1</v>
      </c>
      <c r="I37" s="15">
        <v>0</v>
      </c>
      <c r="J37" s="11">
        <f t="shared" si="0"/>
        <v>3</v>
      </c>
    </row>
    <row r="38" spans="1:10" x14ac:dyDescent="0.25">
      <c r="A38" s="12" t="s">
        <v>51</v>
      </c>
      <c r="B38" s="13" t="s">
        <v>47</v>
      </c>
      <c r="C38" s="14">
        <v>0</v>
      </c>
      <c r="D38" s="15">
        <v>1</v>
      </c>
      <c r="E38" s="15">
        <v>0</v>
      </c>
      <c r="F38" s="15">
        <v>0</v>
      </c>
      <c r="G38" s="15">
        <v>0</v>
      </c>
      <c r="H38" s="15">
        <v>0</v>
      </c>
      <c r="I38" s="15">
        <v>1</v>
      </c>
      <c r="J38" s="11">
        <f t="shared" si="0"/>
        <v>2</v>
      </c>
    </row>
    <row r="39" spans="1:10" x14ac:dyDescent="0.25">
      <c r="A39" s="16" t="s">
        <v>52</v>
      </c>
      <c r="B39" s="13" t="s">
        <v>47</v>
      </c>
      <c r="C39" s="14">
        <v>0</v>
      </c>
      <c r="D39" s="15">
        <v>0</v>
      </c>
      <c r="E39" s="15">
        <v>0</v>
      </c>
      <c r="F39" s="15">
        <v>0</v>
      </c>
      <c r="G39" s="15">
        <v>1</v>
      </c>
      <c r="H39" s="15">
        <v>1</v>
      </c>
      <c r="I39" s="15">
        <v>1</v>
      </c>
      <c r="J39" s="11">
        <f t="shared" si="0"/>
        <v>3</v>
      </c>
    </row>
    <row r="40" spans="1:10" x14ac:dyDescent="0.25">
      <c r="A40" s="7" t="s">
        <v>53</v>
      </c>
      <c r="B40" s="13" t="s">
        <v>54</v>
      </c>
      <c r="C40" s="14">
        <v>1</v>
      </c>
      <c r="D40" s="15">
        <v>0</v>
      </c>
      <c r="E40" s="15">
        <v>1</v>
      </c>
      <c r="F40" s="15">
        <v>0</v>
      </c>
      <c r="G40" s="15">
        <v>0</v>
      </c>
      <c r="H40" s="15">
        <v>0</v>
      </c>
      <c r="I40" s="15">
        <v>0</v>
      </c>
      <c r="J40" s="11">
        <f t="shared" si="0"/>
        <v>2</v>
      </c>
    </row>
    <row r="41" spans="1:10" x14ac:dyDescent="0.25">
      <c r="A41" s="12" t="s">
        <v>55</v>
      </c>
      <c r="B41" s="13" t="s">
        <v>54</v>
      </c>
      <c r="C41" s="14">
        <v>0</v>
      </c>
      <c r="D41" s="17">
        <v>1</v>
      </c>
      <c r="E41" s="17">
        <v>1</v>
      </c>
      <c r="F41" s="17">
        <v>1</v>
      </c>
      <c r="G41" s="17">
        <v>0</v>
      </c>
      <c r="H41" s="17">
        <v>1</v>
      </c>
      <c r="I41" s="15">
        <v>0</v>
      </c>
      <c r="J41" s="11">
        <f t="shared" si="0"/>
        <v>4</v>
      </c>
    </row>
    <row r="42" spans="1:10" x14ac:dyDescent="0.25">
      <c r="A42" s="12" t="s">
        <v>56</v>
      </c>
      <c r="B42" s="13" t="s">
        <v>54</v>
      </c>
      <c r="C42" s="14">
        <v>1</v>
      </c>
      <c r="D42" s="15">
        <v>0</v>
      </c>
      <c r="E42" s="15">
        <v>1</v>
      </c>
      <c r="F42" s="15">
        <v>0</v>
      </c>
      <c r="G42" s="15">
        <v>1</v>
      </c>
      <c r="H42" s="15">
        <v>0</v>
      </c>
      <c r="I42" s="15">
        <v>0</v>
      </c>
      <c r="J42" s="11">
        <f t="shared" si="0"/>
        <v>3</v>
      </c>
    </row>
    <row r="43" spans="1:10" x14ac:dyDescent="0.25">
      <c r="A43" s="12" t="s">
        <v>57</v>
      </c>
      <c r="B43" s="13" t="s">
        <v>54</v>
      </c>
      <c r="C43" s="14">
        <v>0</v>
      </c>
      <c r="D43" s="15">
        <v>1</v>
      </c>
      <c r="E43" s="15">
        <v>0</v>
      </c>
      <c r="F43" s="15">
        <v>0</v>
      </c>
      <c r="G43" s="15">
        <v>0</v>
      </c>
      <c r="H43" s="15">
        <v>1</v>
      </c>
      <c r="I43" s="15">
        <v>1</v>
      </c>
      <c r="J43" s="11">
        <f t="shared" si="0"/>
        <v>3</v>
      </c>
    </row>
    <row r="44" spans="1:10" x14ac:dyDescent="0.25">
      <c r="A44" s="12" t="s">
        <v>58</v>
      </c>
      <c r="B44" s="13" t="s">
        <v>54</v>
      </c>
      <c r="C44" s="14">
        <v>0</v>
      </c>
      <c r="D44" s="15">
        <v>1</v>
      </c>
      <c r="E44" s="15">
        <v>0</v>
      </c>
      <c r="F44" s="15">
        <v>1</v>
      </c>
      <c r="G44" s="15">
        <v>0</v>
      </c>
      <c r="H44" s="15">
        <v>1</v>
      </c>
      <c r="I44" s="15">
        <v>0</v>
      </c>
      <c r="J44" s="11">
        <f t="shared" si="0"/>
        <v>3</v>
      </c>
    </row>
    <row r="45" spans="1:10" x14ac:dyDescent="0.25">
      <c r="A45" s="18" t="s">
        <v>59</v>
      </c>
      <c r="C45" s="19">
        <f t="shared" ref="C45:I45" si="1">SUM(C2:C44)</f>
        <v>22</v>
      </c>
      <c r="D45" s="19">
        <f t="shared" si="1"/>
        <v>22</v>
      </c>
      <c r="E45" s="19">
        <f t="shared" si="1"/>
        <v>18</v>
      </c>
      <c r="F45" s="19">
        <f t="shared" si="1"/>
        <v>19</v>
      </c>
      <c r="G45" s="19">
        <f t="shared" si="1"/>
        <v>27</v>
      </c>
      <c r="H45" s="19">
        <f t="shared" si="1"/>
        <v>23</v>
      </c>
      <c r="I45" s="19">
        <f t="shared" si="1"/>
        <v>17</v>
      </c>
      <c r="J45" s="20">
        <f t="shared" si="0"/>
        <v>148</v>
      </c>
    </row>
  </sheetData>
  <conditionalFormatting sqref="J2:J4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{5E9FD738-D33F-4BE1-8D17-FA9C361656FE}</x14:id>
        </ext>
      </extLst>
    </cfRule>
  </conditionalFormatting>
  <pageMargins left="0.7" right="0.7" top="0.75" bottom="0.75" header="0.3" footer="0.3"/>
  <drawing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9FD738-D33F-4BE1-8D17-FA9C361656F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J2:J44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979C4-F7E2-4685-B46C-8E71071A9CCB}">
  <dimension ref="A1:K55"/>
  <sheetViews>
    <sheetView topLeftCell="A31" workbookViewId="0">
      <selection activeCell="A51" sqref="A51"/>
    </sheetView>
  </sheetViews>
  <sheetFormatPr defaultRowHeight="15" x14ac:dyDescent="0.25"/>
  <cols>
    <col min="1" max="1" width="12.7109375" style="56" customWidth="1"/>
    <col min="2" max="2" width="66.28515625" bestFit="1" customWidth="1"/>
    <col min="3" max="3" width="19.140625" bestFit="1" customWidth="1"/>
    <col min="4" max="4" width="9.7109375" customWidth="1"/>
    <col min="5" max="5" width="13" customWidth="1"/>
    <col min="6" max="6" width="11.140625" customWidth="1"/>
    <col min="7" max="7" width="9.42578125" customWidth="1"/>
    <col min="8" max="8" width="11.5703125" customWidth="1"/>
    <col min="9" max="9" width="19.5703125" customWidth="1"/>
    <col min="10" max="10" width="11" customWidth="1"/>
    <col min="11" max="11" width="8.85546875" customWidth="1"/>
  </cols>
  <sheetData>
    <row r="1" spans="1:11" ht="21.75" customHeight="1" x14ac:dyDescent="0.25">
      <c r="A1" s="51" t="s">
        <v>60</v>
      </c>
      <c r="B1" s="21" t="s">
        <v>61</v>
      </c>
      <c r="C1" s="21" t="s">
        <v>1</v>
      </c>
      <c r="D1" s="22" t="s">
        <v>62</v>
      </c>
      <c r="E1" s="22" t="s">
        <v>63</v>
      </c>
      <c r="F1" s="22" t="s">
        <v>64</v>
      </c>
      <c r="G1" s="22" t="s">
        <v>65</v>
      </c>
      <c r="H1" s="22" t="s">
        <v>66</v>
      </c>
      <c r="I1" s="23" t="s">
        <v>67</v>
      </c>
      <c r="J1" s="23" t="s">
        <v>68</v>
      </c>
      <c r="K1" s="15"/>
    </row>
    <row r="2" spans="1:11" x14ac:dyDescent="0.25">
      <c r="A2" s="52">
        <v>1</v>
      </c>
      <c r="B2" s="15" t="s">
        <v>69</v>
      </c>
      <c r="C2" s="15" t="s">
        <v>11</v>
      </c>
      <c r="D2" s="24">
        <v>12.5</v>
      </c>
      <c r="E2" s="24">
        <v>10.7</v>
      </c>
      <c r="F2" s="24">
        <v>10.7</v>
      </c>
      <c r="G2" s="24">
        <f>_xlfn.VAR.S(Tasks[[#This Row],[EST]],Tasks[[#This Row],[ACTUAL]])</f>
        <v>1.6200000000000012</v>
      </c>
      <c r="H2" s="24">
        <v>0</v>
      </c>
      <c r="I2" s="24">
        <f t="shared" ref="I2:I51" si="0">(D2/$D$52)*100</f>
        <v>1.0386373078520981</v>
      </c>
      <c r="J2" s="24">
        <f t="shared" ref="J2:J51" si="1">(D2/480)*100</f>
        <v>2.604166666666667</v>
      </c>
      <c r="K2" s="15"/>
    </row>
    <row r="3" spans="1:11" x14ac:dyDescent="0.25">
      <c r="A3" s="53">
        <v>2</v>
      </c>
      <c r="B3" s="15" t="s">
        <v>70</v>
      </c>
      <c r="C3" s="15" t="s">
        <v>11</v>
      </c>
      <c r="D3" s="24">
        <v>45</v>
      </c>
      <c r="E3" s="24">
        <v>24.13</v>
      </c>
      <c r="F3" s="24">
        <f>AVERAGE($E$2:E3)</f>
        <v>17.414999999999999</v>
      </c>
      <c r="G3" s="24">
        <f>_xlfn.VAR.S(Tasks[[#This Row],[EST]],Tasks[[#This Row],[ACTUAL]])</f>
        <v>217.77845000000025</v>
      </c>
      <c r="H3" s="24">
        <f>_xlfn.STDEV.S(Tasks[[#This Row],[EST]],Tasks[[#This Row],[ACTUAL]])</f>
        <v>14.757318523363255</v>
      </c>
      <c r="I3" s="24">
        <f t="shared" si="0"/>
        <v>3.739094308267553</v>
      </c>
      <c r="J3" s="24">
        <f t="shared" si="1"/>
        <v>9.375</v>
      </c>
      <c r="K3" s="15"/>
    </row>
    <row r="4" spans="1:11" x14ac:dyDescent="0.25">
      <c r="A4" s="52">
        <v>3</v>
      </c>
      <c r="B4" s="15" t="s">
        <v>71</v>
      </c>
      <c r="C4" s="15" t="s">
        <v>11</v>
      </c>
      <c r="D4" s="24">
        <v>30</v>
      </c>
      <c r="E4" s="24">
        <v>14</v>
      </c>
      <c r="F4" s="24">
        <f>AVERAGE($E$2:E4)</f>
        <v>16.276666666666667</v>
      </c>
      <c r="G4" s="24">
        <f>_xlfn.VAR.S(Tasks[[#This Row],[EST]],Tasks[[#This Row],[ACTUAL]])</f>
        <v>128</v>
      </c>
      <c r="H4" s="24">
        <f>_xlfn.STDEV.S(Tasks[[#This Row],[EST]],Tasks[[#This Row],[ACTUAL]])</f>
        <v>11.313708498984761</v>
      </c>
      <c r="I4" s="24">
        <f t="shared" si="0"/>
        <v>2.4927295388450355</v>
      </c>
      <c r="J4" s="24">
        <f t="shared" si="1"/>
        <v>6.25</v>
      </c>
      <c r="K4" s="15"/>
    </row>
    <row r="5" spans="1:11" x14ac:dyDescent="0.25">
      <c r="A5" s="53">
        <v>4</v>
      </c>
      <c r="B5" s="15" t="s">
        <v>72</v>
      </c>
      <c r="C5" s="15" t="s">
        <v>11</v>
      </c>
      <c r="D5" s="24">
        <v>15</v>
      </c>
      <c r="E5" s="24">
        <v>8.5</v>
      </c>
      <c r="F5" s="24">
        <f>AVERAGE($E$2:E5)</f>
        <v>14.3325</v>
      </c>
      <c r="G5" s="24">
        <f>_xlfn.VAR.S(Tasks[[#This Row],[EST]],Tasks[[#This Row],[ACTUAL]])</f>
        <v>21.125</v>
      </c>
      <c r="H5" s="24">
        <f>_xlfn.STDEV.S(Tasks[[#This Row],[EST]],Tasks[[#This Row],[ACTUAL]])</f>
        <v>4.5961940777125587</v>
      </c>
      <c r="I5" s="24">
        <f t="shared" si="0"/>
        <v>1.2463647694225177</v>
      </c>
      <c r="J5" s="24">
        <f t="shared" si="1"/>
        <v>3.125</v>
      </c>
      <c r="K5" s="15"/>
    </row>
    <row r="6" spans="1:11" x14ac:dyDescent="0.25">
      <c r="A6" s="52">
        <v>5</v>
      </c>
      <c r="B6" s="15" t="s">
        <v>73</v>
      </c>
      <c r="C6" s="15" t="s">
        <v>11</v>
      </c>
      <c r="D6" s="24">
        <v>5</v>
      </c>
      <c r="E6" s="24">
        <v>2.75</v>
      </c>
      <c r="F6" s="24">
        <f>AVERAGE($E$2:E6)</f>
        <v>12.016</v>
      </c>
      <c r="G6" s="24">
        <f>_xlfn.VAR.S(Tasks[[#This Row],[EST]],Tasks[[#This Row],[ACTUAL]])</f>
        <v>2.53125</v>
      </c>
      <c r="H6" s="24">
        <f>_xlfn.STDEV.S(Tasks[[#This Row],[EST]],Tasks[[#This Row],[ACTUAL]])</f>
        <v>1.5909902576697319</v>
      </c>
      <c r="I6" s="24">
        <f t="shared" si="0"/>
        <v>0.41545492314083921</v>
      </c>
      <c r="J6" s="24">
        <f t="shared" si="1"/>
        <v>1.0416666666666665</v>
      </c>
      <c r="K6" s="15"/>
    </row>
    <row r="7" spans="1:11" x14ac:dyDescent="0.25">
      <c r="A7" s="53">
        <v>6</v>
      </c>
      <c r="B7" s="15" t="s">
        <v>74</v>
      </c>
      <c r="C7" s="15" t="s">
        <v>11</v>
      </c>
      <c r="D7" s="24">
        <v>2</v>
      </c>
      <c r="E7" s="24">
        <v>0.5</v>
      </c>
      <c r="F7" s="24">
        <f>AVERAGE($E$2:E7)</f>
        <v>10.096666666666666</v>
      </c>
      <c r="G7" s="24">
        <f>_xlfn.VAR.S(Tasks[[#This Row],[EST]],Tasks[[#This Row],[ACTUAL]])</f>
        <v>1.125</v>
      </c>
      <c r="H7" s="24">
        <f>_xlfn.STDEV.S(Tasks[[#This Row],[EST]],Tasks[[#This Row],[ACTUAL]])</f>
        <v>1.0606601717798212</v>
      </c>
      <c r="I7" s="24">
        <f t="shared" si="0"/>
        <v>0.16618196925633569</v>
      </c>
      <c r="J7" s="24">
        <f t="shared" si="1"/>
        <v>0.41666666666666669</v>
      </c>
      <c r="K7" s="15"/>
    </row>
    <row r="8" spans="1:11" x14ac:dyDescent="0.25">
      <c r="A8" s="52">
        <v>7</v>
      </c>
      <c r="B8" s="17" t="s">
        <v>75</v>
      </c>
      <c r="C8" s="15" t="s">
        <v>11</v>
      </c>
      <c r="D8" s="24">
        <v>40</v>
      </c>
      <c r="E8" s="24">
        <v>27</v>
      </c>
      <c r="F8" s="24">
        <f>AVERAGE($E$2:E8)</f>
        <v>12.511428571428571</v>
      </c>
      <c r="G8" s="24">
        <f>_xlfn.VAR.S(Tasks[[#This Row],[EST]],Tasks[[#This Row],[ACTUAL]])</f>
        <v>84.5</v>
      </c>
      <c r="H8" s="24">
        <f>_xlfn.STDEV.S(Tasks[[#This Row],[EST]],Tasks[[#This Row],[ACTUAL]])</f>
        <v>9.1923881554251174</v>
      </c>
      <c r="I8" s="24">
        <f t="shared" si="0"/>
        <v>3.3236393851267136</v>
      </c>
      <c r="J8" s="24">
        <f>(D8/480)*100</f>
        <v>8.3333333333333321</v>
      </c>
      <c r="K8" s="15"/>
    </row>
    <row r="9" spans="1:11" x14ac:dyDescent="0.25">
      <c r="A9" s="53">
        <v>8</v>
      </c>
      <c r="B9" s="15" t="s">
        <v>76</v>
      </c>
      <c r="C9" s="15" t="s">
        <v>18</v>
      </c>
      <c r="D9" s="24">
        <v>5</v>
      </c>
      <c r="E9" s="24">
        <v>1</v>
      </c>
      <c r="F9" s="24">
        <f>AVERAGE($E$2:E9)</f>
        <v>11.0725</v>
      </c>
      <c r="G9" s="24">
        <f>_xlfn.VAR.S(Tasks[[#This Row],[EST]],Tasks[[#This Row],[ACTUAL]])</f>
        <v>8</v>
      </c>
      <c r="H9" s="24">
        <f>_xlfn.STDEV.S(Tasks[[#This Row],[EST]],Tasks[[#This Row],[ACTUAL]])</f>
        <v>2.8284271247461903</v>
      </c>
      <c r="I9" s="24">
        <f t="shared" si="0"/>
        <v>0.41545492314083921</v>
      </c>
      <c r="J9" s="24">
        <f t="shared" si="1"/>
        <v>1.0416666666666665</v>
      </c>
      <c r="K9" s="15"/>
    </row>
    <row r="10" spans="1:11" x14ac:dyDescent="0.25">
      <c r="A10" s="52">
        <v>9</v>
      </c>
      <c r="B10" s="15" t="s">
        <v>77</v>
      </c>
      <c r="C10" s="15" t="s">
        <v>18</v>
      </c>
      <c r="D10" s="24">
        <v>10</v>
      </c>
      <c r="E10" s="24">
        <v>5.25</v>
      </c>
      <c r="F10" s="24">
        <f>AVERAGE($E$2:E10)</f>
        <v>10.425555555555555</v>
      </c>
      <c r="G10" s="24">
        <f>_xlfn.VAR.S(Tasks[[#This Row],[EST]],Tasks[[#This Row],[ACTUAL]])</f>
        <v>11.28125</v>
      </c>
      <c r="H10" s="24">
        <f>_xlfn.STDEV.S(Tasks[[#This Row],[EST]],Tasks[[#This Row],[ACTUAL]])</f>
        <v>3.3587572106361008</v>
      </c>
      <c r="I10" s="24">
        <f t="shared" si="0"/>
        <v>0.83090984628167841</v>
      </c>
      <c r="J10" s="24">
        <f t="shared" si="1"/>
        <v>2.083333333333333</v>
      </c>
      <c r="K10" s="15"/>
    </row>
    <row r="11" spans="1:11" x14ac:dyDescent="0.25">
      <c r="A11" s="53">
        <v>10</v>
      </c>
      <c r="B11" s="15" t="s">
        <v>78</v>
      </c>
      <c r="C11" s="15" t="s">
        <v>18</v>
      </c>
      <c r="D11" s="24">
        <v>30</v>
      </c>
      <c r="E11" s="24">
        <v>17</v>
      </c>
      <c r="F11" s="24">
        <f>AVERAGE($E$2:E11)</f>
        <v>11.083</v>
      </c>
      <c r="G11" s="24">
        <f>_xlfn.VAR.S(Tasks[[#This Row],[EST]],Tasks[[#This Row],[ACTUAL]])</f>
        <v>84.5</v>
      </c>
      <c r="H11" s="24">
        <f>_xlfn.STDEV.S(Tasks[[#This Row],[EST]],Tasks[[#This Row],[ACTUAL]])</f>
        <v>9.1923881554251174</v>
      </c>
      <c r="I11" s="24">
        <f t="shared" si="0"/>
        <v>2.4927295388450355</v>
      </c>
      <c r="J11" s="24">
        <f t="shared" si="1"/>
        <v>6.25</v>
      </c>
      <c r="K11" s="15"/>
    </row>
    <row r="12" spans="1:11" x14ac:dyDescent="0.25">
      <c r="A12" s="52">
        <v>11</v>
      </c>
      <c r="B12" s="15" t="s">
        <v>79</v>
      </c>
      <c r="C12" s="15" t="s">
        <v>18</v>
      </c>
      <c r="D12" s="24">
        <v>15</v>
      </c>
      <c r="E12" s="24">
        <v>21</v>
      </c>
      <c r="F12" s="24">
        <f>AVERAGE($E$2:E12)</f>
        <v>11.984545454545453</v>
      </c>
      <c r="G12" s="24">
        <f>_xlfn.VAR.S(Tasks[[#This Row],[EST]],Tasks[[#This Row],[ACTUAL]])</f>
        <v>18</v>
      </c>
      <c r="H12" s="24">
        <f>_xlfn.STDEV.S(Tasks[[#This Row],[EST]],Tasks[[#This Row],[ACTUAL]])</f>
        <v>4.2426406871192848</v>
      </c>
      <c r="I12" s="24">
        <f t="shared" si="0"/>
        <v>1.2463647694225177</v>
      </c>
      <c r="J12" s="24">
        <f t="shared" si="1"/>
        <v>3.125</v>
      </c>
      <c r="K12" s="15"/>
    </row>
    <row r="13" spans="1:11" x14ac:dyDescent="0.25">
      <c r="A13" s="53">
        <v>12</v>
      </c>
      <c r="B13" s="15" t="s">
        <v>80</v>
      </c>
      <c r="C13" s="15" t="s">
        <v>18</v>
      </c>
      <c r="D13" s="24">
        <v>5</v>
      </c>
      <c r="E13" s="24">
        <v>6</v>
      </c>
      <c r="F13" s="24">
        <f>AVERAGE($E$2:E13)</f>
        <v>11.485833333333332</v>
      </c>
      <c r="G13" s="24">
        <f>_xlfn.VAR.S(Tasks[[#This Row],[EST]],Tasks[[#This Row],[ACTUAL]])</f>
        <v>0.5</v>
      </c>
      <c r="H13" s="24">
        <f>_xlfn.STDEV.S(Tasks[[#This Row],[EST]],Tasks[[#This Row],[ACTUAL]])</f>
        <v>0.70710678118654757</v>
      </c>
      <c r="I13" s="24">
        <f t="shared" si="0"/>
        <v>0.41545492314083921</v>
      </c>
      <c r="J13" s="24">
        <f t="shared" si="1"/>
        <v>1.0416666666666665</v>
      </c>
      <c r="K13" s="15"/>
    </row>
    <row r="14" spans="1:11" x14ac:dyDescent="0.25">
      <c r="A14" s="52">
        <v>13</v>
      </c>
      <c r="B14" s="15" t="s">
        <v>81</v>
      </c>
      <c r="C14" s="15" t="s">
        <v>18</v>
      </c>
      <c r="D14" s="24">
        <v>30</v>
      </c>
      <c r="E14" s="24">
        <v>10</v>
      </c>
      <c r="F14" s="24">
        <f>AVERAGE($E$2:E14)</f>
        <v>11.37153846153846</v>
      </c>
      <c r="G14" s="24">
        <f>_xlfn.VAR.S(Tasks[[#This Row],[EST]],Tasks[[#This Row],[ACTUAL]])</f>
        <v>200</v>
      </c>
      <c r="H14" s="24">
        <f>_xlfn.STDEV.S(Tasks[[#This Row],[EST]],Tasks[[#This Row],[ACTUAL]])</f>
        <v>14.142135623730951</v>
      </c>
      <c r="I14" s="24">
        <f t="shared" si="0"/>
        <v>2.4927295388450355</v>
      </c>
      <c r="J14" s="24">
        <f t="shared" si="1"/>
        <v>6.25</v>
      </c>
      <c r="K14" s="15"/>
    </row>
    <row r="15" spans="1:11" x14ac:dyDescent="0.25">
      <c r="A15" s="53">
        <v>14</v>
      </c>
      <c r="B15" s="15" t="s">
        <v>82</v>
      </c>
      <c r="C15" s="15" t="s">
        <v>18</v>
      </c>
      <c r="D15" s="24">
        <v>120</v>
      </c>
      <c r="E15" s="24">
        <v>90</v>
      </c>
      <c r="F15" s="24">
        <f>AVERAGE($E$2:E15)</f>
        <v>16.987857142857141</v>
      </c>
      <c r="G15" s="24">
        <f>_xlfn.VAR.S(Tasks[[#This Row],[EST]],Tasks[[#This Row],[ACTUAL]])</f>
        <v>450</v>
      </c>
      <c r="H15" s="24">
        <f>_xlfn.STDEV.S(Tasks[[#This Row],[EST]],Tasks[[#This Row],[ACTUAL]])</f>
        <v>21.213203435596427</v>
      </c>
      <c r="I15" s="24">
        <f t="shared" si="0"/>
        <v>9.9709181553801418</v>
      </c>
      <c r="J15" s="24">
        <f t="shared" si="1"/>
        <v>25</v>
      </c>
      <c r="K15" s="15"/>
    </row>
    <row r="16" spans="1:11" x14ac:dyDescent="0.25">
      <c r="A16" s="52">
        <v>15</v>
      </c>
      <c r="B16" s="15" t="s">
        <v>83</v>
      </c>
      <c r="C16" s="15" t="s">
        <v>18</v>
      </c>
      <c r="D16" s="24">
        <v>60</v>
      </c>
      <c r="E16" s="24">
        <v>152</v>
      </c>
      <c r="F16" s="24">
        <f>AVERAGE($E$2:E16)</f>
        <v>25.988666666666667</v>
      </c>
      <c r="G16" s="24">
        <f>_xlfn.VAR.S(Tasks[[#This Row],[EST]],Tasks[[#This Row],[ACTUAL]])</f>
        <v>4232</v>
      </c>
      <c r="H16" s="24">
        <f>_xlfn.STDEV.S(Tasks[[#This Row],[EST]],Tasks[[#This Row],[ACTUAL]])</f>
        <v>65.053823869162372</v>
      </c>
      <c r="I16" s="24">
        <f t="shared" si="0"/>
        <v>4.9854590776900709</v>
      </c>
      <c r="J16" s="24">
        <f t="shared" si="1"/>
        <v>12.5</v>
      </c>
      <c r="K16" s="15"/>
    </row>
    <row r="17" spans="1:11" x14ac:dyDescent="0.25">
      <c r="A17" s="53">
        <v>16</v>
      </c>
      <c r="B17" s="15" t="s">
        <v>84</v>
      </c>
      <c r="C17" s="15" t="s">
        <v>18</v>
      </c>
      <c r="D17" s="24">
        <v>15</v>
      </c>
      <c r="E17" s="24">
        <v>11</v>
      </c>
      <c r="F17" s="24">
        <f>AVERAGE($E$2:E17)</f>
        <v>25.051874999999999</v>
      </c>
      <c r="G17" s="24">
        <f>_xlfn.VAR.S(Tasks[[#This Row],[EST]],Tasks[[#This Row],[ACTUAL]])</f>
        <v>8</v>
      </c>
      <c r="H17" s="24">
        <f>_xlfn.STDEV.S(Tasks[[#This Row],[EST]],Tasks[[#This Row],[ACTUAL]])</f>
        <v>2.8284271247461903</v>
      </c>
      <c r="I17" s="24">
        <f t="shared" si="0"/>
        <v>1.2463647694225177</v>
      </c>
      <c r="J17" s="24">
        <f t="shared" si="1"/>
        <v>3.125</v>
      </c>
      <c r="K17" s="15"/>
    </row>
    <row r="18" spans="1:11" x14ac:dyDescent="0.25">
      <c r="A18" s="52">
        <v>17</v>
      </c>
      <c r="B18" s="15" t="s">
        <v>85</v>
      </c>
      <c r="C18" s="15" t="s">
        <v>29</v>
      </c>
      <c r="D18" s="24">
        <v>20</v>
      </c>
      <c r="E18" s="24">
        <v>13.5</v>
      </c>
      <c r="F18" s="24">
        <f>AVERAGE($E$2:E18)</f>
        <v>24.372352941176469</v>
      </c>
      <c r="G18" s="24">
        <f>_xlfn.VAR.S(Tasks[[#This Row],[EST]],Tasks[[#This Row],[ACTUAL]])</f>
        <v>21.125</v>
      </c>
      <c r="H18" s="24">
        <f>_xlfn.STDEV.S(Tasks[[#This Row],[EST]],Tasks[[#This Row],[ACTUAL]])</f>
        <v>4.5961940777125587</v>
      </c>
      <c r="I18" s="24">
        <f t="shared" si="0"/>
        <v>1.6618196925633568</v>
      </c>
      <c r="J18" s="24">
        <f t="shared" si="1"/>
        <v>4.1666666666666661</v>
      </c>
      <c r="K18" s="15"/>
    </row>
    <row r="19" spans="1:11" x14ac:dyDescent="0.25">
      <c r="A19" s="53">
        <v>18</v>
      </c>
      <c r="B19" s="15" t="s">
        <v>86</v>
      </c>
      <c r="C19" s="15" t="s">
        <v>29</v>
      </c>
      <c r="D19" s="24">
        <v>10</v>
      </c>
      <c r="E19" s="24">
        <v>21</v>
      </c>
      <c r="F19" s="24">
        <f>AVERAGE($E$2:E19)</f>
        <v>24.184999999999999</v>
      </c>
      <c r="G19" s="24">
        <f>_xlfn.VAR.S(Tasks[[#This Row],[EST]],Tasks[[#This Row],[ACTUAL]])</f>
        <v>60.5</v>
      </c>
      <c r="H19" s="24">
        <f>_xlfn.STDEV.S(Tasks[[#This Row],[EST]],Tasks[[#This Row],[ACTUAL]])</f>
        <v>7.7781745930520225</v>
      </c>
      <c r="I19" s="24">
        <f t="shared" si="0"/>
        <v>0.83090984628167841</v>
      </c>
      <c r="J19" s="24">
        <f t="shared" si="1"/>
        <v>2.083333333333333</v>
      </c>
      <c r="K19" s="15"/>
    </row>
    <row r="20" spans="1:11" x14ac:dyDescent="0.25">
      <c r="A20" s="52">
        <v>19</v>
      </c>
      <c r="B20" s="15" t="s">
        <v>87</v>
      </c>
      <c r="C20" s="15" t="s">
        <v>29</v>
      </c>
      <c r="D20" s="24">
        <v>15</v>
      </c>
      <c r="E20" s="24">
        <v>18.5</v>
      </c>
      <c r="F20" s="24">
        <f>AVERAGE($E$2:E20)</f>
        <v>23.885789473684209</v>
      </c>
      <c r="G20" s="24">
        <f>_xlfn.VAR.S(Tasks[[#This Row],[EST]],Tasks[[#This Row],[ACTUAL]])</f>
        <v>6.125</v>
      </c>
      <c r="H20" s="24">
        <f>_xlfn.STDEV.S(Tasks[[#This Row],[EST]],Tasks[[#This Row],[ACTUAL]])</f>
        <v>2.4748737341529163</v>
      </c>
      <c r="I20" s="24">
        <f t="shared" si="0"/>
        <v>1.2463647694225177</v>
      </c>
      <c r="J20" s="24">
        <f t="shared" si="1"/>
        <v>3.125</v>
      </c>
      <c r="K20" s="15"/>
    </row>
    <row r="21" spans="1:11" x14ac:dyDescent="0.25">
      <c r="A21" s="53">
        <v>20</v>
      </c>
      <c r="B21" s="15" t="s">
        <v>88</v>
      </c>
      <c r="C21" s="15" t="s">
        <v>29</v>
      </c>
      <c r="D21" s="24">
        <v>25</v>
      </c>
      <c r="E21" s="24">
        <v>23</v>
      </c>
      <c r="F21" s="24">
        <f>AVERAGE($E$2:E21)</f>
        <v>23.8415</v>
      </c>
      <c r="G21" s="24">
        <f>_xlfn.VAR.S(Tasks[[#This Row],[EST]],Tasks[[#This Row],[ACTUAL]])</f>
        <v>2</v>
      </c>
      <c r="H21" s="24">
        <f>_xlfn.STDEV.S(Tasks[[#This Row],[EST]],Tasks[[#This Row],[ACTUAL]])</f>
        <v>1.4142135623730951</v>
      </c>
      <c r="I21" s="24">
        <f t="shared" si="0"/>
        <v>2.0772746157041961</v>
      </c>
      <c r="J21" s="24">
        <f t="shared" si="1"/>
        <v>5.2083333333333339</v>
      </c>
      <c r="K21" s="15"/>
    </row>
    <row r="22" spans="1:11" x14ac:dyDescent="0.25">
      <c r="A22" s="52">
        <v>21</v>
      </c>
      <c r="B22" s="15" t="s">
        <v>89</v>
      </c>
      <c r="C22" s="15" t="s">
        <v>33</v>
      </c>
      <c r="D22" s="24">
        <v>25</v>
      </c>
      <c r="E22" s="24">
        <v>14</v>
      </c>
      <c r="F22" s="24">
        <f>AVERAGE($E$2:E22)</f>
        <v>23.372857142857143</v>
      </c>
      <c r="G22" s="24">
        <f>_xlfn.VAR.S(Tasks[[#This Row],[EST]],Tasks[[#This Row],[ACTUAL]])</f>
        <v>60.5</v>
      </c>
      <c r="H22" s="24">
        <f>_xlfn.STDEV.S(Tasks[[#This Row],[EST]],Tasks[[#This Row],[ACTUAL]])</f>
        <v>7.7781745930520225</v>
      </c>
      <c r="I22" s="24">
        <f t="shared" si="0"/>
        <v>2.0772746157041961</v>
      </c>
      <c r="J22" s="24">
        <f t="shared" si="1"/>
        <v>5.2083333333333339</v>
      </c>
      <c r="K22" s="17"/>
    </row>
    <row r="23" spans="1:11" x14ac:dyDescent="0.25">
      <c r="A23" s="53">
        <v>22</v>
      </c>
      <c r="B23" s="17" t="s">
        <v>90</v>
      </c>
      <c r="C23" s="15" t="s">
        <v>33</v>
      </c>
      <c r="D23" s="24">
        <v>12</v>
      </c>
      <c r="E23" s="24">
        <v>14.5</v>
      </c>
      <c r="F23" s="24">
        <f>AVERAGE($E$2:E23)</f>
        <v>22.969545454545454</v>
      </c>
      <c r="G23" s="24">
        <f>_xlfn.VAR.S(Tasks[[#This Row],[EST]],Tasks[[#This Row],[ACTUAL]])</f>
        <v>3.125</v>
      </c>
      <c r="H23" s="24">
        <f>_xlfn.STDEV.S(Tasks[[#This Row],[EST]],Tasks[[#This Row],[ACTUAL]])</f>
        <v>1.7677669529663689</v>
      </c>
      <c r="I23" s="24">
        <f t="shared" si="0"/>
        <v>0.99709181553801418</v>
      </c>
      <c r="J23" s="24">
        <f t="shared" si="1"/>
        <v>2.5</v>
      </c>
      <c r="K23" s="15"/>
    </row>
    <row r="24" spans="1:11" x14ac:dyDescent="0.25">
      <c r="A24" s="52">
        <v>23</v>
      </c>
      <c r="B24" s="15" t="s">
        <v>91</v>
      </c>
      <c r="C24" s="15" t="s">
        <v>33</v>
      </c>
      <c r="D24" s="24">
        <v>5</v>
      </c>
      <c r="E24" s="24">
        <v>7</v>
      </c>
      <c r="F24" s="24">
        <f>AVERAGE($E$2:E24)</f>
        <v>22.275217391304345</v>
      </c>
      <c r="G24" s="24">
        <f>_xlfn.VAR.S(Tasks[[#This Row],[EST]],Tasks[[#This Row],[ACTUAL]])</f>
        <v>2</v>
      </c>
      <c r="H24" s="24">
        <f>_xlfn.STDEV.S(Tasks[[#This Row],[EST]],Tasks[[#This Row],[ACTUAL]])</f>
        <v>1.4142135623730951</v>
      </c>
      <c r="I24" s="24">
        <f t="shared" si="0"/>
        <v>0.41545492314083921</v>
      </c>
      <c r="J24" s="24">
        <f t="shared" si="1"/>
        <v>1.0416666666666665</v>
      </c>
      <c r="K24" s="15"/>
    </row>
    <row r="25" spans="1:11" x14ac:dyDescent="0.25">
      <c r="A25" s="53">
        <v>24</v>
      </c>
      <c r="B25" s="15" t="s">
        <v>92</v>
      </c>
      <c r="C25" s="15" t="s">
        <v>33</v>
      </c>
      <c r="D25" s="24">
        <v>5</v>
      </c>
      <c r="E25" s="24">
        <v>1</v>
      </c>
      <c r="F25" s="24">
        <f>AVERAGE($E$2:E25)</f>
        <v>21.388749999999998</v>
      </c>
      <c r="G25" s="24">
        <f>_xlfn.VAR.S(Tasks[[#This Row],[EST]],Tasks[[#This Row],[ACTUAL]])</f>
        <v>8</v>
      </c>
      <c r="H25" s="24">
        <f>_xlfn.STDEV.S(Tasks[[#This Row],[EST]],Tasks[[#This Row],[ACTUAL]])</f>
        <v>2.8284271247461903</v>
      </c>
      <c r="I25" s="24">
        <f t="shared" si="0"/>
        <v>0.41545492314083921</v>
      </c>
      <c r="J25" s="24">
        <f t="shared" si="1"/>
        <v>1.0416666666666665</v>
      </c>
      <c r="K25" s="15"/>
    </row>
    <row r="26" spans="1:11" x14ac:dyDescent="0.25">
      <c r="A26" s="52">
        <v>25</v>
      </c>
      <c r="B26" s="15" t="s">
        <v>93</v>
      </c>
      <c r="C26" s="15" t="s">
        <v>33</v>
      </c>
      <c r="D26" s="24">
        <v>10</v>
      </c>
      <c r="E26" s="24">
        <v>11.75</v>
      </c>
      <c r="F26" s="24">
        <f>AVERAGE($E$2:E26)</f>
        <v>21.003199999999996</v>
      </c>
      <c r="G26" s="24">
        <f>_xlfn.VAR.S(Tasks[[#This Row],[EST]],Tasks[[#This Row],[ACTUAL]])</f>
        <v>1.53125</v>
      </c>
      <c r="H26" s="24">
        <f>_xlfn.STDEV.S(Tasks[[#This Row],[EST]],Tasks[[#This Row],[ACTUAL]])</f>
        <v>1.2374368670764582</v>
      </c>
      <c r="I26" s="24">
        <f t="shared" si="0"/>
        <v>0.83090984628167841</v>
      </c>
      <c r="J26" s="24">
        <f t="shared" si="1"/>
        <v>2.083333333333333</v>
      </c>
      <c r="K26" s="15"/>
    </row>
    <row r="27" spans="1:11" x14ac:dyDescent="0.25">
      <c r="A27" s="53">
        <v>26</v>
      </c>
      <c r="B27" s="15" t="s">
        <v>94</v>
      </c>
      <c r="C27" s="15" t="s">
        <v>33</v>
      </c>
      <c r="D27" s="24">
        <v>5</v>
      </c>
      <c r="E27" s="24">
        <v>3</v>
      </c>
      <c r="F27" s="24">
        <f>AVERAGE($E$2:E27)</f>
        <v>20.310769230769228</v>
      </c>
      <c r="G27" s="24">
        <f>_xlfn.VAR.S(Tasks[[#This Row],[EST]],Tasks[[#This Row],[ACTUAL]])</f>
        <v>2</v>
      </c>
      <c r="H27" s="24">
        <f>_xlfn.STDEV.S(Tasks[[#This Row],[EST]],Tasks[[#This Row],[ACTUAL]])</f>
        <v>1.4142135623730951</v>
      </c>
      <c r="I27" s="24">
        <f t="shared" si="0"/>
        <v>0.41545492314083921</v>
      </c>
      <c r="J27" s="24">
        <f t="shared" si="1"/>
        <v>1.0416666666666665</v>
      </c>
      <c r="K27" s="15"/>
    </row>
    <row r="28" spans="1:11" x14ac:dyDescent="0.25">
      <c r="A28" s="52">
        <v>27</v>
      </c>
      <c r="B28" s="15" t="s">
        <v>95</v>
      </c>
      <c r="C28" s="15" t="s">
        <v>33</v>
      </c>
      <c r="D28" s="24">
        <v>5</v>
      </c>
      <c r="E28" s="24">
        <v>2.5</v>
      </c>
      <c r="F28" s="24">
        <f>AVERAGE($E$2:E28)</f>
        <v>19.65111111111111</v>
      </c>
      <c r="G28" s="24">
        <f>_xlfn.VAR.S(Tasks[[#This Row],[EST]],Tasks[[#This Row],[ACTUAL]])</f>
        <v>3.125</v>
      </c>
      <c r="H28" s="24">
        <f>_xlfn.STDEV.S(Tasks[[#This Row],[EST]],Tasks[[#This Row],[ACTUAL]])</f>
        <v>1.7677669529663689</v>
      </c>
      <c r="I28" s="24">
        <f t="shared" si="0"/>
        <v>0.41545492314083921</v>
      </c>
      <c r="J28" s="24">
        <f t="shared" si="1"/>
        <v>1.0416666666666665</v>
      </c>
      <c r="K28" s="15"/>
    </row>
    <row r="29" spans="1:11" x14ac:dyDescent="0.25">
      <c r="A29" s="53">
        <v>28</v>
      </c>
      <c r="B29" s="15" t="s">
        <v>96</v>
      </c>
      <c r="C29" s="15" t="s">
        <v>33</v>
      </c>
      <c r="D29" s="24">
        <v>15</v>
      </c>
      <c r="E29" s="24">
        <v>18</v>
      </c>
      <c r="F29" s="24">
        <f>AVERAGE($E$2:E29)</f>
        <v>19.592142857142854</v>
      </c>
      <c r="G29" s="24">
        <f>_xlfn.VAR.S(Tasks[[#This Row],[EST]],Tasks[[#This Row],[ACTUAL]])</f>
        <v>4.5</v>
      </c>
      <c r="H29" s="24">
        <f>_xlfn.STDEV.S(Tasks[[#This Row],[EST]],Tasks[[#This Row],[ACTUAL]])</f>
        <v>2.1213203435596424</v>
      </c>
      <c r="I29" s="24">
        <f t="shared" si="0"/>
        <v>1.2463647694225177</v>
      </c>
      <c r="J29" s="24">
        <f t="shared" si="1"/>
        <v>3.125</v>
      </c>
      <c r="K29" s="15"/>
    </row>
    <row r="30" spans="1:11" x14ac:dyDescent="0.25">
      <c r="A30" s="52">
        <v>29</v>
      </c>
      <c r="B30" s="15" t="s">
        <v>97</v>
      </c>
      <c r="C30" s="15" t="s">
        <v>33</v>
      </c>
      <c r="D30" s="24">
        <v>20</v>
      </c>
      <c r="E30" s="24">
        <v>13.5</v>
      </c>
      <c r="F30" s="24">
        <f>AVERAGE($E$2:E30)</f>
        <v>19.382068965517238</v>
      </c>
      <c r="G30" s="24">
        <f>_xlfn.VAR.S(Tasks[[#This Row],[EST]],Tasks[[#This Row],[ACTUAL]])</f>
        <v>21.125</v>
      </c>
      <c r="H30" s="24">
        <f>_xlfn.STDEV.S(Tasks[[#This Row],[EST]],Tasks[[#This Row],[ACTUAL]])</f>
        <v>4.5961940777125587</v>
      </c>
      <c r="I30" s="24">
        <f t="shared" si="0"/>
        <v>1.6618196925633568</v>
      </c>
      <c r="J30" s="24">
        <f t="shared" si="1"/>
        <v>4.1666666666666661</v>
      </c>
      <c r="K30" s="15"/>
    </row>
    <row r="31" spans="1:11" x14ac:dyDescent="0.25">
      <c r="A31" s="53">
        <v>30</v>
      </c>
      <c r="B31" s="15" t="s">
        <v>98</v>
      </c>
      <c r="C31" s="15" t="s">
        <v>33</v>
      </c>
      <c r="D31" s="24">
        <v>3</v>
      </c>
      <c r="E31" s="24">
        <v>2</v>
      </c>
      <c r="F31" s="24">
        <f>AVERAGE($E$2:E31)</f>
        <v>18.802666666666664</v>
      </c>
      <c r="G31" s="24">
        <f>_xlfn.VAR.S(Tasks[[#This Row],[EST]],Tasks[[#This Row],[ACTUAL]])</f>
        <v>0.5</v>
      </c>
      <c r="H31" s="24">
        <f>_xlfn.STDEV.S(Tasks[[#This Row],[EST]],Tasks[[#This Row],[ACTUAL]])</f>
        <v>0.70710678118654757</v>
      </c>
      <c r="I31" s="24">
        <f t="shared" si="0"/>
        <v>0.24927295388450355</v>
      </c>
      <c r="J31" s="24">
        <f t="shared" si="1"/>
        <v>0.625</v>
      </c>
      <c r="K31" s="15"/>
    </row>
    <row r="32" spans="1:11" x14ac:dyDescent="0.25">
      <c r="A32" s="52">
        <v>31</v>
      </c>
      <c r="B32" s="15" t="s">
        <v>99</v>
      </c>
      <c r="C32" s="15" t="s">
        <v>43</v>
      </c>
      <c r="D32" s="24">
        <v>5</v>
      </c>
      <c r="E32" s="24">
        <v>7.25</v>
      </c>
      <c r="F32" s="24">
        <f>AVERAGE($E$2:E32)</f>
        <v>18.429999999999996</v>
      </c>
      <c r="G32" s="24">
        <f>_xlfn.VAR.S(Tasks[[#This Row],[EST]],Tasks[[#This Row],[ACTUAL]])</f>
        <v>2.53125</v>
      </c>
      <c r="H32" s="24">
        <f>_xlfn.STDEV.S(Tasks[[#This Row],[EST]],Tasks[[#This Row],[ACTUAL]])</f>
        <v>1.5909902576697319</v>
      </c>
      <c r="I32" s="24">
        <f t="shared" si="0"/>
        <v>0.41545492314083921</v>
      </c>
      <c r="J32" s="24">
        <f t="shared" si="1"/>
        <v>1.0416666666666665</v>
      </c>
      <c r="K32" s="15"/>
    </row>
    <row r="33" spans="1:11" x14ac:dyDescent="0.25">
      <c r="A33" s="53">
        <v>32</v>
      </c>
      <c r="B33" s="15" t="s">
        <v>100</v>
      </c>
      <c r="C33" s="15" t="s">
        <v>43</v>
      </c>
      <c r="D33" s="24">
        <v>30</v>
      </c>
      <c r="E33" s="24">
        <v>13.5</v>
      </c>
      <c r="F33" s="24">
        <f>AVERAGE($E$2:E33)</f>
        <v>18.275937499999998</v>
      </c>
      <c r="G33" s="24">
        <f>_xlfn.VAR.S(Tasks[[#This Row],[EST]],Tasks[[#This Row],[ACTUAL]])</f>
        <v>136.125</v>
      </c>
      <c r="H33" s="24">
        <f>_xlfn.STDEV.S(Tasks[[#This Row],[EST]],Tasks[[#This Row],[ACTUAL]])</f>
        <v>11.667261889578034</v>
      </c>
      <c r="I33" s="24">
        <f t="shared" si="0"/>
        <v>2.4927295388450355</v>
      </c>
      <c r="J33" s="24">
        <f t="shared" si="1"/>
        <v>6.25</v>
      </c>
      <c r="K33" s="15"/>
    </row>
    <row r="34" spans="1:11" x14ac:dyDescent="0.25">
      <c r="A34" s="52">
        <v>33</v>
      </c>
      <c r="B34" s="15" t="s">
        <v>101</v>
      </c>
      <c r="C34" s="15" t="s">
        <v>43</v>
      </c>
      <c r="D34" s="24">
        <v>20</v>
      </c>
      <c r="E34" s="24">
        <v>14.5</v>
      </c>
      <c r="F34" s="24">
        <f>AVERAGE($E$2:E34)</f>
        <v>18.16151515151515</v>
      </c>
      <c r="G34" s="24">
        <f>_xlfn.VAR.S(Tasks[[#This Row],[EST]],Tasks[[#This Row],[ACTUAL]])</f>
        <v>15.125</v>
      </c>
      <c r="H34" s="24">
        <f>_xlfn.STDEV.S(Tasks[[#This Row],[EST]],Tasks[[#This Row],[ACTUAL]])</f>
        <v>3.8890872965260113</v>
      </c>
      <c r="I34" s="24">
        <f t="shared" si="0"/>
        <v>1.6618196925633568</v>
      </c>
      <c r="J34" s="24">
        <f t="shared" si="1"/>
        <v>4.1666666666666661</v>
      </c>
      <c r="K34" s="15"/>
    </row>
    <row r="35" spans="1:11" x14ac:dyDescent="0.25">
      <c r="A35" s="53">
        <v>34</v>
      </c>
      <c r="B35" s="15" t="s">
        <v>102</v>
      </c>
      <c r="C35" s="15" t="s">
        <v>47</v>
      </c>
      <c r="D35" s="24">
        <v>35</v>
      </c>
      <c r="E35" s="24">
        <v>4.75</v>
      </c>
      <c r="F35" s="24">
        <f>AVERAGE($E$2:E35)</f>
        <v>17.76705882352941</v>
      </c>
      <c r="G35" s="24">
        <f>_xlfn.VAR.S(Tasks[[#This Row],[EST]],Tasks[[#This Row],[ACTUAL]])</f>
        <v>457.53125</v>
      </c>
      <c r="H35" s="24">
        <f>_xlfn.STDEV.S(Tasks[[#This Row],[EST]],Tasks[[#This Row],[ACTUAL]])</f>
        <v>21.389980130893061</v>
      </c>
      <c r="I35" s="24">
        <f t="shared" si="0"/>
        <v>2.9081844619858748</v>
      </c>
      <c r="J35" s="24">
        <f t="shared" si="1"/>
        <v>7.291666666666667</v>
      </c>
      <c r="K35" s="15"/>
    </row>
    <row r="36" spans="1:11" x14ac:dyDescent="0.25">
      <c r="A36" s="52">
        <v>35</v>
      </c>
      <c r="B36" s="15" t="s">
        <v>103</v>
      </c>
      <c r="C36" s="15" t="s">
        <v>47</v>
      </c>
      <c r="D36" s="24">
        <v>10</v>
      </c>
      <c r="E36" s="24">
        <v>14</v>
      </c>
      <c r="F36" s="24">
        <f>AVERAGE($E$2:E36)</f>
        <v>17.65942857142857</v>
      </c>
      <c r="G36" s="24">
        <f>_xlfn.VAR.S(Tasks[[#This Row],[EST]],Tasks[[#This Row],[ACTUAL]])</f>
        <v>8</v>
      </c>
      <c r="H36" s="24">
        <f>_xlfn.STDEV.S(Tasks[[#This Row],[EST]],Tasks[[#This Row],[ACTUAL]])</f>
        <v>2.8284271247461903</v>
      </c>
      <c r="I36" s="24">
        <f t="shared" si="0"/>
        <v>0.83090984628167841</v>
      </c>
      <c r="J36" s="24">
        <f t="shared" si="1"/>
        <v>2.083333333333333</v>
      </c>
      <c r="K36" s="15"/>
    </row>
    <row r="37" spans="1:11" x14ac:dyDescent="0.25">
      <c r="A37" s="53">
        <v>36</v>
      </c>
      <c r="B37" s="17" t="s">
        <v>104</v>
      </c>
      <c r="C37" s="15" t="s">
        <v>47</v>
      </c>
      <c r="D37" s="24">
        <v>10</v>
      </c>
      <c r="E37" s="24">
        <v>6.75</v>
      </c>
      <c r="F37" s="24">
        <f>AVERAGE($E$2:E37)</f>
        <v>17.356388888888887</v>
      </c>
      <c r="G37" s="24">
        <f>_xlfn.VAR.S(Tasks[[#This Row],[EST]],Tasks[[#This Row],[ACTUAL]])</f>
        <v>5.28125</v>
      </c>
      <c r="H37" s="24">
        <f>_xlfn.STDEV.S(Tasks[[#This Row],[EST]],Tasks[[#This Row],[ACTUAL]])</f>
        <v>2.2980970388562794</v>
      </c>
      <c r="I37" s="24">
        <f t="shared" si="0"/>
        <v>0.83090984628167841</v>
      </c>
      <c r="J37" s="24">
        <f t="shared" si="1"/>
        <v>2.083333333333333</v>
      </c>
      <c r="K37" s="15"/>
    </row>
    <row r="38" spans="1:11" x14ac:dyDescent="0.25">
      <c r="A38" s="52">
        <v>37</v>
      </c>
      <c r="B38" s="15" t="s">
        <v>105</v>
      </c>
      <c r="C38" s="15" t="s">
        <v>47</v>
      </c>
      <c r="D38" s="24">
        <v>2</v>
      </c>
      <c r="E38" s="24">
        <v>5</v>
      </c>
      <c r="F38" s="24">
        <f>AVERAGE($E$2:E38)</f>
        <v>17.022432432432431</v>
      </c>
      <c r="G38" s="24">
        <f>_xlfn.VAR.S(Tasks[[#This Row],[EST]],Tasks[[#This Row],[ACTUAL]])</f>
        <v>4.5</v>
      </c>
      <c r="H38" s="24">
        <f>_xlfn.STDEV.S(Tasks[[#This Row],[EST]],Tasks[[#This Row],[ACTUAL]])</f>
        <v>2.1213203435596424</v>
      </c>
      <c r="I38" s="24">
        <f t="shared" si="0"/>
        <v>0.16618196925633569</v>
      </c>
      <c r="J38" s="24">
        <f t="shared" si="1"/>
        <v>0.41666666666666669</v>
      </c>
      <c r="K38" s="15"/>
    </row>
    <row r="39" spans="1:11" x14ac:dyDescent="0.25">
      <c r="A39" s="53">
        <v>38</v>
      </c>
      <c r="B39" s="15" t="s">
        <v>106</v>
      </c>
      <c r="C39" s="15" t="s">
        <v>47</v>
      </c>
      <c r="D39" s="24">
        <v>10</v>
      </c>
      <c r="E39" s="24">
        <v>5.88</v>
      </c>
      <c r="F39" s="24">
        <f>AVERAGE($E$2:E39)</f>
        <v>16.729210526315786</v>
      </c>
      <c r="G39" s="24">
        <f>_xlfn.VAR.S(Tasks[[#This Row],[EST]],Tasks[[#This Row],[ACTUAL]])</f>
        <v>8.4872000000000156</v>
      </c>
      <c r="H39" s="24">
        <f>_xlfn.STDEV.S(Tasks[[#This Row],[EST]],Tasks[[#This Row],[ACTUAL]])</f>
        <v>2.9132799384885786</v>
      </c>
      <c r="I39" s="24">
        <f t="shared" si="0"/>
        <v>0.83090984628167841</v>
      </c>
      <c r="J39" s="24">
        <f t="shared" si="1"/>
        <v>2.083333333333333</v>
      </c>
      <c r="K39" s="15"/>
    </row>
    <row r="40" spans="1:11" x14ac:dyDescent="0.25">
      <c r="A40" s="52">
        <v>39</v>
      </c>
      <c r="B40" s="15" t="s">
        <v>107</v>
      </c>
      <c r="C40" s="15" t="s">
        <v>47</v>
      </c>
      <c r="D40" s="24">
        <v>5</v>
      </c>
      <c r="E40" s="24">
        <v>2.5</v>
      </c>
      <c r="F40" s="24">
        <f>AVERAGE($E$2:E40)</f>
        <v>16.364358974358971</v>
      </c>
      <c r="G40" s="24">
        <f>_xlfn.VAR.S(Tasks[[#This Row],[EST]],Tasks[[#This Row],[ACTUAL]])</f>
        <v>3.125</v>
      </c>
      <c r="H40" s="24">
        <f>_xlfn.STDEV.S(Tasks[[#This Row],[EST]],Tasks[[#This Row],[ACTUAL]])</f>
        <v>1.7677669529663689</v>
      </c>
      <c r="I40" s="24">
        <f t="shared" si="0"/>
        <v>0.41545492314083921</v>
      </c>
      <c r="J40" s="24">
        <f t="shared" si="1"/>
        <v>1.0416666666666665</v>
      </c>
      <c r="K40" s="15"/>
    </row>
    <row r="41" spans="1:11" x14ac:dyDescent="0.25">
      <c r="A41" s="53">
        <v>40</v>
      </c>
      <c r="B41" s="17" t="s">
        <v>108</v>
      </c>
      <c r="C41" s="15" t="s">
        <v>47</v>
      </c>
      <c r="D41" s="24">
        <v>10</v>
      </c>
      <c r="E41" s="24">
        <v>29</v>
      </c>
      <c r="F41" s="24">
        <f>AVERAGE($E$2:E41)</f>
        <v>16.680249999999997</v>
      </c>
      <c r="G41" s="24">
        <f>_xlfn.VAR.S(Tasks[[#This Row],[EST]],Tasks[[#This Row],[ACTUAL]])</f>
        <v>180.5</v>
      </c>
      <c r="H41" s="24">
        <f>_xlfn.STDEV.S(Tasks[[#This Row],[EST]],Tasks[[#This Row],[ACTUAL]])</f>
        <v>13.435028842544403</v>
      </c>
      <c r="I41" s="24">
        <f t="shared" si="0"/>
        <v>0.83090984628167841</v>
      </c>
      <c r="J41" s="24">
        <f t="shared" si="1"/>
        <v>2.083333333333333</v>
      </c>
      <c r="K41" s="15"/>
    </row>
    <row r="42" spans="1:11" x14ac:dyDescent="0.25">
      <c r="A42" s="52">
        <v>41</v>
      </c>
      <c r="B42" s="15" t="s">
        <v>109</v>
      </c>
      <c r="C42" s="15" t="s">
        <v>47</v>
      </c>
      <c r="D42" s="24">
        <v>10</v>
      </c>
      <c r="E42" s="24">
        <v>3.25</v>
      </c>
      <c r="F42" s="24">
        <f>AVERAGE($E$2:E42)</f>
        <v>16.352682926829267</v>
      </c>
      <c r="G42" s="24">
        <f>_xlfn.VAR.S(Tasks[[#This Row],[EST]],Tasks[[#This Row],[ACTUAL]])</f>
        <v>22.78125</v>
      </c>
      <c r="H42" s="24">
        <f>_xlfn.STDEV.S(Tasks[[#This Row],[EST]],Tasks[[#This Row],[ACTUAL]])</f>
        <v>4.7729707730091961</v>
      </c>
      <c r="I42" s="24">
        <f t="shared" si="0"/>
        <v>0.83090984628167841</v>
      </c>
      <c r="J42" s="24">
        <f t="shared" si="1"/>
        <v>2.083333333333333</v>
      </c>
      <c r="K42" s="15"/>
    </row>
    <row r="43" spans="1:11" x14ac:dyDescent="0.25">
      <c r="A43" s="53">
        <v>42</v>
      </c>
      <c r="B43" s="15" t="s">
        <v>110</v>
      </c>
      <c r="C43" s="15" t="s">
        <v>47</v>
      </c>
      <c r="D43" s="24">
        <v>20</v>
      </c>
      <c r="E43" s="24">
        <v>12.25</v>
      </c>
      <c r="F43" s="24">
        <f>AVERAGE($E$2:E43)</f>
        <v>16.254999999999999</v>
      </c>
      <c r="G43" s="24">
        <f>_xlfn.VAR.S(Tasks[[#This Row],[EST]],Tasks[[#This Row],[ACTUAL]])</f>
        <v>30.03125</v>
      </c>
      <c r="H43" s="24">
        <f>_xlfn.STDEV.S(Tasks[[#This Row],[EST]],Tasks[[#This Row],[ACTUAL]])</f>
        <v>5.4800775541957432</v>
      </c>
      <c r="I43" s="24">
        <f t="shared" si="0"/>
        <v>1.6618196925633568</v>
      </c>
      <c r="J43" s="24">
        <f>(D43/480)*100</f>
        <v>4.1666666666666661</v>
      </c>
      <c r="K43" s="15"/>
    </row>
    <row r="44" spans="1:11" x14ac:dyDescent="0.25">
      <c r="A44" s="52">
        <v>43</v>
      </c>
      <c r="B44" s="15" t="s">
        <v>111</v>
      </c>
      <c r="C44" s="15" t="s">
        <v>54</v>
      </c>
      <c r="D44" s="24">
        <v>80</v>
      </c>
      <c r="E44" s="24">
        <v>65</v>
      </c>
      <c r="F44" s="24">
        <f>AVERAGE($E$2:E44)</f>
        <v>17.38860465116279</v>
      </c>
      <c r="G44" s="24">
        <f>_xlfn.VAR.S(Tasks[[#This Row],[EST]],Tasks[[#This Row],[ACTUAL]])</f>
        <v>112.5</v>
      </c>
      <c r="H44" s="24">
        <f>_xlfn.STDEV.S(Tasks[[#This Row],[EST]],Tasks[[#This Row],[ACTUAL]])</f>
        <v>10.606601717798213</v>
      </c>
      <c r="I44" s="24">
        <f t="shared" si="0"/>
        <v>6.6472787702534273</v>
      </c>
      <c r="J44" s="24">
        <f t="shared" si="1"/>
        <v>16.666666666666664</v>
      </c>
      <c r="K44" s="15"/>
    </row>
    <row r="45" spans="1:11" x14ac:dyDescent="0.25">
      <c r="A45" s="53">
        <v>44</v>
      </c>
      <c r="B45" s="15" t="s">
        <v>112</v>
      </c>
      <c r="C45" s="15" t="s">
        <v>54</v>
      </c>
      <c r="D45" s="24">
        <v>120</v>
      </c>
      <c r="E45" s="24">
        <v>118</v>
      </c>
      <c r="F45" s="24">
        <f>AVERAGE($E$2:E45)</f>
        <v>19.67522727272727</v>
      </c>
      <c r="G45" s="24">
        <f>_xlfn.VAR.S(Tasks[[#This Row],[EST]],Tasks[[#This Row],[ACTUAL]])</f>
        <v>2</v>
      </c>
      <c r="H45" s="24">
        <f>_xlfn.STDEV.S(Tasks[[#This Row],[EST]],Tasks[[#This Row],[ACTUAL]])</f>
        <v>1.4142135623730951</v>
      </c>
      <c r="I45" s="24">
        <f t="shared" si="0"/>
        <v>9.9709181553801418</v>
      </c>
      <c r="J45" s="24">
        <f t="shared" si="1"/>
        <v>25</v>
      </c>
      <c r="K45" s="15"/>
    </row>
    <row r="46" spans="1:11" x14ac:dyDescent="0.25">
      <c r="A46" s="52">
        <v>45</v>
      </c>
      <c r="B46" s="15" t="s">
        <v>113</v>
      </c>
      <c r="C46" s="15" t="s">
        <v>54</v>
      </c>
      <c r="D46" s="24">
        <v>10</v>
      </c>
      <c r="E46" s="24">
        <v>2</v>
      </c>
      <c r="F46" s="24">
        <f>AVERAGE($E$2:E46)</f>
        <v>19.282444444444444</v>
      </c>
      <c r="G46" s="24">
        <f>_xlfn.VAR.S(Tasks[[#This Row],[EST]],Tasks[[#This Row],[ACTUAL]])</f>
        <v>32</v>
      </c>
      <c r="H46" s="24">
        <f>_xlfn.STDEV.S(Tasks[[#This Row],[EST]],Tasks[[#This Row],[ACTUAL]])</f>
        <v>5.6568542494923806</v>
      </c>
      <c r="I46" s="24">
        <f t="shared" si="0"/>
        <v>0.83090984628167841</v>
      </c>
      <c r="J46" s="24">
        <f t="shared" si="1"/>
        <v>2.083333333333333</v>
      </c>
      <c r="K46" s="15"/>
    </row>
    <row r="47" spans="1:11" x14ac:dyDescent="0.25">
      <c r="A47" s="53">
        <v>46</v>
      </c>
      <c r="B47" s="15" t="s">
        <v>114</v>
      </c>
      <c r="C47" s="15" t="s">
        <v>54</v>
      </c>
      <c r="D47" s="24">
        <v>50</v>
      </c>
      <c r="E47" s="24">
        <v>61</v>
      </c>
      <c r="F47" s="24">
        <f>AVERAGE($E$2:E47)</f>
        <v>20.189347826086955</v>
      </c>
      <c r="G47" s="24">
        <f>_xlfn.VAR.S(Tasks[[#This Row],[EST]],Tasks[[#This Row],[ACTUAL]])</f>
        <v>60.5</v>
      </c>
      <c r="H47" s="24">
        <f>_xlfn.STDEV.S(Tasks[[#This Row],[EST]],Tasks[[#This Row],[ACTUAL]])</f>
        <v>7.7781745930520225</v>
      </c>
      <c r="I47" s="24">
        <f t="shared" si="0"/>
        <v>4.1545492314083923</v>
      </c>
      <c r="J47" s="24">
        <f t="shared" si="1"/>
        <v>10.416666666666668</v>
      </c>
      <c r="K47" s="15"/>
    </row>
    <row r="48" spans="1:11" x14ac:dyDescent="0.25">
      <c r="A48" s="52">
        <v>47</v>
      </c>
      <c r="B48" s="15" t="s">
        <v>115</v>
      </c>
      <c r="C48" s="15" t="s">
        <v>54</v>
      </c>
      <c r="D48" s="24">
        <v>15</v>
      </c>
      <c r="E48" s="24">
        <v>4</v>
      </c>
      <c r="F48" s="24">
        <f>AVERAGE($E$2:E48)</f>
        <v>19.844893617021274</v>
      </c>
      <c r="G48" s="24">
        <f>_xlfn.VAR.S(Tasks[[#This Row],[EST]],Tasks[[#This Row],[ACTUAL]])</f>
        <v>60.5</v>
      </c>
      <c r="H48" s="24">
        <f>_xlfn.STDEV.S(Tasks[[#This Row],[EST]],Tasks[[#This Row],[ACTUAL]])</f>
        <v>7.7781745930520225</v>
      </c>
      <c r="I48" s="24">
        <f t="shared" si="0"/>
        <v>1.2463647694225177</v>
      </c>
      <c r="J48" s="24">
        <f t="shared" si="1"/>
        <v>3.125</v>
      </c>
      <c r="K48" s="15"/>
    </row>
    <row r="49" spans="1:11" x14ac:dyDescent="0.25">
      <c r="A49" s="53">
        <v>48</v>
      </c>
      <c r="B49" s="17" t="s">
        <v>116</v>
      </c>
      <c r="C49" s="15" t="s">
        <v>54</v>
      </c>
      <c r="D49" s="24">
        <v>12</v>
      </c>
      <c r="E49" s="24">
        <v>11</v>
      </c>
      <c r="F49" s="24">
        <f>AVERAGE($E$2:E49)</f>
        <v>19.660625</v>
      </c>
      <c r="G49" s="24">
        <f>_xlfn.VAR.S(Tasks[[#This Row],[EST]],Tasks[[#This Row],[ACTUAL]])</f>
        <v>0.5</v>
      </c>
      <c r="H49" s="24">
        <f>_xlfn.STDEV.S(Tasks[[#This Row],[EST]],Tasks[[#This Row],[ACTUAL]])</f>
        <v>0.70710678118654757</v>
      </c>
      <c r="I49" s="24">
        <f t="shared" si="0"/>
        <v>0.99709181553801418</v>
      </c>
      <c r="J49" s="24">
        <f t="shared" si="1"/>
        <v>2.5</v>
      </c>
      <c r="K49" s="15"/>
    </row>
    <row r="50" spans="1:11" x14ac:dyDescent="0.25">
      <c r="A50" s="52">
        <v>49</v>
      </c>
      <c r="B50" s="17" t="s">
        <v>117</v>
      </c>
      <c r="C50" s="15" t="s">
        <v>54</v>
      </c>
      <c r="D50" s="24">
        <v>45</v>
      </c>
      <c r="E50" s="24">
        <v>60</v>
      </c>
      <c r="F50" s="24">
        <f>AVERAGE($E$2:E50)</f>
        <v>20.483877551020406</v>
      </c>
      <c r="G50" s="24">
        <f>_xlfn.VAR.S(Tasks[[#This Row],[EST]],Tasks[[#This Row],[ACTUAL]])</f>
        <v>112.5</v>
      </c>
      <c r="H50" s="24">
        <f>_xlfn.STDEV.S(Tasks[[#This Row],[EST]],Tasks[[#This Row],[ACTUAL]])</f>
        <v>10.606601717798213</v>
      </c>
      <c r="I50" s="24">
        <f t="shared" si="0"/>
        <v>3.739094308267553</v>
      </c>
      <c r="J50" s="24">
        <f t="shared" si="1"/>
        <v>9.375</v>
      </c>
      <c r="K50" s="15"/>
    </row>
    <row r="51" spans="1:11" s="25" customFormat="1" ht="15.75" thickBot="1" x14ac:dyDescent="0.3">
      <c r="A51" s="53">
        <v>50</v>
      </c>
      <c r="B51" s="17" t="s">
        <v>118</v>
      </c>
      <c r="C51" s="15" t="s">
        <v>54</v>
      </c>
      <c r="D51" s="24">
        <v>90</v>
      </c>
      <c r="E51" s="24">
        <v>62</v>
      </c>
      <c r="F51" s="24">
        <f>AVERAGE($E$2:E51)</f>
        <v>21.3142</v>
      </c>
      <c r="G51" s="24">
        <f>_xlfn.VAR.S(Tasks[[#This Row],[EST]],Tasks[[#This Row],[ACTUAL]])</f>
        <v>392</v>
      </c>
      <c r="H51" s="24">
        <f>_xlfn.STDEV.S(Tasks[[#This Row],[EST]],Tasks[[#This Row],[ACTUAL]])</f>
        <v>19.798989873223331</v>
      </c>
      <c r="I51" s="24">
        <f t="shared" si="0"/>
        <v>7.4781886165351059</v>
      </c>
      <c r="J51" s="24">
        <f t="shared" si="1"/>
        <v>18.75</v>
      </c>
    </row>
    <row r="52" spans="1:11" s="28" customFormat="1" ht="15.75" thickTop="1" x14ac:dyDescent="0.25">
      <c r="A52" s="54"/>
      <c r="B52" s="26" t="s">
        <v>119</v>
      </c>
      <c r="C52" s="26"/>
      <c r="D52" s="27">
        <f>SUM(D2:D51)</f>
        <v>1203.5</v>
      </c>
      <c r="E52" s="27">
        <f>SUM(E2:E51)</f>
        <v>1065.71</v>
      </c>
      <c r="F52" s="27"/>
      <c r="G52" s="27"/>
      <c r="H52" s="27"/>
      <c r="I52" s="27">
        <f>SUM(I2:I51)</f>
        <v>100.00000000000003</v>
      </c>
      <c r="J52" s="27"/>
    </row>
    <row r="53" spans="1:11" s="29" customFormat="1" x14ac:dyDescent="0.25">
      <c r="A53" s="55"/>
      <c r="B53" s="30" t="s">
        <v>120</v>
      </c>
      <c r="C53" s="30"/>
      <c r="D53" s="31">
        <f>D52/60</f>
        <v>20.058333333333334</v>
      </c>
      <c r="E53" s="31">
        <f>E52/60</f>
        <v>17.761833333333335</v>
      </c>
      <c r="F53" s="31">
        <v>21.31</v>
      </c>
      <c r="G53" s="31"/>
      <c r="H53" s="31"/>
      <c r="I53" s="31"/>
      <c r="J53" s="31"/>
    </row>
    <row r="54" spans="1:11" x14ac:dyDescent="0.25">
      <c r="B54" s="32" t="s">
        <v>121</v>
      </c>
      <c r="C54" s="32"/>
      <c r="D54" s="33">
        <f>D53/8</f>
        <v>2.5072916666666667</v>
      </c>
      <c r="E54" s="33">
        <f>E53/8</f>
        <v>2.2202291666666669</v>
      </c>
      <c r="F54" s="33">
        <f>F53/8</f>
        <v>2.6637499999999998</v>
      </c>
      <c r="G54" s="33"/>
      <c r="H54" s="33"/>
      <c r="I54" s="33"/>
      <c r="J54" s="33"/>
    </row>
    <row r="55" spans="1:11" x14ac:dyDescent="0.25">
      <c r="B55" s="19"/>
      <c r="C55" s="19"/>
      <c r="D55" s="34"/>
      <c r="E55" s="34"/>
      <c r="F55" s="34"/>
      <c r="G55" s="34"/>
      <c r="H55" s="34"/>
      <c r="I55" s="35"/>
      <c r="J55" s="35"/>
    </row>
  </sheetData>
  <conditionalFormatting sqref="I2:J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3E6D0-AD47-44CD-B420-1CAEFD437D4E}">
  <dimension ref="A1:G23"/>
  <sheetViews>
    <sheetView workbookViewId="0">
      <selection activeCell="B9" sqref="B9"/>
    </sheetView>
  </sheetViews>
  <sheetFormatPr defaultRowHeight="15" x14ac:dyDescent="0.25"/>
  <cols>
    <col min="1" max="1" width="11.42578125" style="56" customWidth="1"/>
    <col min="2" max="2" width="66.28515625" bestFit="1" customWidth="1"/>
    <col min="3" max="3" width="11" customWidth="1"/>
    <col min="4" max="4" width="12.28515625" customWidth="1"/>
    <col min="5" max="5" width="21.5703125" customWidth="1"/>
    <col min="6" max="6" width="15.140625" customWidth="1"/>
    <col min="7" max="7" width="14.7109375" customWidth="1"/>
  </cols>
  <sheetData>
    <row r="1" spans="1:7" ht="22.5" customHeight="1" x14ac:dyDescent="0.25">
      <c r="A1" s="57" t="s">
        <v>60</v>
      </c>
      <c r="B1" s="36" t="s">
        <v>61</v>
      </c>
      <c r="C1" s="37" t="s">
        <v>62</v>
      </c>
      <c r="D1" s="37" t="s">
        <v>63</v>
      </c>
      <c r="E1" s="38" t="s">
        <v>122</v>
      </c>
      <c r="F1" s="38" t="s">
        <v>68</v>
      </c>
      <c r="G1" s="37" t="s">
        <v>123</v>
      </c>
    </row>
    <row r="2" spans="1:7" x14ac:dyDescent="0.25">
      <c r="A2" s="58">
        <v>1</v>
      </c>
      <c r="B2" s="15" t="s">
        <v>69</v>
      </c>
      <c r="C2" s="24">
        <v>12.5</v>
      </c>
      <c r="D2" s="24">
        <v>6.5</v>
      </c>
      <c r="E2" s="24">
        <f>(C2/C20)*100</f>
        <v>2.9940119760479043</v>
      </c>
      <c r="F2" s="24">
        <f t="shared" ref="F2:F20" si="0">(C2/480)*100</f>
        <v>2.604166666666667</v>
      </c>
      <c r="G2" s="39" t="str">
        <f ca="1">_xlfn.FORMULATEXT(PrimaryTasks[[#This Row],[% 8HR]])</f>
        <v>=(C2/480)*100</v>
      </c>
    </row>
    <row r="3" spans="1:7" x14ac:dyDescent="0.25">
      <c r="A3" s="53">
        <v>2</v>
      </c>
      <c r="B3" s="15" t="s">
        <v>70</v>
      </c>
      <c r="C3" s="24">
        <v>45</v>
      </c>
      <c r="D3" s="24">
        <v>24.13</v>
      </c>
      <c r="E3" s="24">
        <f>(C3/C20)*100</f>
        <v>10.778443113772456</v>
      </c>
      <c r="F3" s="24">
        <f t="shared" si="0"/>
        <v>9.375</v>
      </c>
      <c r="G3" s="39" t="str">
        <f ca="1">_xlfn.FORMULATEXT(PrimaryTasks[[#This Row],[% 8HR]])</f>
        <v>=(C3/480)*100</v>
      </c>
    </row>
    <row r="4" spans="1:7" x14ac:dyDescent="0.25">
      <c r="A4" s="58">
        <v>3</v>
      </c>
      <c r="B4" s="15" t="s">
        <v>71</v>
      </c>
      <c r="C4" s="24">
        <v>30</v>
      </c>
      <c r="D4" s="24">
        <v>14</v>
      </c>
      <c r="E4" s="24">
        <f>(C4/C20)*100</f>
        <v>7.1856287425149699</v>
      </c>
      <c r="F4" s="24">
        <f t="shared" si="0"/>
        <v>6.25</v>
      </c>
      <c r="G4" s="39" t="str">
        <f ca="1">_xlfn.FORMULATEXT(PrimaryTasks[[#This Row],[% 8HR]])</f>
        <v>=(C4/480)*100</v>
      </c>
    </row>
    <row r="5" spans="1:7" x14ac:dyDescent="0.25">
      <c r="A5" s="53">
        <v>4</v>
      </c>
      <c r="B5" s="15" t="s">
        <v>72</v>
      </c>
      <c r="C5" s="24">
        <v>15</v>
      </c>
      <c r="D5" s="24">
        <v>8.5</v>
      </c>
      <c r="E5" s="24">
        <f>(C5/C20)*100</f>
        <v>3.5928143712574849</v>
      </c>
      <c r="F5" s="24">
        <f t="shared" si="0"/>
        <v>3.125</v>
      </c>
      <c r="G5" s="39" t="str">
        <f ca="1">_xlfn.FORMULATEXT(PrimaryTasks[[#This Row],[% 8HR]])</f>
        <v>=(C5/480)*100</v>
      </c>
    </row>
    <row r="6" spans="1:7" x14ac:dyDescent="0.25">
      <c r="A6" s="58">
        <v>10</v>
      </c>
      <c r="B6" s="15" t="s">
        <v>78</v>
      </c>
      <c r="C6" s="24">
        <v>30</v>
      </c>
      <c r="D6" s="24">
        <v>17</v>
      </c>
      <c r="E6" s="24">
        <f>(C6/C20)*100</f>
        <v>7.1856287425149699</v>
      </c>
      <c r="F6" s="24">
        <f t="shared" si="0"/>
        <v>6.25</v>
      </c>
      <c r="G6" s="39" t="str">
        <f ca="1">_xlfn.FORMULATEXT(PrimaryTasks[[#This Row],[% 8HR]])</f>
        <v>=(C6/480)*100</v>
      </c>
    </row>
    <row r="7" spans="1:7" x14ac:dyDescent="0.25">
      <c r="A7" s="53">
        <v>12</v>
      </c>
      <c r="B7" s="15" t="s">
        <v>80</v>
      </c>
      <c r="C7" s="24">
        <v>5</v>
      </c>
      <c r="D7" s="24">
        <v>6</v>
      </c>
      <c r="E7" s="24">
        <f>(C7/C20)*100</f>
        <v>1.1976047904191618</v>
      </c>
      <c r="F7" s="24">
        <f t="shared" si="0"/>
        <v>1.0416666666666665</v>
      </c>
      <c r="G7" s="39" t="str">
        <f ca="1">_xlfn.FORMULATEXT(PrimaryTasks[[#This Row],[% 8HR]])</f>
        <v>=(C7/480)*100</v>
      </c>
    </row>
    <row r="8" spans="1:7" x14ac:dyDescent="0.25">
      <c r="A8" s="58">
        <v>29</v>
      </c>
      <c r="B8" s="15" t="s">
        <v>97</v>
      </c>
      <c r="C8" s="24">
        <v>20</v>
      </c>
      <c r="D8" s="24">
        <v>13.5</v>
      </c>
      <c r="E8" s="24">
        <f>(C8/C20)*100</f>
        <v>4.7904191616766472</v>
      </c>
      <c r="F8" s="24">
        <f t="shared" si="0"/>
        <v>4.1666666666666661</v>
      </c>
      <c r="G8" s="39" t="str">
        <f ca="1">_xlfn.FORMULATEXT(PrimaryTasks[[#This Row],[% 8HR]])</f>
        <v>=(C8/480)*100</v>
      </c>
    </row>
    <row r="9" spans="1:7" x14ac:dyDescent="0.25">
      <c r="A9" s="53">
        <v>23</v>
      </c>
      <c r="B9" s="15" t="s">
        <v>91</v>
      </c>
      <c r="C9" s="24">
        <v>5</v>
      </c>
      <c r="D9" s="24">
        <v>7</v>
      </c>
      <c r="E9" s="24">
        <f>(C9/C20)*100</f>
        <v>1.1976047904191618</v>
      </c>
      <c r="F9" s="24">
        <f t="shared" si="0"/>
        <v>1.0416666666666665</v>
      </c>
      <c r="G9" s="39" t="str">
        <f ca="1">_xlfn.FORMULATEXT(PrimaryTasks[[#This Row],[% 8HR]])</f>
        <v>=(C9/480)*100</v>
      </c>
    </row>
    <row r="10" spans="1:7" x14ac:dyDescent="0.25">
      <c r="A10" s="58">
        <v>27</v>
      </c>
      <c r="B10" s="15" t="s">
        <v>95</v>
      </c>
      <c r="C10" s="24">
        <v>5</v>
      </c>
      <c r="D10" s="24">
        <v>2.5</v>
      </c>
      <c r="E10" s="24">
        <f>(C10/C20)*100</f>
        <v>1.1976047904191618</v>
      </c>
      <c r="F10" s="24">
        <f t="shared" si="0"/>
        <v>1.0416666666666665</v>
      </c>
      <c r="G10" s="39" t="str">
        <f ca="1">_xlfn.FORMULATEXT(PrimaryTasks[[#This Row],[% 8HR]])</f>
        <v>=(C10/480)*100</v>
      </c>
    </row>
    <row r="11" spans="1:7" x14ac:dyDescent="0.25">
      <c r="A11" s="53">
        <v>31</v>
      </c>
      <c r="B11" s="15" t="s">
        <v>124</v>
      </c>
      <c r="C11" s="24">
        <v>5</v>
      </c>
      <c r="D11" s="24">
        <v>7.25</v>
      </c>
      <c r="E11" s="24">
        <f>(C11/C20)*100</f>
        <v>1.1976047904191618</v>
      </c>
      <c r="F11" s="24">
        <f t="shared" si="0"/>
        <v>1.0416666666666665</v>
      </c>
      <c r="G11" s="39" t="str">
        <f ca="1">_xlfn.FORMULATEXT(PrimaryTasks[[#This Row],[% 8HR]])</f>
        <v>=(C11/480)*100</v>
      </c>
    </row>
    <row r="12" spans="1:7" x14ac:dyDescent="0.25">
      <c r="A12" s="58">
        <v>32</v>
      </c>
      <c r="B12" s="15" t="s">
        <v>100</v>
      </c>
      <c r="C12" s="24">
        <v>30</v>
      </c>
      <c r="D12" s="24">
        <v>13.5</v>
      </c>
      <c r="E12" s="24">
        <f>(C12/C20)*100</f>
        <v>7.1856287425149699</v>
      </c>
      <c r="F12" s="24">
        <f t="shared" si="0"/>
        <v>6.25</v>
      </c>
      <c r="G12" s="39" t="str">
        <f ca="1">_xlfn.FORMULATEXT(PrimaryTasks[[#This Row],[% 8HR]])</f>
        <v>=(C12/480)*100</v>
      </c>
    </row>
    <row r="13" spans="1:7" x14ac:dyDescent="0.25">
      <c r="A13" s="53">
        <v>33</v>
      </c>
      <c r="B13" s="15" t="s">
        <v>101</v>
      </c>
      <c r="C13" s="24">
        <v>20</v>
      </c>
      <c r="D13" s="24">
        <v>14.5</v>
      </c>
      <c r="E13" s="24">
        <f>(C13/C20)*100</f>
        <v>4.7904191616766472</v>
      </c>
      <c r="F13" s="24">
        <f t="shared" si="0"/>
        <v>4.1666666666666661</v>
      </c>
      <c r="G13" s="39" t="str">
        <f ca="1">_xlfn.FORMULATEXT(PrimaryTasks[[#This Row],[% 8HR]])</f>
        <v>=(C13/480)*100</v>
      </c>
    </row>
    <row r="14" spans="1:7" x14ac:dyDescent="0.25">
      <c r="A14" s="58">
        <v>34</v>
      </c>
      <c r="B14" s="15" t="s">
        <v>102</v>
      </c>
      <c r="C14" s="24">
        <v>35</v>
      </c>
      <c r="D14" s="24">
        <v>4.75</v>
      </c>
      <c r="E14" s="24">
        <f>(C14/C20)*100</f>
        <v>8.3832335329341312</v>
      </c>
      <c r="F14" s="24">
        <f t="shared" si="0"/>
        <v>7.291666666666667</v>
      </c>
      <c r="G14" s="39" t="str">
        <f ca="1">_xlfn.FORMULATEXT(PrimaryTasks[[#This Row],[% 8HR]])</f>
        <v>=(C14/480)*100</v>
      </c>
    </row>
    <row r="15" spans="1:7" x14ac:dyDescent="0.25">
      <c r="A15" s="53">
        <v>36</v>
      </c>
      <c r="B15" s="17" t="s">
        <v>104</v>
      </c>
      <c r="C15" s="24">
        <v>10</v>
      </c>
      <c r="D15" s="24">
        <v>6.75</v>
      </c>
      <c r="E15" s="24">
        <f>(C15/C20)*100</f>
        <v>2.3952095808383236</v>
      </c>
      <c r="F15" s="24">
        <f t="shared" si="0"/>
        <v>2.083333333333333</v>
      </c>
      <c r="G15" s="39" t="str">
        <f ca="1">_xlfn.FORMULATEXT(PrimaryTasks[[#This Row],[% 8HR]])</f>
        <v>=(C15/480)*100</v>
      </c>
    </row>
    <row r="16" spans="1:7" x14ac:dyDescent="0.25">
      <c r="A16" s="58">
        <v>38</v>
      </c>
      <c r="B16" s="15" t="s">
        <v>106</v>
      </c>
      <c r="C16" s="24">
        <v>10</v>
      </c>
      <c r="D16" s="24">
        <v>5.88</v>
      </c>
      <c r="E16" s="24">
        <f>(C16/C20)*100</f>
        <v>2.3952095808383236</v>
      </c>
      <c r="F16" s="24">
        <f t="shared" si="0"/>
        <v>2.083333333333333</v>
      </c>
      <c r="G16" s="39" t="str">
        <f ca="1">_xlfn.FORMULATEXT(PrimaryTasks[[#This Row],[% 8HR]])</f>
        <v>=(C16/480)*100</v>
      </c>
    </row>
    <row r="17" spans="1:7" x14ac:dyDescent="0.25">
      <c r="A17" s="53">
        <v>7</v>
      </c>
      <c r="B17" s="17" t="s">
        <v>125</v>
      </c>
      <c r="C17" s="24">
        <v>40</v>
      </c>
      <c r="D17" s="24">
        <v>27</v>
      </c>
      <c r="E17" s="24">
        <f>(C17/C20)*100</f>
        <v>9.5808383233532943</v>
      </c>
      <c r="F17" s="24">
        <f t="shared" si="0"/>
        <v>8.3333333333333321</v>
      </c>
      <c r="G17" s="39" t="str">
        <f ca="1">_xlfn.FORMULATEXT(PrimaryTasks[[#This Row],[% 8HR]])</f>
        <v>=(C17/480)*100</v>
      </c>
    </row>
    <row r="18" spans="1:7" x14ac:dyDescent="0.25">
      <c r="A18" s="58">
        <v>40</v>
      </c>
      <c r="B18" s="17" t="s">
        <v>108</v>
      </c>
      <c r="C18" s="24">
        <v>10</v>
      </c>
      <c r="D18" s="24">
        <v>29</v>
      </c>
      <c r="E18" s="24">
        <f>(C18/C20)*100</f>
        <v>2.3952095808383236</v>
      </c>
      <c r="F18" s="24">
        <f t="shared" si="0"/>
        <v>2.083333333333333</v>
      </c>
      <c r="G18" s="39" t="str">
        <f ca="1">_xlfn.FORMULATEXT(PrimaryTasks[[#This Row],[% 8HR]])</f>
        <v>=(C18/480)*100</v>
      </c>
    </row>
    <row r="19" spans="1:7" ht="15.75" thickBot="1" x14ac:dyDescent="0.3">
      <c r="A19" s="53">
        <v>50</v>
      </c>
      <c r="B19" s="17" t="s">
        <v>118</v>
      </c>
      <c r="C19" s="24">
        <v>90</v>
      </c>
      <c r="D19" s="24">
        <v>62</v>
      </c>
      <c r="E19" s="24">
        <f>(C19/C20)*100</f>
        <v>21.556886227544911</v>
      </c>
      <c r="F19" s="24">
        <f t="shared" si="0"/>
        <v>18.75</v>
      </c>
      <c r="G19" s="39" t="str">
        <f ca="1">_xlfn.FORMULATEXT(PrimaryTasks[[#This Row],[% 8HR]])</f>
        <v>=(C19/480)*100</v>
      </c>
    </row>
    <row r="20" spans="1:7" ht="15.75" thickTop="1" x14ac:dyDescent="0.25">
      <c r="A20" s="59"/>
      <c r="B20" s="41" t="s">
        <v>119</v>
      </c>
      <c r="C20" s="42">
        <f>SUM(C2:C19)</f>
        <v>417.5</v>
      </c>
      <c r="D20" s="42">
        <f>SUM(D2:D19)</f>
        <v>269.76</v>
      </c>
      <c r="E20" s="42">
        <f>SUM(E2:E19)</f>
        <v>100.00000000000001</v>
      </c>
      <c r="F20" s="42">
        <f t="shared" si="0"/>
        <v>86.979166666666657</v>
      </c>
      <c r="G20" s="40" t="str">
        <f ca="1">_xlfn.FORMULATEXT(F20)</f>
        <v>=(C20/480)*100</v>
      </c>
    </row>
    <row r="21" spans="1:7" x14ac:dyDescent="0.25">
      <c r="B21" s="30" t="s">
        <v>126</v>
      </c>
      <c r="C21" s="31">
        <f>C20/60</f>
        <v>6.958333333333333</v>
      </c>
      <c r="D21" s="31">
        <f>D20/60</f>
        <v>4.4959999999999996</v>
      </c>
      <c r="E21" s="31" t="str">
        <f ca="1">_xlfn.FORMULATEXT(C21)</f>
        <v>=C20/60</v>
      </c>
      <c r="F21" s="43"/>
    </row>
    <row r="22" spans="1:7" x14ac:dyDescent="0.25">
      <c r="B22" s="32" t="s">
        <v>121</v>
      </c>
      <c r="C22" s="33">
        <f>C21/8</f>
        <v>0.86979166666666663</v>
      </c>
      <c r="D22" s="33">
        <f>D21/8</f>
        <v>0.56199999999999994</v>
      </c>
      <c r="E22" s="33" t="str">
        <f ca="1">_xlfn.FORMULATEXT(C22)</f>
        <v>=C21/8</v>
      </c>
      <c r="F22" s="44"/>
    </row>
    <row r="23" spans="1:7" x14ac:dyDescent="0.25">
      <c r="B23" s="19" t="s">
        <v>127</v>
      </c>
      <c r="C23" s="34">
        <f>8-C21</f>
        <v>1.041666666666667</v>
      </c>
      <c r="D23" s="34">
        <f>8-D21</f>
        <v>3.5040000000000004</v>
      </c>
      <c r="E23" s="35" t="str">
        <f ca="1">_xlfn.FORMULATEXT(C23)</f>
        <v>=8-C21</v>
      </c>
      <c r="F23" s="35"/>
    </row>
  </sheetData>
  <conditionalFormatting sqref="E2:F1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{CC2E8E60-F560-4DC0-A4AA-26A774ADBC48}</x14:id>
        </ext>
      </extLst>
    </cfRule>
  </conditionalFormatting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C2E8E60-F560-4DC0-A4AA-26A774ADBC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E2:F19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2E6D4-622E-43E6-8D74-7E191198C75D}">
  <dimension ref="A1:G43"/>
  <sheetViews>
    <sheetView workbookViewId="0">
      <selection activeCell="B29" sqref="B29"/>
    </sheetView>
  </sheetViews>
  <sheetFormatPr defaultRowHeight="15" x14ac:dyDescent="0.25"/>
  <cols>
    <col min="1" max="1" width="11.28515625" style="56" bestFit="1" customWidth="1"/>
    <col min="2" max="2" width="65" customWidth="1"/>
    <col min="3" max="3" width="10.140625" customWidth="1"/>
    <col min="4" max="4" width="12.5703125" customWidth="1"/>
    <col min="5" max="5" width="21.5703125" customWidth="1"/>
    <col min="6" max="6" width="18.28515625" customWidth="1"/>
    <col min="7" max="7" width="13.5703125" customWidth="1"/>
  </cols>
  <sheetData>
    <row r="1" spans="1:7" ht="24.75" customHeight="1" x14ac:dyDescent="0.25">
      <c r="A1" s="60" t="s">
        <v>60</v>
      </c>
      <c r="B1" s="45" t="s">
        <v>61</v>
      </c>
      <c r="C1" s="46" t="s">
        <v>62</v>
      </c>
      <c r="D1" s="46" t="s">
        <v>63</v>
      </c>
      <c r="E1" s="47" t="s">
        <v>122</v>
      </c>
      <c r="F1" s="47" t="s">
        <v>68</v>
      </c>
      <c r="G1" s="46" t="s">
        <v>123</v>
      </c>
    </row>
    <row r="2" spans="1:7" x14ac:dyDescent="0.25">
      <c r="A2" s="61">
        <v>42</v>
      </c>
      <c r="B2" s="15" t="s">
        <v>110</v>
      </c>
      <c r="C2" s="24">
        <v>20</v>
      </c>
      <c r="D2" s="24">
        <v>12.25</v>
      </c>
      <c r="E2" s="24">
        <f>(C2/C34)*100</f>
        <v>2.5608194622279128</v>
      </c>
      <c r="F2" s="24">
        <f>(C2/480)*100</f>
        <v>4.1666666666666661</v>
      </c>
      <c r="G2" s="39" t="str">
        <f ca="1">_xlfn.FORMULATEXT(SecondaryTasks[[#This Row],[% 8HR]])</f>
        <v>=(C2/480)*100</v>
      </c>
    </row>
    <row r="3" spans="1:7" x14ac:dyDescent="0.25">
      <c r="A3" s="53">
        <v>5</v>
      </c>
      <c r="B3" s="15" t="s">
        <v>73</v>
      </c>
      <c r="C3" s="24">
        <v>5</v>
      </c>
      <c r="D3" s="24">
        <v>2.75</v>
      </c>
      <c r="E3" s="24">
        <f>(C3/C34)*100</f>
        <v>0.6402048655569782</v>
      </c>
      <c r="F3" s="24">
        <f t="shared" ref="F3:F33" si="0">(C3/480)*100</f>
        <v>1.0416666666666665</v>
      </c>
      <c r="G3" s="39" t="str">
        <f ca="1">_xlfn.FORMULATEXT(SecondaryTasks[[#This Row],[% 8HR]])</f>
        <v>=(C3/480)*100</v>
      </c>
    </row>
    <row r="4" spans="1:7" x14ac:dyDescent="0.25">
      <c r="A4" s="61">
        <v>6</v>
      </c>
      <c r="B4" s="15" t="s">
        <v>74</v>
      </c>
      <c r="C4" s="24">
        <v>2</v>
      </c>
      <c r="D4" s="24">
        <v>0.5</v>
      </c>
      <c r="E4" s="24">
        <f>(C4/C34)*100</f>
        <v>0.25608194622279129</v>
      </c>
      <c r="F4" s="24">
        <f t="shared" si="0"/>
        <v>0.41666666666666669</v>
      </c>
      <c r="G4" s="39" t="str">
        <f ca="1">_xlfn.FORMULATEXT(SecondaryTasks[[#This Row],[% 8HR]])</f>
        <v>=(C4/480)*100</v>
      </c>
    </row>
    <row r="5" spans="1:7" x14ac:dyDescent="0.25">
      <c r="A5" s="53">
        <v>8</v>
      </c>
      <c r="B5" s="15" t="s">
        <v>76</v>
      </c>
      <c r="C5" s="24">
        <v>5</v>
      </c>
      <c r="D5" s="24">
        <v>1</v>
      </c>
      <c r="E5" s="24">
        <f>(C5/C34)*100</f>
        <v>0.6402048655569782</v>
      </c>
      <c r="F5" s="24">
        <f t="shared" si="0"/>
        <v>1.0416666666666665</v>
      </c>
      <c r="G5" s="39" t="str">
        <f ca="1">_xlfn.FORMULATEXT(SecondaryTasks[[#This Row],[% 8HR]])</f>
        <v>=(C5/480)*100</v>
      </c>
    </row>
    <row r="6" spans="1:7" x14ac:dyDescent="0.25">
      <c r="A6" s="61">
        <v>9</v>
      </c>
      <c r="B6" s="15" t="s">
        <v>77</v>
      </c>
      <c r="C6" s="24">
        <v>10</v>
      </c>
      <c r="D6" s="24">
        <v>5.25</v>
      </c>
      <c r="E6" s="24">
        <f>(C6/C34)*100</f>
        <v>1.2804097311139564</v>
      </c>
      <c r="F6" s="24">
        <f t="shared" si="0"/>
        <v>2.083333333333333</v>
      </c>
      <c r="G6" s="39" t="str">
        <f ca="1">_xlfn.FORMULATEXT(SecondaryTasks[[#This Row],[% 8HR]])</f>
        <v>=(C6/480)*100</v>
      </c>
    </row>
    <row r="7" spans="1:7" x14ac:dyDescent="0.25">
      <c r="A7" s="53">
        <v>13</v>
      </c>
      <c r="B7" s="15" t="s">
        <v>81</v>
      </c>
      <c r="C7" s="24">
        <v>30</v>
      </c>
      <c r="D7" s="24">
        <v>10</v>
      </c>
      <c r="E7" s="24">
        <f>(C7/C34)*100</f>
        <v>3.841229193341869</v>
      </c>
      <c r="F7" s="24">
        <f t="shared" si="0"/>
        <v>6.25</v>
      </c>
      <c r="G7" s="39" t="str">
        <f ca="1">_xlfn.FORMULATEXT(SecondaryTasks[[#This Row],[% 8HR]])</f>
        <v>=(C7/480)*100</v>
      </c>
    </row>
    <row r="8" spans="1:7" x14ac:dyDescent="0.25">
      <c r="A8" s="61">
        <v>14</v>
      </c>
      <c r="B8" s="15" t="s">
        <v>82</v>
      </c>
      <c r="C8" s="24">
        <v>120</v>
      </c>
      <c r="D8" s="24">
        <v>90</v>
      </c>
      <c r="E8" s="24">
        <f>(C8/C34)*100</f>
        <v>15.364916773367476</v>
      </c>
      <c r="F8" s="24">
        <f t="shared" si="0"/>
        <v>25</v>
      </c>
      <c r="G8" s="39" t="str">
        <f ca="1">_xlfn.FORMULATEXT(SecondaryTasks[[#This Row],[% 8HR]])</f>
        <v>=(C8/480)*100</v>
      </c>
    </row>
    <row r="9" spans="1:7" x14ac:dyDescent="0.25">
      <c r="A9" s="53">
        <v>15</v>
      </c>
      <c r="B9" s="15" t="s">
        <v>83</v>
      </c>
      <c r="C9" s="24">
        <v>60</v>
      </c>
      <c r="D9" s="24">
        <v>152</v>
      </c>
      <c r="E9" s="24">
        <f>(C9/C34)*100</f>
        <v>7.6824583866837379</v>
      </c>
      <c r="F9" s="24">
        <f t="shared" si="0"/>
        <v>12.5</v>
      </c>
      <c r="G9" s="39" t="str">
        <f ca="1">_xlfn.FORMULATEXT(SecondaryTasks[[#This Row],[% 8HR]])</f>
        <v>=(C9/480)*100</v>
      </c>
    </row>
    <row r="10" spans="1:7" x14ac:dyDescent="0.25">
      <c r="A10" s="61">
        <v>16</v>
      </c>
      <c r="B10" s="15" t="s">
        <v>84</v>
      </c>
      <c r="C10" s="24">
        <v>15</v>
      </c>
      <c r="D10" s="24">
        <v>11</v>
      </c>
      <c r="E10" s="24">
        <f>(C10/C34)*100</f>
        <v>1.9206145966709345</v>
      </c>
      <c r="F10" s="24">
        <f t="shared" si="0"/>
        <v>3.125</v>
      </c>
      <c r="G10" s="39" t="str">
        <f ca="1">_xlfn.FORMULATEXT(SecondaryTasks[[#This Row],[% 8HR]])</f>
        <v>=(C10/480)*100</v>
      </c>
    </row>
    <row r="11" spans="1:7" x14ac:dyDescent="0.25">
      <c r="A11" s="62">
        <v>17</v>
      </c>
      <c r="B11" s="15" t="s">
        <v>85</v>
      </c>
      <c r="C11" s="24">
        <v>20</v>
      </c>
      <c r="D11" s="24">
        <v>13.5</v>
      </c>
      <c r="E11" s="24">
        <f>(C11/C34)*100</f>
        <v>2.5608194622279128</v>
      </c>
      <c r="F11" s="24">
        <f t="shared" si="0"/>
        <v>4.1666666666666661</v>
      </c>
      <c r="G11" s="39" t="str">
        <f ca="1">_xlfn.FORMULATEXT(SecondaryTasks[[#This Row],[% 8HR]])</f>
        <v>=(C11/480)*100</v>
      </c>
    </row>
    <row r="12" spans="1:7" x14ac:dyDescent="0.25">
      <c r="A12" s="61">
        <v>18</v>
      </c>
      <c r="B12" s="15" t="s">
        <v>86</v>
      </c>
      <c r="C12" s="24">
        <v>10</v>
      </c>
      <c r="D12" s="24">
        <v>21</v>
      </c>
      <c r="E12" s="24">
        <f>(C12/C34)*100</f>
        <v>1.2804097311139564</v>
      </c>
      <c r="F12" s="24">
        <f t="shared" si="0"/>
        <v>2.083333333333333</v>
      </c>
      <c r="G12" s="39" t="str">
        <f ca="1">_xlfn.FORMULATEXT(SecondaryTasks[[#This Row],[% 8HR]])</f>
        <v>=(C12/480)*100</v>
      </c>
    </row>
    <row r="13" spans="1:7" x14ac:dyDescent="0.25">
      <c r="A13" s="62">
        <v>19</v>
      </c>
      <c r="B13" s="15" t="s">
        <v>87</v>
      </c>
      <c r="C13" s="24">
        <v>15</v>
      </c>
      <c r="D13" s="24">
        <v>18.5</v>
      </c>
      <c r="E13" s="24">
        <f>(C13/C34)*100</f>
        <v>1.9206145966709345</v>
      </c>
      <c r="F13" s="24">
        <f t="shared" si="0"/>
        <v>3.125</v>
      </c>
      <c r="G13" s="39" t="str">
        <f ca="1">_xlfn.FORMULATEXT(SecondaryTasks[[#This Row],[% 8HR]])</f>
        <v>=(C13/480)*100</v>
      </c>
    </row>
    <row r="14" spans="1:7" x14ac:dyDescent="0.25">
      <c r="A14" s="61">
        <v>20</v>
      </c>
      <c r="B14" s="15" t="s">
        <v>88</v>
      </c>
      <c r="C14" s="24">
        <v>25</v>
      </c>
      <c r="D14" s="24">
        <v>23</v>
      </c>
      <c r="E14" s="24">
        <f>(C14/C34)*100</f>
        <v>3.2010243277848911</v>
      </c>
      <c r="F14" s="24">
        <f t="shared" si="0"/>
        <v>5.2083333333333339</v>
      </c>
      <c r="G14" s="39" t="str">
        <f ca="1">_xlfn.FORMULATEXT(SecondaryTasks[[#This Row],[% 8HR]])</f>
        <v>=(C14/480)*100</v>
      </c>
    </row>
    <row r="15" spans="1:7" x14ac:dyDescent="0.25">
      <c r="A15" s="62">
        <v>21</v>
      </c>
      <c r="B15" s="15" t="s">
        <v>89</v>
      </c>
      <c r="C15" s="24">
        <v>25</v>
      </c>
      <c r="D15" s="24">
        <v>14</v>
      </c>
      <c r="E15" s="24">
        <f>(C15/C34)*100</f>
        <v>3.2010243277848911</v>
      </c>
      <c r="F15" s="24">
        <f t="shared" si="0"/>
        <v>5.2083333333333339</v>
      </c>
      <c r="G15" s="39" t="str">
        <f ca="1">_xlfn.FORMULATEXT(SecondaryTasks[[#This Row],[% 8HR]])</f>
        <v>=(C15/480)*100</v>
      </c>
    </row>
    <row r="16" spans="1:7" x14ac:dyDescent="0.25">
      <c r="A16" s="61">
        <v>22</v>
      </c>
      <c r="B16" s="17" t="s">
        <v>90</v>
      </c>
      <c r="C16" s="24">
        <v>12</v>
      </c>
      <c r="D16" s="24">
        <v>14.5</v>
      </c>
      <c r="E16" s="24">
        <f>(C16/C34)*100</f>
        <v>1.5364916773367476</v>
      </c>
      <c r="F16" s="24">
        <f t="shared" si="0"/>
        <v>2.5</v>
      </c>
      <c r="G16" s="39" t="str">
        <f ca="1">_xlfn.FORMULATEXT(SecondaryTasks[[#This Row],[% 8HR]])</f>
        <v>=(C16/480)*100</v>
      </c>
    </row>
    <row r="17" spans="1:7" x14ac:dyDescent="0.25">
      <c r="A17" s="62">
        <v>24</v>
      </c>
      <c r="B17" s="15" t="s">
        <v>92</v>
      </c>
      <c r="C17" s="24">
        <v>5</v>
      </c>
      <c r="D17" s="24">
        <v>1</v>
      </c>
      <c r="E17" s="24">
        <f>(C17/C34)*100</f>
        <v>0.6402048655569782</v>
      </c>
      <c r="F17" s="24">
        <f t="shared" si="0"/>
        <v>1.0416666666666665</v>
      </c>
      <c r="G17" s="39" t="str">
        <f ca="1">_xlfn.FORMULATEXT(SecondaryTasks[[#This Row],[% 8HR]])</f>
        <v>=(C17/480)*100</v>
      </c>
    </row>
    <row r="18" spans="1:7" x14ac:dyDescent="0.25">
      <c r="A18" s="61">
        <v>25</v>
      </c>
      <c r="B18" s="15" t="s">
        <v>128</v>
      </c>
      <c r="C18" s="24">
        <v>10</v>
      </c>
      <c r="D18" s="24">
        <v>11.75</v>
      </c>
      <c r="E18" s="24">
        <f>(C18/C34)*100</f>
        <v>1.2804097311139564</v>
      </c>
      <c r="F18" s="24">
        <f t="shared" si="0"/>
        <v>2.083333333333333</v>
      </c>
      <c r="G18" s="39" t="str">
        <f ca="1">_xlfn.FORMULATEXT(SecondaryTasks[[#This Row],[% 8HR]])</f>
        <v>=(C18/480)*100</v>
      </c>
    </row>
    <row r="19" spans="1:7" x14ac:dyDescent="0.25">
      <c r="A19" s="62">
        <v>26</v>
      </c>
      <c r="B19" s="15" t="s">
        <v>94</v>
      </c>
      <c r="C19" s="24">
        <v>5</v>
      </c>
      <c r="D19" s="24">
        <v>3</v>
      </c>
      <c r="E19" s="24">
        <f>(C19/C34)*100</f>
        <v>0.6402048655569782</v>
      </c>
      <c r="F19" s="24">
        <f t="shared" si="0"/>
        <v>1.0416666666666665</v>
      </c>
      <c r="G19" s="39" t="str">
        <f ca="1">_xlfn.FORMULATEXT(SecondaryTasks[[#This Row],[% 8HR]])</f>
        <v>=(C19/480)*100</v>
      </c>
    </row>
    <row r="20" spans="1:7" x14ac:dyDescent="0.25">
      <c r="A20" s="61">
        <v>28</v>
      </c>
      <c r="B20" s="15" t="s">
        <v>96</v>
      </c>
      <c r="C20" s="24">
        <v>15</v>
      </c>
      <c r="D20" s="24">
        <v>18</v>
      </c>
      <c r="E20" s="24">
        <f>(C20/C34)*100</f>
        <v>1.9206145966709345</v>
      </c>
      <c r="F20" s="24">
        <f t="shared" si="0"/>
        <v>3.125</v>
      </c>
      <c r="G20" s="39" t="str">
        <f ca="1">_xlfn.FORMULATEXT(SecondaryTasks[[#This Row],[% 8HR]])</f>
        <v>=(C20/480)*100</v>
      </c>
    </row>
    <row r="21" spans="1:7" x14ac:dyDescent="0.25">
      <c r="A21" s="62">
        <v>30</v>
      </c>
      <c r="B21" s="15" t="s">
        <v>98</v>
      </c>
      <c r="C21" s="24">
        <v>3</v>
      </c>
      <c r="D21" s="24">
        <v>2</v>
      </c>
      <c r="E21" s="24">
        <f>(C21/C34)*100</f>
        <v>0.38412291933418691</v>
      </c>
      <c r="F21" s="24">
        <f t="shared" si="0"/>
        <v>0.625</v>
      </c>
      <c r="G21" s="39" t="str">
        <f ca="1">_xlfn.FORMULATEXT(SecondaryTasks[[#This Row],[% 8HR]])</f>
        <v>=(C21/480)*100</v>
      </c>
    </row>
    <row r="22" spans="1:7" x14ac:dyDescent="0.25">
      <c r="A22" s="61">
        <v>35</v>
      </c>
      <c r="B22" s="15" t="s">
        <v>103</v>
      </c>
      <c r="C22" s="24">
        <v>10</v>
      </c>
      <c r="D22" s="24">
        <v>14</v>
      </c>
      <c r="E22" s="24">
        <f>(C22/C34)*100</f>
        <v>1.2804097311139564</v>
      </c>
      <c r="F22" s="24">
        <f t="shared" si="0"/>
        <v>2.083333333333333</v>
      </c>
      <c r="G22" s="39" t="str">
        <f ca="1">_xlfn.FORMULATEXT(SecondaryTasks[[#This Row],[% 8HR]])</f>
        <v>=(C22/480)*100</v>
      </c>
    </row>
    <row r="23" spans="1:7" x14ac:dyDescent="0.25">
      <c r="A23" s="62">
        <v>37</v>
      </c>
      <c r="B23" s="15" t="s">
        <v>105</v>
      </c>
      <c r="C23" s="24">
        <v>2</v>
      </c>
      <c r="D23" s="24">
        <v>5</v>
      </c>
      <c r="E23" s="24">
        <f>(C23/C34)*100</f>
        <v>0.25608194622279129</v>
      </c>
      <c r="F23" s="24">
        <f t="shared" si="0"/>
        <v>0.41666666666666669</v>
      </c>
      <c r="G23" s="39" t="str">
        <f ca="1">_xlfn.FORMULATEXT(SecondaryTasks[[#This Row],[% 8HR]])</f>
        <v>=(C23/480)*100</v>
      </c>
    </row>
    <row r="24" spans="1:7" x14ac:dyDescent="0.25">
      <c r="A24" s="61">
        <v>39</v>
      </c>
      <c r="B24" s="15" t="s">
        <v>107</v>
      </c>
      <c r="C24" s="24">
        <v>5</v>
      </c>
      <c r="D24" s="24">
        <v>2.5</v>
      </c>
      <c r="E24" s="24">
        <f>(C24/C34)*100</f>
        <v>0.6402048655569782</v>
      </c>
      <c r="F24" s="24">
        <f t="shared" si="0"/>
        <v>1.0416666666666665</v>
      </c>
      <c r="G24" s="39" t="str">
        <f ca="1">_xlfn.FORMULATEXT(SecondaryTasks[[#This Row],[% 8HR]])</f>
        <v>=(C24/480)*100</v>
      </c>
    </row>
    <row r="25" spans="1:7" x14ac:dyDescent="0.25">
      <c r="A25" s="62">
        <v>40</v>
      </c>
      <c r="B25" s="17" t="s">
        <v>108</v>
      </c>
      <c r="C25" s="24">
        <v>10</v>
      </c>
      <c r="D25" s="24">
        <v>29</v>
      </c>
      <c r="E25" s="24">
        <f>(C25/C34)*100</f>
        <v>1.2804097311139564</v>
      </c>
      <c r="F25" s="24">
        <f t="shared" si="0"/>
        <v>2.083333333333333</v>
      </c>
      <c r="G25" s="39" t="str">
        <f ca="1">_xlfn.FORMULATEXT(SecondaryTasks[[#This Row],[% 8HR]])</f>
        <v>=(C25/480)*100</v>
      </c>
    </row>
    <row r="26" spans="1:7" x14ac:dyDescent="0.25">
      <c r="A26" s="61">
        <v>41</v>
      </c>
      <c r="B26" s="15" t="s">
        <v>109</v>
      </c>
      <c r="C26" s="24">
        <v>10</v>
      </c>
      <c r="D26" s="24">
        <v>3.25</v>
      </c>
      <c r="E26" s="24">
        <f>(C26/C34)*100</f>
        <v>1.2804097311139564</v>
      </c>
      <c r="F26" s="24">
        <f t="shared" si="0"/>
        <v>2.083333333333333</v>
      </c>
      <c r="G26" s="39" t="str">
        <f ca="1">_xlfn.FORMULATEXT(SecondaryTasks[[#This Row],[% 8HR]])</f>
        <v>=(C26/480)*100</v>
      </c>
    </row>
    <row r="27" spans="1:7" x14ac:dyDescent="0.25">
      <c r="A27" s="62">
        <v>43</v>
      </c>
      <c r="B27" s="15" t="s">
        <v>111</v>
      </c>
      <c r="C27" s="24">
        <v>80</v>
      </c>
      <c r="D27" s="24">
        <v>65</v>
      </c>
      <c r="E27" s="24">
        <f>(C27/C34)*100</f>
        <v>10.243277848911651</v>
      </c>
      <c r="F27" s="24">
        <f t="shared" si="0"/>
        <v>16.666666666666664</v>
      </c>
      <c r="G27" s="39" t="str">
        <f ca="1">_xlfn.FORMULATEXT(SecondaryTasks[[#This Row],[% 8HR]])</f>
        <v>=(C27/480)*100</v>
      </c>
    </row>
    <row r="28" spans="1:7" x14ac:dyDescent="0.25">
      <c r="A28" s="61">
        <v>44</v>
      </c>
      <c r="B28" s="15" t="s">
        <v>129</v>
      </c>
      <c r="C28" s="24">
        <v>120</v>
      </c>
      <c r="D28" s="24">
        <v>118</v>
      </c>
      <c r="E28" s="24">
        <f>(C28/C34)*100</f>
        <v>15.364916773367476</v>
      </c>
      <c r="F28" s="24">
        <f t="shared" si="0"/>
        <v>25</v>
      </c>
      <c r="G28" s="39" t="str">
        <f ca="1">_xlfn.FORMULATEXT(SecondaryTasks[[#This Row],[% 8HR]])</f>
        <v>=(C28/480)*100</v>
      </c>
    </row>
    <row r="29" spans="1:7" x14ac:dyDescent="0.25">
      <c r="A29" s="62">
        <v>45</v>
      </c>
      <c r="B29" s="15" t="s">
        <v>113</v>
      </c>
      <c r="C29" s="24">
        <v>10</v>
      </c>
      <c r="D29" s="24">
        <v>2</v>
      </c>
      <c r="E29" s="24">
        <f>(C29/C34)*100</f>
        <v>1.2804097311139564</v>
      </c>
      <c r="F29" s="24">
        <f t="shared" si="0"/>
        <v>2.083333333333333</v>
      </c>
      <c r="G29" s="39" t="str">
        <f ca="1">_xlfn.FORMULATEXT(SecondaryTasks[[#This Row],[% 8HR]])</f>
        <v>=(C29/480)*100</v>
      </c>
    </row>
    <row r="30" spans="1:7" x14ac:dyDescent="0.25">
      <c r="A30" s="61">
        <v>46</v>
      </c>
      <c r="B30" s="15" t="s">
        <v>114</v>
      </c>
      <c r="C30" s="24">
        <v>50</v>
      </c>
      <c r="D30" s="24">
        <v>61</v>
      </c>
      <c r="E30" s="24">
        <f>(C30/C34)*100</f>
        <v>6.4020486555697822</v>
      </c>
      <c r="F30" s="24">
        <f t="shared" si="0"/>
        <v>10.416666666666668</v>
      </c>
      <c r="G30" s="39" t="str">
        <f ca="1">_xlfn.FORMULATEXT(SecondaryTasks[[#This Row],[% 8HR]])</f>
        <v>=(C30/480)*100</v>
      </c>
    </row>
    <row r="31" spans="1:7" x14ac:dyDescent="0.25">
      <c r="A31" s="62">
        <v>47</v>
      </c>
      <c r="B31" s="15" t="s">
        <v>115</v>
      </c>
      <c r="C31" s="24">
        <v>15</v>
      </c>
      <c r="D31" s="24">
        <v>4</v>
      </c>
      <c r="E31" s="24">
        <f>(C31/C34)*100</f>
        <v>1.9206145966709345</v>
      </c>
      <c r="F31" s="24">
        <f t="shared" si="0"/>
        <v>3.125</v>
      </c>
      <c r="G31" s="39" t="str">
        <f ca="1">_xlfn.FORMULATEXT(SecondaryTasks[[#This Row],[% 8HR]])</f>
        <v>=(C31/480)*100</v>
      </c>
    </row>
    <row r="32" spans="1:7" x14ac:dyDescent="0.25">
      <c r="A32" s="61">
        <v>48</v>
      </c>
      <c r="B32" s="17" t="s">
        <v>116</v>
      </c>
      <c r="C32" s="24">
        <v>12</v>
      </c>
      <c r="D32" s="24">
        <v>11</v>
      </c>
      <c r="E32" s="24">
        <f>(C32/C34)*100</f>
        <v>1.5364916773367476</v>
      </c>
      <c r="F32" s="24">
        <f t="shared" si="0"/>
        <v>2.5</v>
      </c>
      <c r="G32" s="39" t="str">
        <f ca="1">_xlfn.FORMULATEXT(SecondaryTasks[[#This Row],[% 8HR]])</f>
        <v>=(C32/480)*100</v>
      </c>
    </row>
    <row r="33" spans="1:7" ht="15.75" thickBot="1" x14ac:dyDescent="0.3">
      <c r="A33" s="62">
        <v>49</v>
      </c>
      <c r="B33" s="17" t="s">
        <v>117</v>
      </c>
      <c r="C33" s="24">
        <v>45</v>
      </c>
      <c r="D33" s="24">
        <v>60</v>
      </c>
      <c r="E33" s="24">
        <f>(C33/C34)*100</f>
        <v>5.7618437900128043</v>
      </c>
      <c r="F33" s="24">
        <f t="shared" si="0"/>
        <v>9.375</v>
      </c>
      <c r="G33" s="39" t="str">
        <f ca="1">_xlfn.FORMULATEXT(SecondaryTasks[[#This Row],[% 8HR]])</f>
        <v>=(C33/480)*100</v>
      </c>
    </row>
    <row r="34" spans="1:7" ht="15.75" thickTop="1" x14ac:dyDescent="0.25">
      <c r="A34" s="63"/>
      <c r="B34" s="49" t="s">
        <v>119</v>
      </c>
      <c r="C34" s="50">
        <f>SUM(C2:C33)</f>
        <v>781</v>
      </c>
      <c r="D34" s="50">
        <f>SUM(D2:D33)</f>
        <v>799.75</v>
      </c>
      <c r="E34" s="50">
        <f>SUM(E2:E33)</f>
        <v>100</v>
      </c>
      <c r="F34" s="50">
        <f>(C34/480)*100</f>
        <v>162.70833333333334</v>
      </c>
      <c r="G34" s="48" t="str">
        <f ca="1">_xlfn.FORMULATEXT(F34)</f>
        <v>=(C34/480)*100</v>
      </c>
    </row>
    <row r="35" spans="1:7" x14ac:dyDescent="0.25">
      <c r="A35" s="64"/>
      <c r="B35" s="30" t="s">
        <v>120</v>
      </c>
      <c r="C35" s="31">
        <f>C34/60</f>
        <v>13.016666666666667</v>
      </c>
      <c r="D35" s="31">
        <f>D34/60</f>
        <v>13.329166666666667</v>
      </c>
      <c r="E35" s="31" t="str">
        <f ca="1">_xlfn.FORMULATEXT(C35)</f>
        <v>=C34/60</v>
      </c>
      <c r="F35" s="31"/>
    </row>
    <row r="36" spans="1:7" x14ac:dyDescent="0.25">
      <c r="B36" s="32" t="s">
        <v>121</v>
      </c>
      <c r="C36" s="33">
        <f>C35/8</f>
        <v>1.6270833333333334</v>
      </c>
      <c r="D36" s="33">
        <f>D35/8</f>
        <v>1.6661458333333334</v>
      </c>
      <c r="E36" s="33" t="str">
        <f ca="1">_xlfn.FORMULATEXT(C36)</f>
        <v>=C35/8</v>
      </c>
      <c r="F36" s="33"/>
    </row>
    <row r="37" spans="1:7" x14ac:dyDescent="0.25">
      <c r="A37" s="64"/>
      <c r="B37" s="19" t="s">
        <v>130</v>
      </c>
      <c r="C37" s="34">
        <f>8-C35</f>
        <v>-5.0166666666666675</v>
      </c>
      <c r="D37" s="34">
        <f>8-C35</f>
        <v>-5.0166666666666675</v>
      </c>
      <c r="E37" s="34" t="str">
        <f ca="1">_xlfn.FORMULATEXT(C37)</f>
        <v>=8-C35</v>
      </c>
      <c r="F37" s="34"/>
    </row>
    <row r="38" spans="1:7" x14ac:dyDescent="0.25">
      <c r="A38" s="64"/>
    </row>
    <row r="39" spans="1:7" x14ac:dyDescent="0.25">
      <c r="A39" s="64"/>
    </row>
    <row r="40" spans="1:7" x14ac:dyDescent="0.25">
      <c r="A40" s="64"/>
    </row>
    <row r="41" spans="1:7" x14ac:dyDescent="0.25">
      <c r="A41" s="64"/>
    </row>
    <row r="42" spans="1:7" x14ac:dyDescent="0.25">
      <c r="A42" s="64"/>
    </row>
    <row r="43" spans="1:7" x14ac:dyDescent="0.25">
      <c r="A43" s="64"/>
    </row>
  </sheetData>
  <conditionalFormatting sqref="E2:F3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{196867BC-6F0C-4207-8FC8-C70036602220}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6867BC-6F0C-4207-8FC8-C700366022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E2:F33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A4B7A-8595-447D-92E1-06D28C1512D7}">
  <dimension ref="B1:F111"/>
  <sheetViews>
    <sheetView workbookViewId="0">
      <selection activeCell="E5" sqref="E5"/>
    </sheetView>
  </sheetViews>
  <sheetFormatPr defaultRowHeight="15" x14ac:dyDescent="0.25"/>
  <cols>
    <col min="2" max="2" width="70.140625" bestFit="1" customWidth="1"/>
    <col min="3" max="3" width="6.7109375" style="47" bestFit="1" customWidth="1"/>
    <col min="4" max="4" width="16.85546875" style="68" bestFit="1" customWidth="1"/>
    <col min="5" max="5" width="13.85546875" bestFit="1" customWidth="1"/>
    <col min="6" max="6" width="8.85546875" bestFit="1" customWidth="1"/>
  </cols>
  <sheetData>
    <row r="1" spans="2:6" x14ac:dyDescent="0.25">
      <c r="C1"/>
    </row>
    <row r="3" spans="2:6" x14ac:dyDescent="0.25">
      <c r="B3" s="65" t="s">
        <v>131</v>
      </c>
      <c r="C3" s="68" t="s">
        <v>60</v>
      </c>
      <c r="D3" t="s">
        <v>122</v>
      </c>
      <c r="E3" t="s">
        <v>133</v>
      </c>
      <c r="F3" t="s">
        <v>134</v>
      </c>
    </row>
    <row r="4" spans="2:6" x14ac:dyDescent="0.25">
      <c r="B4" s="39" t="s">
        <v>29</v>
      </c>
      <c r="C4" s="68"/>
      <c r="D4" s="67"/>
      <c r="E4" s="67"/>
      <c r="F4" s="67"/>
    </row>
    <row r="5" spans="2:6" x14ac:dyDescent="0.25">
      <c r="B5" s="66" t="s">
        <v>85</v>
      </c>
      <c r="C5" s="68">
        <v>17</v>
      </c>
      <c r="D5" s="67">
        <v>1.6618196925633568</v>
      </c>
      <c r="E5" s="67">
        <v>4.1666666666666661</v>
      </c>
      <c r="F5" s="67">
        <v>20</v>
      </c>
    </row>
    <row r="6" spans="2:6" x14ac:dyDescent="0.25">
      <c r="B6" s="66" t="s">
        <v>88</v>
      </c>
      <c r="C6" s="68">
        <v>20</v>
      </c>
      <c r="D6" s="67">
        <v>2.0772746157041961</v>
      </c>
      <c r="E6" s="67">
        <v>5.2083333333333339</v>
      </c>
      <c r="F6" s="67">
        <v>25</v>
      </c>
    </row>
    <row r="7" spans="2:6" x14ac:dyDescent="0.25">
      <c r="B7" s="66" t="s">
        <v>86</v>
      </c>
      <c r="C7" s="68">
        <v>18</v>
      </c>
      <c r="D7" s="67">
        <v>0.83090984628167841</v>
      </c>
      <c r="E7" s="67">
        <v>2.083333333333333</v>
      </c>
      <c r="F7" s="67">
        <v>10</v>
      </c>
    </row>
    <row r="8" spans="2:6" x14ac:dyDescent="0.25">
      <c r="B8" s="66" t="s">
        <v>87</v>
      </c>
      <c r="C8" s="68">
        <v>19</v>
      </c>
      <c r="D8" s="67">
        <v>1.2463647694225177</v>
      </c>
      <c r="E8" s="67">
        <v>3.125</v>
      </c>
      <c r="F8" s="67">
        <v>15</v>
      </c>
    </row>
    <row r="9" spans="2:6" x14ac:dyDescent="0.25">
      <c r="B9" s="39" t="s">
        <v>18</v>
      </c>
      <c r="C9" s="68"/>
      <c r="D9" s="67"/>
      <c r="E9" s="67"/>
      <c r="F9" s="67"/>
    </row>
    <row r="10" spans="2:6" x14ac:dyDescent="0.25">
      <c r="B10" s="66" t="s">
        <v>76</v>
      </c>
      <c r="C10" s="68">
        <v>8</v>
      </c>
      <c r="D10" s="67">
        <v>0.41545492314083921</v>
      </c>
      <c r="E10" s="67">
        <v>1.0416666666666665</v>
      </c>
      <c r="F10" s="67">
        <v>5</v>
      </c>
    </row>
    <row r="11" spans="2:6" x14ac:dyDescent="0.25">
      <c r="B11" s="66" t="s">
        <v>84</v>
      </c>
      <c r="C11" s="68">
        <v>16</v>
      </c>
      <c r="D11" s="67">
        <v>1.2463647694225177</v>
      </c>
      <c r="E11" s="67">
        <v>3.125</v>
      </c>
      <c r="F11" s="67">
        <v>15</v>
      </c>
    </row>
    <row r="12" spans="2:6" x14ac:dyDescent="0.25">
      <c r="B12" s="66" t="s">
        <v>78</v>
      </c>
      <c r="C12" s="68">
        <v>10</v>
      </c>
      <c r="D12" s="67">
        <v>2.4927295388450355</v>
      </c>
      <c r="E12" s="67">
        <v>6.25</v>
      </c>
      <c r="F12" s="67">
        <v>30</v>
      </c>
    </row>
    <row r="13" spans="2:6" x14ac:dyDescent="0.25">
      <c r="B13" s="66" t="s">
        <v>80</v>
      </c>
      <c r="C13" s="68">
        <v>12</v>
      </c>
      <c r="D13" s="67">
        <v>0.41545492314083921</v>
      </c>
      <c r="E13" s="67">
        <v>1.0416666666666665</v>
      </c>
      <c r="F13" s="67">
        <v>5</v>
      </c>
    </row>
    <row r="14" spans="2:6" x14ac:dyDescent="0.25">
      <c r="B14" s="66" t="s">
        <v>79</v>
      </c>
      <c r="C14" s="68">
        <v>11</v>
      </c>
      <c r="D14" s="67">
        <v>1.2463647694225177</v>
      </c>
      <c r="E14" s="67">
        <v>3.125</v>
      </c>
      <c r="F14" s="67">
        <v>15</v>
      </c>
    </row>
    <row r="15" spans="2:6" x14ac:dyDescent="0.25">
      <c r="B15" s="66" t="s">
        <v>83</v>
      </c>
      <c r="C15" s="68">
        <v>15</v>
      </c>
      <c r="D15" s="67">
        <v>4.9854590776900709</v>
      </c>
      <c r="E15" s="67">
        <v>12.5</v>
      </c>
      <c r="F15" s="67">
        <v>60</v>
      </c>
    </row>
    <row r="16" spans="2:6" x14ac:dyDescent="0.25">
      <c r="B16" s="66" t="s">
        <v>81</v>
      </c>
      <c r="C16" s="68">
        <v>13</v>
      </c>
      <c r="D16" s="67">
        <v>2.4927295388450355</v>
      </c>
      <c r="E16" s="67">
        <v>6.25</v>
      </c>
      <c r="F16" s="67">
        <v>30</v>
      </c>
    </row>
    <row r="17" spans="2:6" x14ac:dyDescent="0.25">
      <c r="B17" s="66" t="s">
        <v>82</v>
      </c>
      <c r="C17" s="68">
        <v>14</v>
      </c>
      <c r="D17" s="67">
        <v>9.9709181553801418</v>
      </c>
      <c r="E17" s="67">
        <v>25</v>
      </c>
      <c r="F17" s="67">
        <v>120</v>
      </c>
    </row>
    <row r="18" spans="2:6" x14ac:dyDescent="0.25">
      <c r="B18" s="66" t="s">
        <v>77</v>
      </c>
      <c r="C18" s="68">
        <v>9</v>
      </c>
      <c r="D18" s="67">
        <v>0.83090984628167841</v>
      </c>
      <c r="E18" s="67">
        <v>2.083333333333333</v>
      </c>
      <c r="F18" s="67">
        <v>10</v>
      </c>
    </row>
    <row r="19" spans="2:6" x14ac:dyDescent="0.25">
      <c r="B19" s="39" t="s">
        <v>54</v>
      </c>
      <c r="C19" s="68"/>
      <c r="D19" s="67"/>
      <c r="E19" s="67"/>
      <c r="F19" s="67"/>
    </row>
    <row r="20" spans="2:6" x14ac:dyDescent="0.25">
      <c r="B20" s="66" t="s">
        <v>118</v>
      </c>
      <c r="C20" s="68">
        <v>50</v>
      </c>
      <c r="D20" s="67">
        <v>7.4781886165351059</v>
      </c>
      <c r="E20" s="67">
        <v>18.75</v>
      </c>
      <c r="F20" s="67">
        <v>90</v>
      </c>
    </row>
    <row r="21" spans="2:6" x14ac:dyDescent="0.25">
      <c r="B21" s="66" t="s">
        <v>115</v>
      </c>
      <c r="C21" s="68">
        <v>47</v>
      </c>
      <c r="D21" s="67">
        <v>1.2463647694225177</v>
      </c>
      <c r="E21" s="67">
        <v>3.125</v>
      </c>
      <c r="F21" s="67">
        <v>15</v>
      </c>
    </row>
    <row r="22" spans="2:6" x14ac:dyDescent="0.25">
      <c r="B22" s="66" t="s">
        <v>113</v>
      </c>
      <c r="C22" s="68">
        <v>45</v>
      </c>
      <c r="D22" s="67">
        <v>0.83090984628167841</v>
      </c>
      <c r="E22" s="67">
        <v>2.083333333333333</v>
      </c>
      <c r="F22" s="67">
        <v>10</v>
      </c>
    </row>
    <row r="23" spans="2:6" x14ac:dyDescent="0.25">
      <c r="B23" s="66" t="s">
        <v>111</v>
      </c>
      <c r="C23" s="68">
        <v>43</v>
      </c>
      <c r="D23" s="67">
        <v>6.6472787702534273</v>
      </c>
      <c r="E23" s="67">
        <v>16.666666666666664</v>
      </c>
      <c r="F23" s="67">
        <v>80</v>
      </c>
    </row>
    <row r="24" spans="2:6" x14ac:dyDescent="0.25">
      <c r="B24" s="66" t="s">
        <v>114</v>
      </c>
      <c r="C24" s="68">
        <v>46</v>
      </c>
      <c r="D24" s="67">
        <v>4.1545492314083923</v>
      </c>
      <c r="E24" s="67">
        <v>10.416666666666668</v>
      </c>
      <c r="F24" s="67">
        <v>50</v>
      </c>
    </row>
    <row r="25" spans="2:6" x14ac:dyDescent="0.25">
      <c r="B25" s="66" t="s">
        <v>117</v>
      </c>
      <c r="C25" s="68">
        <v>49</v>
      </c>
      <c r="D25" s="67">
        <v>3.739094308267553</v>
      </c>
      <c r="E25" s="67">
        <v>9.375</v>
      </c>
      <c r="F25" s="67">
        <v>45</v>
      </c>
    </row>
    <row r="26" spans="2:6" x14ac:dyDescent="0.25">
      <c r="B26" s="66" t="s">
        <v>116</v>
      </c>
      <c r="C26" s="68">
        <v>48</v>
      </c>
      <c r="D26" s="67">
        <v>0.99709181553801418</v>
      </c>
      <c r="E26" s="67">
        <v>2.5</v>
      </c>
      <c r="F26" s="67">
        <v>12</v>
      </c>
    </row>
    <row r="27" spans="2:6" x14ac:dyDescent="0.25">
      <c r="B27" s="66" t="s">
        <v>112</v>
      </c>
      <c r="C27" s="68">
        <v>44</v>
      </c>
      <c r="D27" s="67">
        <v>9.9709181553801418</v>
      </c>
      <c r="E27" s="67">
        <v>25</v>
      </c>
      <c r="F27" s="67">
        <v>120</v>
      </c>
    </row>
    <row r="28" spans="2:6" x14ac:dyDescent="0.25">
      <c r="B28" s="39" t="s">
        <v>11</v>
      </c>
      <c r="C28" s="68"/>
      <c r="D28" s="67"/>
      <c r="E28" s="67"/>
      <c r="F28" s="67"/>
    </row>
    <row r="29" spans="2:6" x14ac:dyDescent="0.25">
      <c r="B29" s="66" t="s">
        <v>74</v>
      </c>
      <c r="C29" s="68">
        <v>6</v>
      </c>
      <c r="D29" s="67">
        <v>0.16618196925633569</v>
      </c>
      <c r="E29" s="67">
        <v>0.41666666666666669</v>
      </c>
      <c r="F29" s="67">
        <v>2</v>
      </c>
    </row>
    <row r="30" spans="2:6" x14ac:dyDescent="0.25">
      <c r="B30" s="66" t="s">
        <v>75</v>
      </c>
      <c r="C30" s="68">
        <v>7</v>
      </c>
      <c r="D30" s="67">
        <v>3.3236393851267136</v>
      </c>
      <c r="E30" s="67">
        <v>8.3333333333333321</v>
      </c>
      <c r="F30" s="67">
        <v>40</v>
      </c>
    </row>
    <row r="31" spans="2:6" x14ac:dyDescent="0.25">
      <c r="B31" s="66" t="s">
        <v>70</v>
      </c>
      <c r="C31" s="68">
        <v>2</v>
      </c>
      <c r="D31" s="67">
        <v>3.739094308267553</v>
      </c>
      <c r="E31" s="67">
        <v>9.375</v>
      </c>
      <c r="F31" s="67">
        <v>45</v>
      </c>
    </row>
    <row r="32" spans="2:6" x14ac:dyDescent="0.25">
      <c r="B32" s="66" t="s">
        <v>69</v>
      </c>
      <c r="C32" s="68">
        <v>1</v>
      </c>
      <c r="D32" s="67">
        <v>1.0386373078520981</v>
      </c>
      <c r="E32" s="67">
        <v>2.604166666666667</v>
      </c>
      <c r="F32" s="67">
        <v>12.5</v>
      </c>
    </row>
    <row r="33" spans="2:6" x14ac:dyDescent="0.25">
      <c r="B33" s="66" t="s">
        <v>73</v>
      </c>
      <c r="C33" s="68">
        <v>5</v>
      </c>
      <c r="D33" s="67">
        <v>0.41545492314083921</v>
      </c>
      <c r="E33" s="67">
        <v>1.0416666666666665</v>
      </c>
      <c r="F33" s="67">
        <v>5</v>
      </c>
    </row>
    <row r="34" spans="2:6" x14ac:dyDescent="0.25">
      <c r="B34" s="66" t="s">
        <v>71</v>
      </c>
      <c r="C34" s="68">
        <v>3</v>
      </c>
      <c r="D34" s="67">
        <v>2.4927295388450355</v>
      </c>
      <c r="E34" s="67">
        <v>6.25</v>
      </c>
      <c r="F34" s="67">
        <v>30</v>
      </c>
    </row>
    <row r="35" spans="2:6" x14ac:dyDescent="0.25">
      <c r="B35" s="66" t="s">
        <v>72</v>
      </c>
      <c r="C35" s="68">
        <v>4</v>
      </c>
      <c r="D35" s="67">
        <v>1.2463647694225177</v>
      </c>
      <c r="E35" s="67">
        <v>3.125</v>
      </c>
      <c r="F35" s="67">
        <v>15</v>
      </c>
    </row>
    <row r="36" spans="2:6" x14ac:dyDescent="0.25">
      <c r="B36" s="39" t="s">
        <v>47</v>
      </c>
      <c r="C36" s="68"/>
      <c r="D36" s="67"/>
      <c r="E36" s="67"/>
      <c r="F36" s="67"/>
    </row>
    <row r="37" spans="2:6" x14ac:dyDescent="0.25">
      <c r="B37" s="66" t="s">
        <v>103</v>
      </c>
      <c r="C37" s="68">
        <v>35</v>
      </c>
      <c r="D37" s="67">
        <v>0.83090984628167841</v>
      </c>
      <c r="E37" s="67">
        <v>2.083333333333333</v>
      </c>
      <c r="F37" s="67">
        <v>10</v>
      </c>
    </row>
    <row r="38" spans="2:6" x14ac:dyDescent="0.25">
      <c r="B38" s="66" t="s">
        <v>105</v>
      </c>
      <c r="C38" s="68">
        <v>37</v>
      </c>
      <c r="D38" s="67">
        <v>0.16618196925633569</v>
      </c>
      <c r="E38" s="67">
        <v>0.41666666666666669</v>
      </c>
      <c r="F38" s="67">
        <v>2</v>
      </c>
    </row>
    <row r="39" spans="2:6" x14ac:dyDescent="0.25">
      <c r="B39" s="66" t="s">
        <v>109</v>
      </c>
      <c r="C39" s="68">
        <v>41</v>
      </c>
      <c r="D39" s="67">
        <v>0.83090984628167841</v>
      </c>
      <c r="E39" s="67">
        <v>2.083333333333333</v>
      </c>
      <c r="F39" s="67">
        <v>10</v>
      </c>
    </row>
    <row r="40" spans="2:6" x14ac:dyDescent="0.25">
      <c r="B40" s="66" t="s">
        <v>106</v>
      </c>
      <c r="C40" s="68">
        <v>38</v>
      </c>
      <c r="D40" s="67">
        <v>0.83090984628167841</v>
      </c>
      <c r="E40" s="67">
        <v>2.083333333333333</v>
      </c>
      <c r="F40" s="67">
        <v>10</v>
      </c>
    </row>
    <row r="41" spans="2:6" x14ac:dyDescent="0.25">
      <c r="B41" s="66" t="s">
        <v>107</v>
      </c>
      <c r="C41" s="68">
        <v>39</v>
      </c>
      <c r="D41" s="67">
        <v>0.41545492314083921</v>
      </c>
      <c r="E41" s="67">
        <v>1.0416666666666665</v>
      </c>
      <c r="F41" s="67">
        <v>5</v>
      </c>
    </row>
    <row r="42" spans="2:6" x14ac:dyDescent="0.25">
      <c r="B42" s="66" t="s">
        <v>104</v>
      </c>
      <c r="C42" s="68">
        <v>36</v>
      </c>
      <c r="D42" s="67">
        <v>0.83090984628167841</v>
      </c>
      <c r="E42" s="67">
        <v>2.083333333333333</v>
      </c>
      <c r="F42" s="67">
        <v>10</v>
      </c>
    </row>
    <row r="43" spans="2:6" x14ac:dyDescent="0.25">
      <c r="B43" s="66" t="s">
        <v>102</v>
      </c>
      <c r="C43" s="68">
        <v>34</v>
      </c>
      <c r="D43" s="67">
        <v>2.9081844619858748</v>
      </c>
      <c r="E43" s="67">
        <v>7.291666666666667</v>
      </c>
      <c r="F43" s="67">
        <v>35</v>
      </c>
    </row>
    <row r="44" spans="2:6" x14ac:dyDescent="0.25">
      <c r="B44" s="66" t="s">
        <v>108</v>
      </c>
      <c r="C44" s="68">
        <v>40</v>
      </c>
      <c r="D44" s="67">
        <v>0.83090984628167841</v>
      </c>
      <c r="E44" s="67">
        <v>2.083333333333333</v>
      </c>
      <c r="F44" s="67">
        <v>10</v>
      </c>
    </row>
    <row r="45" spans="2:6" x14ac:dyDescent="0.25">
      <c r="B45" s="66" t="s">
        <v>110</v>
      </c>
      <c r="C45" s="68">
        <v>42</v>
      </c>
      <c r="D45" s="67">
        <v>1.6618196925633568</v>
      </c>
      <c r="E45" s="67">
        <v>4.1666666666666661</v>
      </c>
      <c r="F45" s="67">
        <v>20</v>
      </c>
    </row>
    <row r="46" spans="2:6" x14ac:dyDescent="0.25">
      <c r="B46" s="39" t="s">
        <v>33</v>
      </c>
      <c r="C46" s="68"/>
      <c r="D46" s="67"/>
      <c r="E46" s="67"/>
      <c r="F46" s="67"/>
    </row>
    <row r="47" spans="2:6" x14ac:dyDescent="0.25">
      <c r="B47" s="66" t="s">
        <v>95</v>
      </c>
      <c r="C47" s="68">
        <v>27</v>
      </c>
      <c r="D47" s="67">
        <v>0.41545492314083921</v>
      </c>
      <c r="E47" s="67">
        <v>1.0416666666666665</v>
      </c>
      <c r="F47" s="67">
        <v>5</v>
      </c>
    </row>
    <row r="48" spans="2:6" x14ac:dyDescent="0.25">
      <c r="B48" s="66" t="s">
        <v>96</v>
      </c>
      <c r="C48" s="68">
        <v>28</v>
      </c>
      <c r="D48" s="67">
        <v>1.2463647694225177</v>
      </c>
      <c r="E48" s="67">
        <v>3.125</v>
      </c>
      <c r="F48" s="67">
        <v>15</v>
      </c>
    </row>
    <row r="49" spans="2:6" x14ac:dyDescent="0.25">
      <c r="B49" s="66" t="s">
        <v>90</v>
      </c>
      <c r="C49" s="68">
        <v>22</v>
      </c>
      <c r="D49" s="67">
        <v>0.99709181553801418</v>
      </c>
      <c r="E49" s="67">
        <v>2.5</v>
      </c>
      <c r="F49" s="67">
        <v>12</v>
      </c>
    </row>
    <row r="50" spans="2:6" x14ac:dyDescent="0.25">
      <c r="B50" s="66" t="s">
        <v>97</v>
      </c>
      <c r="C50" s="68">
        <v>29</v>
      </c>
      <c r="D50" s="67">
        <v>1.6618196925633568</v>
      </c>
      <c r="E50" s="67">
        <v>4.1666666666666661</v>
      </c>
      <c r="F50" s="67">
        <v>20</v>
      </c>
    </row>
    <row r="51" spans="2:6" x14ac:dyDescent="0.25">
      <c r="B51" s="66" t="s">
        <v>91</v>
      </c>
      <c r="C51" s="68">
        <v>23</v>
      </c>
      <c r="D51" s="67">
        <v>0.41545492314083921</v>
      </c>
      <c r="E51" s="67">
        <v>1.0416666666666665</v>
      </c>
      <c r="F51" s="67">
        <v>5</v>
      </c>
    </row>
    <row r="52" spans="2:6" x14ac:dyDescent="0.25">
      <c r="B52" s="66" t="s">
        <v>94</v>
      </c>
      <c r="C52" s="68">
        <v>26</v>
      </c>
      <c r="D52" s="67">
        <v>0.41545492314083921</v>
      </c>
      <c r="E52" s="67">
        <v>1.0416666666666665</v>
      </c>
      <c r="F52" s="67">
        <v>5</v>
      </c>
    </row>
    <row r="53" spans="2:6" x14ac:dyDescent="0.25">
      <c r="B53" s="66" t="s">
        <v>98</v>
      </c>
      <c r="C53" s="68">
        <v>30</v>
      </c>
      <c r="D53" s="67">
        <v>0.24927295388450355</v>
      </c>
      <c r="E53" s="67">
        <v>0.625</v>
      </c>
      <c r="F53" s="67">
        <v>3</v>
      </c>
    </row>
    <row r="54" spans="2:6" x14ac:dyDescent="0.25">
      <c r="B54" s="66" t="s">
        <v>89</v>
      </c>
      <c r="C54" s="68">
        <v>21</v>
      </c>
      <c r="D54" s="67">
        <v>2.0772746157041961</v>
      </c>
      <c r="E54" s="67">
        <v>5.2083333333333339</v>
      </c>
      <c r="F54" s="67">
        <v>25</v>
      </c>
    </row>
    <row r="55" spans="2:6" x14ac:dyDescent="0.25">
      <c r="B55" s="66" t="s">
        <v>92</v>
      </c>
      <c r="C55" s="68">
        <v>24</v>
      </c>
      <c r="D55" s="67">
        <v>0.41545492314083921</v>
      </c>
      <c r="E55" s="67">
        <v>1.0416666666666665</v>
      </c>
      <c r="F55" s="67">
        <v>5</v>
      </c>
    </row>
    <row r="56" spans="2:6" x14ac:dyDescent="0.25">
      <c r="B56" s="66" t="s">
        <v>93</v>
      </c>
      <c r="C56" s="68">
        <v>25</v>
      </c>
      <c r="D56" s="67">
        <v>0.83090984628167841</v>
      </c>
      <c r="E56" s="67">
        <v>2.083333333333333</v>
      </c>
      <c r="F56" s="67">
        <v>10</v>
      </c>
    </row>
    <row r="57" spans="2:6" x14ac:dyDescent="0.25">
      <c r="B57" s="39" t="s">
        <v>43</v>
      </c>
      <c r="C57" s="68"/>
      <c r="D57" s="67"/>
      <c r="E57" s="67"/>
      <c r="F57" s="67"/>
    </row>
    <row r="58" spans="2:6" x14ac:dyDescent="0.25">
      <c r="B58" s="66" t="s">
        <v>100</v>
      </c>
      <c r="C58" s="68">
        <v>32</v>
      </c>
      <c r="D58" s="67">
        <v>2.4927295388450355</v>
      </c>
      <c r="E58" s="67">
        <v>6.25</v>
      </c>
      <c r="F58" s="67">
        <v>30</v>
      </c>
    </row>
    <row r="59" spans="2:6" x14ac:dyDescent="0.25">
      <c r="B59" s="66" t="s">
        <v>101</v>
      </c>
      <c r="C59" s="68">
        <v>33</v>
      </c>
      <c r="D59" s="67">
        <v>1.6618196925633568</v>
      </c>
      <c r="E59" s="67">
        <v>4.1666666666666661</v>
      </c>
      <c r="F59" s="67">
        <v>20</v>
      </c>
    </row>
    <row r="60" spans="2:6" x14ac:dyDescent="0.25">
      <c r="B60" s="66" t="s">
        <v>99</v>
      </c>
      <c r="C60" s="68">
        <v>31</v>
      </c>
      <c r="D60" s="67">
        <v>0.41545492314083921</v>
      </c>
      <c r="E60" s="67">
        <v>1.0416666666666665</v>
      </c>
      <c r="F60" s="67">
        <v>5</v>
      </c>
    </row>
    <row r="61" spans="2:6" x14ac:dyDescent="0.25">
      <c r="B61" s="39" t="s">
        <v>132</v>
      </c>
      <c r="C61" s="68">
        <v>1275</v>
      </c>
      <c r="D61" s="67">
        <v>100.00000000000003</v>
      </c>
      <c r="E61" s="67">
        <v>250.72916666666666</v>
      </c>
      <c r="F61" s="67">
        <v>1203.5</v>
      </c>
    </row>
    <row r="62" spans="2:6" x14ac:dyDescent="0.25">
      <c r="C62"/>
      <c r="D62"/>
    </row>
    <row r="63" spans="2:6" x14ac:dyDescent="0.25">
      <c r="C63"/>
      <c r="D63"/>
    </row>
    <row r="64" spans="2:6" x14ac:dyDescent="0.25">
      <c r="C64"/>
      <c r="D64"/>
    </row>
    <row r="65" spans="3:4" x14ac:dyDescent="0.25">
      <c r="C65"/>
      <c r="D65"/>
    </row>
    <row r="66" spans="3:4" x14ac:dyDescent="0.25">
      <c r="C66"/>
      <c r="D66"/>
    </row>
    <row r="67" spans="3:4" x14ac:dyDescent="0.25">
      <c r="C67"/>
      <c r="D67"/>
    </row>
    <row r="68" spans="3:4" x14ac:dyDescent="0.25">
      <c r="C68"/>
      <c r="D68"/>
    </row>
    <row r="69" spans="3:4" x14ac:dyDescent="0.25">
      <c r="C69"/>
      <c r="D69"/>
    </row>
    <row r="70" spans="3:4" x14ac:dyDescent="0.25">
      <c r="C70"/>
      <c r="D70"/>
    </row>
    <row r="71" spans="3:4" x14ac:dyDescent="0.25">
      <c r="C71"/>
      <c r="D71"/>
    </row>
    <row r="72" spans="3:4" x14ac:dyDescent="0.25">
      <c r="C72"/>
      <c r="D72"/>
    </row>
    <row r="73" spans="3:4" x14ac:dyDescent="0.25">
      <c r="C73"/>
      <c r="D73"/>
    </row>
    <row r="74" spans="3:4" x14ac:dyDescent="0.25">
      <c r="C74"/>
      <c r="D74"/>
    </row>
    <row r="75" spans="3:4" x14ac:dyDescent="0.25">
      <c r="C75"/>
      <c r="D75"/>
    </row>
    <row r="76" spans="3:4" x14ac:dyDescent="0.25">
      <c r="C76"/>
      <c r="D76"/>
    </row>
    <row r="77" spans="3:4" x14ac:dyDescent="0.25">
      <c r="C77"/>
      <c r="D77"/>
    </row>
    <row r="78" spans="3:4" x14ac:dyDescent="0.25">
      <c r="C78"/>
      <c r="D78"/>
    </row>
    <row r="79" spans="3:4" x14ac:dyDescent="0.25">
      <c r="C79"/>
      <c r="D79"/>
    </row>
    <row r="80" spans="3:4" x14ac:dyDescent="0.25">
      <c r="C80"/>
      <c r="D80"/>
    </row>
    <row r="81" spans="3:4" x14ac:dyDescent="0.25">
      <c r="C81"/>
      <c r="D81"/>
    </row>
    <row r="82" spans="3:4" x14ac:dyDescent="0.25">
      <c r="C82"/>
      <c r="D82"/>
    </row>
    <row r="83" spans="3:4" x14ac:dyDescent="0.25">
      <c r="C83"/>
      <c r="D83"/>
    </row>
    <row r="84" spans="3:4" x14ac:dyDescent="0.25">
      <c r="C84"/>
      <c r="D84"/>
    </row>
    <row r="85" spans="3:4" x14ac:dyDescent="0.25">
      <c r="C85"/>
      <c r="D85"/>
    </row>
    <row r="86" spans="3:4" x14ac:dyDescent="0.25">
      <c r="C86"/>
      <c r="D86"/>
    </row>
    <row r="87" spans="3:4" x14ac:dyDescent="0.25">
      <c r="C87"/>
      <c r="D87"/>
    </row>
    <row r="88" spans="3:4" x14ac:dyDescent="0.25">
      <c r="C88"/>
      <c r="D88"/>
    </row>
    <row r="89" spans="3:4" x14ac:dyDescent="0.25">
      <c r="C89"/>
      <c r="D89"/>
    </row>
    <row r="90" spans="3:4" x14ac:dyDescent="0.25">
      <c r="C90"/>
      <c r="D90"/>
    </row>
    <row r="91" spans="3:4" x14ac:dyDescent="0.25">
      <c r="C91"/>
      <c r="D91"/>
    </row>
    <row r="92" spans="3:4" x14ac:dyDescent="0.25">
      <c r="C92"/>
      <c r="D92"/>
    </row>
    <row r="93" spans="3:4" x14ac:dyDescent="0.25">
      <c r="C93"/>
      <c r="D93"/>
    </row>
    <row r="94" spans="3:4" x14ac:dyDescent="0.25">
      <c r="C94"/>
      <c r="D94"/>
    </row>
    <row r="95" spans="3:4" x14ac:dyDescent="0.25">
      <c r="C95"/>
      <c r="D95"/>
    </row>
    <row r="96" spans="3:4" x14ac:dyDescent="0.25">
      <c r="C96"/>
      <c r="D96"/>
    </row>
    <row r="97" spans="3:4" x14ac:dyDescent="0.25">
      <c r="C97"/>
      <c r="D97"/>
    </row>
    <row r="98" spans="3:4" x14ac:dyDescent="0.25">
      <c r="C98"/>
      <c r="D98"/>
    </row>
    <row r="99" spans="3:4" x14ac:dyDescent="0.25">
      <c r="C99"/>
      <c r="D99"/>
    </row>
    <row r="100" spans="3:4" x14ac:dyDescent="0.25">
      <c r="C100"/>
      <c r="D100"/>
    </row>
    <row r="101" spans="3:4" x14ac:dyDescent="0.25">
      <c r="C101"/>
      <c r="D101"/>
    </row>
    <row r="102" spans="3:4" x14ac:dyDescent="0.25">
      <c r="C102"/>
      <c r="D102"/>
    </row>
    <row r="103" spans="3:4" x14ac:dyDescent="0.25">
      <c r="C103"/>
      <c r="D103"/>
    </row>
    <row r="104" spans="3:4" x14ac:dyDescent="0.25">
      <c r="C104"/>
      <c r="D104"/>
    </row>
    <row r="105" spans="3:4" x14ac:dyDescent="0.25">
      <c r="C105"/>
      <c r="D105"/>
    </row>
    <row r="106" spans="3:4" x14ac:dyDescent="0.25">
      <c r="C106"/>
      <c r="D106"/>
    </row>
    <row r="107" spans="3:4" x14ac:dyDescent="0.25">
      <c r="C107"/>
      <c r="D107"/>
    </row>
    <row r="108" spans="3:4" x14ac:dyDescent="0.25">
      <c r="C108"/>
      <c r="D108"/>
    </row>
    <row r="109" spans="3:4" x14ac:dyDescent="0.25">
      <c r="C109"/>
      <c r="D109"/>
    </row>
    <row r="110" spans="3:4" x14ac:dyDescent="0.25">
      <c r="C110"/>
      <c r="D110"/>
    </row>
    <row r="111" spans="3:4" x14ac:dyDescent="0.25">
      <c r="C111"/>
      <c r="D1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61EED-8DA6-4564-BE62-9B0A949EDE62}">
  <dimension ref="A1"/>
  <sheetViews>
    <sheetView tabSelected="1" workbookViewId="0">
      <selection activeCell="G29" sqref="G29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 P u b l i c S p a c e s 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 T a s k s 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 P r i m a r y T a s k s 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 S e c o n d a r y T a s k s 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S e c o n d a r y T a s k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 T a s k I D < / s t r i n g > < / k e y > < v a l u e > < i n t > 7 5 < / i n t > < / v a l u e > < / i t e m > < i t e m > < k e y > < s t r i n g > T A S K < / s t r i n g > < / k e y > < v a l u e > < i n t > 6 6 < / i n t > < / v a l u e > < / i t e m > < i t e m > < k e y > < s t r i n g > E S T < / s t r i n g > < / k e y > < v a l u e > < i n t > 5 7 < / i n t > < / v a l u e > < / i t e m > < i t e m > < k e y > < s t r i n g > A C T U A L < / s t r i n g > < / k e y > < v a l u e > < i n t > 8 4 < / i n t > < / v a l u e > < / i t e m > < i t e m > < k e y > < s t r i n g > T O T A L   %   O F   S H I F T < / s t r i n g > < / k e y > < v a l u e > < i n t > 1 4 5 < / i n t > < / v a l u e > < / i t e m > < i t e m > < k e y > < s t r i n g > %   8 H R < / s t r i n g > < / k e y > < v a l u e > < i n t > 7 4 < / i n t > < / v a l u e > < / i t e m > < i t e m > < k e y > < s t r i n g > C o l u m n 1 < / s t r i n g > < / k e y > < v a l u e > < i n t > 9 1 < / i n t > < / v a l u e > < / i t e m > < / C o l u m n W i d t h s > < C o l u m n D i s p l a y I n d e x > < i t e m > < k e y > < s t r i n g > T a s k I D < / s t r i n g > < / k e y > < v a l u e > < i n t > 0 < / i n t > < / v a l u e > < / i t e m > < i t e m > < k e y > < s t r i n g > T A S K < / s t r i n g > < / k e y > < v a l u e > < i n t > 1 < / i n t > < / v a l u e > < / i t e m > < i t e m > < k e y > < s t r i n g > E S T < / s t r i n g > < / k e y > < v a l u e > < i n t > 2 < / i n t > < / v a l u e > < / i t e m > < i t e m > < k e y > < s t r i n g > A C T U A L < / s t r i n g > < / k e y > < v a l u e > < i n t > 3 < / i n t > < / v a l u e > < / i t e m > < i t e m > < k e y > < s t r i n g > T O T A L   %   O F   S H I F T < / s t r i n g > < / k e y > < v a l u e > < i n t > 4 < / i n t > < / v a l u e > < / i t e m > < i t e m > < k e y > < s t r i n g > %   8 H R < / s t r i n g > < / k e y > < v a l u e > < i n t > 5 < / i n t > < / v a l u e > < / i t e m > < i t e m > < k e y > < s t r i n g > C o l u m n 1 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 T a s k s 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 T a s k s 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 C o l u m n s \ T a s k I D < / K e y > < / D i a g r a m O b j e c t K e y > < D i a g r a m O b j e c t K e y > < K e y > C o l u m n s \ T A S K < / K e y > < / D i a g r a m O b j e c t K e y > < D i a g r a m O b j e c t K e y > < K e y > C o l u m n s \ R E G I O N < / K e y > < / D i a g r a m O b j e c t K e y > < D i a g r a m O b j e c t K e y > < K e y > C o l u m n s \ E S T < / K e y > < / D i a g r a m O b j e c t K e y > < D i a g r a m O b j e c t K e y > < K e y > C o l u m n s \ A C T U A L < / K e y > < / D i a g r a m O b j e c t K e y > < D i a g r a m O b j e c t K e y > < K e y > C o l u m n s \ M E A N < / K e y > < / D i a g r a m O b j e c t K e y > < D i a g r a m O b j e c t K e y > < K e y > C o l u m n s \ V A R < / K e y > < / D i a g r a m O b j e c t K e y > < D i a g r a m O b j e c t K e y > < K e y > C o l u m n s \ S T . D E V < / K e y > < / D i a g r a m O b j e c t K e y > < D i a g r a m O b j e c t K e y > < K e y > C o l u m n s \ T O T A L   %   O F   S H I F T < / K e y > < / D i a g r a m O b j e c t K e y > < D i a g r a m O b j e c t K e y > < K e y > C o l u m n s \ %   8 H R 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 C o l u m n s \ T a s k I D 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 C o l u m n s \ T A S K 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 C o l u m n s \ A C T U A L 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 C o l u m n s \ S T . D E V 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 %   O F   S H I F T 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 8 H R 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 P r i m a r y T a s k s 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 P r i m a r y T a s k s 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 C o l u m n s \ T a s k I D < / K e y > < / D i a g r a m O b j e c t K e y > < D i a g r a m O b j e c t K e y > < K e y > C o l u m n s \ T A S K < / K e y > < / D i a g r a m O b j e c t K e y > < D i a g r a m O b j e c t K e y > < K e y > C o l u m n s \ E S T < / K e y > < / D i a g r a m O b j e c t K e y > < D i a g r a m O b j e c t K e y > < K e y > C o l u m n s \ A C T U A L < / K e y > < / D i a g r a m O b j e c t K e y > < D i a g r a m O b j e c t K e y > < K e y > C o l u m n s \ T O T A L   %   O F   S H I F T < / K e y > < / D i a g r a m O b j e c t K e y > < D i a g r a m O b j e c t K e y > < K e y > C o l u m n s \ %   8 H R < / K e y > < / D i a g r a m O b j e c t K e y > < D i a g r a m O b j e c t K e y > < K e y > C o l u m n s \ C o l u m n 1 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 C o l u m n s \ T a s k I D 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 C o l u m n s \ T A S K 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 C o l u m n s \ A C T U A L 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 %   O F   S H I F T 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 8 H R 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 P u b l i c S p a c e s 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 P u b l i c S p a c e s 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 R E G I O N < / K e y > < / D i a g r a m O b j e c t K e y > < D i a g r a m O b j e c t K e y > < K e y > M e a s u r e s \ C o u n t   o f   R E G I O N \ T a g I n f o \ F o r m u l a < / K e y > < / D i a g r a m O b j e c t K e y > < D i a g r a m O b j e c t K e y > < K e y > M e a s u r e s \ C o u n t   o f   R E G I O N \ T a g I n f o \ V a l u e < / K e y > < / D i a g r a m O b j e c t K e y > < D i a g r a m O b j e c t K e y > < K e y > C o l u m n s \ T A S K   L O C A T I O N < / K e y > < / D i a g r a m O b j e c t K e y > < D i a g r a m O b j e c t K e y > < K e y > C o l u m n s \ R E G I O N < / K e y > < / D i a g r a m O b j e c t K e y > < D i a g r a m O b j e c t K e y > < K e y > C o l u m n s \ V A C U U M < / K e y > < / D i a g r a m O b j e c t K e y > < D i a g r a m O b j e c t K e y > < K e y > C o l u m n s \ M O P < / K e y > < / D i a g r a m O b j e c t K e y > < D i a g r a m O b j e c t K e y > < K e y > C o l u m n s \ D U S T < / K e y > < / D i a g r a m O b j e c t K e y > < D i a g r a m O b j e c t K e y > < K e y > C o l u m n s \ C L E A N < / K e y > < / D i a g r a m O b j e c t K e y > < D i a g r a m O b j e c t K e y > < K e y > C o l u m n s \ G A R B A G E < / K e y > < / D i a g r a m O b j e c t K e y > < D i a g r a m O b j e c t K e y > < K e y > C o l u m n s \ S W E E P < / K e y > < / D i a g r a m O b j e c t K e y > < D i a g r a m O b j e c t K e y > < K e y > C o l u m n s \ S T O C K < / K e y > < / D i a g r a m O b j e c t K e y > < D i a g r a m O b j e c t K e y > < K e y > L i n k s \ & l t ; C o l u m n s \ C o u n t   o f   R E G I O N & g t ; - & l t ; M e a s u r e s \ R E G I O N & g t ; < / K e y > < / D i a g r a m O b j e c t K e y > < D i a g r a m O b j e c t K e y > < K e y > L i n k s \ & l t ; C o l u m n s \ C o u n t   o f   R E G I O N & g t ; - & l t ; M e a s u r e s \ R E G I O N & g t ; \ C O L U M N < / K e y > < / D i a g r a m O b j e c t K e y > < D i a g r a m O b j e c t K e y > < K e y > L i n k s \ & l t ; C o l u m n s \ C o u n t   o f   R E G I O N & g t ; - & l t ; M e a s u r e s \ R E G I O N & g t ; \ M E A S U R E 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 R E G I O N 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 R E G I O N \ T a g I n f o \ F o r m u l a 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 R E G I O N \ T a g I n f o \ V a l u e 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 C o l u m n s \ T A S K   L O C A T I O N 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 C o l u m n s \ V A C U U M 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 C o l u m n s \ M O P 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 C o l u m n s \ D U S T 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 C o l u m n s \ C L E A N 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 C o l u m n s \ G A R B A G E 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 C o l u m n s \ S W E E P 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 R E G I O N & g t ; - & l t ; M e a s u r e s \ R E G I O N & g t ; 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 R E G I O N & g t ; - & l t ; M e a s u r e s \ R E G I O N & g t ; \ C O L U M N 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 R E G I O N & g t ; - & l t ; M e a s u r e s \ R E G I O N & g t ; \ M E A S U R E 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 S e c o n d a r y T a s k s 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 S e c o n d a r y T a s k s 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 C o l u m n s \ T a s k I D < / K e y > < / D i a g r a m O b j e c t K e y > < D i a g r a m O b j e c t K e y > < K e y > C o l u m n s \ T A S K < / K e y > < / D i a g r a m O b j e c t K e y > < D i a g r a m O b j e c t K e y > < K e y > C o l u m n s \ E S T < / K e y > < / D i a g r a m O b j e c t K e y > < D i a g r a m O b j e c t K e y > < K e y > C o l u m n s \ A C T U A L < / K e y > < / D i a g r a m O b j e c t K e y > < D i a g r a m O b j e c t K e y > < K e y > C o l u m n s \ T O T A L   %   O F   S H I F T < / K e y > < / D i a g r a m O b j e c t K e y > < D i a g r a m O b j e c t K e y > < K e y > C o l u m n s \ %   8 H R < / K e y > < / D i a g r a m O b j e c t K e y > < D i a g r a m O b j e c t K e y > < K e y > C o l u m n s \ C o l u m n 1 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 C o l u m n s \ T a s k I D 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 C o l u m n s \ T A S K 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 C o l u m n s \ A C T U A L 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 %   O F   S H I F T 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 8 H R 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 T a g s \ T a b l e s \ & l t ; T a b l e s \ P u b l i c S p a c e s & g t ; < / K e y > < / D i a g r a m O b j e c t K e y > < D i a g r a m O b j e c t K e y > < K e y > D y n a m i c   T a g s \ T a b l e s \ & l t ; T a b l e s \ T a s k s & g t ; < / K e y > < / D i a g r a m O b j e c t K e y > < D i a g r a m O b j e c t K e y > < K e y > D y n a m i c   T a g s \ T a b l e s \ & l t ; T a b l e s \ P r i m a r y T a s k s & g t ; < / K e y > < / D i a g r a m O b j e c t K e y > < D i a g r a m O b j e c t K e y > < K e y > D y n a m i c   T a g s \ T a b l e s \ & l t ; T a b l e s \ S e c o n d a r y T a s k s & g t ; < / K e y > < / D i a g r a m O b j e c t K e y > < D i a g r a m O b j e c t K e y > < K e y > T a b l e s \ P u b l i c S p a c e s < / K e y > < / D i a g r a m O b j e c t K e y > < D i a g r a m O b j e c t K e y > < K e y > T a b l e s \ P u b l i c S p a c e s \ C o l u m n s \ T A S K   L O C A T I O N < / K e y > < / D i a g r a m O b j e c t K e y > < D i a g r a m O b j e c t K e y > < K e y > T a b l e s \ P u b l i c S p a c e s \ C o l u m n s \ R E G I O N < / K e y > < / D i a g r a m O b j e c t K e y > < D i a g r a m O b j e c t K e y > < K e y > T a b l e s \ P u b l i c S p a c e s \ C o l u m n s \ V A C U U M < / K e y > < / D i a g r a m O b j e c t K e y > < D i a g r a m O b j e c t K e y > < K e y > T a b l e s \ P u b l i c S p a c e s \ C o l u m n s \ M O P < / K e y > < / D i a g r a m O b j e c t K e y > < D i a g r a m O b j e c t K e y > < K e y > T a b l e s \ P u b l i c S p a c e s \ C o l u m n s \ D U S T < / K e y > < / D i a g r a m O b j e c t K e y > < D i a g r a m O b j e c t K e y > < K e y > T a b l e s \ P u b l i c S p a c e s \ C o l u m n s \ C L E A N < / K e y > < / D i a g r a m O b j e c t K e y > < D i a g r a m O b j e c t K e y > < K e y > T a b l e s \ P u b l i c S p a c e s \ C o l u m n s \ G A R B A G E < / K e y > < / D i a g r a m O b j e c t K e y > < D i a g r a m O b j e c t K e y > < K e y > T a b l e s \ P u b l i c S p a c e s \ C o l u m n s \ S W E E P < / K e y > < / D i a g r a m O b j e c t K e y > < D i a g r a m O b j e c t K e y > < K e y > T a b l e s \ P u b l i c S p a c e s \ C o l u m n s \ S T O C K < / K e y > < / D i a g r a m O b j e c t K e y > < D i a g r a m O b j e c t K e y > < K e y > T a b l e s \ P u b l i c S p a c e s \ M e a s u r e s \ C o u n t   o f   R E G I O N < / K e y > < / D i a g r a m O b j e c t K e y > < D i a g r a m O b j e c t K e y > < K e y > T a b l e s \ P u b l i c S p a c e s \ C o u n t   o f   R E G I O N \ A d d i t i o n a l   I n f o \ I m p l i c i t   M e a s u r e < / K e y > < / D i a g r a m O b j e c t K e y > < D i a g r a m O b j e c t K e y > < K e y > T a b l e s \ T a s k s < / K e y > < / D i a g r a m O b j e c t K e y > < D i a g r a m O b j e c t K e y > < K e y > T a b l e s \ T a s k s \ C o l u m n s \ T a s k I D < / K e y > < / D i a g r a m O b j e c t K e y > < D i a g r a m O b j e c t K e y > < K e y > T a b l e s \ T a s k s \ C o l u m n s \ T A S K < / K e y > < / D i a g r a m O b j e c t K e y > < D i a g r a m O b j e c t K e y > < K e y > T a b l e s \ T a s k s \ C o l u m n s \ R E G I O N < / K e y > < / D i a g r a m O b j e c t K e y > < D i a g r a m O b j e c t K e y > < K e y > T a b l e s \ T a s k s \ C o l u m n s \ E S T < / K e y > < / D i a g r a m O b j e c t K e y > < D i a g r a m O b j e c t K e y > < K e y > T a b l e s \ T a s k s \ C o l u m n s \ A C T U A L < / K e y > < / D i a g r a m O b j e c t K e y > < D i a g r a m O b j e c t K e y > < K e y > T a b l e s \ T a s k s \ C o l u m n s \ M E A N < / K e y > < / D i a g r a m O b j e c t K e y > < D i a g r a m O b j e c t K e y > < K e y > T a b l e s \ T a s k s \ C o l u m n s \ V A R < / K e y > < / D i a g r a m O b j e c t K e y > < D i a g r a m O b j e c t K e y > < K e y > T a b l e s \ T a s k s \ C o l u m n s \ S T . D E V < / K e y > < / D i a g r a m O b j e c t K e y > < D i a g r a m O b j e c t K e y > < K e y > T a b l e s \ T a s k s \ C o l u m n s \ T O T A L   %   O F   S H I F T < / K e y > < / D i a g r a m O b j e c t K e y > < D i a g r a m O b j e c t K e y > < K e y > T a b l e s \ T a s k s \ C o l u m n s \ %   8 H R < / K e y > < / D i a g r a m O b j e c t K e y > < D i a g r a m O b j e c t K e y > < K e y > T a b l e s \ T a s k s \ M e a s u r e s \ S u m   o f   T a s k I D < / K e y > < / D i a g r a m O b j e c t K e y > < D i a g r a m O b j e c t K e y > < K e y > T a b l e s \ T a s k s \ S u m   o f   T a s k I D \ A d d i t i o n a l   I n f o \ I m p l i c i t   M e a s u r e < / K e y > < / D i a g r a m O b j e c t K e y > < D i a g r a m O b j e c t K e y > < K e y > T a b l e s \ T a s k s \ M e a s u r e s \ C o u n t   o f   T A S K < / K e y > < / D i a g r a m O b j e c t K e y > < D i a g r a m O b j e c t K e y > < K e y > T a b l e s \ T a s k s \ C o u n t   o f   T A S K \ A d d i t i o n a l   I n f o \ I m p l i c i t   M e a s u r e < / K e y > < / D i a g r a m O b j e c t K e y > < D i a g r a m O b j e c t K e y > < K e y > T a b l e s \ T a s k s \ M e a s u r e s \ S u m   o f   T O T A L   %   O F   S H I F T < / K e y > < / D i a g r a m O b j e c t K e y > < D i a g r a m O b j e c t K e y > < K e y > T a b l e s \ T a s k s \ S u m   o f   T O T A L   %   O F   S H I F T \ A d d i t i o n a l   I n f o \ I m p l i c i t   M e a s u r e < / K e y > < / D i a g r a m O b j e c t K e y > < D i a g r a m O b j e c t K e y > < K e y > T a b l e s \ T a s k s \ M e a s u r e s \ S u m   o f   S T . D E V < / K e y > < / D i a g r a m O b j e c t K e y > < D i a g r a m O b j e c t K e y > < K e y > T a b l e s \ T a s k s \ S u m   o f   S T . D E V \ A d d i t i o n a l   I n f o \ I m p l i c i t   M e a s u r e < / K e y > < / D i a g r a m O b j e c t K e y > < D i a g r a m O b j e c t K e y > < K e y > T a b l e s \ T a s k s \ M e a s u r e s \ S u m   o f   V A R < / K e y > < / D i a g r a m O b j e c t K e y > < D i a g r a m O b j e c t K e y > < K e y > T a b l e s \ T a s k s \ S u m   o f   V A R \ A d d i t i o n a l   I n f o \ I m p l i c i t   M e a s u r e < / K e y > < / D i a g r a m O b j e c t K e y > < D i a g r a m O b j e c t K e y > < K e y > T a b l e s \ T a s k s \ M e a s u r e s \ S u m   o f   M E A N < / K e y > < / D i a g r a m O b j e c t K e y > < D i a g r a m O b j e c t K e y > < K e y > T a b l e s \ T a s k s \ S u m   o f   M E A N \ A d d i t i o n a l   I n f o \ I m p l i c i t   M e a s u r e < / K e y > < / D i a g r a m O b j e c t K e y > < D i a g r a m O b j e c t K e y > < K e y > T a b l e s \ T a s k s \ M e a s u r e s \ S u m   o f   A C T U A L < / K e y > < / D i a g r a m O b j e c t K e y > < D i a g r a m O b j e c t K e y > < K e y > T a b l e s \ T a s k s \ S u m   o f   A C T U A L \ A d d i t i o n a l   I n f o \ I m p l i c i t   M e a s u r e < / K e y > < / D i a g r a m O b j e c t K e y > < D i a g r a m O b j e c t K e y > < K e y > T a b l e s \ T a s k s \ M e a s u r e s \ S u m   o f   %   8 H R   2 < / K e y > < / D i a g r a m O b j e c t K e y > < D i a g r a m O b j e c t K e y > < K e y > T a b l e s \ T a s k s \ S u m   o f   %   8 H R   2 \ A d d i t i o n a l   I n f o \ I m p l i c i t   M e a s u r e < / K e y > < / D i a g r a m O b j e c t K e y > < D i a g r a m O b j e c t K e y > < K e y > T a b l e s \ P r i m a r y T a s k s < / K e y > < / D i a g r a m O b j e c t K e y > < D i a g r a m O b j e c t K e y > < K e y > T a b l e s \ P r i m a r y T a s k s \ C o l u m n s \ T a s k I D < / K e y > < / D i a g r a m O b j e c t K e y > < D i a g r a m O b j e c t K e y > < K e y > T a b l e s \ P r i m a r y T a s k s \ C o l u m n s \ T A S K < / K e y > < / D i a g r a m O b j e c t K e y > < D i a g r a m O b j e c t K e y > < K e y > T a b l e s \ P r i m a r y T a s k s \ C o l u m n s \ E S T < / K e y > < / D i a g r a m O b j e c t K e y > < D i a g r a m O b j e c t K e y > < K e y > T a b l e s \ P r i m a r y T a s k s \ C o l u m n s \ A C T U A L < / K e y > < / D i a g r a m O b j e c t K e y > < D i a g r a m O b j e c t K e y > < K e y > T a b l e s \ P r i m a r y T a s k s \ C o l u m n s \ T O T A L   %   O F   S H I F T < / K e y > < / D i a g r a m O b j e c t K e y > < D i a g r a m O b j e c t K e y > < K e y > T a b l e s \ P r i m a r y T a s k s \ C o l u m n s \ %   8 H R < / K e y > < / D i a g r a m O b j e c t K e y > < D i a g r a m O b j e c t K e y > < K e y > T a b l e s \ P r i m a r y T a s k s \ C o l u m n s \ C o l u m n 1 < / K e y > < / D i a g r a m O b j e c t K e y > < D i a g r a m O b j e c t K e y > < K e y > T a b l e s \ P r i m a r y T a s k s \ M e a s u r e s \ S u m   o f   %   8 H R < / K e y > < / D i a g r a m O b j e c t K e y > < D i a g r a m O b j e c t K e y > < K e y > T a b l e s \ P r i m a r y T a s k s \ S u m   o f   %   8 H R \ A d d i t i o n a l   I n f o \ I m p l i c i t   M e a s u r e < / K e y > < / D i a g r a m O b j e c t K e y > < D i a g r a m O b j e c t K e y > < K e y > T a b l e s \ S e c o n d a r y T a s k s < / K e y > < / D i a g r a m O b j e c t K e y > < D i a g r a m O b j e c t K e y > < K e y > T a b l e s \ S e c o n d a r y T a s k s \ C o l u m n s \ T a s k I D < / K e y > < / D i a g r a m O b j e c t K e y > < D i a g r a m O b j e c t K e y > < K e y > T a b l e s \ S e c o n d a r y T a s k s \ C o l u m n s \ T A S K < / K e y > < / D i a g r a m O b j e c t K e y > < D i a g r a m O b j e c t K e y > < K e y > T a b l e s \ S e c o n d a r y T a s k s \ C o l u m n s \ E S T < / K e y > < / D i a g r a m O b j e c t K e y > < D i a g r a m O b j e c t K e y > < K e y > T a b l e s \ S e c o n d a r y T a s k s \ C o l u m n s \ A C T U A L < / K e y > < / D i a g r a m O b j e c t K e y > < D i a g r a m O b j e c t K e y > < K e y > T a b l e s \ S e c o n d a r y T a s k s \ C o l u m n s \ T O T A L   %   O F   S H I F T < / K e y > < / D i a g r a m O b j e c t K e y > < D i a g r a m O b j e c t K e y > < K e y > T a b l e s \ S e c o n d a r y T a s k s \ C o l u m n s \ %   8 H R < / K e y > < / D i a g r a m O b j e c t K e y > < D i a g r a m O b j e c t K e y > < K e y > T a b l e s \ S e c o n d a r y T a s k s \ C o l u m n s \ C o l u m n 1 < / K e y > < / D i a g r a m O b j e c t K e y > < D i a g r a m O b j e c t K e y > < K e y > R e l a t i o n s h i p s \ & l t ; T a b l e s \ T a s k s \ C o l u m n s \ T a s k I D & g t ; - & l t ; T a b l e s \ P r i m a r y T a s k s \ C o l u m n s \ T a s k I D & g t ; < / K e y > < / D i a g r a m O b j e c t K e y > < D i a g r a m O b j e c t K e y > < K e y > R e l a t i o n s h i p s \ & l t ; T a b l e s \ T a s k s \ C o l u m n s \ T a s k I D & g t ; - & l t ; T a b l e s \ P r i m a r y T a s k s \ C o l u m n s \ T a s k I D & g t ; \ F K < / K e y > < / D i a g r a m O b j e c t K e y > < D i a g r a m O b j e c t K e y > < K e y > R e l a t i o n s h i p s \ & l t ; T a b l e s \ T a s k s \ C o l u m n s \ T a s k I D & g t ; - & l t ; T a b l e s \ P r i m a r y T a s k s \ C o l u m n s \ T a s k I D & g t ; \ P K < / K e y > < / D i a g r a m O b j e c t K e y > < D i a g r a m O b j e c t K e y > < K e y > R e l a t i o n s h i p s \ & l t ; T a b l e s \ T a s k s \ C o l u m n s \ T a s k I D & g t ; - & l t ; T a b l e s \ P r i m a r y T a s k s \ C o l u m n s \ T a s k I D & g t ; \ C r o s s F i l t e r < / K e y > < / D i a g r a m O b j e c t K e y > < D i a g r a m O b j e c t K e y > < K e y > R e l a t i o n s h i p s \ & l t ; T a b l e s \ T a s k s \ C o l u m n s \ R E G I O N & g t ; - & l t ; T a b l e s \ P u b l i c S p a c e s \ C o l u m n s \ T A S K   L O C A T I O N & g t ; < / K e y > < / D i a g r a m O b j e c t K e y > < D i a g r a m O b j e c t K e y > < K e y > R e l a t i o n s h i p s \ & l t ; T a b l e s \ T a s k s \ C o l u m n s \ R E G I O N & g t ; - & l t ; T a b l e s \ P u b l i c S p a c e s \ C o l u m n s \ T A S K   L O C A T I O N & g t ; \ F K < / K e y > < / D i a g r a m O b j e c t K e y > < D i a g r a m O b j e c t K e y > < K e y > R e l a t i o n s h i p s \ & l t ; T a b l e s \ T a s k s \ C o l u m n s \ R E G I O N & g t ; - & l t ; T a b l e s \ P u b l i c S p a c e s \ C o l u m n s \ T A S K   L O C A T I O N & g t ; \ P K < / K e y > < / D i a g r a m O b j e c t K e y > < D i a g r a m O b j e c t K e y > < K e y > R e l a t i o n s h i p s \ & l t ; T a b l e s \ T a s k s \ C o l u m n s \ R E G I O N & g t ; - & l t ; T a b l e s \ P u b l i c S p a c e s \ C o l u m n s \ T A S K   L O C A T I O N & g t ; \ C r o s s F i l t e r < / K e y > < / D i a g r a m O b j e c t K e y > < / A l l K e y s > < S e l e c t e d K e y s > < D i a g r a m O b j e c t K e y > < K e y > R e l a t i o n s h i p s \ & l t ; T a b l e s \ T a s k s \ C o l u m n s \ T a s k I D & g t ; - & l t ; T a b l e s \ P r i m a r y T a s k s \ C o l u m n s \ T a s k I D & g t ; \ C r o s s F i l t e r 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 T a g s \ T a b l e s \ & l t ; T a b l e s \ P u b l i c S p a c e s & g t ; 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 T a g s \ T a b l e s \ & l t ; T a b l e s \ T a s k s & g t ; 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 T a g s \ T a b l e s \ & l t ; T a b l e s \ P r i m a r y T a s k s & g t ; 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 T a g s \ T a b l e s \ & l t ; T a b l e s \ S e c o n d a r y T a s k s & g t ; 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 T a b l e s \ P u b l i c S p a c e s < / K e y > < / a : K e y > < a : V a l u e   i : t y p e = " D i a g r a m D i s p l a y N o d e V i e w S t a t e " > < H e i g h t > 2 7 9 < / H e i g h t > < I s E x p a n d e d > t r u e < / I s E x p a n d e d > < L a y e d O u t > t r u e < / L a y e d O u t > < T o p >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 T a b l e s \ P u b l i c S p a c e s \ C o l u m n s \ T A S K  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 T a b l e s \ P u b l i c S p a c e s \ C o l u m n s \ R E G I O N 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 T a b l e s \ P u b l i c S p a c e s \ C o l u m n s \ V A C U U M 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 T a b l e s \ P u b l i c S p a c e s \ C o l u m n s \ M O P 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 T a b l e s \ P u b l i c S p a c e s \ C o l u m n s \ D U S T 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 T a b l e s \ P u b l i c S p a c e s \ C o l u m n s \ C L E A N 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 T a b l e s \ P u b l i c S p a c e s \ C o l u m n s \ G A R B A G E 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 T a b l e s \ P u b l i c S p a c e s \ C o l u m n s \ S W E E P 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 T a b l e s \ P u b l i c S p a c e s \ C o l u m n s \ S T O C K 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 T a b l e s \ P u b l i c S p a c e s \ M e a s u r e s \ C o u n t   o f  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 T a b l e s \ P u b l i c S p a c e s \ C o u n t   o f   R E G I O N \ A d d i t i o n a l 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 T a b l e s \ T a s k s < / K e y > < / a : K e y > < a : V a l u e   i : t y p e = " D i a g r a m D i s p l a y N o d e V i e w S t a t e " > < H e i g h t > 2 9 6 < / H e i g h t > < I s E x p a n d e d > t r u e < / I s E x p a n d e d > < L a y e d O u t > t r u e < / L a y e d O u t > < L e f t > 3 2 6 . 9 0 3 8 1 0 5 6 7 6 6 5 8 < / L e f t > < T a b I n d e x > 1 < / T a b I n d e x > < T o p > 2 1 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 T a b l e s \ T a s k s \ C o l u m n s \ T a s k I D 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 T a b l e s \ T a s k s \ C o l u m n s \ T A S K 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 T a b l e s \ T a s k s \ C o l u m n s \ R E G I O N 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 T a b l e s \ T a s k s \ C o l u m n s \ E S T 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 T a b l e s \ T a s k s \ C o l u m n s \ A C T U A L 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 T a b l e s \ T a s k s \ C o l u m n s \ M E A N 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 T a b l e s \ T a s k s \ C o l u m n s \ V A R 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 T a b l e s \ T a s k s \ C o l u m n s \ S T . D E V 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 T a b l e s \ T a s k s \ C o l u m n s \ T O T A L   %   O F   S H I F T 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 T a b l e s \ T a s k s \ C o l u m n s \ %   8 H R 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 T a b l e s \ T a s k s \ M e a s u r e s \ S u m   o f   T a s k I D 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 T a b l e s \ T a s k s \ S u m   o f   T a s k I D \ A d d i t i o n a l 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 T a b l e s \ T a s k s \ M e a s u r e s \ C o u n t   o f   T A S K 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 T a b l e s \ T a s k s \ C o u n t   o f   T A S K \ A d d i t i o n a l 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 T a b l e s \ T a s k s \ M e a s u r e s \ S u m   o f   T O T A L   %   O F   S H I F T 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 T a b l e s \ T a s k s \ S u m   o f   T O T A L   %   O F   S H I F T \ A d d i t i o n a l 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 T a b l e s \ T a s k s \ M e a s u r e s \ S u m   o f   S T . D E V 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 T a b l e s \ T a s k s \ S u m   o f   S T . D E V \ A d d i t i o n a l 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 T a b l e s \ T a s k s \ M e a s u r e s \ S u m   o f   V A R 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 T a b l e s \ T a s k s \ S u m   o f   V A R \ A d d i t i o n a l 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 T a b l e s \ T a s k s \ M e a s u r e s \ S u m   o f   M E A N 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 T a b l e s \ T a s k s \ S u m   o f   M E A N \ A d d i t i o n a l 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 T a b l e s \ T a s k s \ M e a s u r e s \ S u m   o f   A C T U A L 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 T a b l e s \ T a s k s \ S u m   o f   A C T U A L \ A d d i t i o n a l 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 T a b l e s \ T a s k s \ M e a s u r e s \ S u m   o f   %   8 H R 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 T a b l e s \ T a s k s \ S u m   o f   %   8 H R 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 T a b l e s \ P r i m a r y T a s k s < / K e y > < / a : K e y > < a : V a l u e   i : t y p e = " D i a g r a m D i s p l a y N o d e V i e w S t a t e " > < H e i g h t > 2 3 7 < / H e i g h t > < I s E x p a n d e d > t r u e < / I s E x p a n d e d > < L a y e d O u t > t r u e < / L a y e d O u t > < L e f t > 6 5 3 . 8 0 7 6 2 1 1 3 5 3 3 1 6 < / L e f t > < T a b I n d e x > 2 < / T a b I n d e x > < T o p > 4 3 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 T a b l e s \ P r i m a r y T a s k s \ C o l u m n s \ T a s k I D 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 T a b l e s \ P r i m a r y T a s k s \ C o l u m n s \ T A S K 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 T a b l e s \ P r i m a r y T a s k s \ C o l u m n s \ E S T 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 T a b l e s \ P r i m a r y T a s k s \ C o l u m n s \ A C T U A L 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 T a b l e s \ P r i m a r y T a s k s \ C o l u m n s \ T O T A L   %   O F   S H I F T 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 T a b l e s \ P r i m a r y T a s k s \ C o l u m n s \ %   8 H R 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 T a b l e s \ P r i m a r y T a s k s \ C o l u m n s \ C o l u m n 1 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 T a b l e s \ P r i m a r y T a s k s \ M e a s u r e s \ S u m   o f   %   8 H R 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 T a b l e s \ P r i m a r y T a s k s \ S u m   o f   %   8 H R \ A d d i t i o n a l 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 T a b l e s \ S e c o n d a r y T a s k s 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 9 8 9 . 7 1 1 4 3 1 7 0 2 9 9 7 2 9 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 T a b l e s \ S e c o n d a r y T a s k s \ C o l u m n s \ T a s k I D 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 T a b l e s \ S e c o n d a r y T a s k s \ C o l u m n s \ T A S K 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 T a b l e s \ S e c o n d a r y T a s k s \ C o l u m n s \ E S T 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 T a b l e s \ S e c o n d a r y T a s k s \ C o l u m n s \ A C T U A L 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 T a b l e s \ S e c o n d a r y T a s k s \ C o l u m n s \ T O T A L   %   O F   S H I F T 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 T a b l e s \ S e c o n d a r y T a s k s \ C o l u m n s \ %   8 H R 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 T a b l e s \ S e c o n d a r y T a s k s \ C o l u m n s \ C o l u m n 1 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 R e l a t i o n s h i p s \ & l t ; T a b l e s \ T a s k s \ C o l u m n s \ T a s k I D & g t ; - & l t ; T a b l e s \ P r i m a r y T a s k s \ C o l u m n s \ T a s k I D & g t ; < / K e y > < / a : K e y > < a : V a l u e   i : t y p e = " D i a g r a m D i s p l a y L i n k V i e w S t a t e " > < A u t o m a t i o n P r o p e r t y H e l p e r T e x t > E n d   p o i n t   1 :   ( 5 4 2 . 9 0 3 8 1 0 5 6 7 6 6 6 , 1 7 5 . 2 5 ) .   E n d   p o i n t   2 :   ( 6 3 7 . 8 0 7 6 2 1 1 3 5 3 3 2 , 1 5 5 . 2 5 ) 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 5 4 2 . 9 0 3 8 1 0 5 6 7 6 6 5 9 1 < / b : _ x > < b : _ y > 1 7 5 . 2 5 < / b : _ y > < / b : P o i n t > < b : P o i n t > < b : _ x > 5 8 8 . 3 5 5 7 1 6 < / b : _ x > < b : _ y > 1 7 5 . 2 5 < / b : _ y > < / b : P o i n t > < b : P o i n t > < b : _ x > 5 9 0 . 3 5 5 7 1 6 < / b : _ x > < b : _ y > 1 7 3 . 2 5 < / b : _ y > < / b : P o i n t > < b : P o i n t > < b : _ x > 5 9 0 . 3 5 5 7 1 6 < / b : _ x > < b : _ y > 1 5 7 . 2 5 < / b : _ y > < / b : P o i n t > < b : P o i n t > < b : _ x > 5 9 2 . 3 5 5 7 1 6 < / b : _ x > < b : _ y > 1 5 5 . 2 5 < / b : _ y > < / b : P o i n t > < b : P o i n t > < b : _ x > 6 3 7 . 8 0 7 6 2 1 1 3 5 3 3 1 6 < / b : _ x > < b : _ y > 1 5 5 . 2 5 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 R e l a t i o n s h i p s \ & l t ; T a b l e s \ T a s k s \ C o l u m n s \ T a s k I D & g t ; - & l t ; T a b l e s \ P r i m a r y T a s k s \ C o l u m n s \ T a s k I D & g t ; \ F K 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 5 2 6 . 9 0 3 8 1 0 5 6 7 6 6 5 9 1 < / b : _ x > < b : _ y > 1 6 7 . 2 5 < / b : _ y > < / L a b e l L o c a t i o n > < L o c a t i o n   x m l n s : b = " h t t p : / / s c h e m a s . d a t a c o n t r a c t . o r g / 2 0 0 4 / 0 7 / S y s t e m . W i n d o w s " > < b : _ x > 5 2 6 . 9 0 3 8 1 0 5 6 7 6 6 5 8 < / b : _ x > < b : _ y > 1 7 5 . 2 5 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 R e l a t i o n s h i p s \ & l t ; T a b l e s \ T a s k s \ C o l u m n s \ T a s k I D & g t ; - & l t ; T a b l e s \ P r i m a r y T a s k s \ C o l u m n s \ T a s k I D & g t ; \ P K 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 6 3 7 . 8 0 7 6 2 1 1 3 5 3 3 1 6 < / b : _ x > < b : _ y > 1 4 7 . 2 5 < / b : _ y > < / L a b e l L o c a t i o n > < L o c a t i o n   x m l n s : b = " h t t p : / / s c h e m a s . d a t a c o n t r a c t . o r g / 2 0 0 4 / 0 7 / S y s t e m . W i n d o w s " > < b : _ x > 6 5 3 . 8 0 7 6 2 1 1 3 5 3 3 1 6 < / b : _ x > < b : _ y > 1 5 5 . 2 5 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 R e l a t i o n s h i p s \ & l t ; T a b l e s \ T a s k s \ C o l u m n s \ T a s k I D & g t ; - & l t ; T a b l e s \ P r i m a r y T a s k s \ C o l u m n s \ T a s k I D & g t ; \ C r o s s F i l t e r 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 5 4 2 . 9 0 3 8 1 0 5 6 7 6 6 5 9 1 < / b : _ x > < b : _ y > 1 7 5 . 2 5 < / b : _ y > < / b : P o i n t > < b : P o i n t > < b : _ x > 5 8 8 . 3 5 5 7 1 6 < / b : _ x > < b : _ y > 1 7 5 . 2 5 < / b : _ y > < / b : P o i n t > < b : P o i n t > < b : _ x > 5 9 0 . 3 5 5 7 1 6 < / b : _ x > < b : _ y > 1 7 3 . 2 5 < / b : _ y > < / b : P o i n t > < b : P o i n t > < b : _ x > 5 9 0 . 3 5 5 7 1 6 < / b : _ x > < b : _ y > 1 5 7 . 2 5 < / b : _ y > < / b : P o i n t > < b : P o i n t > < b : _ x > 5 9 2 . 3 5 5 7 1 6 < / b : _ x > < b : _ y > 1 5 5 . 2 5 < / b : _ y > < / b : P o i n t > < b : P o i n t > < b : _ x > 6 3 7 . 8 0 7 6 2 1 1 3 5 3 3 1 6 < / b : _ x > < b : _ y > 1 5 5 . 2 5 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 R e l a t i o n s h i p s \ & l t ; T a b l e s \ T a s k s \ C o l u m n s \ R E G I O N & g t ; - & l t ; T a b l e s \ P u b l i c S p a c e s \ C o l u m n s \ T A S K   L O C A T I O N & g t ; < / K e y > < / a : K e y > < a : V a l u e   i : t y p e = " D i a g r a m D i s p l a y L i n k V i e w S t a t e " > < A u t o m a t i o n P r o p e r t y H e l p e r T e x t > E n d   p o i n t   1 :   ( 3 1 0 . 9 0 3 8 1 0 5 6 7 6 6 6 , 1 6 9 ) .   E n d   p o i n t   2 :   ( 2 1 6 , 1 4 5 . 5 ) 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 3 1 0 . 9 0 3 8 1 0 5 6 7 6 6 5 8 < / b : _ x > < b : _ y > 1 6 9 < / b : _ y > < / b : P o i n t > < b : P o i n t > < b : _ x > 2 6 5 . 4 5 1 9 0 5 5 < / b : _ x > < b : _ y > 1 6 9 < / b : _ y > < / b : P o i n t > < b : P o i n t > < b : _ x > 2 6 3 . 4 5 1 9 0 5 5 < / b : _ x > < b : _ y > 1 6 7 < / b : _ y > < / b : P o i n t > < b : P o i n t > < b : _ x > 2 6 3 . 4 5 1 9 0 5 5 < / b : _ x > < b : _ y > 1 4 7 . 5 < / b : _ y > < / b : P o i n t > < b : P o i n t > < b : _ x > 2 6 1 . 4 5 1 9 0 5 5 < / b : _ x > < b : _ y > 1 4 5 . 5 < / b : _ y > < / b : P o i n t > < b : P o i n t > < b : _ x > 2 1 5 . 9 9 9 9 9 9 9 9 9 9 9 9 9 4 < / b : _ x > < b : _ y > 1 4 5 . 5 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 R e l a t i o n s h i p s \ & l t ; T a b l e s \ T a s k s \ C o l u m n s \ R E G I O N & g t ; - & l t ; T a b l e s \ P u b l i c S p a c e s \ C o l u m n s \ T A S K   L O C A T I O N & g t ; \ F K 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 3 1 0 . 9 0 3 8 1 0 5 6 7 6 6 5 8 < / b : _ x > < b : _ y > 1 6 1 < / b : _ y > < / L a b e l L o c a t i o n > < L o c a t i o n   x m l n s : b = " h t t p : / / s c h e m a s . d a t a c o n t r a c t . o r g / 2 0 0 4 / 0 7 / S y s t e m . W i n d o w s " > < b : _ x > 3 2 6 . 9 0 3 8 1 0 5 6 7 6 6 5 8 < / b : _ x > < b : _ y > 1 6 9 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 R e l a t i o n s h i p s \ & l t ; T a b l e s \ T a s k s \ C o l u m n s \ R E G I O N & g t ; - & l t ; T a b l e s \ P u b l i c S p a c e s \ C o l u m n s \ T A S K   L O C A T I O N & g t ; \ P K 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 1 9 9 . 9 9 9 9 9 9 9 9 9 9 9 9 9 4 < / b : _ x > < b : _ y > 1 3 7 . 5 < / b : _ y > < / L a b e l L o c a t i o n > < L o c a t i o n   x m l n s : b = " h t t p : / / s c h e m a s . d a t a c o n t r a c t . o r g / 2 0 0 4 / 0 7 / S y s t e m . W i n d o w s " > < b : _ x > 1 9 9 . 9 9 9 9 9 9 9 9 9 9 9 9 9 4 < / b : _ x > < b : _ y > 1 4 5 . 5 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 R e l a t i o n s h i p s \ & l t ; T a b l e s \ T a s k s \ C o l u m n s \ R E G I O N & g t ; - & l t ; T a b l e s \ P u b l i c S p a c e s \ C o l u m n s \ T A S K   L O C A T I O N & g t ; \ C r o s s F i l t e r 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 3 1 0 . 9 0 3 8 1 0 5 6 7 6 6 5 8 < / b : _ x > < b : _ y > 1 6 9 < / b : _ y > < / b : P o i n t > < b : P o i n t > < b : _ x > 2 6 5 . 4 5 1 9 0 5 5 < / b : _ x > < b : _ y > 1 6 9 < / b : _ y > < / b : P o i n t > < b : P o i n t > < b : _ x > 2 6 3 . 4 5 1 9 0 5 5 < / b : _ x > < b : _ y > 1 6 7 < / b : _ y > < / b : P o i n t > < b : P o i n t > < b : _ x > 2 6 3 . 4 5 1 9 0 5 5 < / b : _ x > < b : _ y > 1 4 7 . 5 < / b : _ y > < / b : P o i n t > < b : P o i n t > < b : _ x > 2 6 1 . 4 5 1 9 0 5 5 < / b : _ x > < b : _ y > 1 4 5 . 5 < / b : _ y > < / b : P o i n t > < b : P o i n t > < b : _ x > 2 1 5 . 9 9 9 9 9 9 9 9 9 9 9 9 9 4 < / b : _ x > < b : _ y > 1 4 5 . 5 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P u b l i c S p a c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 T A S K   L O C A T I O N < / s t r i n g > < / k e y > < v a l u e > < i n t > 1 3 2 < / i n t > < / v a l u e > < / i t e m > < i t e m > < k e y > < s t r i n g > R E G I O N < / s t r i n g > < / k e y > < v a l u e > < i n t > 8 4 < / i n t > < / v a l u e > < / i t e m > < i t e m > < k e y > < s t r i n g > V A C U U M < / s t r i n g > < / k e y > < v a l u e > < i n t > 9 1 < / i n t > < / v a l u e > < / i t e m > < i t e m > < k e y > < s t r i n g > M O P < / s t r i n g > < / k e y > < v a l u e > < i n t > 6 6 < / i n t > < / v a l u e > < / i t e m > < i t e m > < k e y > < s t r i n g > D U S T < / s t r i n g > < / k e y > < v a l u e > < i n t > 6 8 < / i n t > < / v a l u e > < / i t e m > < i t e m > < k e y > < s t r i n g > C L E A N < / s t r i n g > < / k e y > < v a l u e > < i n t > 7 6 < / i n t > < / v a l u e > < / i t e m > < i t e m > < k e y > < s t r i n g > G A R B A G E < / s t r i n g > < / k e y > < v a l u e > < i n t > 9 5 < / i n t > < / v a l u e > < / i t e m > < i t e m > < k e y > < s t r i n g > S W E E P < / s t r i n g > < / k e y > < v a l u e > < i n t > 7 8 < / i n t > < / v a l u e > < / i t e m > < i t e m > < k e y > < s t r i n g > S T O C K < / s t r i n g > < / k e y > < v a l u e > < i n t > 7 6 < / i n t > < / v a l u e > < / i t e m > < / C o l u m n W i d t h s > < C o l u m n D i s p l a y I n d e x > < i t e m > < k e y > < s t r i n g > T A S K   L O C A T I O N < / s t r i n g > < / k e y > < v a l u e > < i n t > 0 < / i n t > < / v a l u e > < / i t e m > < i t e m > < k e y > < s t r i n g > R E G I O N < / s t r i n g > < / k e y > < v a l u e > < i n t > 1 < / i n t > < / v a l u e > < / i t e m > < i t e m > < k e y > < s t r i n g > V A C U U M < / s t r i n g > < / k e y > < v a l u e > < i n t > 2 < / i n t > < / v a l u e > < / i t e m > < i t e m > < k e y > < s t r i n g > M O P < / s t r i n g > < / k e y > < v a l u e > < i n t > 3 < / i n t > < / v a l u e > < / i t e m > < i t e m > < k e y > < s t r i n g > D U S T < / s t r i n g > < / k e y > < v a l u e > < i n t > 4 < / i n t > < / v a l u e > < / i t e m > < i t e m > < k e y > < s t r i n g > C L E A N < / s t r i n g > < / k e y > < v a l u e > < i n t > 5 < / i n t > < / v a l u e > < / i t e m > < i t e m > < k e y > < s t r i n g > G A R B A G E < / s t r i n g > < / k e y > < v a l u e > < i n t > 6 < / i n t > < / v a l u e > < / i t e m > < i t e m > < k e y > < s t r i n g > S W E E P < / s t r i n g > < / k e y > < v a l u e > < i n t > 7 < / i n t > < / v a l u e > < / i t e m > < i t e m > < k e y > < s t r i n g > S T O C K 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T a s k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 T a s k I D < / s t r i n g > < / k e y > < v a l u e > < i n t > 7 5 < / i n t > < / v a l u e > < / i t e m > < i t e m > < k e y > < s t r i n g > T A S K < / s t r i n g > < / k e y > < v a l u e > < i n t > 6 6 < / i n t > < / v a l u e > < / i t e m > < i t e m > < k e y > < s t r i n g > R E G I O N < / s t r i n g > < / k e y > < v a l u e > < i n t > 8 4 < / i n t > < / v a l u e > < / i t e m > < i t e m > < k e y > < s t r i n g > E S T < / s t r i n g > < / k e y > < v a l u e > < i n t > 5 7 < / i n t > < / v a l u e > < / i t e m > < i t e m > < k e y > < s t r i n g > A C T U A L < / s t r i n g > < / k e y > < v a l u e > < i n t > 8 4 < / i n t > < / v a l u e > < / i t e m > < i t e m > < k e y > < s t r i n g > M E A N < / s t r i n g > < / k e y > < v a l u e > < i n t > 7 4 < / i n t > < / v a l u e > < / i t e m > < i t e m > < k e y > < s t r i n g > V A R < / s t r i n g > < / k e y > < v a l u e > < i n t > 6 1 < / i n t > < / v a l u e > < / i t e m > < i t e m > < k e y > < s t r i n g > S T . D E V < / s t r i n g > < / k e y > < v a l u e > < i n t > 7 8 < / i n t > < / v a l u e > < / i t e m > < i t e m > < k e y > < s t r i n g > T O T A L   %   O F   S H I F T < / s t r i n g > < / k e y > < v a l u e > < i n t > 1 4 5 < / i n t > < / v a l u e > < / i t e m > < i t e m > < k e y > < s t r i n g > %   8 H R < / s t r i n g > < / k e y > < v a l u e > < i n t > 7 4 < / i n t > < / v a l u e > < / i t e m > < / C o l u m n W i d t h s > < C o l u m n D i s p l a y I n d e x > < i t e m > < k e y > < s t r i n g > T a s k I D < / s t r i n g > < / k e y > < v a l u e > < i n t > 0 < / i n t > < / v a l u e > < / i t e m > < i t e m > < k e y > < s t r i n g > T A S K < / s t r i n g > < / k e y > < v a l u e > < i n t > 1 < / i n t > < / v a l u e > < / i t e m > < i t e m > < k e y > < s t r i n g > R E G I O N < / s t r i n g > < / k e y > < v a l u e > < i n t > 2 < / i n t > < / v a l u e > < / i t e m > < i t e m > < k e y > < s t r i n g > E S T < / s t r i n g > < / k e y > < v a l u e > < i n t > 3 < / i n t > < / v a l u e > < / i t e m > < i t e m > < k e y > < s t r i n g > A C T U A L < / s t r i n g > < / k e y > < v a l u e > < i n t > 4 < / i n t > < / v a l u e > < / i t e m > < i t e m > < k e y > < s t r i n g > M E A N < / s t r i n g > < / k e y > < v a l u e > < i n t > 5 < / i n t > < / v a l u e > < / i t e m > < i t e m > < k e y > < s t r i n g > V A R < / s t r i n g > < / k e y > < v a l u e > < i n t > 6 < / i n t > < / v a l u e > < / i t e m > < i t e m > < k e y > < s t r i n g > S T . D E V < / s t r i n g > < / k e y > < v a l u e > < i n t > 7 < / i n t > < / v a l u e > < / i t e m > < i t e m > < k e y > < s t r i n g > T O T A L   %   O F   S H I F T < / s t r i n g > < / k e y > < v a l u e > < i n t > 8 < / i n t > < / v a l u e > < / i t e m > < i t e m > < k e y > < s t r i n g > %   8 H R 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9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 2 0 1 9 - 0 5 - 0 9 T 0 8 : 5 9 : 1 6 . 4 2 0 0 6 8 2 - 0 4 : 0 0 < / L a s t P r o c e s s e d T i m e > < / D a t a M o d e l i n g S a n d b o x . S e r i a l i z e d S a n d b o x E r r o r C a c h e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O r d e r " > < C u s t o m C o n t e n t > < ! [ C D A T A [ P u b l i c S p a c e s , T a s k s , P r i m a r y T a s k s , S e c o n d a r y T a s k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S e c o n d a r y T a s k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 P u b l i c S p a c e s 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 P u b l i c S p a c e s 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 C o l u m n s \ T A S K  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 C o l u m n s \ V A C U U M 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 C o l u m n s \ D U S T 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 C o l u m n s \ G A R B A G E 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 C o l u m n s \ S W E E P 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 T a s k s 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 T a s k s 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 C o l u m n s \ T a s k I D 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 C o l u m n s \ A C T U A L 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 C o l u m n s \ S T . D E V 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 %   O F   S H I F T 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 8 H R 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 P r i m a r y T a s k s 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 P r i m a r y T a s k s 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 C o l u m n s \ T a s k I D 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 C o l u m n s \ A C T U A L 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 %   O F   S H I F T 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 8 H R 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 S e c o n d a r y T a s k s 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 S e c o n d a r y T a s k s 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 C o l u m n s \ T a s k I D 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 C o l u m n s \ A C T U A L 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 %   O F   S H I F T 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 8 H R 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P r i m a r y T a s k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 T a s k I D < / s t r i n g > < / k e y > < v a l u e > < i n t > 7 5 < / i n t > < / v a l u e > < / i t e m > < i t e m > < k e y > < s t r i n g > T A S K < / s t r i n g > < / k e y > < v a l u e > < i n t > 6 6 < / i n t > < / v a l u e > < / i t e m > < i t e m > < k e y > < s t r i n g > E S T < / s t r i n g > < / k e y > < v a l u e > < i n t > 5 7 < / i n t > < / v a l u e > < / i t e m > < i t e m > < k e y > < s t r i n g > A C T U A L < / s t r i n g > < / k e y > < v a l u e > < i n t > 8 4 < / i n t > < / v a l u e > < / i t e m > < i t e m > < k e y > < s t r i n g > T O T A L   %   O F   S H I F T < / s t r i n g > < / k e y > < v a l u e > < i n t > 1 4 5 < / i n t > < / v a l u e > < / i t e m > < i t e m > < k e y > < s t r i n g > %   8 H R < / s t r i n g > < / k e y > < v a l u e > < i n t > 7 4 < / i n t > < / v a l u e > < / i t e m > < i t e m > < k e y > < s t r i n g > C o l u m n 1 < / s t r i n g > < / k e y > < v a l u e > < i n t > 9 1 < / i n t > < / v a l u e > < / i t e m > < / C o l u m n W i d t h s > < C o l u m n D i s p l a y I n d e x > < i t e m > < k e y > < s t r i n g > T a s k I D < / s t r i n g > < / k e y > < v a l u e > < i n t > 0 < / i n t > < / v a l u e > < / i t e m > < i t e m > < k e y > < s t r i n g > T A S K < / s t r i n g > < / k e y > < v a l u e > < i n t > 1 < / i n t > < / v a l u e > < / i t e m > < i t e m > < k e y > < s t r i n g > E S T < / s t r i n g > < / k e y > < v a l u e > < i n t > 2 < / i n t > < / v a l u e > < / i t e m > < i t e m > < k e y > < s t r i n g > A C T U A L < / s t r i n g > < / k e y > < v a l u e > < i n t > 3 < / i n t > < / v a l u e > < / i t e m > < i t e m > < k e y > < s t r i n g > T O T A L   %   O F   S H I F T < / s t r i n g > < / k e y > < v a l u e > < i n t > 4 < / i n t > < / v a l u e > < / i t e m > < i t e m > < k e y > < s t r i n g > %   8 H R < / s t r i n g > < / k e y > < v a l u e > < i n t > 5 < / i n t > < / v a l u e > < / i t e m > < i t e m > < k e y > < s t r i n g > C o l u m n 1 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1AEFB7BD-AA85-4426-92BB-CADE2AAB1622}">
  <ds:schemaRefs/>
</ds:datastoreItem>
</file>

<file path=customXml/itemProps10.xml><?xml version="1.0" encoding="utf-8"?>
<ds:datastoreItem xmlns:ds="http://schemas.openxmlformats.org/officeDocument/2006/customXml" ds:itemID="{C5434BCB-57C5-4511-B527-778D5486B8DC}">
  <ds:schemaRefs/>
</ds:datastoreItem>
</file>

<file path=customXml/itemProps11.xml><?xml version="1.0" encoding="utf-8"?>
<ds:datastoreItem xmlns:ds="http://schemas.openxmlformats.org/officeDocument/2006/customXml" ds:itemID="{F0EFC1F3-7A15-489C-854D-444393F49EDE}">
  <ds:schemaRefs/>
</ds:datastoreItem>
</file>

<file path=customXml/itemProps12.xml><?xml version="1.0" encoding="utf-8"?>
<ds:datastoreItem xmlns:ds="http://schemas.openxmlformats.org/officeDocument/2006/customXml" ds:itemID="{EA72F485-AB15-4A54-AAEC-A84B7149BE40}">
  <ds:schemaRefs/>
</ds:datastoreItem>
</file>

<file path=customXml/itemProps13.xml><?xml version="1.0" encoding="utf-8"?>
<ds:datastoreItem xmlns:ds="http://schemas.openxmlformats.org/officeDocument/2006/customXml" ds:itemID="{6BF6E8BC-851C-4E06-A3CF-A13C5254D91A}">
  <ds:schemaRefs/>
</ds:datastoreItem>
</file>

<file path=customXml/itemProps14.xml><?xml version="1.0" encoding="utf-8"?>
<ds:datastoreItem xmlns:ds="http://schemas.openxmlformats.org/officeDocument/2006/customXml" ds:itemID="{4DC4460D-C321-4503-B540-44D8A641CDF6}">
  <ds:schemaRefs/>
</ds:datastoreItem>
</file>

<file path=customXml/itemProps15.xml><?xml version="1.0" encoding="utf-8"?>
<ds:datastoreItem xmlns:ds="http://schemas.openxmlformats.org/officeDocument/2006/customXml" ds:itemID="{D1818CBE-D98B-4664-B7FD-B357EEC7EF7D}">
  <ds:schemaRefs/>
</ds:datastoreItem>
</file>

<file path=customXml/itemProps16.xml><?xml version="1.0" encoding="utf-8"?>
<ds:datastoreItem xmlns:ds="http://schemas.openxmlformats.org/officeDocument/2006/customXml" ds:itemID="{DAA0F4F0-32B7-456B-9475-C817BFB8611C}">
  <ds:schemaRefs/>
</ds:datastoreItem>
</file>

<file path=customXml/itemProps17.xml><?xml version="1.0" encoding="utf-8"?>
<ds:datastoreItem xmlns:ds="http://schemas.openxmlformats.org/officeDocument/2006/customXml" ds:itemID="{CD5F8F26-0E7A-4085-BA85-CF28D34685AC}">
  <ds:schemaRefs/>
</ds:datastoreItem>
</file>

<file path=customXml/itemProps18.xml><?xml version="1.0" encoding="utf-8"?>
<ds:datastoreItem xmlns:ds="http://schemas.openxmlformats.org/officeDocument/2006/customXml" ds:itemID="{8017BBC3-A39C-435B-92B5-0649C21F283F}">
  <ds:schemaRefs/>
</ds:datastoreItem>
</file>

<file path=customXml/itemProps19.xml><?xml version="1.0" encoding="utf-8"?>
<ds:datastoreItem xmlns:ds="http://schemas.openxmlformats.org/officeDocument/2006/customXml" ds:itemID="{79A4CA08-58A4-4C02-A0AA-2BF0EE61BBF0}">
  <ds:schemaRefs>
    <ds:schemaRef ds:uri="http://schemas.microsoft.com/PowerBIAddIn"/>
  </ds:schemaRefs>
</ds:datastoreItem>
</file>

<file path=customXml/itemProps2.xml><?xml version="1.0" encoding="utf-8"?>
<ds:datastoreItem xmlns:ds="http://schemas.openxmlformats.org/officeDocument/2006/customXml" ds:itemID="{6A648611-A19B-4C33-B8BE-48E099BE229B}">
  <ds:schemaRefs/>
</ds:datastoreItem>
</file>

<file path=customXml/itemProps20.xml><?xml version="1.0" encoding="utf-8"?>
<ds:datastoreItem xmlns:ds="http://schemas.openxmlformats.org/officeDocument/2006/customXml" ds:itemID="{FEB66986-C2C9-44C7-A38D-28D87941D654}">
  <ds:schemaRefs/>
</ds:datastoreItem>
</file>

<file path=customXml/itemProps3.xml><?xml version="1.0" encoding="utf-8"?>
<ds:datastoreItem xmlns:ds="http://schemas.openxmlformats.org/officeDocument/2006/customXml" ds:itemID="{197D5E94-9ADE-411F-B12B-0F01CF0CDEA2}">
  <ds:schemaRefs/>
</ds:datastoreItem>
</file>

<file path=customXml/itemProps4.xml><?xml version="1.0" encoding="utf-8"?>
<ds:datastoreItem xmlns:ds="http://schemas.openxmlformats.org/officeDocument/2006/customXml" ds:itemID="{ED9B0488-2410-4276-A109-C0D4FA8BB6C2}">
  <ds:schemaRefs/>
</ds:datastoreItem>
</file>

<file path=customXml/itemProps5.xml><?xml version="1.0" encoding="utf-8"?>
<ds:datastoreItem xmlns:ds="http://schemas.openxmlformats.org/officeDocument/2006/customXml" ds:itemID="{C8835A59-83EA-4B5B-81DC-58ED51B10346}">
  <ds:schemaRefs/>
</ds:datastoreItem>
</file>

<file path=customXml/itemProps6.xml><?xml version="1.0" encoding="utf-8"?>
<ds:datastoreItem xmlns:ds="http://schemas.openxmlformats.org/officeDocument/2006/customXml" ds:itemID="{40A9F24C-2697-44FF-BCD8-309B161CB487}">
  <ds:schemaRefs/>
</ds:datastoreItem>
</file>

<file path=customXml/itemProps7.xml><?xml version="1.0" encoding="utf-8"?>
<ds:datastoreItem xmlns:ds="http://schemas.openxmlformats.org/officeDocument/2006/customXml" ds:itemID="{B8F2C88C-0F13-43AE-9486-4F57346AE646}">
  <ds:schemaRefs/>
</ds:datastoreItem>
</file>

<file path=customXml/itemProps8.xml><?xml version="1.0" encoding="utf-8"?>
<ds:datastoreItem xmlns:ds="http://schemas.openxmlformats.org/officeDocument/2006/customXml" ds:itemID="{DDA28BBB-49CD-4857-8F86-60A3E867FE5E}">
  <ds:schemaRefs/>
</ds:datastoreItem>
</file>

<file path=customXml/itemProps9.xml><?xml version="1.0" encoding="utf-8"?>
<ds:datastoreItem xmlns:ds="http://schemas.openxmlformats.org/officeDocument/2006/customXml" ds:itemID="{9776B314-F688-4346-878A-FD9ED582E88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Public Spaces</vt:lpstr>
      <vt:lpstr>Tasks</vt:lpstr>
      <vt:lpstr>Primary Tasks</vt:lpstr>
      <vt:lpstr>Secondary Tasks</vt:lpstr>
      <vt:lpstr>Sheet7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 Stanford</dc:creator>
  <cp:lastModifiedBy>Lyn Stanford</cp:lastModifiedBy>
  <dcterms:created xsi:type="dcterms:W3CDTF">2019-05-08T16:25:16Z</dcterms:created>
  <dcterms:modified xsi:type="dcterms:W3CDTF">2019-05-09T16:05:30Z</dcterms:modified>
</cp:coreProperties>
</file>