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ug/Dropbox/Hall's Cave (1)/HC-Project Data/Morphology/Archived Master Morphology/"/>
    </mc:Choice>
  </mc:AlternateContent>
  <xr:revisionPtr revIDLastSave="0" documentId="8_{0BC5D192-CA78-C247-AEE9-6E95F9DF7F6C}" xr6:coauthVersionLast="45" xr6:coauthVersionMax="45" xr10:uidLastSave="{00000000-0000-0000-0000-000000000000}"/>
  <bookViews>
    <workbookView xWindow="5840" yWindow="460" windowWidth="41900" windowHeight="27020" activeTab="2" xr2:uid="{3CA450A2-0527-AF4F-BCC9-7DF460018458}"/>
  </bookViews>
  <sheets>
    <sheet name="Cleanned BS Bison sheet" sheetId="3" r:id="rId1"/>
    <sheet name="Full Sheet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3" l="1"/>
  <c r="S64" i="3"/>
  <c r="S72" i="3"/>
  <c r="Y72" i="3"/>
  <c r="Z72" i="3"/>
  <c r="AA72" i="3"/>
  <c r="AB72" i="3"/>
  <c r="AC72" i="3"/>
  <c r="AD72" i="3"/>
  <c r="Y3" i="1"/>
  <c r="Z3" i="1"/>
  <c r="AA3" i="1"/>
  <c r="AB3" i="1"/>
  <c r="AC3" i="1"/>
  <c r="AD3" i="1"/>
  <c r="Y4" i="1"/>
  <c r="Z4" i="1"/>
  <c r="AA4" i="1"/>
  <c r="AB4" i="1"/>
  <c r="AC4" i="1"/>
  <c r="AD4" i="1"/>
  <c r="Y5" i="1"/>
  <c r="Z5" i="1"/>
  <c r="AA5" i="1"/>
  <c r="AB5" i="1"/>
  <c r="AC5" i="1"/>
  <c r="AD5" i="1"/>
  <c r="Y6" i="1"/>
  <c r="Z6" i="1"/>
  <c r="AA6" i="1"/>
  <c r="AB6" i="1"/>
  <c r="AC6" i="1"/>
  <c r="AD6" i="1"/>
  <c r="Y7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AD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6" i="1"/>
  <c r="Z16" i="1"/>
  <c r="AA16" i="1"/>
  <c r="AB16" i="1"/>
  <c r="AC16" i="1"/>
  <c r="AD16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Y78" i="1"/>
  <c r="Z78" i="1"/>
  <c r="AA78" i="1"/>
  <c r="AB78" i="1"/>
  <c r="AC78" i="1"/>
  <c r="AD78" i="1"/>
  <c r="Y79" i="1"/>
  <c r="Z79" i="1"/>
  <c r="AA79" i="1"/>
  <c r="AB79" i="1"/>
  <c r="AC79" i="1"/>
  <c r="AD79" i="1"/>
  <c r="Y80" i="1"/>
  <c r="Z80" i="1"/>
  <c r="AA80" i="1"/>
  <c r="AB80" i="1"/>
  <c r="AC80" i="1"/>
  <c r="AD80" i="1"/>
  <c r="Y81" i="1"/>
  <c r="Z81" i="1"/>
  <c r="AA81" i="1"/>
  <c r="AB81" i="1"/>
  <c r="AC81" i="1"/>
  <c r="AD81" i="1"/>
  <c r="Y82" i="1"/>
  <c r="Z82" i="1"/>
  <c r="AA82" i="1"/>
  <c r="AB82" i="1"/>
  <c r="AC82" i="1"/>
  <c r="AD82" i="1"/>
  <c r="Y83" i="1"/>
  <c r="Z83" i="1"/>
  <c r="AA83" i="1"/>
  <c r="AB83" i="1"/>
  <c r="AC83" i="1"/>
  <c r="AD83" i="1"/>
  <c r="Y84" i="1"/>
  <c r="Z84" i="1"/>
  <c r="AA84" i="1"/>
  <c r="AB84" i="1"/>
  <c r="AC84" i="1"/>
  <c r="AD84" i="1"/>
  <c r="Y85" i="1"/>
  <c r="Z85" i="1"/>
  <c r="AA85" i="1"/>
  <c r="AB85" i="1"/>
  <c r="AC85" i="1"/>
  <c r="AD85" i="1"/>
  <c r="Y86" i="1"/>
  <c r="Z86" i="1"/>
  <c r="AA86" i="1"/>
  <c r="AB86" i="1"/>
  <c r="AC86" i="1"/>
  <c r="AD86" i="1"/>
  <c r="Y87" i="1"/>
  <c r="Z87" i="1"/>
  <c r="AA87" i="1"/>
  <c r="AB87" i="1"/>
  <c r="AC87" i="1"/>
  <c r="AD87" i="1"/>
  <c r="Y88" i="1"/>
  <c r="Z88" i="1"/>
  <c r="AA88" i="1"/>
  <c r="AB88" i="1"/>
  <c r="AC88" i="1"/>
  <c r="AD88" i="1"/>
  <c r="Y89" i="1"/>
  <c r="Z89" i="1"/>
  <c r="AA89" i="1"/>
  <c r="AB89" i="1"/>
  <c r="AC89" i="1"/>
  <c r="AD89" i="1"/>
  <c r="Y90" i="1"/>
  <c r="Z90" i="1"/>
  <c r="AA90" i="1"/>
  <c r="AB90" i="1"/>
  <c r="AC90" i="1"/>
  <c r="AD90" i="1"/>
  <c r="Y91" i="1"/>
  <c r="Z91" i="1"/>
  <c r="AA91" i="1"/>
  <c r="AB91" i="1"/>
  <c r="AC91" i="1"/>
  <c r="AD91" i="1"/>
  <c r="Y92" i="1"/>
  <c r="Z92" i="1"/>
  <c r="AA92" i="1"/>
  <c r="AB92" i="1"/>
  <c r="AC92" i="1"/>
  <c r="AD92" i="1"/>
  <c r="Y93" i="1"/>
  <c r="Z93" i="1"/>
  <c r="AA93" i="1"/>
  <c r="AB93" i="1"/>
  <c r="AC93" i="1"/>
  <c r="AD93" i="1"/>
  <c r="Y94" i="1"/>
  <c r="Z94" i="1"/>
  <c r="AA94" i="1"/>
  <c r="AB94" i="1"/>
  <c r="AC94" i="1"/>
  <c r="AD94" i="1"/>
  <c r="Y95" i="1"/>
  <c r="Z95" i="1"/>
  <c r="AA95" i="1"/>
  <c r="AB95" i="1"/>
  <c r="AC95" i="1"/>
  <c r="AD95" i="1"/>
  <c r="Y96" i="1"/>
  <c r="Z96" i="1"/>
  <c r="AA96" i="1"/>
  <c r="AB96" i="1"/>
  <c r="AC96" i="1"/>
  <c r="AD96" i="1"/>
  <c r="Y97" i="1"/>
  <c r="Z97" i="1"/>
  <c r="AA97" i="1"/>
  <c r="AB97" i="1"/>
  <c r="AC97" i="1"/>
  <c r="AD97" i="1"/>
  <c r="Y98" i="1"/>
  <c r="Z98" i="1"/>
  <c r="AA98" i="1"/>
  <c r="AB98" i="1"/>
  <c r="AC98" i="1"/>
  <c r="AD98" i="1"/>
  <c r="Y99" i="1"/>
  <c r="Z99" i="1"/>
  <c r="AA99" i="1"/>
  <c r="AB99" i="1"/>
  <c r="AC99" i="1"/>
  <c r="AD99" i="1"/>
  <c r="Y100" i="1"/>
  <c r="Z100" i="1"/>
  <c r="AA100" i="1"/>
  <c r="AB100" i="1"/>
  <c r="AC100" i="1"/>
  <c r="AD100" i="1"/>
  <c r="Y101" i="1"/>
  <c r="Z101" i="1"/>
  <c r="AA101" i="1"/>
  <c r="AB101" i="1"/>
  <c r="AC101" i="1"/>
  <c r="AD101" i="1"/>
  <c r="Y102" i="1"/>
  <c r="Z102" i="1"/>
  <c r="AA102" i="1"/>
  <c r="AB102" i="1"/>
  <c r="AC102" i="1"/>
  <c r="AD102" i="1"/>
  <c r="Y103" i="1"/>
  <c r="Z103" i="1"/>
  <c r="AA103" i="1"/>
  <c r="AB103" i="1"/>
  <c r="AC103" i="1"/>
  <c r="AD103" i="1"/>
  <c r="Y104" i="1"/>
  <c r="Z104" i="1"/>
  <c r="AA104" i="1"/>
  <c r="AB104" i="1"/>
  <c r="AC104" i="1"/>
  <c r="AD104" i="1"/>
  <c r="Y105" i="1"/>
  <c r="Z105" i="1"/>
  <c r="AA105" i="1"/>
  <c r="AB105" i="1"/>
  <c r="AC105" i="1"/>
  <c r="AD105" i="1"/>
  <c r="Y106" i="1"/>
  <c r="Z106" i="1"/>
  <c r="AA106" i="1"/>
  <c r="AB106" i="1"/>
  <c r="AC106" i="1"/>
  <c r="AD106" i="1"/>
  <c r="Y107" i="1"/>
  <c r="Z107" i="1"/>
  <c r="AA107" i="1"/>
  <c r="AB107" i="1"/>
  <c r="AC107" i="1"/>
  <c r="AD107" i="1"/>
  <c r="Y108" i="1"/>
  <c r="Z108" i="1"/>
  <c r="AA108" i="1"/>
  <c r="AB108" i="1"/>
  <c r="AC108" i="1"/>
  <c r="AD108" i="1"/>
  <c r="Y109" i="1"/>
  <c r="Z109" i="1"/>
  <c r="AA109" i="1"/>
  <c r="AB109" i="1"/>
  <c r="AC109" i="1"/>
  <c r="AD109" i="1"/>
  <c r="Y110" i="1"/>
  <c r="Z110" i="1"/>
  <c r="AA110" i="1"/>
  <c r="AB110" i="1"/>
  <c r="AC110" i="1"/>
  <c r="AD110" i="1"/>
  <c r="Y111" i="1"/>
  <c r="Z111" i="1"/>
  <c r="AA111" i="1"/>
  <c r="AB111" i="1"/>
  <c r="AC111" i="1"/>
  <c r="AD111" i="1"/>
  <c r="Y112" i="1"/>
  <c r="Z112" i="1"/>
  <c r="AA112" i="1"/>
  <c r="AB112" i="1"/>
  <c r="AC112" i="1"/>
  <c r="AD112" i="1"/>
  <c r="Y113" i="1"/>
  <c r="Z113" i="1"/>
  <c r="AA113" i="1"/>
  <c r="AB113" i="1"/>
  <c r="AC113" i="1"/>
  <c r="AD113" i="1"/>
  <c r="Y114" i="1"/>
  <c r="Z114" i="1"/>
  <c r="AA114" i="1"/>
  <c r="AB114" i="1"/>
  <c r="AC114" i="1"/>
  <c r="AD114" i="1"/>
  <c r="Y115" i="1"/>
  <c r="Z115" i="1"/>
  <c r="AA115" i="1"/>
  <c r="AB115" i="1"/>
  <c r="AC115" i="1"/>
  <c r="AD115" i="1"/>
  <c r="Y116" i="1"/>
  <c r="Z116" i="1"/>
  <c r="AA116" i="1"/>
  <c r="AB116" i="1"/>
  <c r="AC116" i="1"/>
  <c r="AD116" i="1"/>
  <c r="Y117" i="1"/>
  <c r="Z117" i="1"/>
  <c r="AA117" i="1"/>
  <c r="AB117" i="1"/>
  <c r="AC117" i="1"/>
  <c r="AD117" i="1"/>
  <c r="Y118" i="1"/>
  <c r="Z118" i="1"/>
  <c r="AA118" i="1"/>
  <c r="AB118" i="1"/>
  <c r="AC118" i="1"/>
  <c r="AD118" i="1"/>
  <c r="Y119" i="1"/>
  <c r="Z119" i="1"/>
  <c r="AA119" i="1"/>
  <c r="AB119" i="1"/>
  <c r="AC119" i="1"/>
  <c r="AD119" i="1"/>
  <c r="Y120" i="1"/>
  <c r="Z120" i="1"/>
  <c r="AA120" i="1"/>
  <c r="AB120" i="1"/>
  <c r="AC120" i="1"/>
  <c r="AD120" i="1"/>
  <c r="Y121" i="1"/>
  <c r="Z121" i="1"/>
  <c r="AA121" i="1"/>
  <c r="AB121" i="1"/>
  <c r="AC121" i="1"/>
  <c r="AD121" i="1"/>
  <c r="Y122" i="1"/>
  <c r="Z122" i="1"/>
  <c r="AA122" i="1"/>
  <c r="AB122" i="1"/>
  <c r="AC122" i="1"/>
  <c r="AD122" i="1"/>
  <c r="Y123" i="1"/>
  <c r="Z123" i="1"/>
  <c r="AA123" i="1"/>
  <c r="AB123" i="1"/>
  <c r="AC123" i="1"/>
  <c r="AD123" i="1"/>
  <c r="Y124" i="1"/>
  <c r="Z124" i="1"/>
  <c r="AA124" i="1"/>
  <c r="AB124" i="1"/>
  <c r="AC124" i="1"/>
  <c r="AD124" i="1"/>
  <c r="Y125" i="1"/>
  <c r="Z125" i="1"/>
  <c r="AA125" i="1"/>
  <c r="AB125" i="1"/>
  <c r="AC125" i="1"/>
  <c r="AD125" i="1"/>
  <c r="Y126" i="1"/>
  <c r="Z126" i="1"/>
  <c r="AA126" i="1"/>
  <c r="AB126" i="1"/>
  <c r="AC126" i="1"/>
  <c r="AD126" i="1"/>
  <c r="Y127" i="1"/>
  <c r="Z127" i="1"/>
  <c r="AA127" i="1"/>
  <c r="AB127" i="1"/>
  <c r="AC127" i="1"/>
  <c r="AD127" i="1"/>
  <c r="Y128" i="1"/>
  <c r="Z128" i="1"/>
  <c r="AA128" i="1"/>
  <c r="AB128" i="1"/>
  <c r="AC128" i="1"/>
  <c r="AD128" i="1"/>
  <c r="Y129" i="1"/>
  <c r="Z129" i="1"/>
  <c r="AA129" i="1"/>
  <c r="AB129" i="1"/>
  <c r="AC129" i="1"/>
  <c r="AD129" i="1"/>
  <c r="Y130" i="1"/>
  <c r="Z130" i="1"/>
  <c r="AA130" i="1"/>
  <c r="AB130" i="1"/>
  <c r="AC130" i="1"/>
  <c r="AD130" i="1"/>
  <c r="Y131" i="1"/>
  <c r="Z131" i="1"/>
  <c r="AA131" i="1"/>
  <c r="AB131" i="1"/>
  <c r="AC131" i="1"/>
  <c r="AD131" i="1"/>
  <c r="Y132" i="1"/>
  <c r="Z132" i="1"/>
  <c r="AA132" i="1"/>
  <c r="AB132" i="1"/>
  <c r="AC132" i="1"/>
  <c r="AD132" i="1"/>
  <c r="Y133" i="1"/>
  <c r="Z133" i="1"/>
  <c r="AA133" i="1"/>
  <c r="AB133" i="1"/>
  <c r="AC133" i="1"/>
  <c r="AD133" i="1"/>
  <c r="Y134" i="1"/>
  <c r="Z134" i="1"/>
  <c r="AA134" i="1"/>
  <c r="AB134" i="1"/>
  <c r="AC134" i="1"/>
  <c r="AD134" i="1"/>
  <c r="Y135" i="1"/>
  <c r="Z135" i="1"/>
  <c r="AA135" i="1"/>
  <c r="AB135" i="1"/>
  <c r="AC135" i="1"/>
  <c r="AD135" i="1"/>
  <c r="Y136" i="1"/>
  <c r="Z136" i="1"/>
  <c r="AA136" i="1"/>
  <c r="AB136" i="1"/>
  <c r="AC136" i="1"/>
  <c r="AD136" i="1"/>
  <c r="Y137" i="1"/>
  <c r="Z137" i="1"/>
  <c r="AA137" i="1"/>
  <c r="AB137" i="1"/>
  <c r="AC137" i="1"/>
  <c r="AD137" i="1"/>
  <c r="Y138" i="1"/>
  <c r="Z138" i="1"/>
  <c r="AA138" i="1"/>
  <c r="AB138" i="1"/>
  <c r="AC138" i="1"/>
  <c r="AD138" i="1"/>
  <c r="Y139" i="1"/>
  <c r="Z139" i="1"/>
  <c r="AA139" i="1"/>
  <c r="AB139" i="1"/>
  <c r="AC139" i="1"/>
  <c r="AD139" i="1"/>
  <c r="Y140" i="1"/>
  <c r="Z140" i="1"/>
  <c r="AA140" i="1"/>
  <c r="AB140" i="1"/>
  <c r="AC140" i="1"/>
  <c r="AD140" i="1"/>
  <c r="Y141" i="1"/>
  <c r="Z141" i="1"/>
  <c r="AA141" i="1"/>
  <c r="AB141" i="1"/>
  <c r="AC141" i="1"/>
  <c r="AD141" i="1"/>
  <c r="Y142" i="1"/>
  <c r="Z142" i="1"/>
  <c r="AA142" i="1"/>
  <c r="AB142" i="1"/>
  <c r="AC142" i="1"/>
  <c r="AD142" i="1"/>
  <c r="Y143" i="1"/>
  <c r="Z143" i="1"/>
  <c r="AA143" i="1"/>
  <c r="AB143" i="1"/>
  <c r="AC143" i="1"/>
  <c r="AD143" i="1"/>
  <c r="Y144" i="1"/>
  <c r="Z144" i="1"/>
  <c r="AA144" i="1"/>
  <c r="AB144" i="1"/>
  <c r="AC144" i="1"/>
  <c r="AD144" i="1"/>
  <c r="Y145" i="1"/>
  <c r="Z145" i="1"/>
  <c r="AA145" i="1"/>
  <c r="AB145" i="1"/>
  <c r="AC145" i="1"/>
  <c r="AD145" i="1"/>
  <c r="Y146" i="1"/>
  <c r="Z146" i="1"/>
  <c r="AA146" i="1"/>
  <c r="AB146" i="1"/>
  <c r="AC146" i="1"/>
  <c r="AD146" i="1"/>
  <c r="Y147" i="1"/>
  <c r="Z147" i="1"/>
  <c r="AA147" i="1"/>
  <c r="AB147" i="1"/>
  <c r="AC147" i="1"/>
  <c r="AD147" i="1"/>
  <c r="Y148" i="1"/>
  <c r="Z148" i="1"/>
  <c r="AA148" i="1"/>
  <c r="AB148" i="1"/>
  <c r="AC148" i="1"/>
  <c r="AD148" i="1"/>
  <c r="Y149" i="1"/>
  <c r="Z149" i="1"/>
  <c r="AA149" i="1"/>
  <c r="AB149" i="1"/>
  <c r="AC149" i="1"/>
  <c r="AD149" i="1"/>
  <c r="Y150" i="1"/>
  <c r="Z150" i="1"/>
  <c r="AA150" i="1"/>
  <c r="AB150" i="1"/>
  <c r="AC150" i="1"/>
  <c r="AD150" i="1"/>
  <c r="Y151" i="1"/>
  <c r="Z151" i="1"/>
  <c r="AA151" i="1"/>
  <c r="AB151" i="1"/>
  <c r="AC151" i="1"/>
  <c r="AD151" i="1"/>
  <c r="Y152" i="1"/>
  <c r="Z152" i="1"/>
  <c r="AA152" i="1"/>
  <c r="AB152" i="1"/>
  <c r="AC152" i="1"/>
  <c r="AD152" i="1"/>
  <c r="Y153" i="1"/>
  <c r="Z153" i="1"/>
  <c r="AA153" i="1"/>
  <c r="AB153" i="1"/>
  <c r="AC153" i="1"/>
  <c r="AD153" i="1"/>
  <c r="Y154" i="1"/>
  <c r="Z154" i="1"/>
  <c r="AA154" i="1"/>
  <c r="AB154" i="1"/>
  <c r="AC154" i="1"/>
  <c r="AD154" i="1"/>
  <c r="Y155" i="1"/>
  <c r="Z155" i="1"/>
  <c r="AA155" i="1"/>
  <c r="AB155" i="1"/>
  <c r="AC155" i="1"/>
  <c r="AD155" i="1"/>
  <c r="Y156" i="1"/>
  <c r="Z156" i="1"/>
  <c r="AA156" i="1"/>
  <c r="AB156" i="1"/>
  <c r="AC156" i="1"/>
  <c r="AD156" i="1"/>
  <c r="Y157" i="1"/>
  <c r="Z157" i="1"/>
  <c r="AA157" i="1"/>
  <c r="AB157" i="1"/>
  <c r="AC157" i="1"/>
  <c r="AD157" i="1"/>
  <c r="Y158" i="1"/>
  <c r="Z158" i="1"/>
  <c r="AA158" i="1"/>
  <c r="AB158" i="1"/>
  <c r="AC158" i="1"/>
  <c r="AD158" i="1"/>
  <c r="Y159" i="1"/>
  <c r="Z159" i="1"/>
  <c r="AA159" i="1"/>
  <c r="AB159" i="1"/>
  <c r="AC159" i="1"/>
  <c r="AD159" i="1"/>
  <c r="Y160" i="1"/>
  <c r="Z160" i="1"/>
  <c r="AA160" i="1"/>
  <c r="AB160" i="1"/>
  <c r="AC160" i="1"/>
  <c r="AD160" i="1"/>
  <c r="Y161" i="1"/>
  <c r="Z161" i="1"/>
  <c r="AA161" i="1"/>
  <c r="AB161" i="1"/>
  <c r="AC161" i="1"/>
  <c r="AD161" i="1"/>
  <c r="Y162" i="1"/>
  <c r="Z162" i="1"/>
  <c r="AA162" i="1"/>
  <c r="AB162" i="1"/>
  <c r="AC162" i="1"/>
  <c r="AD162" i="1"/>
  <c r="Y163" i="1"/>
  <c r="Z163" i="1"/>
  <c r="AA163" i="1"/>
  <c r="AB163" i="1"/>
  <c r="AC163" i="1"/>
  <c r="AD163" i="1"/>
  <c r="Y164" i="1"/>
  <c r="Z164" i="1"/>
  <c r="AA164" i="1"/>
  <c r="AB164" i="1"/>
  <c r="AC164" i="1"/>
  <c r="AD164" i="1"/>
  <c r="Y165" i="1"/>
  <c r="Z165" i="1"/>
  <c r="AA165" i="1"/>
  <c r="AB165" i="1"/>
  <c r="AC165" i="1"/>
  <c r="AD165" i="1"/>
  <c r="Y166" i="1"/>
  <c r="Z166" i="1"/>
  <c r="AA166" i="1"/>
  <c r="AB166" i="1"/>
  <c r="AC166" i="1"/>
  <c r="AD166" i="1"/>
  <c r="Y167" i="1"/>
  <c r="Z167" i="1"/>
  <c r="AA167" i="1"/>
  <c r="AB167" i="1"/>
  <c r="AC167" i="1"/>
  <c r="AD167" i="1"/>
  <c r="Y168" i="1"/>
  <c r="Z168" i="1"/>
  <c r="AA168" i="1"/>
  <c r="AB168" i="1"/>
  <c r="AC168" i="1"/>
  <c r="AD168" i="1"/>
  <c r="Y169" i="1"/>
  <c r="Z169" i="1"/>
  <c r="AA169" i="1"/>
  <c r="AB169" i="1"/>
  <c r="AC169" i="1"/>
  <c r="AD169" i="1"/>
  <c r="Y170" i="1"/>
  <c r="Z170" i="1"/>
  <c r="AA170" i="1"/>
  <c r="AB170" i="1"/>
  <c r="AC170" i="1"/>
  <c r="AD170" i="1"/>
  <c r="Y171" i="1"/>
  <c r="Z171" i="1"/>
  <c r="AA171" i="1"/>
  <c r="AB171" i="1"/>
  <c r="AC171" i="1"/>
  <c r="AD171" i="1"/>
  <c r="Y172" i="1"/>
  <c r="Z172" i="1"/>
  <c r="AA172" i="1"/>
  <c r="AB172" i="1"/>
  <c r="AC172" i="1"/>
  <c r="AD172" i="1"/>
  <c r="Y173" i="1"/>
  <c r="Z173" i="1"/>
  <c r="AA173" i="1"/>
  <c r="AB173" i="1"/>
  <c r="AC173" i="1"/>
  <c r="AD173" i="1"/>
  <c r="Y174" i="1"/>
  <c r="Z174" i="1"/>
  <c r="AA174" i="1"/>
  <c r="AB174" i="1"/>
  <c r="AC174" i="1"/>
  <c r="AD174" i="1"/>
  <c r="Y175" i="1"/>
  <c r="Z175" i="1"/>
  <c r="AA175" i="1"/>
  <c r="AB175" i="1"/>
  <c r="AC175" i="1"/>
  <c r="AD175" i="1"/>
  <c r="Y176" i="1"/>
  <c r="Z176" i="1"/>
  <c r="AA176" i="1"/>
  <c r="AB176" i="1"/>
  <c r="AC176" i="1"/>
  <c r="AD176" i="1"/>
  <c r="Y177" i="1"/>
  <c r="Z177" i="1"/>
  <c r="AA177" i="1"/>
  <c r="AB177" i="1"/>
  <c r="AC177" i="1"/>
  <c r="AD177" i="1"/>
  <c r="Y178" i="1"/>
  <c r="Z178" i="1"/>
  <c r="AA178" i="1"/>
  <c r="AB178" i="1"/>
  <c r="AC178" i="1"/>
  <c r="AD178" i="1"/>
  <c r="Y179" i="1"/>
  <c r="Z179" i="1"/>
  <c r="AA179" i="1"/>
  <c r="AB179" i="1"/>
  <c r="AC179" i="1"/>
  <c r="AD179" i="1"/>
  <c r="Y180" i="1"/>
  <c r="Z180" i="1"/>
  <c r="AA180" i="1"/>
  <c r="AB180" i="1"/>
  <c r="AC180" i="1"/>
  <c r="AD180" i="1"/>
  <c r="Y181" i="1"/>
  <c r="Z181" i="1"/>
  <c r="AA181" i="1"/>
  <c r="AB181" i="1"/>
  <c r="AC181" i="1"/>
  <c r="AD181" i="1"/>
  <c r="Y182" i="1"/>
  <c r="Z182" i="1"/>
  <c r="AA182" i="1"/>
  <c r="AB182" i="1"/>
  <c r="AC182" i="1"/>
  <c r="AD182" i="1"/>
  <c r="Y183" i="1"/>
  <c r="Z183" i="1"/>
  <c r="AA183" i="1"/>
  <c r="AB183" i="1"/>
  <c r="AC183" i="1"/>
  <c r="AD183" i="1"/>
  <c r="Y184" i="1"/>
  <c r="Z184" i="1"/>
  <c r="AA184" i="1"/>
  <c r="AB184" i="1"/>
  <c r="AC184" i="1"/>
  <c r="AD184" i="1"/>
  <c r="Y185" i="1"/>
  <c r="Z185" i="1"/>
  <c r="AA185" i="1"/>
  <c r="AB185" i="1"/>
  <c r="AC185" i="1"/>
  <c r="AD185" i="1"/>
  <c r="Y186" i="1"/>
  <c r="Z186" i="1"/>
  <c r="AA186" i="1"/>
  <c r="AB186" i="1"/>
  <c r="AC186" i="1"/>
  <c r="AD186" i="1"/>
  <c r="Y187" i="1"/>
  <c r="Z187" i="1"/>
  <c r="AA187" i="1"/>
  <c r="AB187" i="1"/>
  <c r="AC187" i="1"/>
  <c r="AD187" i="1"/>
  <c r="Y188" i="1"/>
  <c r="Z188" i="1"/>
  <c r="AA188" i="1"/>
  <c r="AB188" i="1"/>
  <c r="AC188" i="1"/>
  <c r="AD188" i="1"/>
  <c r="Y189" i="1"/>
  <c r="Z189" i="1"/>
  <c r="AA189" i="1"/>
  <c r="AB189" i="1"/>
  <c r="AC189" i="1"/>
  <c r="AD189" i="1"/>
  <c r="Y190" i="1"/>
  <c r="Z190" i="1"/>
  <c r="AA190" i="1"/>
  <c r="AB190" i="1"/>
  <c r="AC190" i="1"/>
  <c r="AD190" i="1"/>
  <c r="Y191" i="1"/>
  <c r="Z191" i="1"/>
  <c r="AA191" i="1"/>
  <c r="AB191" i="1"/>
  <c r="AC191" i="1"/>
  <c r="AD191" i="1"/>
  <c r="Y192" i="1"/>
  <c r="Z192" i="1"/>
  <c r="AA192" i="1"/>
  <c r="AB192" i="1"/>
  <c r="AC192" i="1"/>
  <c r="AD192" i="1"/>
  <c r="Y193" i="1"/>
  <c r="Z193" i="1"/>
  <c r="AA193" i="1"/>
  <c r="AB193" i="1"/>
  <c r="AC193" i="1"/>
  <c r="AD193" i="1"/>
  <c r="Y194" i="1"/>
  <c r="Z194" i="1"/>
  <c r="AA194" i="1"/>
  <c r="AB194" i="1"/>
  <c r="AC194" i="1"/>
  <c r="AD194" i="1"/>
  <c r="Y195" i="1"/>
  <c r="Z195" i="1"/>
  <c r="AA195" i="1"/>
  <c r="AB195" i="1"/>
  <c r="AC195" i="1"/>
  <c r="AD195" i="1"/>
  <c r="Y196" i="1"/>
  <c r="Z196" i="1"/>
  <c r="AA196" i="1"/>
  <c r="AB196" i="1"/>
  <c r="AC196" i="1"/>
  <c r="AD196" i="1"/>
  <c r="Y197" i="1"/>
  <c r="Z197" i="1"/>
  <c r="AA197" i="1"/>
  <c r="AB197" i="1"/>
  <c r="AC197" i="1"/>
  <c r="AD197" i="1"/>
  <c r="Y198" i="1"/>
  <c r="Z198" i="1"/>
  <c r="AA198" i="1"/>
  <c r="AB198" i="1"/>
  <c r="AC198" i="1"/>
  <c r="AD198" i="1"/>
  <c r="Y199" i="1"/>
  <c r="Z199" i="1"/>
  <c r="AA199" i="1"/>
  <c r="AB199" i="1"/>
  <c r="AC199" i="1"/>
  <c r="AD199" i="1"/>
  <c r="Y200" i="1"/>
  <c r="Z200" i="1"/>
  <c r="AA200" i="1"/>
  <c r="AB200" i="1"/>
  <c r="AC200" i="1"/>
  <c r="AD200" i="1"/>
  <c r="Y201" i="1"/>
  <c r="Z201" i="1"/>
  <c r="AA201" i="1"/>
  <c r="AB201" i="1"/>
  <c r="AC201" i="1"/>
  <c r="AD201" i="1"/>
  <c r="Y202" i="1"/>
  <c r="Z202" i="1"/>
  <c r="AA202" i="1"/>
  <c r="AB202" i="1"/>
  <c r="AC202" i="1"/>
  <c r="AD202" i="1"/>
  <c r="Y203" i="1"/>
  <c r="Z203" i="1"/>
  <c r="AA203" i="1"/>
  <c r="AB203" i="1"/>
  <c r="AC203" i="1"/>
  <c r="AD203" i="1"/>
  <c r="Y204" i="1"/>
  <c r="Z204" i="1"/>
  <c r="AA204" i="1"/>
  <c r="AB204" i="1"/>
  <c r="AC204" i="1"/>
  <c r="AD204" i="1"/>
  <c r="Y205" i="1"/>
  <c r="Z205" i="1"/>
  <c r="AA205" i="1"/>
  <c r="AB205" i="1"/>
  <c r="AC205" i="1"/>
  <c r="AD205" i="1"/>
  <c r="Y206" i="1"/>
  <c r="Z206" i="1"/>
  <c r="AA206" i="1"/>
  <c r="AB206" i="1"/>
  <c r="AC206" i="1"/>
  <c r="AD206" i="1"/>
  <c r="Y207" i="1"/>
  <c r="Z207" i="1"/>
  <c r="AA207" i="1"/>
  <c r="AB207" i="1"/>
  <c r="AC207" i="1"/>
  <c r="AD207" i="1"/>
  <c r="Y208" i="1"/>
  <c r="Z208" i="1"/>
  <c r="AA208" i="1"/>
  <c r="AB208" i="1"/>
  <c r="AC208" i="1"/>
  <c r="AD208" i="1"/>
  <c r="Y209" i="1"/>
  <c r="Z209" i="1"/>
  <c r="AA209" i="1"/>
  <c r="AB209" i="1"/>
  <c r="AC209" i="1"/>
  <c r="AD209" i="1"/>
  <c r="Y210" i="1"/>
  <c r="Z210" i="1"/>
  <c r="AA210" i="1"/>
  <c r="AB210" i="1"/>
  <c r="AC210" i="1"/>
  <c r="AD210" i="1"/>
  <c r="Y211" i="1"/>
  <c r="Z211" i="1"/>
  <c r="AA211" i="1"/>
  <c r="AB211" i="1"/>
  <c r="AC211" i="1"/>
  <c r="AD211" i="1"/>
  <c r="Y212" i="1"/>
  <c r="Z212" i="1"/>
  <c r="AA212" i="1"/>
  <c r="AB212" i="1"/>
  <c r="AC212" i="1"/>
  <c r="AD212" i="1"/>
  <c r="Y213" i="1"/>
  <c r="Z213" i="1"/>
  <c r="AA213" i="1"/>
  <c r="AB213" i="1"/>
  <c r="AC213" i="1"/>
  <c r="AD213" i="1"/>
  <c r="Y214" i="1"/>
  <c r="Z214" i="1"/>
  <c r="AA214" i="1"/>
  <c r="AB214" i="1"/>
  <c r="AC214" i="1"/>
  <c r="AD214" i="1"/>
  <c r="Y215" i="1"/>
  <c r="Z215" i="1"/>
  <c r="AA215" i="1"/>
  <c r="AB215" i="1"/>
  <c r="AC215" i="1"/>
  <c r="AD215" i="1"/>
  <c r="Y216" i="1"/>
  <c r="Z216" i="1"/>
  <c r="AA216" i="1"/>
  <c r="AB216" i="1"/>
  <c r="AC216" i="1"/>
  <c r="AD216" i="1"/>
  <c r="Y217" i="1"/>
  <c r="Z217" i="1"/>
  <c r="AA217" i="1"/>
  <c r="AB217" i="1"/>
  <c r="AC217" i="1"/>
  <c r="AD217" i="1"/>
  <c r="Y218" i="1"/>
  <c r="Z218" i="1"/>
  <c r="AA218" i="1"/>
  <c r="AB218" i="1"/>
  <c r="AC218" i="1"/>
  <c r="AD218" i="1"/>
  <c r="Y219" i="1"/>
  <c r="Z219" i="1"/>
  <c r="AA219" i="1"/>
  <c r="AB219" i="1"/>
  <c r="AC219" i="1"/>
  <c r="AD219" i="1"/>
  <c r="Y220" i="1"/>
  <c r="Z220" i="1"/>
  <c r="AA220" i="1"/>
  <c r="AB220" i="1"/>
  <c r="AC220" i="1"/>
  <c r="AD220" i="1"/>
  <c r="Y221" i="1"/>
  <c r="Z221" i="1"/>
  <c r="AA221" i="1"/>
  <c r="AB221" i="1"/>
  <c r="AC221" i="1"/>
  <c r="AD221" i="1"/>
  <c r="Y222" i="1"/>
  <c r="Z222" i="1"/>
  <c r="AA222" i="1"/>
  <c r="AB222" i="1"/>
  <c r="AC222" i="1"/>
  <c r="AD222" i="1"/>
  <c r="Y223" i="1"/>
  <c r="Z223" i="1"/>
  <c r="AA223" i="1"/>
  <c r="AB223" i="1"/>
  <c r="AC223" i="1"/>
  <c r="AD223" i="1"/>
  <c r="Y224" i="1"/>
  <c r="Z224" i="1"/>
  <c r="AA224" i="1"/>
  <c r="AB224" i="1"/>
  <c r="AC224" i="1"/>
  <c r="AD224" i="1"/>
  <c r="Y225" i="1"/>
  <c r="Z225" i="1"/>
  <c r="AA225" i="1"/>
  <c r="AB225" i="1"/>
  <c r="AC225" i="1"/>
  <c r="AD225" i="1"/>
  <c r="Y226" i="1"/>
  <c r="Z226" i="1"/>
  <c r="AA226" i="1"/>
  <c r="AB226" i="1"/>
  <c r="AC226" i="1"/>
  <c r="AD226" i="1"/>
  <c r="Y227" i="1"/>
  <c r="Z227" i="1"/>
  <c r="AA227" i="1"/>
  <c r="AB227" i="1"/>
  <c r="AC227" i="1"/>
  <c r="AD227" i="1"/>
  <c r="Y228" i="1"/>
  <c r="Z228" i="1"/>
  <c r="AA228" i="1"/>
  <c r="AB228" i="1"/>
  <c r="AC228" i="1"/>
  <c r="AD228" i="1"/>
  <c r="Y229" i="1"/>
  <c r="Z229" i="1"/>
  <c r="AA229" i="1"/>
  <c r="AB229" i="1"/>
  <c r="AC229" i="1"/>
  <c r="AD229" i="1"/>
  <c r="Y230" i="1"/>
  <c r="Z230" i="1"/>
  <c r="AA230" i="1"/>
  <c r="AB230" i="1"/>
  <c r="AC230" i="1"/>
  <c r="AD230" i="1"/>
  <c r="Y231" i="1"/>
  <c r="Z231" i="1"/>
  <c r="AA231" i="1"/>
  <c r="AB231" i="1"/>
  <c r="AC231" i="1"/>
  <c r="AD231" i="1"/>
  <c r="Y232" i="1"/>
  <c r="Z232" i="1"/>
  <c r="AA232" i="1"/>
  <c r="AB232" i="1"/>
  <c r="AC232" i="1"/>
  <c r="AD232" i="1"/>
  <c r="Y233" i="1"/>
  <c r="Z233" i="1"/>
  <c r="AA233" i="1"/>
  <c r="AB233" i="1"/>
  <c r="AC233" i="1"/>
  <c r="AD233" i="1"/>
  <c r="Y234" i="1"/>
  <c r="Z234" i="1"/>
  <c r="AA234" i="1"/>
  <c r="AB234" i="1"/>
  <c r="AC234" i="1"/>
  <c r="AD234" i="1"/>
  <c r="Y235" i="1"/>
  <c r="Z235" i="1"/>
  <c r="AA235" i="1"/>
  <c r="AB235" i="1"/>
  <c r="AC235" i="1"/>
  <c r="AD235" i="1"/>
  <c r="Y236" i="1"/>
  <c r="Z236" i="1"/>
  <c r="AA236" i="1"/>
  <c r="AB236" i="1"/>
  <c r="AC236" i="1"/>
  <c r="AD236" i="1"/>
  <c r="Y237" i="1"/>
  <c r="Z237" i="1"/>
  <c r="AA237" i="1"/>
  <c r="AB237" i="1"/>
  <c r="AC237" i="1"/>
  <c r="AD237" i="1"/>
  <c r="Y238" i="1"/>
  <c r="Z238" i="1"/>
  <c r="AA238" i="1"/>
  <c r="AB238" i="1"/>
  <c r="AC238" i="1"/>
  <c r="AD238" i="1"/>
  <c r="Y239" i="1"/>
  <c r="Z239" i="1"/>
  <c r="AA239" i="1"/>
  <c r="AB239" i="1"/>
  <c r="AC239" i="1"/>
  <c r="AD239" i="1"/>
  <c r="Y240" i="1"/>
  <c r="Z240" i="1"/>
  <c r="AA240" i="1"/>
  <c r="AB240" i="1"/>
  <c r="AC240" i="1"/>
  <c r="AD240" i="1"/>
  <c r="Y241" i="1"/>
  <c r="Z241" i="1"/>
  <c r="AA241" i="1"/>
  <c r="AB241" i="1"/>
  <c r="AC241" i="1"/>
  <c r="AD241" i="1"/>
  <c r="Y242" i="1"/>
  <c r="Z242" i="1"/>
  <c r="AA242" i="1"/>
  <c r="AB242" i="1"/>
  <c r="AC242" i="1"/>
  <c r="AD242" i="1"/>
  <c r="Y243" i="1"/>
  <c r="Z243" i="1"/>
  <c r="AA243" i="1"/>
  <c r="AB243" i="1"/>
  <c r="AC243" i="1"/>
  <c r="AD243" i="1"/>
  <c r="Y244" i="1"/>
  <c r="Z244" i="1"/>
  <c r="AA244" i="1"/>
  <c r="AB244" i="1"/>
  <c r="AC244" i="1"/>
  <c r="AD244" i="1"/>
  <c r="Y245" i="1"/>
  <c r="Z245" i="1"/>
  <c r="AA245" i="1"/>
  <c r="AB245" i="1"/>
  <c r="AC245" i="1"/>
  <c r="AD245" i="1"/>
  <c r="Y246" i="1"/>
  <c r="Z246" i="1"/>
  <c r="AA246" i="1"/>
  <c r="AB246" i="1"/>
  <c r="AC246" i="1"/>
  <c r="AD246" i="1"/>
  <c r="Y247" i="1"/>
  <c r="Z247" i="1"/>
  <c r="AA247" i="1"/>
  <c r="AB247" i="1"/>
  <c r="AC247" i="1"/>
  <c r="AD247" i="1"/>
  <c r="Y248" i="1"/>
  <c r="Z248" i="1"/>
  <c r="AA248" i="1"/>
  <c r="AB248" i="1"/>
  <c r="AC248" i="1"/>
  <c r="AD248" i="1"/>
  <c r="Y249" i="1"/>
  <c r="Z249" i="1"/>
  <c r="AA249" i="1"/>
  <c r="AB249" i="1"/>
  <c r="AC249" i="1"/>
  <c r="AD249" i="1"/>
  <c r="Y250" i="1"/>
  <c r="Z250" i="1"/>
  <c r="AA250" i="1"/>
  <c r="AB250" i="1"/>
  <c r="AC250" i="1"/>
  <c r="AD250" i="1"/>
  <c r="Y251" i="1"/>
  <c r="Z251" i="1"/>
  <c r="AA251" i="1"/>
  <c r="AB251" i="1"/>
  <c r="AC251" i="1"/>
  <c r="AD251" i="1"/>
  <c r="Y252" i="1"/>
  <c r="Z252" i="1"/>
  <c r="AA252" i="1"/>
  <c r="AB252" i="1"/>
  <c r="AC252" i="1"/>
  <c r="AD252" i="1"/>
  <c r="Y253" i="1"/>
  <c r="Z253" i="1"/>
  <c r="AA253" i="1"/>
  <c r="AB253" i="1"/>
  <c r="AC253" i="1"/>
  <c r="AD253" i="1"/>
  <c r="Y254" i="1"/>
  <c r="Z254" i="1"/>
  <c r="AA254" i="1"/>
  <c r="AB254" i="1"/>
  <c r="AC254" i="1"/>
  <c r="AD254" i="1"/>
  <c r="Y255" i="1"/>
  <c r="Z255" i="1"/>
  <c r="AA255" i="1"/>
  <c r="AB255" i="1"/>
  <c r="AC255" i="1"/>
  <c r="AD255" i="1"/>
  <c r="Y256" i="1"/>
  <c r="Z256" i="1"/>
  <c r="AA256" i="1"/>
  <c r="AB256" i="1"/>
  <c r="AC256" i="1"/>
  <c r="AD256" i="1"/>
  <c r="Y257" i="1"/>
  <c r="Z257" i="1"/>
  <c r="AA257" i="1"/>
  <c r="AB257" i="1"/>
  <c r="AC257" i="1"/>
  <c r="AD257" i="1"/>
  <c r="Y258" i="1"/>
  <c r="Z258" i="1"/>
  <c r="AA258" i="1"/>
  <c r="AB258" i="1"/>
  <c r="AC258" i="1"/>
  <c r="AD258" i="1"/>
  <c r="Y259" i="1"/>
  <c r="Z259" i="1"/>
  <c r="AA259" i="1"/>
  <c r="AB259" i="1"/>
  <c r="AC259" i="1"/>
  <c r="AD259" i="1"/>
  <c r="Y260" i="1"/>
  <c r="Z260" i="1"/>
  <c r="AA260" i="1"/>
  <c r="AB260" i="1"/>
  <c r="AC260" i="1"/>
  <c r="AD260" i="1"/>
  <c r="Y261" i="1"/>
  <c r="Z261" i="1"/>
  <c r="AA261" i="1"/>
  <c r="AB261" i="1"/>
  <c r="AC261" i="1"/>
  <c r="AD261" i="1"/>
  <c r="Y262" i="1"/>
  <c r="Z262" i="1"/>
  <c r="AA262" i="1"/>
  <c r="AB262" i="1"/>
  <c r="AC262" i="1"/>
  <c r="AD262" i="1"/>
  <c r="Y263" i="1"/>
  <c r="Z263" i="1"/>
  <c r="AA263" i="1"/>
  <c r="AB263" i="1"/>
  <c r="AC263" i="1"/>
  <c r="AD263" i="1"/>
  <c r="Y264" i="1"/>
  <c r="Z264" i="1"/>
  <c r="AA264" i="1"/>
  <c r="AB264" i="1"/>
  <c r="AC264" i="1"/>
  <c r="AD264" i="1"/>
  <c r="Y265" i="1"/>
  <c r="Z265" i="1"/>
  <c r="AA265" i="1"/>
  <c r="AB265" i="1"/>
  <c r="AC265" i="1"/>
  <c r="AD265" i="1"/>
  <c r="Y266" i="1"/>
  <c r="Z266" i="1"/>
  <c r="AA266" i="1"/>
  <c r="AB266" i="1"/>
  <c r="AC266" i="1"/>
  <c r="AD266" i="1"/>
  <c r="Y267" i="1"/>
  <c r="Z267" i="1"/>
  <c r="AA267" i="1"/>
  <c r="AB267" i="1"/>
  <c r="AC267" i="1"/>
  <c r="AD267" i="1"/>
  <c r="Y268" i="1"/>
  <c r="Z268" i="1"/>
  <c r="AA268" i="1"/>
  <c r="AB268" i="1"/>
  <c r="AC268" i="1"/>
  <c r="AD268" i="1"/>
  <c r="Y269" i="1"/>
  <c r="Z269" i="1"/>
  <c r="AA269" i="1"/>
  <c r="AB269" i="1"/>
  <c r="AC269" i="1"/>
  <c r="AD269" i="1"/>
  <c r="Y270" i="1"/>
  <c r="Z270" i="1"/>
  <c r="AA270" i="1"/>
  <c r="AB270" i="1"/>
  <c r="AC270" i="1"/>
  <c r="AD270" i="1"/>
  <c r="Y271" i="1"/>
  <c r="Z271" i="1"/>
  <c r="AA271" i="1"/>
  <c r="AB271" i="1"/>
  <c r="AC271" i="1"/>
  <c r="AD271" i="1"/>
  <c r="Y272" i="1"/>
  <c r="Z272" i="1"/>
  <c r="AA272" i="1"/>
  <c r="AB272" i="1"/>
  <c r="AC272" i="1"/>
  <c r="AD272" i="1"/>
  <c r="Y273" i="1"/>
  <c r="Z273" i="1"/>
  <c r="AA273" i="1"/>
  <c r="AB273" i="1"/>
  <c r="AC273" i="1"/>
  <c r="AD273" i="1"/>
  <c r="Y274" i="1"/>
  <c r="Z274" i="1"/>
  <c r="AA274" i="1"/>
  <c r="AB274" i="1"/>
  <c r="AC274" i="1"/>
  <c r="AD274" i="1"/>
  <c r="Y275" i="1"/>
  <c r="Z275" i="1"/>
  <c r="AA275" i="1"/>
  <c r="AB275" i="1"/>
  <c r="AC275" i="1"/>
  <c r="AD275" i="1"/>
  <c r="Y276" i="1"/>
  <c r="Z276" i="1"/>
  <c r="AA276" i="1"/>
  <c r="AB276" i="1"/>
  <c r="AC276" i="1"/>
  <c r="AD276" i="1"/>
  <c r="Y277" i="1"/>
  <c r="Z277" i="1"/>
  <c r="AA277" i="1"/>
  <c r="AB277" i="1"/>
  <c r="AC277" i="1"/>
  <c r="AD277" i="1"/>
  <c r="Y278" i="1"/>
  <c r="Z278" i="1"/>
  <c r="AA278" i="1"/>
  <c r="AB278" i="1"/>
  <c r="AC278" i="1"/>
  <c r="AD278" i="1"/>
  <c r="Y279" i="1"/>
  <c r="Z279" i="1"/>
  <c r="AA279" i="1"/>
  <c r="AB279" i="1"/>
  <c r="AC279" i="1"/>
  <c r="AD279" i="1"/>
  <c r="Y280" i="1"/>
  <c r="Z280" i="1"/>
  <c r="AA280" i="1"/>
  <c r="AB280" i="1"/>
  <c r="AC280" i="1"/>
  <c r="AD280" i="1"/>
  <c r="Y281" i="1"/>
  <c r="Z281" i="1"/>
  <c r="AA281" i="1"/>
  <c r="AB281" i="1"/>
  <c r="AC281" i="1"/>
  <c r="AD281" i="1"/>
  <c r="Y282" i="1"/>
  <c r="Z282" i="1"/>
  <c r="AA282" i="1"/>
  <c r="AB282" i="1"/>
  <c r="AC282" i="1"/>
  <c r="AD282" i="1"/>
  <c r="Y283" i="1"/>
  <c r="Z283" i="1"/>
  <c r="AA283" i="1"/>
  <c r="AB283" i="1"/>
  <c r="AC283" i="1"/>
  <c r="AD283" i="1"/>
  <c r="Y284" i="1"/>
  <c r="Z284" i="1"/>
  <c r="AA284" i="1"/>
  <c r="AB284" i="1"/>
  <c r="AC284" i="1"/>
  <c r="AD284" i="1"/>
  <c r="Y285" i="1"/>
  <c r="Z285" i="1"/>
  <c r="AA285" i="1"/>
  <c r="AB285" i="1"/>
  <c r="AC285" i="1"/>
  <c r="AD285" i="1"/>
  <c r="Y286" i="1"/>
  <c r="Z286" i="1"/>
  <c r="AA286" i="1"/>
  <c r="AB286" i="1"/>
  <c r="AC286" i="1"/>
  <c r="AD286" i="1"/>
  <c r="Y287" i="1"/>
  <c r="Z287" i="1"/>
  <c r="AA287" i="1"/>
  <c r="AB287" i="1"/>
  <c r="AC287" i="1"/>
  <c r="AD287" i="1"/>
  <c r="Y288" i="1"/>
  <c r="Z288" i="1"/>
  <c r="AA288" i="1"/>
  <c r="AB288" i="1"/>
  <c r="AC288" i="1"/>
  <c r="AD288" i="1"/>
  <c r="Y289" i="1"/>
  <c r="Z289" i="1"/>
  <c r="AA289" i="1"/>
  <c r="AB289" i="1"/>
  <c r="AC289" i="1"/>
  <c r="AD289" i="1"/>
  <c r="Y290" i="1"/>
  <c r="Z290" i="1"/>
  <c r="AA290" i="1"/>
  <c r="AB290" i="1"/>
  <c r="AC290" i="1"/>
  <c r="AD290" i="1"/>
  <c r="Y291" i="1"/>
  <c r="Z291" i="1"/>
  <c r="AA291" i="1"/>
  <c r="AB291" i="1"/>
  <c r="AC291" i="1"/>
  <c r="AD291" i="1"/>
  <c r="Y292" i="1"/>
  <c r="Z292" i="1"/>
  <c r="AA292" i="1"/>
  <c r="AB292" i="1"/>
  <c r="AC292" i="1"/>
  <c r="AD292" i="1"/>
  <c r="Y293" i="1"/>
  <c r="Z293" i="1"/>
  <c r="AA293" i="1"/>
  <c r="AB293" i="1"/>
  <c r="AC293" i="1"/>
  <c r="AD293" i="1"/>
  <c r="Y294" i="1"/>
  <c r="Z294" i="1"/>
  <c r="AA294" i="1"/>
  <c r="AB294" i="1"/>
  <c r="AC294" i="1"/>
  <c r="AD294" i="1"/>
  <c r="Y295" i="1"/>
  <c r="Z295" i="1"/>
  <c r="AA295" i="1"/>
  <c r="AB295" i="1"/>
  <c r="AC295" i="1"/>
  <c r="AD295" i="1"/>
  <c r="Y296" i="1"/>
  <c r="Z296" i="1"/>
  <c r="AA296" i="1"/>
  <c r="AB296" i="1"/>
  <c r="AC296" i="1"/>
  <c r="AD296" i="1"/>
  <c r="Y297" i="1"/>
  <c r="Z297" i="1"/>
  <c r="AA297" i="1"/>
  <c r="AB297" i="1"/>
  <c r="AC297" i="1"/>
  <c r="AD297" i="1"/>
  <c r="Y298" i="1"/>
  <c r="Z298" i="1"/>
  <c r="AA298" i="1"/>
  <c r="AB298" i="1"/>
  <c r="AC298" i="1"/>
  <c r="AD298" i="1"/>
  <c r="Y299" i="1"/>
  <c r="Z299" i="1"/>
  <c r="AA299" i="1"/>
  <c r="AB299" i="1"/>
  <c r="AC299" i="1"/>
  <c r="AD299" i="1"/>
  <c r="Y300" i="1"/>
  <c r="Z300" i="1"/>
  <c r="AA300" i="1"/>
  <c r="AB300" i="1"/>
  <c r="AC300" i="1"/>
  <c r="AD300" i="1"/>
  <c r="Y301" i="1"/>
  <c r="Z301" i="1"/>
  <c r="AA301" i="1"/>
  <c r="AB301" i="1"/>
  <c r="AC301" i="1"/>
  <c r="AD301" i="1"/>
  <c r="Y302" i="1"/>
  <c r="Z302" i="1"/>
  <c r="AA302" i="1"/>
  <c r="AB302" i="1"/>
  <c r="AC302" i="1"/>
  <c r="AD302" i="1"/>
  <c r="Y303" i="1"/>
  <c r="Z303" i="1"/>
  <c r="AA303" i="1"/>
  <c r="AB303" i="1"/>
  <c r="AC303" i="1"/>
  <c r="AD303" i="1"/>
  <c r="Y304" i="1"/>
  <c r="Z304" i="1"/>
  <c r="AA304" i="1"/>
  <c r="AB304" i="1"/>
  <c r="AC304" i="1"/>
  <c r="AD304" i="1"/>
  <c r="Y305" i="1"/>
  <c r="Z305" i="1"/>
  <c r="AA305" i="1"/>
  <c r="AB305" i="1"/>
  <c r="AC305" i="1"/>
  <c r="AD305" i="1"/>
  <c r="Y306" i="1"/>
  <c r="Z306" i="1"/>
  <c r="AA306" i="1"/>
  <c r="AB306" i="1"/>
  <c r="AC306" i="1"/>
  <c r="AD306" i="1"/>
  <c r="Y307" i="1"/>
  <c r="Z307" i="1"/>
  <c r="AA307" i="1"/>
  <c r="AB307" i="1"/>
  <c r="AC307" i="1"/>
  <c r="AD307" i="1"/>
  <c r="Y308" i="1"/>
  <c r="Z308" i="1"/>
  <c r="AA308" i="1"/>
  <c r="AB308" i="1"/>
  <c r="AC308" i="1"/>
  <c r="AD308" i="1"/>
  <c r="Y309" i="1"/>
  <c r="Z309" i="1"/>
  <c r="AA309" i="1"/>
  <c r="AB309" i="1"/>
  <c r="AC309" i="1"/>
  <c r="AD309" i="1"/>
  <c r="Y310" i="1"/>
  <c r="Z310" i="1"/>
  <c r="AA310" i="1"/>
  <c r="AB310" i="1"/>
  <c r="AC310" i="1"/>
  <c r="AD310" i="1"/>
  <c r="Y311" i="1"/>
  <c r="Z311" i="1"/>
  <c r="AA311" i="1"/>
  <c r="AB311" i="1"/>
  <c r="AC311" i="1"/>
  <c r="AD311" i="1"/>
  <c r="Y312" i="1"/>
  <c r="Z312" i="1"/>
  <c r="AA312" i="1"/>
  <c r="AB312" i="1"/>
  <c r="AC312" i="1"/>
  <c r="AD312" i="1"/>
  <c r="Y313" i="1"/>
  <c r="Z313" i="1"/>
  <c r="AA313" i="1"/>
  <c r="AB313" i="1"/>
  <c r="AC313" i="1"/>
  <c r="AD313" i="1"/>
  <c r="Y314" i="1"/>
  <c r="Z314" i="1"/>
  <c r="AA314" i="1"/>
  <c r="AB314" i="1"/>
  <c r="AC314" i="1"/>
  <c r="AD314" i="1"/>
  <c r="Y315" i="1"/>
  <c r="Z315" i="1"/>
  <c r="AA315" i="1"/>
  <c r="AB315" i="1"/>
  <c r="AC315" i="1"/>
  <c r="AD315" i="1"/>
  <c r="Y316" i="1"/>
  <c r="Z316" i="1"/>
  <c r="AA316" i="1"/>
  <c r="AB316" i="1"/>
  <c r="AC316" i="1"/>
  <c r="AD316" i="1"/>
  <c r="Y317" i="1"/>
  <c r="Z317" i="1"/>
  <c r="AA317" i="1"/>
  <c r="AB317" i="1"/>
  <c r="AC317" i="1"/>
  <c r="AD317" i="1"/>
  <c r="Y318" i="1"/>
  <c r="Z318" i="1"/>
  <c r="AA318" i="1"/>
  <c r="AB318" i="1"/>
  <c r="AC318" i="1"/>
  <c r="AD318" i="1"/>
  <c r="Y319" i="1"/>
  <c r="Z319" i="1"/>
  <c r="AA319" i="1"/>
  <c r="AB319" i="1"/>
  <c r="AC319" i="1"/>
  <c r="AD319" i="1"/>
  <c r="Y320" i="1"/>
  <c r="Z320" i="1"/>
  <c r="AA320" i="1"/>
  <c r="AB320" i="1"/>
  <c r="AC320" i="1"/>
  <c r="AD320" i="1"/>
  <c r="Y321" i="1"/>
  <c r="Z321" i="1"/>
  <c r="AA321" i="1"/>
  <c r="AB321" i="1"/>
  <c r="AC321" i="1"/>
  <c r="AD321" i="1"/>
  <c r="Y322" i="1"/>
  <c r="Z322" i="1"/>
  <c r="AA322" i="1"/>
  <c r="AB322" i="1"/>
  <c r="AC322" i="1"/>
  <c r="AD322" i="1"/>
  <c r="Y323" i="1"/>
  <c r="Z323" i="1"/>
  <c r="AA323" i="1"/>
  <c r="AB323" i="1"/>
  <c r="AC323" i="1"/>
  <c r="AD323" i="1"/>
  <c r="Y324" i="1"/>
  <c r="Z324" i="1"/>
  <c r="AA324" i="1"/>
  <c r="AB324" i="1"/>
  <c r="AC324" i="1"/>
  <c r="AD324" i="1"/>
  <c r="Y325" i="1"/>
  <c r="Z325" i="1"/>
  <c r="AA325" i="1"/>
  <c r="AB325" i="1"/>
  <c r="AC325" i="1"/>
  <c r="AD325" i="1"/>
  <c r="Y326" i="1"/>
  <c r="Z326" i="1"/>
  <c r="AA326" i="1"/>
  <c r="AB326" i="1"/>
  <c r="AC326" i="1"/>
  <c r="AD326" i="1"/>
  <c r="Y327" i="1"/>
  <c r="Z327" i="1"/>
  <c r="AA327" i="1"/>
  <c r="AB327" i="1"/>
  <c r="AC327" i="1"/>
  <c r="AD327" i="1"/>
  <c r="Y328" i="1"/>
  <c r="Z328" i="1"/>
  <c r="AA328" i="1"/>
  <c r="AB328" i="1"/>
  <c r="AC328" i="1"/>
  <c r="AD328" i="1"/>
  <c r="Y329" i="1"/>
  <c r="Z329" i="1"/>
  <c r="AA329" i="1"/>
  <c r="AB329" i="1"/>
  <c r="AC329" i="1"/>
  <c r="AD329" i="1"/>
  <c r="Y330" i="1"/>
  <c r="Z330" i="1"/>
  <c r="AA330" i="1"/>
  <c r="AB330" i="1"/>
  <c r="AC330" i="1"/>
  <c r="AD330" i="1"/>
  <c r="Y331" i="1"/>
  <c r="Z331" i="1"/>
  <c r="AA331" i="1"/>
  <c r="AB331" i="1"/>
  <c r="AC331" i="1"/>
  <c r="AD331" i="1"/>
  <c r="Y332" i="1"/>
  <c r="Z332" i="1"/>
  <c r="AA332" i="1"/>
  <c r="AB332" i="1"/>
  <c r="AC332" i="1"/>
  <c r="AD332" i="1"/>
  <c r="Y333" i="1"/>
  <c r="Z333" i="1"/>
  <c r="AA333" i="1"/>
  <c r="AB333" i="1"/>
  <c r="AC333" i="1"/>
  <c r="AD333" i="1"/>
  <c r="Y334" i="1"/>
  <c r="Z334" i="1"/>
  <c r="AA334" i="1"/>
  <c r="AB334" i="1"/>
  <c r="AC334" i="1"/>
  <c r="AD334" i="1"/>
  <c r="Y335" i="1"/>
  <c r="Z335" i="1"/>
  <c r="AA335" i="1"/>
  <c r="AB335" i="1"/>
  <c r="AC335" i="1"/>
  <c r="AD335" i="1"/>
  <c r="Y336" i="1"/>
  <c r="Z336" i="1"/>
  <c r="AA336" i="1"/>
  <c r="AB336" i="1"/>
  <c r="AC336" i="1"/>
  <c r="AD336" i="1"/>
  <c r="Y337" i="1"/>
  <c r="Z337" i="1"/>
  <c r="AA337" i="1"/>
  <c r="AB337" i="1"/>
  <c r="AC337" i="1"/>
  <c r="AD337" i="1"/>
  <c r="Y338" i="1"/>
  <c r="Z338" i="1"/>
  <c r="AA338" i="1"/>
  <c r="AB338" i="1"/>
  <c r="AC338" i="1"/>
  <c r="AD338" i="1"/>
  <c r="Y339" i="1"/>
  <c r="Z339" i="1"/>
  <c r="AA339" i="1"/>
  <c r="AB339" i="1"/>
  <c r="AC339" i="1"/>
  <c r="AD339" i="1"/>
  <c r="Y340" i="1"/>
  <c r="Z340" i="1"/>
  <c r="AA340" i="1"/>
  <c r="AB340" i="1"/>
  <c r="AC340" i="1"/>
  <c r="AD340" i="1"/>
  <c r="Y341" i="1"/>
  <c r="Z341" i="1"/>
  <c r="AA341" i="1"/>
  <c r="AB341" i="1"/>
  <c r="AC341" i="1"/>
  <c r="AD341" i="1"/>
  <c r="Y342" i="1"/>
  <c r="Z342" i="1"/>
  <c r="AA342" i="1"/>
  <c r="AB342" i="1"/>
  <c r="AC342" i="1"/>
  <c r="AD342" i="1"/>
  <c r="Y343" i="1"/>
  <c r="Z343" i="1"/>
  <c r="AA343" i="1"/>
  <c r="AB343" i="1"/>
  <c r="AC343" i="1"/>
  <c r="AD343" i="1"/>
  <c r="Y344" i="1"/>
  <c r="Z344" i="1"/>
  <c r="AA344" i="1"/>
  <c r="AB344" i="1"/>
  <c r="AC344" i="1"/>
  <c r="AD344" i="1"/>
  <c r="Y345" i="1"/>
  <c r="Z345" i="1"/>
  <c r="AA345" i="1"/>
  <c r="AB345" i="1"/>
  <c r="AC345" i="1"/>
  <c r="AD345" i="1"/>
  <c r="Y346" i="1"/>
  <c r="Z346" i="1"/>
  <c r="AA346" i="1"/>
  <c r="AB346" i="1"/>
  <c r="AC346" i="1"/>
  <c r="AD346" i="1"/>
  <c r="Y347" i="1"/>
  <c r="Z347" i="1"/>
  <c r="AA347" i="1"/>
  <c r="AB347" i="1"/>
  <c r="AC347" i="1"/>
  <c r="AD347" i="1"/>
  <c r="Y348" i="1"/>
  <c r="Z348" i="1"/>
  <c r="AA348" i="1"/>
  <c r="AB348" i="1"/>
  <c r="AC348" i="1"/>
  <c r="AD348" i="1"/>
  <c r="Y349" i="1"/>
  <c r="Z349" i="1"/>
  <c r="AA349" i="1"/>
  <c r="AB349" i="1"/>
  <c r="AC349" i="1"/>
  <c r="AD349" i="1"/>
  <c r="Y350" i="1"/>
  <c r="Z350" i="1"/>
  <c r="AA350" i="1"/>
  <c r="AB350" i="1"/>
  <c r="AC350" i="1"/>
  <c r="AD350" i="1"/>
  <c r="Y351" i="1"/>
  <c r="Z351" i="1"/>
  <c r="AA351" i="1"/>
  <c r="AB351" i="1"/>
  <c r="AC351" i="1"/>
  <c r="AD351" i="1"/>
  <c r="Y352" i="1"/>
  <c r="Z352" i="1"/>
  <c r="AA352" i="1"/>
  <c r="AB352" i="1"/>
  <c r="AC352" i="1"/>
  <c r="AD352" i="1"/>
  <c r="Y353" i="1"/>
  <c r="Z353" i="1"/>
  <c r="AA353" i="1"/>
  <c r="AB353" i="1"/>
  <c r="AC353" i="1"/>
  <c r="AD353" i="1"/>
  <c r="Y354" i="1"/>
  <c r="Z354" i="1"/>
  <c r="AA354" i="1"/>
  <c r="AB354" i="1"/>
  <c r="AC354" i="1"/>
  <c r="AD354" i="1"/>
  <c r="Y355" i="1"/>
  <c r="Z355" i="1"/>
  <c r="AA355" i="1"/>
  <c r="AB355" i="1"/>
  <c r="AC355" i="1"/>
  <c r="AD355" i="1"/>
  <c r="Y356" i="1"/>
  <c r="Z356" i="1"/>
  <c r="AA356" i="1"/>
  <c r="AB356" i="1"/>
  <c r="AC356" i="1"/>
  <c r="AD356" i="1"/>
  <c r="Y357" i="1"/>
  <c r="Z357" i="1"/>
  <c r="AA357" i="1"/>
  <c r="AB357" i="1"/>
  <c r="AC357" i="1"/>
  <c r="AD357" i="1"/>
  <c r="Y358" i="1"/>
  <c r="Z358" i="1"/>
  <c r="AA358" i="1"/>
  <c r="AB358" i="1"/>
  <c r="AC358" i="1"/>
  <c r="AD358" i="1"/>
  <c r="Y359" i="1"/>
  <c r="Z359" i="1"/>
  <c r="AA359" i="1"/>
  <c r="AB359" i="1"/>
  <c r="AC359" i="1"/>
  <c r="AD359" i="1"/>
  <c r="Y360" i="1"/>
  <c r="Z360" i="1"/>
  <c r="AA360" i="1"/>
  <c r="AB360" i="1"/>
  <c r="AC360" i="1"/>
  <c r="AD360" i="1"/>
  <c r="Y361" i="1"/>
  <c r="Z361" i="1"/>
  <c r="AA361" i="1"/>
  <c r="AB361" i="1"/>
  <c r="AC361" i="1"/>
  <c r="AD361" i="1"/>
  <c r="Y362" i="1"/>
  <c r="Z362" i="1"/>
  <c r="AA362" i="1"/>
  <c r="AB362" i="1"/>
  <c r="AC362" i="1"/>
  <c r="AD362" i="1"/>
  <c r="Y363" i="1"/>
  <c r="Z363" i="1"/>
  <c r="AA363" i="1"/>
  <c r="AB363" i="1"/>
  <c r="AC363" i="1"/>
  <c r="AD363" i="1"/>
  <c r="Y364" i="1"/>
  <c r="Z364" i="1"/>
  <c r="AA364" i="1"/>
  <c r="AB364" i="1"/>
  <c r="AC364" i="1"/>
  <c r="AD364" i="1"/>
  <c r="Y365" i="1"/>
  <c r="Z365" i="1"/>
  <c r="AA365" i="1"/>
  <c r="AB365" i="1"/>
  <c r="AC365" i="1"/>
  <c r="AD365" i="1"/>
  <c r="Y366" i="1"/>
  <c r="Z366" i="1"/>
  <c r="AA366" i="1"/>
  <c r="AB366" i="1"/>
  <c r="AC366" i="1"/>
  <c r="AD366" i="1"/>
  <c r="Y367" i="1"/>
  <c r="Z367" i="1"/>
  <c r="AA367" i="1"/>
  <c r="AB367" i="1"/>
  <c r="AC367" i="1"/>
  <c r="AD367" i="1"/>
  <c r="Y368" i="1"/>
  <c r="Z368" i="1"/>
  <c r="AA368" i="1"/>
  <c r="AB368" i="1"/>
  <c r="AC368" i="1"/>
  <c r="AD368" i="1"/>
  <c r="Y369" i="1"/>
  <c r="Z369" i="1"/>
  <c r="AA369" i="1"/>
  <c r="AB369" i="1"/>
  <c r="AC369" i="1"/>
  <c r="AD369" i="1"/>
  <c r="Y370" i="1"/>
  <c r="Z370" i="1"/>
  <c r="AA370" i="1"/>
  <c r="AB370" i="1"/>
  <c r="AC370" i="1"/>
  <c r="AD370" i="1"/>
  <c r="Y371" i="1"/>
  <c r="Z371" i="1"/>
  <c r="AA371" i="1"/>
  <c r="AB371" i="1"/>
  <c r="AC371" i="1"/>
  <c r="AD371" i="1"/>
  <c r="Y372" i="1"/>
  <c r="Z372" i="1"/>
  <c r="AA372" i="1"/>
  <c r="AB372" i="1"/>
  <c r="AC372" i="1"/>
  <c r="AD372" i="1"/>
  <c r="Y373" i="1"/>
  <c r="Z373" i="1"/>
  <c r="AA373" i="1"/>
  <c r="AB373" i="1"/>
  <c r="AC373" i="1"/>
  <c r="AD373" i="1"/>
  <c r="Y374" i="1"/>
  <c r="Z374" i="1"/>
  <c r="AA374" i="1"/>
  <c r="AB374" i="1"/>
  <c r="AC374" i="1"/>
  <c r="AD374" i="1"/>
  <c r="Y375" i="1"/>
  <c r="Z375" i="1"/>
  <c r="AA375" i="1"/>
  <c r="AB375" i="1"/>
  <c r="AC375" i="1"/>
  <c r="AD375" i="1"/>
  <c r="Y376" i="1"/>
  <c r="Z376" i="1"/>
  <c r="AA376" i="1"/>
  <c r="AB376" i="1"/>
  <c r="AC376" i="1"/>
  <c r="AD376" i="1"/>
  <c r="Y377" i="1"/>
  <c r="Z377" i="1"/>
  <c r="AA377" i="1"/>
  <c r="AB377" i="1"/>
  <c r="AC377" i="1"/>
  <c r="AD377" i="1"/>
  <c r="Y378" i="1"/>
  <c r="Z378" i="1"/>
  <c r="AA378" i="1"/>
  <c r="AB378" i="1"/>
  <c r="AC378" i="1"/>
  <c r="AD378" i="1"/>
  <c r="Y379" i="1"/>
  <c r="Z379" i="1"/>
  <c r="AA379" i="1"/>
  <c r="AB379" i="1"/>
  <c r="AC379" i="1"/>
  <c r="AD379" i="1"/>
  <c r="Y380" i="1"/>
  <c r="Z380" i="1"/>
  <c r="AA380" i="1"/>
  <c r="AB380" i="1"/>
  <c r="AC380" i="1"/>
  <c r="AD380" i="1"/>
  <c r="Y381" i="1"/>
  <c r="Z381" i="1"/>
  <c r="AA381" i="1"/>
  <c r="AB381" i="1"/>
  <c r="AC381" i="1"/>
  <c r="AD381" i="1"/>
  <c r="Y382" i="1"/>
  <c r="Z382" i="1"/>
  <c r="AA382" i="1"/>
  <c r="AB382" i="1"/>
  <c r="AC382" i="1"/>
  <c r="AD382" i="1"/>
  <c r="Y383" i="1"/>
  <c r="Z383" i="1"/>
  <c r="AA383" i="1"/>
  <c r="AB383" i="1"/>
  <c r="AC383" i="1"/>
  <c r="AD383" i="1"/>
  <c r="Y384" i="1"/>
  <c r="Z384" i="1"/>
  <c r="AA384" i="1"/>
  <c r="AB384" i="1"/>
  <c r="AC384" i="1"/>
  <c r="AD384" i="1"/>
  <c r="Y385" i="1"/>
  <c r="Z385" i="1"/>
  <c r="AA385" i="1"/>
  <c r="AB385" i="1"/>
  <c r="AC385" i="1"/>
  <c r="AD385" i="1"/>
  <c r="Y386" i="1"/>
  <c r="Z386" i="1"/>
  <c r="AA386" i="1"/>
  <c r="AB386" i="1"/>
  <c r="AC386" i="1"/>
  <c r="AD386" i="1"/>
  <c r="Y387" i="1"/>
  <c r="Z387" i="1"/>
  <c r="AA387" i="1"/>
  <c r="AB387" i="1"/>
  <c r="AC387" i="1"/>
  <c r="AD387" i="1"/>
  <c r="Y388" i="1"/>
  <c r="Z388" i="1"/>
  <c r="AA388" i="1"/>
  <c r="AB388" i="1"/>
  <c r="AC388" i="1"/>
  <c r="AD388" i="1"/>
  <c r="Y389" i="1"/>
  <c r="Z389" i="1"/>
  <c r="AA389" i="1"/>
  <c r="AB389" i="1"/>
  <c r="AC389" i="1"/>
  <c r="AD389" i="1"/>
  <c r="Y390" i="1"/>
  <c r="Z390" i="1"/>
  <c r="AA390" i="1"/>
  <c r="AB390" i="1"/>
  <c r="AC390" i="1"/>
  <c r="AD390" i="1"/>
  <c r="Y391" i="1"/>
  <c r="Z391" i="1"/>
  <c r="AA391" i="1"/>
  <c r="AB391" i="1"/>
  <c r="AC391" i="1"/>
  <c r="AD391" i="1"/>
  <c r="Y392" i="1"/>
  <c r="Z392" i="1"/>
  <c r="AA392" i="1"/>
  <c r="AB392" i="1"/>
  <c r="AC392" i="1"/>
  <c r="AD392" i="1"/>
  <c r="Y393" i="1"/>
  <c r="Z393" i="1"/>
  <c r="AA393" i="1"/>
  <c r="AB393" i="1"/>
  <c r="AC393" i="1"/>
  <c r="AD393" i="1"/>
  <c r="Y394" i="1"/>
  <c r="Z394" i="1"/>
  <c r="AA394" i="1"/>
  <c r="AB394" i="1"/>
  <c r="AC394" i="1"/>
  <c r="AD394" i="1"/>
  <c r="Y395" i="1"/>
  <c r="Z395" i="1"/>
  <c r="AA395" i="1"/>
  <c r="AB395" i="1"/>
  <c r="AC395" i="1"/>
  <c r="AD395" i="1"/>
  <c r="AD2" i="1"/>
  <c r="AC2" i="1"/>
  <c r="AB2" i="1"/>
  <c r="AA2" i="1"/>
  <c r="Z2" i="1"/>
  <c r="Y2" i="1"/>
  <c r="S37" i="3"/>
  <c r="Y170" i="3"/>
  <c r="Z170" i="3"/>
  <c r="AA170" i="3"/>
  <c r="AB170" i="3"/>
  <c r="AC170" i="3"/>
  <c r="AD170" i="3"/>
  <c r="Y266" i="3"/>
  <c r="Z266" i="3"/>
  <c r="AA266" i="3"/>
  <c r="AB266" i="3"/>
  <c r="AC266" i="3"/>
  <c r="AD266" i="3"/>
  <c r="Y236" i="3"/>
  <c r="Z236" i="3"/>
  <c r="AA236" i="3"/>
  <c r="AB236" i="3"/>
  <c r="AC236" i="3"/>
  <c r="AD236" i="3"/>
  <c r="Y180" i="3"/>
  <c r="Z180" i="3"/>
  <c r="AA180" i="3"/>
  <c r="AB180" i="3"/>
  <c r="AC180" i="3"/>
  <c r="AD180" i="3"/>
  <c r="Y256" i="3"/>
  <c r="Z256" i="3"/>
  <c r="AA256" i="3"/>
  <c r="AB256" i="3"/>
  <c r="AC256" i="3"/>
  <c r="AD256" i="3"/>
  <c r="Y198" i="3"/>
  <c r="Z198" i="3"/>
  <c r="AA198" i="3"/>
  <c r="AB198" i="3"/>
  <c r="AC198" i="3"/>
  <c r="AD198" i="3"/>
  <c r="Y230" i="3"/>
  <c r="Z230" i="3"/>
  <c r="AA230" i="3"/>
  <c r="AB230" i="3"/>
  <c r="AC230" i="3"/>
  <c r="AD230" i="3"/>
  <c r="Y124" i="3"/>
  <c r="Z124" i="3"/>
  <c r="AA124" i="3"/>
  <c r="AB124" i="3"/>
  <c r="AC124" i="3"/>
  <c r="AD124" i="3"/>
  <c r="Y115" i="3"/>
  <c r="Z115" i="3"/>
  <c r="AA115" i="3"/>
  <c r="AB115" i="3"/>
  <c r="AC115" i="3"/>
  <c r="AD115" i="3"/>
  <c r="Y47" i="3"/>
  <c r="Z47" i="3"/>
  <c r="AA47" i="3"/>
  <c r="AB47" i="3"/>
  <c r="AC47" i="3"/>
  <c r="AD47" i="3"/>
  <c r="Y56" i="3"/>
  <c r="Z56" i="3"/>
  <c r="AA56" i="3"/>
  <c r="AB56" i="3"/>
  <c r="AC56" i="3"/>
  <c r="AD56" i="3"/>
  <c r="Y61" i="3"/>
  <c r="Z61" i="3"/>
  <c r="AA61" i="3"/>
  <c r="AB61" i="3"/>
  <c r="AC61" i="3"/>
  <c r="AD61" i="3"/>
  <c r="Y16" i="3"/>
  <c r="Z16" i="3"/>
  <c r="AA16" i="3"/>
  <c r="AB16" i="3"/>
  <c r="AC16" i="3"/>
  <c r="AD16" i="3"/>
  <c r="Y150" i="3"/>
  <c r="Z150" i="3"/>
  <c r="AA150" i="3"/>
  <c r="AB150" i="3"/>
  <c r="AC150" i="3"/>
  <c r="AD150" i="3"/>
  <c r="Y38" i="3"/>
  <c r="Z38" i="3"/>
  <c r="AA38" i="3"/>
  <c r="AB38" i="3"/>
  <c r="AC38" i="3"/>
  <c r="AD38" i="3"/>
  <c r="Y5" i="3"/>
  <c r="Z5" i="3"/>
  <c r="AA5" i="3"/>
  <c r="AB5" i="3"/>
  <c r="AC5" i="3"/>
  <c r="AD5" i="3"/>
  <c r="Y44" i="3"/>
  <c r="Z44" i="3"/>
  <c r="AA44" i="3"/>
  <c r="AB44" i="3"/>
  <c r="AC44" i="3"/>
  <c r="AD44" i="3"/>
  <c r="Y35" i="3"/>
  <c r="Z35" i="3"/>
  <c r="AA35" i="3"/>
  <c r="AB35" i="3"/>
  <c r="AC35" i="3"/>
  <c r="AD35" i="3"/>
  <c r="Y27" i="3"/>
  <c r="Z27" i="3"/>
  <c r="AA27" i="3"/>
  <c r="AB27" i="3"/>
  <c r="AC27" i="3"/>
  <c r="AD27" i="3"/>
  <c r="Y186" i="3"/>
  <c r="Z186" i="3"/>
  <c r="AA186" i="3"/>
  <c r="AB186" i="3"/>
  <c r="AC186" i="3"/>
  <c r="AD186" i="3"/>
  <c r="Y132" i="3"/>
  <c r="Z132" i="3"/>
  <c r="AA132" i="3"/>
  <c r="AB132" i="3"/>
  <c r="AC132" i="3"/>
  <c r="AD132" i="3"/>
  <c r="Y11" i="3"/>
  <c r="Z11" i="3"/>
  <c r="AA11" i="3"/>
  <c r="AB11" i="3"/>
  <c r="AC11" i="3"/>
  <c r="AD11" i="3"/>
  <c r="Y67" i="3"/>
  <c r="Z67" i="3"/>
  <c r="AA67" i="3"/>
  <c r="AB67" i="3"/>
  <c r="AC67" i="3"/>
  <c r="AD67" i="3"/>
  <c r="Y9" i="3"/>
  <c r="Z9" i="3"/>
  <c r="AA9" i="3"/>
  <c r="AB9" i="3"/>
  <c r="AC9" i="3"/>
  <c r="AD9" i="3"/>
  <c r="Y114" i="3"/>
  <c r="Z114" i="3"/>
  <c r="AA114" i="3"/>
  <c r="AB114" i="3"/>
  <c r="AC114" i="3"/>
  <c r="AD114" i="3"/>
  <c r="Y247" i="3"/>
  <c r="Z247" i="3"/>
  <c r="AA247" i="3"/>
  <c r="AB247" i="3"/>
  <c r="AC247" i="3"/>
  <c r="AD247" i="3"/>
  <c r="Y3" i="3"/>
  <c r="Z3" i="3"/>
  <c r="AA3" i="3"/>
  <c r="AB3" i="3"/>
  <c r="AC3" i="3"/>
  <c r="AD3" i="3"/>
  <c r="Y12" i="3"/>
  <c r="Z12" i="3"/>
  <c r="AA12" i="3"/>
  <c r="AB12" i="3"/>
  <c r="AC12" i="3"/>
  <c r="AD12" i="3"/>
  <c r="Y19" i="3"/>
  <c r="Z19" i="3"/>
  <c r="AA19" i="3"/>
  <c r="AB19" i="3"/>
  <c r="AC19" i="3"/>
  <c r="AD19" i="3"/>
  <c r="Y22" i="3"/>
  <c r="Z22" i="3"/>
  <c r="AA22" i="3"/>
  <c r="AB22" i="3"/>
  <c r="AC22" i="3"/>
  <c r="AD22" i="3"/>
  <c r="Y23" i="3"/>
  <c r="Z23" i="3"/>
  <c r="AA23" i="3"/>
  <c r="AB23" i="3"/>
  <c r="AC23" i="3"/>
  <c r="AD23" i="3"/>
  <c r="Y26" i="3"/>
  <c r="Z26" i="3"/>
  <c r="AA26" i="3"/>
  <c r="AB26" i="3"/>
  <c r="AC26" i="3"/>
  <c r="AD26" i="3"/>
  <c r="Y32" i="3"/>
  <c r="Z32" i="3"/>
  <c r="AA32" i="3"/>
  <c r="AB32" i="3"/>
  <c r="AC32" i="3"/>
  <c r="AD32" i="3"/>
  <c r="Y33" i="3"/>
  <c r="Z33" i="3"/>
  <c r="AA33" i="3"/>
  <c r="AB33" i="3"/>
  <c r="AC33" i="3"/>
  <c r="AD33" i="3"/>
  <c r="Y36" i="3"/>
  <c r="Z36" i="3"/>
  <c r="AA36" i="3"/>
  <c r="AB36" i="3"/>
  <c r="AC36" i="3"/>
  <c r="AD36" i="3"/>
  <c r="Y40" i="3"/>
  <c r="Z40" i="3"/>
  <c r="AA40" i="3"/>
  <c r="AB40" i="3"/>
  <c r="AC40" i="3"/>
  <c r="AD40" i="3"/>
  <c r="Y49" i="3"/>
  <c r="Z49" i="3"/>
  <c r="AA49" i="3"/>
  <c r="AB49" i="3"/>
  <c r="AC49" i="3"/>
  <c r="AD49" i="3"/>
  <c r="Y50" i="3"/>
  <c r="Z50" i="3"/>
  <c r="AA50" i="3"/>
  <c r="AB50" i="3"/>
  <c r="AC50" i="3"/>
  <c r="AD50" i="3"/>
  <c r="Y51" i="3"/>
  <c r="Z51" i="3"/>
  <c r="AA51" i="3"/>
  <c r="AB51" i="3"/>
  <c r="AC51" i="3"/>
  <c r="AD51" i="3"/>
  <c r="Y52" i="3"/>
  <c r="Z52" i="3"/>
  <c r="AA52" i="3"/>
  <c r="AB52" i="3"/>
  <c r="AC52" i="3"/>
  <c r="AD52" i="3"/>
  <c r="Y55" i="3"/>
  <c r="Z55" i="3"/>
  <c r="AA55" i="3"/>
  <c r="AB55" i="3"/>
  <c r="AC55" i="3"/>
  <c r="AD55" i="3"/>
  <c r="Y59" i="3"/>
  <c r="Z59" i="3"/>
  <c r="AA59" i="3"/>
  <c r="AB59" i="3"/>
  <c r="AC59" i="3"/>
  <c r="AD59" i="3"/>
  <c r="Y60" i="3"/>
  <c r="Z60" i="3"/>
  <c r="AA60" i="3"/>
  <c r="AB60" i="3"/>
  <c r="AC60" i="3"/>
  <c r="AD60" i="3"/>
  <c r="Y62" i="3"/>
  <c r="Z62" i="3"/>
  <c r="AA62" i="3"/>
  <c r="AB62" i="3"/>
  <c r="AC62" i="3"/>
  <c r="AD62" i="3"/>
  <c r="Y63" i="3"/>
  <c r="Z63" i="3"/>
  <c r="AA63" i="3"/>
  <c r="AB63" i="3"/>
  <c r="AC63" i="3"/>
  <c r="AD63" i="3"/>
  <c r="Y66" i="3"/>
  <c r="Z66" i="3"/>
  <c r="AA66" i="3"/>
  <c r="AB66" i="3"/>
  <c r="AC66" i="3"/>
  <c r="AD66" i="3"/>
  <c r="Y68" i="3"/>
  <c r="Z68" i="3"/>
  <c r="AA68" i="3"/>
  <c r="AB68" i="3"/>
  <c r="AC68" i="3"/>
  <c r="AD68" i="3"/>
  <c r="Y71" i="3"/>
  <c r="Z71" i="3"/>
  <c r="AA71" i="3"/>
  <c r="AB71" i="3"/>
  <c r="AC71" i="3"/>
  <c r="AD71" i="3"/>
  <c r="Y73" i="3"/>
  <c r="Z73" i="3"/>
  <c r="AA73" i="3"/>
  <c r="AB73" i="3"/>
  <c r="AC73" i="3"/>
  <c r="AD73" i="3"/>
  <c r="Y75" i="3"/>
  <c r="Z75" i="3"/>
  <c r="AA75" i="3"/>
  <c r="AB75" i="3"/>
  <c r="AC75" i="3"/>
  <c r="AD75" i="3"/>
  <c r="Y76" i="3"/>
  <c r="Z76" i="3"/>
  <c r="AA76" i="3"/>
  <c r="AB76" i="3"/>
  <c r="AC76" i="3"/>
  <c r="AD76" i="3"/>
  <c r="Y77" i="3"/>
  <c r="Z77" i="3"/>
  <c r="AA77" i="3"/>
  <c r="AB77" i="3"/>
  <c r="AC77" i="3"/>
  <c r="AD77" i="3"/>
  <c r="Y78" i="3"/>
  <c r="Z78" i="3"/>
  <c r="AA78" i="3"/>
  <c r="AB78" i="3"/>
  <c r="AC78" i="3"/>
  <c r="AD78" i="3"/>
  <c r="Y80" i="3"/>
  <c r="Z80" i="3"/>
  <c r="AA80" i="3"/>
  <c r="AB80" i="3"/>
  <c r="AC80" i="3"/>
  <c r="AD80" i="3"/>
  <c r="Y81" i="3"/>
  <c r="Z81" i="3"/>
  <c r="AA81" i="3"/>
  <c r="AB81" i="3"/>
  <c r="AC81" i="3"/>
  <c r="AD81" i="3"/>
  <c r="Y83" i="3"/>
  <c r="Z83" i="3"/>
  <c r="AA83" i="3"/>
  <c r="AB83" i="3"/>
  <c r="AC83" i="3"/>
  <c r="AD83" i="3"/>
  <c r="Y89" i="3"/>
  <c r="Z89" i="3"/>
  <c r="AA89" i="3"/>
  <c r="AB89" i="3"/>
  <c r="AC89" i="3"/>
  <c r="AD89" i="3"/>
  <c r="Y90" i="3"/>
  <c r="Z90" i="3"/>
  <c r="AA90" i="3"/>
  <c r="AB90" i="3"/>
  <c r="AC90" i="3"/>
  <c r="AD90" i="3"/>
  <c r="Y92" i="3"/>
  <c r="Z92" i="3"/>
  <c r="AA92" i="3"/>
  <c r="AB92" i="3"/>
  <c r="AC92" i="3"/>
  <c r="AD92" i="3"/>
  <c r="Y94" i="3"/>
  <c r="Z94" i="3"/>
  <c r="AA94" i="3"/>
  <c r="AB94" i="3"/>
  <c r="AC94" i="3"/>
  <c r="AD94" i="3"/>
  <c r="Y96" i="3"/>
  <c r="Z96" i="3"/>
  <c r="AA96" i="3"/>
  <c r="AB96" i="3"/>
  <c r="AC96" i="3"/>
  <c r="AD96" i="3"/>
  <c r="Y98" i="3"/>
  <c r="Z98" i="3"/>
  <c r="AA98" i="3"/>
  <c r="AB98" i="3"/>
  <c r="AC98" i="3"/>
  <c r="AD98" i="3"/>
  <c r="Y99" i="3"/>
  <c r="Z99" i="3"/>
  <c r="AA99" i="3"/>
  <c r="AB99" i="3"/>
  <c r="AC99" i="3"/>
  <c r="AD99" i="3"/>
  <c r="Y102" i="3"/>
  <c r="Z102" i="3"/>
  <c r="AA102" i="3"/>
  <c r="AB102" i="3"/>
  <c r="AC102" i="3"/>
  <c r="AD102" i="3"/>
  <c r="Y103" i="3"/>
  <c r="Z103" i="3"/>
  <c r="AA103" i="3"/>
  <c r="AB103" i="3"/>
  <c r="AC103" i="3"/>
  <c r="AD103" i="3"/>
  <c r="Y105" i="3"/>
  <c r="Z105" i="3"/>
  <c r="AA105" i="3"/>
  <c r="AB105" i="3"/>
  <c r="AC105" i="3"/>
  <c r="AD105" i="3"/>
  <c r="Y126" i="3"/>
  <c r="Z126" i="3"/>
  <c r="AA126" i="3"/>
  <c r="AB126" i="3"/>
  <c r="AC126" i="3"/>
  <c r="AD126" i="3"/>
  <c r="Y133" i="3"/>
  <c r="Z133" i="3"/>
  <c r="AA133" i="3"/>
  <c r="AB133" i="3"/>
  <c r="AC133" i="3"/>
  <c r="AD133" i="3"/>
  <c r="Y136" i="3"/>
  <c r="Z136" i="3"/>
  <c r="AA136" i="3"/>
  <c r="AB136" i="3"/>
  <c r="AC136" i="3"/>
  <c r="AD136" i="3"/>
  <c r="Y137" i="3"/>
  <c r="Z137" i="3"/>
  <c r="AA137" i="3"/>
  <c r="AB137" i="3"/>
  <c r="AC137" i="3"/>
  <c r="AD137" i="3"/>
  <c r="Y155" i="3"/>
  <c r="Z155" i="3"/>
  <c r="AA155" i="3"/>
  <c r="AB155" i="3"/>
  <c r="AC155" i="3"/>
  <c r="AD155" i="3"/>
  <c r="Y160" i="3"/>
  <c r="Z160" i="3"/>
  <c r="AA160" i="3"/>
  <c r="AB160" i="3"/>
  <c r="AC160" i="3"/>
  <c r="AD160" i="3"/>
  <c r="Y166" i="3"/>
  <c r="Z166" i="3"/>
  <c r="AA166" i="3"/>
  <c r="AB166" i="3"/>
  <c r="AC166" i="3"/>
  <c r="AD166" i="3"/>
  <c r="Y168" i="3"/>
  <c r="Z168" i="3"/>
  <c r="AA168" i="3"/>
  <c r="AB168" i="3"/>
  <c r="AC168" i="3"/>
  <c r="AD168" i="3"/>
  <c r="Y174" i="3"/>
  <c r="Z174" i="3"/>
  <c r="AA174" i="3"/>
  <c r="AB174" i="3"/>
  <c r="AC174" i="3"/>
  <c r="AD174" i="3"/>
  <c r="Y178" i="3"/>
  <c r="Z178" i="3"/>
  <c r="AA178" i="3"/>
  <c r="AB178" i="3"/>
  <c r="AC178" i="3"/>
  <c r="AD178" i="3"/>
  <c r="Y179" i="3"/>
  <c r="Z179" i="3"/>
  <c r="AA179" i="3"/>
  <c r="AB179" i="3"/>
  <c r="AC179" i="3"/>
  <c r="AD179" i="3"/>
  <c r="Y181" i="3"/>
  <c r="Z181" i="3"/>
  <c r="AA181" i="3"/>
  <c r="AB181" i="3"/>
  <c r="AC181" i="3"/>
  <c r="AD181" i="3"/>
  <c r="Y185" i="3"/>
  <c r="Z185" i="3"/>
  <c r="AA185" i="3"/>
  <c r="AB185" i="3"/>
  <c r="AC185" i="3"/>
  <c r="AD185" i="3"/>
  <c r="Y189" i="3"/>
  <c r="Z189" i="3"/>
  <c r="AA189" i="3"/>
  <c r="AB189" i="3"/>
  <c r="AC189" i="3"/>
  <c r="AD189" i="3"/>
  <c r="Y191" i="3"/>
  <c r="Z191" i="3"/>
  <c r="AA191" i="3"/>
  <c r="AB191" i="3"/>
  <c r="AC191" i="3"/>
  <c r="AD191" i="3"/>
  <c r="Y197" i="3"/>
  <c r="Z197" i="3"/>
  <c r="AA197" i="3"/>
  <c r="AB197" i="3"/>
  <c r="AC197" i="3"/>
  <c r="AD197" i="3"/>
  <c r="Y204" i="3"/>
  <c r="Z204" i="3"/>
  <c r="AA204" i="3"/>
  <c r="AB204" i="3"/>
  <c r="AC204" i="3"/>
  <c r="AD204" i="3"/>
  <c r="Y226" i="3"/>
  <c r="Z226" i="3"/>
  <c r="AA226" i="3"/>
  <c r="AB226" i="3"/>
  <c r="AC226" i="3"/>
  <c r="AD226" i="3"/>
  <c r="Y232" i="3"/>
  <c r="Z232" i="3"/>
  <c r="AA232" i="3"/>
  <c r="AB232" i="3"/>
  <c r="AC232" i="3"/>
  <c r="AD232" i="3"/>
  <c r="Y239" i="3"/>
  <c r="Z239" i="3"/>
  <c r="AA239" i="3"/>
  <c r="AB239" i="3"/>
  <c r="AC239" i="3"/>
  <c r="AD239" i="3"/>
  <c r="Y251" i="3"/>
  <c r="Z251" i="3"/>
  <c r="AA251" i="3"/>
  <c r="AB251" i="3"/>
  <c r="AC251" i="3"/>
  <c r="AD251" i="3"/>
  <c r="Y253" i="3"/>
  <c r="Z253" i="3"/>
  <c r="AA253" i="3"/>
  <c r="AB253" i="3"/>
  <c r="AC253" i="3"/>
  <c r="AD253" i="3"/>
  <c r="Y260" i="3"/>
  <c r="Z260" i="3"/>
  <c r="AA260" i="3"/>
  <c r="AB260" i="3"/>
  <c r="AC260" i="3"/>
  <c r="AD260" i="3"/>
  <c r="Y265" i="3"/>
  <c r="Z265" i="3"/>
  <c r="AA265" i="3"/>
  <c r="AB265" i="3"/>
  <c r="AC265" i="3"/>
  <c r="AD265" i="3"/>
  <c r="Y270" i="3"/>
  <c r="Z270" i="3"/>
  <c r="AA270" i="3"/>
  <c r="AB270" i="3"/>
  <c r="AC270" i="3"/>
  <c r="AD270" i="3"/>
  <c r="Y271" i="3"/>
  <c r="Z271" i="3"/>
  <c r="AA271" i="3"/>
  <c r="AB271" i="3"/>
  <c r="AC271" i="3"/>
  <c r="AD271" i="3"/>
  <c r="Y272" i="3"/>
  <c r="Z272" i="3"/>
  <c r="AA272" i="3"/>
  <c r="AB272" i="3"/>
  <c r="AC272" i="3"/>
  <c r="AD272" i="3"/>
  <c r="Y277" i="3"/>
  <c r="Z277" i="3"/>
  <c r="AA277" i="3"/>
  <c r="AB277" i="3"/>
  <c r="AC277" i="3"/>
  <c r="AD277" i="3"/>
  <c r="Y283" i="3"/>
  <c r="Z283" i="3"/>
  <c r="AA283" i="3"/>
  <c r="AB283" i="3"/>
  <c r="AC283" i="3"/>
  <c r="AD283" i="3"/>
  <c r="Y297" i="3"/>
  <c r="Z297" i="3"/>
  <c r="AA297" i="3"/>
  <c r="AB297" i="3"/>
  <c r="AC297" i="3"/>
  <c r="AD297" i="3"/>
  <c r="Y301" i="3"/>
  <c r="Z301" i="3"/>
  <c r="AA301" i="3"/>
  <c r="AB301" i="3"/>
  <c r="AC301" i="3"/>
  <c r="AD301" i="3"/>
  <c r="Y112" i="3"/>
  <c r="Z112" i="3"/>
  <c r="AA112" i="3"/>
  <c r="AB112" i="3"/>
  <c r="AC112" i="3"/>
  <c r="AD112" i="3"/>
  <c r="Y113" i="3"/>
  <c r="Z113" i="3"/>
  <c r="AA113" i="3"/>
  <c r="AB113" i="3"/>
  <c r="AC113" i="3"/>
  <c r="AD113" i="3"/>
  <c r="Y116" i="3"/>
  <c r="Z116" i="3"/>
  <c r="AA116" i="3"/>
  <c r="AB116" i="3"/>
  <c r="AC116" i="3"/>
  <c r="AD116" i="3"/>
  <c r="Y117" i="3"/>
  <c r="Z117" i="3"/>
  <c r="AA117" i="3"/>
  <c r="AB117" i="3"/>
  <c r="AC117" i="3"/>
  <c r="AD117" i="3"/>
  <c r="Y128" i="3"/>
  <c r="Z128" i="3"/>
  <c r="AA128" i="3"/>
  <c r="AB128" i="3"/>
  <c r="AC128" i="3"/>
  <c r="AD128" i="3"/>
  <c r="Y142" i="3"/>
  <c r="Z142" i="3"/>
  <c r="AA142" i="3"/>
  <c r="AB142" i="3"/>
  <c r="AC142" i="3"/>
  <c r="AD142" i="3"/>
  <c r="Y152" i="3"/>
  <c r="Z152" i="3"/>
  <c r="AA152" i="3"/>
  <c r="AB152" i="3"/>
  <c r="AC152" i="3"/>
  <c r="AD152" i="3"/>
  <c r="Y154" i="3"/>
  <c r="Z154" i="3"/>
  <c r="AA154" i="3"/>
  <c r="AB154" i="3"/>
  <c r="AC154" i="3"/>
  <c r="AD154" i="3"/>
  <c r="Y159" i="3"/>
  <c r="Z159" i="3"/>
  <c r="AA159" i="3"/>
  <c r="AB159" i="3"/>
  <c r="AC159" i="3"/>
  <c r="AD159" i="3"/>
  <c r="Y163" i="3"/>
  <c r="Z163" i="3"/>
  <c r="AA163" i="3"/>
  <c r="AB163" i="3"/>
  <c r="AC163" i="3"/>
  <c r="AD163" i="3"/>
  <c r="Y171" i="3"/>
  <c r="Z171" i="3"/>
  <c r="AA171" i="3"/>
  <c r="AB171" i="3"/>
  <c r="AC171" i="3"/>
  <c r="AD171" i="3"/>
  <c r="Y175" i="3"/>
  <c r="Z175" i="3"/>
  <c r="AA175" i="3"/>
  <c r="AB175" i="3"/>
  <c r="AC175" i="3"/>
  <c r="AD175" i="3"/>
  <c r="Y176" i="3"/>
  <c r="Z176" i="3"/>
  <c r="AA176" i="3"/>
  <c r="AB176" i="3"/>
  <c r="AC176" i="3"/>
  <c r="AD176" i="3"/>
  <c r="Y177" i="3"/>
  <c r="Z177" i="3"/>
  <c r="AA177" i="3"/>
  <c r="AB177" i="3"/>
  <c r="AC177" i="3"/>
  <c r="AD177" i="3"/>
  <c r="Y184" i="3"/>
  <c r="Z184" i="3"/>
  <c r="AA184" i="3"/>
  <c r="AB184" i="3"/>
  <c r="AC184" i="3"/>
  <c r="AD184" i="3"/>
  <c r="Y187" i="3"/>
  <c r="Z187" i="3"/>
  <c r="AA187" i="3"/>
  <c r="AB187" i="3"/>
  <c r="AC187" i="3"/>
  <c r="AD187" i="3"/>
  <c r="Y193" i="3"/>
  <c r="Z193" i="3"/>
  <c r="AA193" i="3"/>
  <c r="AB193" i="3"/>
  <c r="AC193" i="3"/>
  <c r="AD193" i="3"/>
  <c r="Y217" i="3"/>
  <c r="Z217" i="3"/>
  <c r="AA217" i="3"/>
  <c r="AB217" i="3"/>
  <c r="AC217" i="3"/>
  <c r="AD217" i="3"/>
  <c r="Y220" i="3"/>
  <c r="Z220" i="3"/>
  <c r="AA220" i="3"/>
  <c r="AB220" i="3"/>
  <c r="AC220" i="3"/>
  <c r="AD220" i="3"/>
  <c r="Y223" i="3"/>
  <c r="Z223" i="3"/>
  <c r="AA223" i="3"/>
  <c r="AB223" i="3"/>
  <c r="AC223" i="3"/>
  <c r="AD223" i="3"/>
  <c r="Y233" i="3"/>
  <c r="Z233" i="3"/>
  <c r="AA233" i="3"/>
  <c r="AB233" i="3"/>
  <c r="AC233" i="3"/>
  <c r="AD233" i="3"/>
  <c r="Y241" i="3"/>
  <c r="Z241" i="3"/>
  <c r="AA241" i="3"/>
  <c r="AB241" i="3"/>
  <c r="AC241" i="3"/>
  <c r="AD241" i="3"/>
  <c r="Y254" i="3"/>
  <c r="Z254" i="3"/>
  <c r="AA254" i="3"/>
  <c r="AB254" i="3"/>
  <c r="AC254" i="3"/>
  <c r="AD254" i="3"/>
  <c r="Y262" i="3"/>
  <c r="Z262" i="3"/>
  <c r="AA262" i="3"/>
  <c r="AB262" i="3"/>
  <c r="AC262" i="3"/>
  <c r="AD262" i="3"/>
  <c r="Y267" i="3"/>
  <c r="Z267" i="3"/>
  <c r="AA267" i="3"/>
  <c r="AB267" i="3"/>
  <c r="AC267" i="3"/>
  <c r="AD267" i="3"/>
  <c r="Y275" i="3"/>
  <c r="Z275" i="3"/>
  <c r="AA275" i="3"/>
  <c r="AB275" i="3"/>
  <c r="AC275" i="3"/>
  <c r="AD275" i="3"/>
  <c r="Y278" i="3"/>
  <c r="Z278" i="3"/>
  <c r="AA278" i="3"/>
  <c r="AB278" i="3"/>
  <c r="AC278" i="3"/>
  <c r="AD278" i="3"/>
  <c r="Y281" i="3"/>
  <c r="Z281" i="3"/>
  <c r="AA281" i="3"/>
  <c r="AB281" i="3"/>
  <c r="AC281" i="3"/>
  <c r="AD281" i="3"/>
  <c r="Y284" i="3"/>
  <c r="Z284" i="3"/>
  <c r="AA284" i="3"/>
  <c r="AB284" i="3"/>
  <c r="AC284" i="3"/>
  <c r="AD284" i="3"/>
  <c r="Y288" i="3"/>
  <c r="Z288" i="3"/>
  <c r="AA288" i="3"/>
  <c r="AB288" i="3"/>
  <c r="AC288" i="3"/>
  <c r="AD288" i="3"/>
  <c r="Y289" i="3"/>
  <c r="Z289" i="3"/>
  <c r="AA289" i="3"/>
  <c r="AB289" i="3"/>
  <c r="AC289" i="3"/>
  <c r="AD289" i="3"/>
  <c r="Y290" i="3"/>
  <c r="Z290" i="3"/>
  <c r="AA290" i="3"/>
  <c r="AB290" i="3"/>
  <c r="AC290" i="3"/>
  <c r="AD290" i="3"/>
  <c r="Y296" i="3"/>
  <c r="Z296" i="3"/>
  <c r="AA296" i="3"/>
  <c r="AB296" i="3"/>
  <c r="AC296" i="3"/>
  <c r="AD296" i="3"/>
  <c r="Y298" i="3"/>
  <c r="Z298" i="3"/>
  <c r="AA298" i="3"/>
  <c r="AB298" i="3"/>
  <c r="AC298" i="3"/>
  <c r="AD298" i="3"/>
  <c r="Y303" i="3"/>
  <c r="Z303" i="3"/>
  <c r="AA303" i="3"/>
  <c r="AB303" i="3"/>
  <c r="AC303" i="3"/>
  <c r="AD303" i="3"/>
  <c r="Y304" i="3"/>
  <c r="Z304" i="3"/>
  <c r="AA304" i="3"/>
  <c r="AB304" i="3"/>
  <c r="AC304" i="3"/>
  <c r="AD304" i="3"/>
  <c r="Y305" i="3"/>
  <c r="Z305" i="3"/>
  <c r="AA305" i="3"/>
  <c r="AB305" i="3"/>
  <c r="AC305" i="3"/>
  <c r="AD305" i="3"/>
  <c r="Y310" i="3"/>
  <c r="Z310" i="3"/>
  <c r="AA310" i="3"/>
  <c r="AB310" i="3"/>
  <c r="AC310" i="3"/>
  <c r="AD310" i="3"/>
  <c r="Y246" i="3"/>
  <c r="Z246" i="3"/>
  <c r="AA246" i="3"/>
  <c r="AB246" i="3"/>
  <c r="AC246" i="3"/>
  <c r="AD246" i="3"/>
  <c r="Y234" i="3"/>
  <c r="Z234" i="3"/>
  <c r="AA234" i="3"/>
  <c r="AB234" i="3"/>
  <c r="AC234" i="3"/>
  <c r="AD234" i="3"/>
  <c r="Y295" i="3"/>
  <c r="Z295" i="3"/>
  <c r="AA295" i="3"/>
  <c r="AB295" i="3"/>
  <c r="AC295" i="3"/>
  <c r="AD295" i="3"/>
  <c r="Y138" i="3"/>
  <c r="Z138" i="3"/>
  <c r="AA138" i="3"/>
  <c r="AB138" i="3"/>
  <c r="AC138" i="3"/>
  <c r="AD138" i="3"/>
  <c r="Y255" i="3"/>
  <c r="Z255" i="3"/>
  <c r="AA255" i="3"/>
  <c r="AB255" i="3"/>
  <c r="AC255" i="3"/>
  <c r="AD255" i="3"/>
  <c r="Y148" i="3"/>
  <c r="Z148" i="3"/>
  <c r="AA148" i="3"/>
  <c r="AB148" i="3"/>
  <c r="AC148" i="3"/>
  <c r="AD148" i="3"/>
  <c r="Y86" i="3"/>
  <c r="Z86" i="3"/>
  <c r="AA86" i="3"/>
  <c r="AB86" i="3"/>
  <c r="AC86" i="3"/>
  <c r="AD86" i="3"/>
  <c r="Y292" i="3"/>
  <c r="Z292" i="3"/>
  <c r="AA292" i="3"/>
  <c r="AB292" i="3"/>
  <c r="AC292" i="3"/>
  <c r="AD292" i="3"/>
  <c r="Y45" i="3"/>
  <c r="Z45" i="3"/>
  <c r="AA45" i="3"/>
  <c r="AB45" i="3"/>
  <c r="AC45" i="3"/>
  <c r="AD45" i="3"/>
  <c r="Y229" i="3"/>
  <c r="Z229" i="3"/>
  <c r="AA229" i="3"/>
  <c r="AB229" i="3"/>
  <c r="AC229" i="3"/>
  <c r="AD229" i="3"/>
  <c r="Y46" i="3"/>
  <c r="Z46" i="3"/>
  <c r="AA46" i="3"/>
  <c r="AB46" i="3"/>
  <c r="AC46" i="3"/>
  <c r="AD46" i="3"/>
  <c r="Y149" i="3"/>
  <c r="Z149" i="3"/>
  <c r="AA149" i="3"/>
  <c r="AB149" i="3"/>
  <c r="AC149" i="3"/>
  <c r="AD149" i="3"/>
  <c r="Y42" i="3"/>
  <c r="Z42" i="3"/>
  <c r="AA42" i="3"/>
  <c r="AB42" i="3"/>
  <c r="AC42" i="3"/>
  <c r="AD42" i="3"/>
  <c r="Y129" i="3"/>
  <c r="Z129" i="3"/>
  <c r="AA129" i="3"/>
  <c r="AB129" i="3"/>
  <c r="AC129" i="3"/>
  <c r="AD129" i="3"/>
  <c r="Y121" i="3"/>
  <c r="Z121" i="3"/>
  <c r="AA121" i="3"/>
  <c r="AB121" i="3"/>
  <c r="AC121" i="3"/>
  <c r="AD121" i="3"/>
  <c r="Y30" i="3"/>
  <c r="Z30" i="3"/>
  <c r="AA30" i="3"/>
  <c r="AB30" i="3"/>
  <c r="AC30" i="3"/>
  <c r="AD30" i="3"/>
  <c r="Y69" i="3"/>
  <c r="Z69" i="3"/>
  <c r="AA69" i="3"/>
  <c r="AB69" i="3"/>
  <c r="AC69" i="3"/>
  <c r="AD69" i="3"/>
  <c r="Y219" i="3"/>
  <c r="Z219" i="3"/>
  <c r="AA219" i="3"/>
  <c r="AB219" i="3"/>
  <c r="AC219" i="3"/>
  <c r="AD219" i="3"/>
  <c r="Y252" i="3"/>
  <c r="Z252" i="3"/>
  <c r="AA252" i="3"/>
  <c r="AB252" i="3"/>
  <c r="AC252" i="3"/>
  <c r="AD252" i="3"/>
  <c r="Y43" i="3"/>
  <c r="Z43" i="3"/>
  <c r="AA43" i="3"/>
  <c r="AB43" i="3"/>
  <c r="AC43" i="3"/>
  <c r="AD43" i="3"/>
  <c r="Y70" i="3"/>
  <c r="Z70" i="3"/>
  <c r="AA70" i="3"/>
  <c r="AB70" i="3"/>
  <c r="AC70" i="3"/>
  <c r="AD70" i="3"/>
  <c r="Y82" i="3"/>
  <c r="Z82" i="3"/>
  <c r="AA82" i="3"/>
  <c r="AB82" i="3"/>
  <c r="AC82" i="3"/>
  <c r="AD82" i="3"/>
  <c r="Y84" i="3"/>
  <c r="Z84" i="3"/>
  <c r="AA84" i="3"/>
  <c r="AB84" i="3"/>
  <c r="AC84" i="3"/>
  <c r="AD84" i="3"/>
  <c r="Y97" i="3"/>
  <c r="Z97" i="3"/>
  <c r="AA97" i="3"/>
  <c r="AB97" i="3"/>
  <c r="AC97" i="3"/>
  <c r="AD97" i="3"/>
  <c r="Y106" i="3"/>
  <c r="Z106" i="3"/>
  <c r="AA106" i="3"/>
  <c r="AB106" i="3"/>
  <c r="AC106" i="3"/>
  <c r="AD106" i="3"/>
  <c r="Y119" i="3"/>
  <c r="Z119" i="3"/>
  <c r="AA119" i="3"/>
  <c r="AB119" i="3"/>
  <c r="AC119" i="3"/>
  <c r="AD119" i="3"/>
  <c r="Y120" i="3"/>
  <c r="Z120" i="3"/>
  <c r="AA120" i="3"/>
  <c r="AB120" i="3"/>
  <c r="AC120" i="3"/>
  <c r="AD120" i="3"/>
  <c r="Y123" i="3"/>
  <c r="Z123" i="3"/>
  <c r="AA123" i="3"/>
  <c r="AB123" i="3"/>
  <c r="AC123" i="3"/>
  <c r="AD123" i="3"/>
  <c r="Y125" i="3"/>
  <c r="Z125" i="3"/>
  <c r="AA125" i="3"/>
  <c r="AB125" i="3"/>
  <c r="AC125" i="3"/>
  <c r="AD125" i="3"/>
  <c r="Y151" i="3"/>
  <c r="Z151" i="3"/>
  <c r="AA151" i="3"/>
  <c r="AB151" i="3"/>
  <c r="AC151" i="3"/>
  <c r="AD151" i="3"/>
  <c r="Y161" i="3"/>
  <c r="Z161" i="3"/>
  <c r="AA161" i="3"/>
  <c r="AB161" i="3"/>
  <c r="AC161" i="3"/>
  <c r="AD161" i="3"/>
  <c r="Y162" i="3"/>
  <c r="Z162" i="3"/>
  <c r="AA162" i="3"/>
  <c r="AB162" i="3"/>
  <c r="AC162" i="3"/>
  <c r="AD162" i="3"/>
  <c r="Y164" i="3"/>
  <c r="Z164" i="3"/>
  <c r="AA164" i="3"/>
  <c r="AB164" i="3"/>
  <c r="AC164" i="3"/>
  <c r="AD164" i="3"/>
  <c r="Y169" i="3"/>
  <c r="Z169" i="3"/>
  <c r="AA169" i="3"/>
  <c r="AB169" i="3"/>
  <c r="AC169" i="3"/>
  <c r="AD169" i="3"/>
  <c r="Y194" i="3"/>
  <c r="Z194" i="3"/>
  <c r="AA194" i="3"/>
  <c r="AB194" i="3"/>
  <c r="AC194" i="3"/>
  <c r="AD194" i="3"/>
  <c r="Y196" i="3"/>
  <c r="Z196" i="3"/>
  <c r="AA196" i="3"/>
  <c r="AB196" i="3"/>
  <c r="AC196" i="3"/>
  <c r="AD196" i="3"/>
  <c r="Y199" i="3"/>
  <c r="Z199" i="3"/>
  <c r="AA199" i="3"/>
  <c r="AB199" i="3"/>
  <c r="AC199" i="3"/>
  <c r="AD199" i="3"/>
  <c r="Y200" i="3"/>
  <c r="Z200" i="3"/>
  <c r="AA200" i="3"/>
  <c r="AB200" i="3"/>
  <c r="AC200" i="3"/>
  <c r="AD200" i="3"/>
  <c r="Y207" i="3"/>
  <c r="Z207" i="3"/>
  <c r="AA207" i="3"/>
  <c r="AB207" i="3"/>
  <c r="AC207" i="3"/>
  <c r="AD207" i="3"/>
  <c r="Y208" i="3"/>
  <c r="Z208" i="3"/>
  <c r="AA208" i="3"/>
  <c r="AB208" i="3"/>
  <c r="AC208" i="3"/>
  <c r="AD208" i="3"/>
  <c r="Y210" i="3"/>
  <c r="Z210" i="3"/>
  <c r="AA210" i="3"/>
  <c r="AB210" i="3"/>
  <c r="AC210" i="3"/>
  <c r="AD210" i="3"/>
  <c r="Y211" i="3"/>
  <c r="Z211" i="3"/>
  <c r="AA211" i="3"/>
  <c r="AB211" i="3"/>
  <c r="AC211" i="3"/>
  <c r="AD211" i="3"/>
  <c r="Y212" i="3"/>
  <c r="Z212" i="3"/>
  <c r="AA212" i="3"/>
  <c r="AB212" i="3"/>
  <c r="AC212" i="3"/>
  <c r="AD212" i="3"/>
  <c r="Y216" i="3"/>
  <c r="Z216" i="3"/>
  <c r="AA216" i="3"/>
  <c r="AB216" i="3"/>
  <c r="AC216" i="3"/>
  <c r="AD216" i="3"/>
  <c r="Y218" i="3"/>
  <c r="Z218" i="3"/>
  <c r="AA218" i="3"/>
  <c r="AB218" i="3"/>
  <c r="AC218" i="3"/>
  <c r="AD218" i="3"/>
  <c r="Y221" i="3"/>
  <c r="Z221" i="3"/>
  <c r="AA221" i="3"/>
  <c r="AB221" i="3"/>
  <c r="AC221" i="3"/>
  <c r="AD221" i="3"/>
  <c r="Y225" i="3"/>
  <c r="Z225" i="3"/>
  <c r="AA225" i="3"/>
  <c r="AB225" i="3"/>
  <c r="AC225" i="3"/>
  <c r="AD225" i="3"/>
  <c r="Y227" i="3"/>
  <c r="Z227" i="3"/>
  <c r="AA227" i="3"/>
  <c r="AB227" i="3"/>
  <c r="AC227" i="3"/>
  <c r="AD227" i="3"/>
  <c r="Y228" i="3"/>
  <c r="Z228" i="3"/>
  <c r="AA228" i="3"/>
  <c r="AB228" i="3"/>
  <c r="AC228" i="3"/>
  <c r="AD228" i="3"/>
  <c r="Y231" i="3"/>
  <c r="Z231" i="3"/>
  <c r="AA231" i="3"/>
  <c r="AB231" i="3"/>
  <c r="AC231" i="3"/>
  <c r="AD231" i="3"/>
  <c r="Y235" i="3"/>
  <c r="Z235" i="3"/>
  <c r="AA235" i="3"/>
  <c r="AB235" i="3"/>
  <c r="AC235" i="3"/>
  <c r="AD235" i="3"/>
  <c r="Y237" i="3"/>
  <c r="Z237" i="3"/>
  <c r="AA237" i="3"/>
  <c r="AB237" i="3"/>
  <c r="AC237" i="3"/>
  <c r="AD237" i="3"/>
  <c r="Y240" i="3"/>
  <c r="Z240" i="3"/>
  <c r="AA240" i="3"/>
  <c r="AB240" i="3"/>
  <c r="AC240" i="3"/>
  <c r="AD240" i="3"/>
  <c r="Y242" i="3"/>
  <c r="Z242" i="3"/>
  <c r="AA242" i="3"/>
  <c r="AB242" i="3"/>
  <c r="AC242" i="3"/>
  <c r="AD242" i="3"/>
  <c r="Y244" i="3"/>
  <c r="Z244" i="3"/>
  <c r="AA244" i="3"/>
  <c r="AB244" i="3"/>
  <c r="AC244" i="3"/>
  <c r="AD244" i="3"/>
  <c r="Y245" i="3"/>
  <c r="Z245" i="3"/>
  <c r="AA245" i="3"/>
  <c r="AB245" i="3"/>
  <c r="AC245" i="3"/>
  <c r="AD245" i="3"/>
  <c r="Y257" i="3"/>
  <c r="Z257" i="3"/>
  <c r="AA257" i="3"/>
  <c r="AB257" i="3"/>
  <c r="AC257" i="3"/>
  <c r="AD257" i="3"/>
  <c r="Y258" i="3"/>
  <c r="Z258" i="3"/>
  <c r="AA258" i="3"/>
  <c r="AB258" i="3"/>
  <c r="AC258" i="3"/>
  <c r="AD258" i="3"/>
  <c r="Y261" i="3"/>
  <c r="Z261" i="3"/>
  <c r="AA261" i="3"/>
  <c r="AB261" i="3"/>
  <c r="AC261" i="3"/>
  <c r="AD261" i="3"/>
  <c r="Y276" i="3"/>
  <c r="Z276" i="3"/>
  <c r="AA276" i="3"/>
  <c r="AB276" i="3"/>
  <c r="AC276" i="3"/>
  <c r="AD276" i="3"/>
  <c r="Y282" i="3"/>
  <c r="Z282" i="3"/>
  <c r="AA282" i="3"/>
  <c r="AB282" i="3"/>
  <c r="AC282" i="3"/>
  <c r="AD282" i="3"/>
  <c r="Y293" i="3"/>
  <c r="Z293" i="3"/>
  <c r="AA293" i="3"/>
  <c r="AB293" i="3"/>
  <c r="AC293" i="3"/>
  <c r="AD293" i="3"/>
  <c r="Y306" i="3"/>
  <c r="Z306" i="3"/>
  <c r="AA306" i="3"/>
  <c r="AB306" i="3"/>
  <c r="AC306" i="3"/>
  <c r="AD306" i="3"/>
  <c r="Y315" i="3"/>
  <c r="Z315" i="3"/>
  <c r="AA315" i="3"/>
  <c r="AB315" i="3"/>
  <c r="AC315" i="3"/>
  <c r="AD315" i="3"/>
  <c r="Y264" i="3"/>
  <c r="Z264" i="3"/>
  <c r="AA264" i="3"/>
  <c r="AB264" i="3"/>
  <c r="AC264" i="3"/>
  <c r="AD264" i="3"/>
  <c r="Y213" i="3"/>
  <c r="Z213" i="3"/>
  <c r="AA213" i="3"/>
  <c r="AB213" i="3"/>
  <c r="AC213" i="3"/>
  <c r="AD213" i="3"/>
  <c r="Y224" i="3"/>
  <c r="Z224" i="3"/>
  <c r="AA224" i="3"/>
  <c r="AB224" i="3"/>
  <c r="AC224" i="3"/>
  <c r="AD224" i="3"/>
  <c r="Y165" i="3"/>
  <c r="Z165" i="3"/>
  <c r="AA165" i="3"/>
  <c r="AB165" i="3"/>
  <c r="AC165" i="3"/>
  <c r="AD165" i="3"/>
  <c r="Y146" i="3"/>
  <c r="Z146" i="3"/>
  <c r="AA146" i="3"/>
  <c r="AB146" i="3"/>
  <c r="AC146" i="3"/>
  <c r="AD146" i="3"/>
  <c r="Y243" i="3"/>
  <c r="Z243" i="3"/>
  <c r="AA243" i="3"/>
  <c r="AB243" i="3"/>
  <c r="AC243" i="3"/>
  <c r="AD243" i="3"/>
  <c r="Y110" i="3"/>
  <c r="Z110" i="3"/>
  <c r="AA110" i="3"/>
  <c r="AB110" i="3"/>
  <c r="AC110" i="3"/>
  <c r="AD110" i="3"/>
  <c r="Y109" i="3"/>
  <c r="Z109" i="3"/>
  <c r="AA109" i="3"/>
  <c r="AB109" i="3"/>
  <c r="AC109" i="3"/>
  <c r="AD109" i="3"/>
  <c r="Y100" i="3"/>
  <c r="Z100" i="3"/>
  <c r="AA100" i="3"/>
  <c r="AB100" i="3"/>
  <c r="AC100" i="3"/>
  <c r="AD100" i="3"/>
  <c r="Y101" i="3"/>
  <c r="Z101" i="3"/>
  <c r="AA101" i="3"/>
  <c r="AB101" i="3"/>
  <c r="AC101" i="3"/>
  <c r="AD101" i="3"/>
  <c r="Y145" i="3"/>
  <c r="Z145" i="3"/>
  <c r="AA145" i="3"/>
  <c r="AB145" i="3"/>
  <c r="AC145" i="3"/>
  <c r="AD145" i="3"/>
  <c r="Y195" i="3"/>
  <c r="Z195" i="3"/>
  <c r="AA195" i="3"/>
  <c r="AB195" i="3"/>
  <c r="AC195" i="3"/>
  <c r="AD195" i="3"/>
  <c r="Y48" i="3"/>
  <c r="Z48" i="3"/>
  <c r="AA48" i="3"/>
  <c r="AB48" i="3"/>
  <c r="AC48" i="3"/>
  <c r="AD48" i="3"/>
  <c r="Y65" i="3"/>
  <c r="Z65" i="3"/>
  <c r="AA65" i="3"/>
  <c r="AB65" i="3"/>
  <c r="AC65" i="3"/>
  <c r="AD65" i="3"/>
  <c r="Y88" i="3"/>
  <c r="Z88" i="3"/>
  <c r="AA88" i="3"/>
  <c r="AB88" i="3"/>
  <c r="AC88" i="3"/>
  <c r="AD88" i="3"/>
  <c r="Y141" i="3"/>
  <c r="Z141" i="3"/>
  <c r="AA141" i="3"/>
  <c r="AB141" i="3"/>
  <c r="AC141" i="3"/>
  <c r="AD141" i="3"/>
  <c r="Y122" i="3"/>
  <c r="Z122" i="3"/>
  <c r="AA122" i="3"/>
  <c r="AB122" i="3"/>
  <c r="AC122" i="3"/>
  <c r="AD122" i="3"/>
  <c r="Y206" i="3"/>
  <c r="Z206" i="3"/>
  <c r="AA206" i="3"/>
  <c r="AB206" i="3"/>
  <c r="AC206" i="3"/>
  <c r="AD206" i="3"/>
  <c r="Y300" i="3"/>
  <c r="Z300" i="3"/>
  <c r="AA300" i="3"/>
  <c r="AB300" i="3"/>
  <c r="AC300" i="3"/>
  <c r="AD300" i="3"/>
  <c r="Y182" i="3"/>
  <c r="Z182" i="3"/>
  <c r="AA182" i="3"/>
  <c r="AB182" i="3"/>
  <c r="AC182" i="3"/>
  <c r="AD182" i="3"/>
  <c r="Y87" i="3"/>
  <c r="Z87" i="3"/>
  <c r="AA87" i="3"/>
  <c r="AB87" i="3"/>
  <c r="AC87" i="3"/>
  <c r="AD87" i="3"/>
  <c r="Y53" i="3"/>
  <c r="Z53" i="3"/>
  <c r="AA53" i="3"/>
  <c r="AB53" i="3"/>
  <c r="AC53" i="3"/>
  <c r="AD53" i="3"/>
  <c r="Y190" i="3"/>
  <c r="Z190" i="3"/>
  <c r="AA190" i="3"/>
  <c r="AB190" i="3"/>
  <c r="AC190" i="3"/>
  <c r="AD190" i="3"/>
  <c r="Y172" i="3"/>
  <c r="Z172" i="3"/>
  <c r="AA172" i="3"/>
  <c r="AB172" i="3"/>
  <c r="AC172" i="3"/>
  <c r="AD172" i="3"/>
  <c r="Y263" i="3"/>
  <c r="Z263" i="3"/>
  <c r="AA263" i="3"/>
  <c r="AB263" i="3"/>
  <c r="AC263" i="3"/>
  <c r="AD263" i="3"/>
  <c r="Y153" i="3"/>
  <c r="Z153" i="3"/>
  <c r="AA153" i="3"/>
  <c r="AB153" i="3"/>
  <c r="AC153" i="3"/>
  <c r="AD153" i="3"/>
  <c r="Y320" i="3"/>
  <c r="Z320" i="3"/>
  <c r="AA320" i="3"/>
  <c r="AB320" i="3"/>
  <c r="AC320" i="3"/>
  <c r="AD320" i="3"/>
  <c r="Y111" i="3"/>
  <c r="Z111" i="3"/>
  <c r="AA111" i="3"/>
  <c r="AB111" i="3"/>
  <c r="AC111" i="3"/>
  <c r="AD111" i="3"/>
  <c r="Y135" i="3"/>
  <c r="Z135" i="3"/>
  <c r="AA135" i="3"/>
  <c r="AB135" i="3"/>
  <c r="AC135" i="3"/>
  <c r="AD135" i="3"/>
  <c r="Y8" i="3"/>
  <c r="Z8" i="3"/>
  <c r="AA8" i="3"/>
  <c r="AB8" i="3"/>
  <c r="AC8" i="3"/>
  <c r="AD8" i="3"/>
  <c r="Y25" i="3"/>
  <c r="Z25" i="3"/>
  <c r="AA25" i="3"/>
  <c r="AB25" i="3"/>
  <c r="AC25" i="3"/>
  <c r="AD25" i="3"/>
  <c r="Y57" i="3"/>
  <c r="Z57" i="3"/>
  <c r="AA57" i="3"/>
  <c r="AB57" i="3"/>
  <c r="AC57" i="3"/>
  <c r="AD57" i="3"/>
  <c r="Y79" i="3"/>
  <c r="Z79" i="3"/>
  <c r="AA79" i="3"/>
  <c r="AB79" i="3"/>
  <c r="AC79" i="3"/>
  <c r="AD79" i="3"/>
  <c r="Y85" i="3"/>
  <c r="Z85" i="3"/>
  <c r="AA85" i="3"/>
  <c r="AB85" i="3"/>
  <c r="AC85" i="3"/>
  <c r="AD85" i="3"/>
  <c r="Y91" i="3"/>
  <c r="Z91" i="3"/>
  <c r="AA91" i="3"/>
  <c r="AB91" i="3"/>
  <c r="AC91" i="3"/>
  <c r="AD91" i="3"/>
  <c r="Y130" i="3"/>
  <c r="Z130" i="3"/>
  <c r="AA130" i="3"/>
  <c r="AB130" i="3"/>
  <c r="AC130" i="3"/>
  <c r="AD130" i="3"/>
  <c r="Y147" i="3"/>
  <c r="Z147" i="3"/>
  <c r="AA147" i="3"/>
  <c r="AB147" i="3"/>
  <c r="AC147" i="3"/>
  <c r="AD147" i="3"/>
  <c r="Y183" i="3"/>
  <c r="Z183" i="3"/>
  <c r="AA183" i="3"/>
  <c r="AB183" i="3"/>
  <c r="AC183" i="3"/>
  <c r="AD183" i="3"/>
  <c r="Y205" i="3"/>
  <c r="Z205" i="3"/>
  <c r="AA205" i="3"/>
  <c r="AB205" i="3"/>
  <c r="AC205" i="3"/>
  <c r="AD205" i="3"/>
  <c r="Y20" i="3"/>
  <c r="Z20" i="3"/>
  <c r="AA20" i="3"/>
  <c r="AB20" i="3"/>
  <c r="AC20" i="3"/>
  <c r="AD20" i="3"/>
  <c r="Y311" i="3"/>
  <c r="Z311" i="3"/>
  <c r="AA311" i="3"/>
  <c r="AB311" i="3"/>
  <c r="AC311" i="3"/>
  <c r="AD311" i="3"/>
  <c r="Y287" i="3"/>
  <c r="Z287" i="3"/>
  <c r="AA287" i="3"/>
  <c r="AB287" i="3"/>
  <c r="AC287" i="3"/>
  <c r="AD287" i="3"/>
  <c r="Y74" i="3"/>
  <c r="Z74" i="3"/>
  <c r="AA74" i="3"/>
  <c r="AB74" i="3"/>
  <c r="AC74" i="3"/>
  <c r="AD74" i="3"/>
  <c r="Y285" i="3"/>
  <c r="Z285" i="3"/>
  <c r="AA285" i="3"/>
  <c r="AB285" i="3"/>
  <c r="AC285" i="3"/>
  <c r="AD285" i="3"/>
  <c r="Y31" i="3"/>
  <c r="Z31" i="3"/>
  <c r="AA31" i="3"/>
  <c r="AB31" i="3"/>
  <c r="AC31" i="3"/>
  <c r="AD31" i="3"/>
  <c r="Y95" i="3"/>
  <c r="Z95" i="3"/>
  <c r="AA95" i="3"/>
  <c r="AB95" i="3"/>
  <c r="AC95" i="3"/>
  <c r="AD95" i="3"/>
  <c r="Y108" i="3"/>
  <c r="Z108" i="3"/>
  <c r="AA108" i="3"/>
  <c r="AB108" i="3"/>
  <c r="AC108" i="3"/>
  <c r="AD108" i="3"/>
  <c r="Y269" i="3"/>
  <c r="Z269" i="3"/>
  <c r="AA269" i="3"/>
  <c r="AB269" i="3"/>
  <c r="AC269" i="3"/>
  <c r="AD269" i="3"/>
  <c r="Y273" i="3"/>
  <c r="Z273" i="3"/>
  <c r="AA273" i="3"/>
  <c r="AB273" i="3"/>
  <c r="AC273" i="3"/>
  <c r="AD273" i="3"/>
  <c r="Y39" i="3"/>
  <c r="Z39" i="3"/>
  <c r="AA39" i="3"/>
  <c r="AB39" i="3"/>
  <c r="AC39" i="3"/>
  <c r="AD39" i="3"/>
  <c r="Y41" i="3"/>
  <c r="Z41" i="3"/>
  <c r="AA41" i="3"/>
  <c r="AB41" i="3"/>
  <c r="AC41" i="3"/>
  <c r="AD41" i="3"/>
  <c r="Y6" i="3"/>
  <c r="Z6" i="3"/>
  <c r="AA6" i="3"/>
  <c r="AB6" i="3"/>
  <c r="AC6" i="3"/>
  <c r="AD6" i="3"/>
  <c r="Y24" i="3"/>
  <c r="Z24" i="3"/>
  <c r="AA24" i="3"/>
  <c r="AB24" i="3"/>
  <c r="AC24" i="3"/>
  <c r="AD24" i="3"/>
  <c r="Y7" i="3"/>
  <c r="Z7" i="3"/>
  <c r="AA7" i="3"/>
  <c r="AB7" i="3"/>
  <c r="AC7" i="3"/>
  <c r="AD7" i="3"/>
  <c r="Y17" i="3"/>
  <c r="Z17" i="3"/>
  <c r="AA17" i="3"/>
  <c r="AB17" i="3"/>
  <c r="AC17" i="3"/>
  <c r="AD17" i="3"/>
  <c r="Y15" i="3"/>
  <c r="Z15" i="3"/>
  <c r="AA15" i="3"/>
  <c r="AB15" i="3"/>
  <c r="AC15" i="3"/>
  <c r="AD15" i="3"/>
  <c r="Y14" i="3"/>
  <c r="Z14" i="3"/>
  <c r="AA14" i="3"/>
  <c r="AB14" i="3"/>
  <c r="AC14" i="3"/>
  <c r="AD14" i="3"/>
  <c r="Y2" i="3"/>
  <c r="Z2" i="3"/>
  <c r="AA2" i="3"/>
  <c r="AB2" i="3"/>
  <c r="AC2" i="3"/>
  <c r="AD2" i="3"/>
  <c r="Y156" i="3"/>
  <c r="Z156" i="3"/>
  <c r="AA156" i="3"/>
  <c r="AB156" i="3"/>
  <c r="AC156" i="3"/>
  <c r="AD156" i="3"/>
  <c r="Y173" i="3"/>
  <c r="Z173" i="3"/>
  <c r="AA173" i="3"/>
  <c r="AB173" i="3"/>
  <c r="AC173" i="3"/>
  <c r="AD173" i="3"/>
  <c r="Y167" i="3"/>
  <c r="Z167" i="3"/>
  <c r="AA167" i="3"/>
  <c r="AB167" i="3"/>
  <c r="AC167" i="3"/>
  <c r="AD167" i="3"/>
  <c r="Y28" i="3"/>
  <c r="Z28" i="3"/>
  <c r="AA28" i="3"/>
  <c r="AB28" i="3"/>
  <c r="AC28" i="3"/>
  <c r="AD28" i="3"/>
  <c r="Y21" i="3"/>
  <c r="Z21" i="3"/>
  <c r="AA21" i="3"/>
  <c r="AB21" i="3"/>
  <c r="AC21" i="3"/>
  <c r="AD21" i="3"/>
  <c r="Y259" i="3"/>
  <c r="Z259" i="3"/>
  <c r="AA259" i="3"/>
  <c r="AB259" i="3"/>
  <c r="AC259" i="3"/>
  <c r="AD259" i="3"/>
  <c r="Y299" i="3"/>
  <c r="Z299" i="3"/>
  <c r="AA299" i="3"/>
  <c r="AB299" i="3"/>
  <c r="AC299" i="3"/>
  <c r="AD299" i="3"/>
  <c r="Y54" i="3"/>
  <c r="Z54" i="3"/>
  <c r="AA54" i="3"/>
  <c r="AB54" i="3"/>
  <c r="AC54" i="3"/>
  <c r="AD54" i="3"/>
  <c r="Y37" i="3"/>
  <c r="Z37" i="3"/>
  <c r="AA37" i="3"/>
  <c r="AB37" i="3"/>
  <c r="AC37" i="3"/>
  <c r="AD37" i="3"/>
  <c r="Y64" i="3"/>
  <c r="Z64" i="3"/>
  <c r="AA64" i="3"/>
  <c r="AB64" i="3"/>
  <c r="AC64" i="3"/>
  <c r="AD64" i="3"/>
  <c r="Y131" i="3"/>
  <c r="Z131" i="3"/>
  <c r="AA131" i="3"/>
  <c r="AB131" i="3"/>
  <c r="AC131" i="3"/>
  <c r="AD131" i="3"/>
  <c r="Y157" i="3"/>
  <c r="Z157" i="3"/>
  <c r="AA157" i="3"/>
  <c r="AB157" i="3"/>
  <c r="AC157" i="3"/>
  <c r="AD157" i="3"/>
  <c r="Y134" i="3"/>
  <c r="Z134" i="3"/>
  <c r="AA134" i="3"/>
  <c r="AB134" i="3"/>
  <c r="AC134" i="3"/>
  <c r="AD134" i="3"/>
  <c r="Y203" i="3"/>
  <c r="Z203" i="3"/>
  <c r="AA203" i="3"/>
  <c r="AB203" i="3"/>
  <c r="AC203" i="3"/>
  <c r="AD203" i="3"/>
  <c r="Y158" i="3"/>
  <c r="Z158" i="3"/>
  <c r="AA158" i="3"/>
  <c r="AB158" i="3"/>
  <c r="AC158" i="3"/>
  <c r="AD158" i="3"/>
  <c r="Y280" i="3"/>
  <c r="Z280" i="3"/>
  <c r="AA280" i="3"/>
  <c r="AB280" i="3"/>
  <c r="AC280" i="3"/>
  <c r="AD280" i="3"/>
  <c r="Y188" i="3"/>
  <c r="Z188" i="3"/>
  <c r="AA188" i="3"/>
  <c r="AB188" i="3"/>
  <c r="AC188" i="3"/>
  <c r="AD188" i="3"/>
  <c r="Y274" i="3"/>
  <c r="Z274" i="3"/>
  <c r="AA274" i="3"/>
  <c r="AB274" i="3"/>
  <c r="AC274" i="3"/>
  <c r="AD274" i="3"/>
  <c r="Y294" i="3"/>
  <c r="Z294" i="3"/>
  <c r="AA294" i="3"/>
  <c r="AB294" i="3"/>
  <c r="AC294" i="3"/>
  <c r="AD294" i="3"/>
  <c r="Y286" i="3"/>
  <c r="Z286" i="3"/>
  <c r="AA286" i="3"/>
  <c r="AB286" i="3"/>
  <c r="AC286" i="3"/>
  <c r="AD286" i="3"/>
  <c r="Y104" i="3"/>
  <c r="Z104" i="3"/>
  <c r="AA104" i="3"/>
  <c r="AB104" i="3"/>
  <c r="AC104" i="3"/>
  <c r="AD104" i="3"/>
  <c r="Y202" i="3"/>
  <c r="Z202" i="3"/>
  <c r="AA202" i="3"/>
  <c r="AB202" i="3"/>
  <c r="AC202" i="3"/>
  <c r="AD202" i="3"/>
  <c r="Y291" i="3"/>
  <c r="Z291" i="3"/>
  <c r="AA291" i="3"/>
  <c r="AB291" i="3"/>
  <c r="AC291" i="3"/>
  <c r="AD291" i="3"/>
  <c r="Y331" i="3"/>
  <c r="Z331" i="3"/>
  <c r="AA331" i="3"/>
  <c r="AB331" i="3"/>
  <c r="AC331" i="3"/>
  <c r="AD331" i="3"/>
  <c r="Y215" i="3"/>
  <c r="Z215" i="3"/>
  <c r="AA215" i="3"/>
  <c r="AB215" i="3"/>
  <c r="AC215" i="3"/>
  <c r="AD215" i="3"/>
  <c r="Y324" i="3"/>
  <c r="Z324" i="3"/>
  <c r="AA324" i="3"/>
  <c r="AB324" i="3"/>
  <c r="AC324" i="3"/>
  <c r="AD324" i="3"/>
  <c r="Y322" i="3"/>
  <c r="Z322" i="3"/>
  <c r="AA322" i="3"/>
  <c r="AB322" i="3"/>
  <c r="AC322" i="3"/>
  <c r="AD322" i="3"/>
  <c r="Y316" i="3"/>
  <c r="Z316" i="3"/>
  <c r="AA316" i="3"/>
  <c r="AB316" i="3"/>
  <c r="AC316" i="3"/>
  <c r="AD316" i="3"/>
  <c r="Y318" i="3"/>
  <c r="Z318" i="3"/>
  <c r="AA318" i="3"/>
  <c r="AB318" i="3"/>
  <c r="AC318" i="3"/>
  <c r="AD318" i="3"/>
  <c r="Y127" i="3"/>
  <c r="Z127" i="3"/>
  <c r="AA127" i="3"/>
  <c r="AB127" i="3"/>
  <c r="AC127" i="3"/>
  <c r="AD127" i="3"/>
  <c r="Y143" i="3"/>
  <c r="Z143" i="3"/>
  <c r="AA143" i="3"/>
  <c r="AB143" i="3"/>
  <c r="AC143" i="3"/>
  <c r="AD143" i="3"/>
  <c r="Y93" i="3"/>
  <c r="Z93" i="3"/>
  <c r="AA93" i="3"/>
  <c r="AB93" i="3"/>
  <c r="AC93" i="3"/>
  <c r="AD93" i="3"/>
  <c r="Y307" i="3"/>
  <c r="Z307" i="3"/>
  <c r="AA307" i="3"/>
  <c r="AB307" i="3"/>
  <c r="AC307" i="3"/>
  <c r="AD307" i="3"/>
  <c r="Y279" i="3"/>
  <c r="Z279" i="3"/>
  <c r="AA279" i="3"/>
  <c r="AB279" i="3"/>
  <c r="AC279" i="3"/>
  <c r="AD279" i="3"/>
  <c r="Y13" i="3"/>
  <c r="Z13" i="3"/>
  <c r="AA13" i="3"/>
  <c r="AB13" i="3"/>
  <c r="AC13" i="3"/>
  <c r="AD13" i="3"/>
  <c r="Y209" i="3"/>
  <c r="Z209" i="3"/>
  <c r="AA209" i="3"/>
  <c r="AB209" i="3"/>
  <c r="AC209" i="3"/>
  <c r="AD209" i="3"/>
  <c r="Y248" i="3"/>
  <c r="Z248" i="3"/>
  <c r="AA248" i="3"/>
  <c r="AB248" i="3"/>
  <c r="AC248" i="3"/>
  <c r="AD248" i="3"/>
  <c r="Y314" i="3"/>
  <c r="Z314" i="3"/>
  <c r="AA314" i="3"/>
  <c r="AB314" i="3"/>
  <c r="AC314" i="3"/>
  <c r="AD314" i="3"/>
  <c r="Y268" i="3"/>
  <c r="Z268" i="3"/>
  <c r="AA268" i="3"/>
  <c r="AB268" i="3"/>
  <c r="AC268" i="3"/>
  <c r="AD268" i="3"/>
  <c r="Y312" i="3"/>
  <c r="Z312" i="3"/>
  <c r="AA312" i="3"/>
  <c r="AB312" i="3"/>
  <c r="AC312" i="3"/>
  <c r="AD312" i="3"/>
  <c r="Y327" i="3"/>
  <c r="Z327" i="3"/>
  <c r="AA327" i="3"/>
  <c r="AB327" i="3"/>
  <c r="AC327" i="3"/>
  <c r="AD327" i="3"/>
  <c r="Y222" i="3"/>
  <c r="Z222" i="3"/>
  <c r="AA222" i="3"/>
  <c r="AB222" i="3"/>
  <c r="AC222" i="3"/>
  <c r="AD222" i="3"/>
  <c r="Y250" i="3"/>
  <c r="Z250" i="3"/>
  <c r="AA250" i="3"/>
  <c r="AB250" i="3"/>
  <c r="AC250" i="3"/>
  <c r="AD250" i="3"/>
  <c r="AD139" i="3"/>
  <c r="AC139" i="3"/>
  <c r="AB139" i="3"/>
  <c r="AA139" i="3"/>
  <c r="Z139" i="3"/>
  <c r="Y139" i="3"/>
  <c r="S140" i="3"/>
  <c r="S324" i="3"/>
  <c r="S247" i="3"/>
  <c r="S189" i="1"/>
  <c r="S187" i="1"/>
  <c r="S188" i="1"/>
  <c r="S184" i="1"/>
  <c r="S185" i="1"/>
  <c r="S190" i="1"/>
  <c r="S191" i="1"/>
  <c r="S193" i="1"/>
  <c r="S195" i="1"/>
  <c r="S196" i="1"/>
  <c r="S197" i="1"/>
  <c r="S198" i="1"/>
  <c r="S194" i="1"/>
  <c r="S199" i="1"/>
  <c r="S200" i="1"/>
  <c r="S202" i="1"/>
  <c r="S203" i="1"/>
  <c r="S214" i="1"/>
  <c r="S215" i="1"/>
  <c r="S209" i="1"/>
  <c r="S210" i="1"/>
  <c r="S212" i="1"/>
  <c r="S213" i="1"/>
  <c r="S205" i="1"/>
  <c r="X291" i="3" l="1"/>
  <c r="X104" i="3"/>
  <c r="X294" i="3"/>
  <c r="X188" i="3"/>
  <c r="X158" i="3"/>
  <c r="X134" i="3"/>
  <c r="X131" i="3"/>
  <c r="X205" i="3"/>
  <c r="X147" i="3"/>
  <c r="X91" i="3"/>
  <c r="X79" i="3"/>
  <c r="X25" i="3"/>
  <c r="X135" i="3"/>
  <c r="X301" i="3"/>
  <c r="X283" i="3"/>
  <c r="X272" i="3"/>
  <c r="X270" i="3"/>
  <c r="X260" i="3"/>
  <c r="X251" i="3"/>
  <c r="X232" i="3"/>
  <c r="X204" i="3"/>
  <c r="X191" i="3"/>
  <c r="X185" i="3"/>
  <c r="X179" i="3"/>
  <c r="X174" i="3"/>
  <c r="X166" i="3"/>
  <c r="X155" i="3"/>
  <c r="X136" i="3"/>
  <c r="X126" i="3"/>
  <c r="X103" i="3"/>
  <c r="X99" i="3"/>
  <c r="X96" i="3"/>
  <c r="X130" i="3"/>
  <c r="X299" i="3"/>
  <c r="X21" i="3"/>
  <c r="X167" i="3"/>
  <c r="X156" i="3"/>
  <c r="X14" i="3"/>
  <c r="X17" i="3"/>
  <c r="X24" i="3"/>
  <c r="X41" i="3"/>
  <c r="X273" i="3"/>
  <c r="X108" i="3"/>
  <c r="X31" i="3"/>
  <c r="X74" i="3"/>
  <c r="X311" i="3"/>
  <c r="X92" i="3"/>
  <c r="X89" i="3"/>
  <c r="X81" i="3"/>
  <c r="X78" i="3"/>
  <c r="X76" i="3"/>
  <c r="X73" i="3"/>
  <c r="X68" i="3"/>
  <c r="X63" i="3"/>
  <c r="X60" i="3"/>
  <c r="X55" i="3"/>
  <c r="X51" i="3"/>
  <c r="X49" i="3"/>
  <c r="X36" i="3"/>
  <c r="X32" i="3"/>
  <c r="X23" i="3"/>
  <c r="X19" i="3"/>
  <c r="X8" i="3"/>
  <c r="X111" i="3"/>
  <c r="X202" i="3"/>
  <c r="X286" i="3"/>
  <c r="X274" i="3"/>
  <c r="X280" i="3"/>
  <c r="X203" i="3"/>
  <c r="X157" i="3"/>
  <c r="X57" i="3"/>
  <c r="X183" i="3"/>
  <c r="X20" i="3"/>
  <c r="X85" i="3"/>
  <c r="X71" i="3"/>
  <c r="X40" i="3"/>
  <c r="X331" i="3"/>
  <c r="X3" i="3"/>
  <c r="X37" i="3"/>
  <c r="X15" i="3"/>
  <c r="X285" i="3"/>
  <c r="X215" i="3"/>
  <c r="X54" i="3"/>
  <c r="X259" i="3"/>
  <c r="X28" i="3"/>
  <c r="X173" i="3"/>
  <c r="X2" i="3"/>
  <c r="X7" i="3"/>
  <c r="X6" i="3"/>
  <c r="X39" i="3"/>
  <c r="X269" i="3"/>
  <c r="X95" i="3"/>
  <c r="X297" i="3"/>
  <c r="X277" i="3"/>
  <c r="X271" i="3"/>
  <c r="X265" i="3"/>
  <c r="X253" i="3"/>
  <c r="X239" i="3"/>
  <c r="X226" i="3"/>
  <c r="X197" i="3"/>
  <c r="X189" i="3"/>
  <c r="X287" i="3"/>
  <c r="X181" i="3"/>
  <c r="X178" i="3"/>
  <c r="X168" i="3"/>
  <c r="X160" i="3"/>
  <c r="X137" i="3"/>
  <c r="X133" i="3"/>
  <c r="X105" i="3"/>
  <c r="X102" i="3"/>
  <c r="X98" i="3"/>
  <c r="X94" i="3"/>
  <c r="X90" i="3"/>
  <c r="X83" i="3"/>
  <c r="X80" i="3"/>
  <c r="X77" i="3"/>
  <c r="X75" i="3"/>
  <c r="X66" i="3"/>
  <c r="X62" i="3"/>
  <c r="X59" i="3"/>
  <c r="X52" i="3"/>
  <c r="X50" i="3"/>
  <c r="X33" i="3"/>
  <c r="X26" i="3"/>
  <c r="X22" i="3"/>
  <c r="X12" i="3"/>
  <c r="X247" i="3"/>
  <c r="S317" i="3"/>
  <c r="S325" i="3"/>
  <c r="S323" i="3"/>
  <c r="S330" i="3"/>
  <c r="S329" i="3"/>
  <c r="S328" i="3"/>
  <c r="S326" i="3"/>
  <c r="S321" i="3"/>
  <c r="S250" i="3" l="1"/>
  <c r="S222" i="3"/>
  <c r="S327" i="3"/>
  <c r="S312" i="3"/>
  <c r="S322" i="3"/>
  <c r="S318" i="3"/>
  <c r="S316" i="3"/>
  <c r="S201" i="3"/>
  <c r="S238" i="3"/>
  <c r="S107" i="3"/>
  <c r="S302" i="3"/>
  <c r="D4" i="2" l="1"/>
  <c r="D3" i="2"/>
  <c r="D2" i="2"/>
  <c r="F4" i="2"/>
  <c r="F3" i="2"/>
  <c r="F2" i="2"/>
  <c r="C4" i="2"/>
  <c r="C3" i="2"/>
  <c r="C2" i="2"/>
  <c r="B4" i="2"/>
  <c r="B3" i="2"/>
  <c r="B2" i="2"/>
  <c r="S268" i="3"/>
  <c r="S314" i="3"/>
  <c r="S248" i="3"/>
  <c r="S209" i="3"/>
  <c r="S13" i="3"/>
  <c r="S279" i="3"/>
  <c r="S307" i="3"/>
  <c r="S93" i="3"/>
  <c r="S143" i="3"/>
  <c r="S127" i="3"/>
  <c r="S192" i="3"/>
  <c r="S214" i="3"/>
  <c r="S4" i="3"/>
  <c r="S249" i="3"/>
  <c r="S332" i="3"/>
  <c r="S34" i="3"/>
  <c r="S319" i="3"/>
  <c r="S18" i="3"/>
  <c r="S313" i="3"/>
  <c r="S144" i="3"/>
  <c r="S308" i="3"/>
  <c r="S291" i="3"/>
  <c r="S202" i="3"/>
  <c r="S104" i="3"/>
  <c r="S286" i="3"/>
  <c r="S294" i="3"/>
  <c r="S274" i="3"/>
  <c r="S188" i="3"/>
  <c r="S280" i="3"/>
  <c r="S157" i="3"/>
  <c r="S158" i="3"/>
  <c r="S134" i="3"/>
  <c r="S203" i="3"/>
  <c r="S131" i="3"/>
  <c r="S309" i="3"/>
  <c r="S29" i="3"/>
  <c r="S118" i="3"/>
  <c r="S58" i="3"/>
  <c r="S10" i="3"/>
  <c r="S320" i="3"/>
  <c r="S153" i="3"/>
  <c r="S263" i="3"/>
  <c r="S172" i="3"/>
  <c r="S190" i="3"/>
  <c r="S53" i="3"/>
  <c r="S87" i="3"/>
  <c r="S182" i="3"/>
  <c r="S300" i="3"/>
  <c r="S206" i="3"/>
  <c r="S122" i="3"/>
  <c r="S306" i="3"/>
  <c r="S213" i="3"/>
  <c r="S165" i="3"/>
  <c r="S264" i="3"/>
  <c r="S100" i="3"/>
  <c r="S146" i="3"/>
  <c r="S110" i="3"/>
  <c r="S101" i="3"/>
  <c r="S88" i="3"/>
  <c r="S243" i="3"/>
  <c r="S224" i="3"/>
  <c r="S195" i="3"/>
  <c r="S48" i="3"/>
  <c r="S145" i="3"/>
  <c r="S109" i="3"/>
  <c r="S315" i="3"/>
  <c r="S141" i="3"/>
  <c r="S65" i="3"/>
  <c r="S293" i="3"/>
  <c r="S282" i="3"/>
  <c r="S276" i="3"/>
  <c r="S261" i="3"/>
  <c r="S258" i="3"/>
  <c r="S257" i="3"/>
  <c r="S245" i="3"/>
  <c r="S244" i="3"/>
  <c r="S242" i="3"/>
  <c r="S240" i="3"/>
  <c r="S237" i="3"/>
  <c r="S235" i="3"/>
  <c r="S231" i="3"/>
  <c r="S228" i="3"/>
  <c r="S227" i="3"/>
  <c r="S225" i="3"/>
  <c r="S221" i="3"/>
  <c r="S218" i="3"/>
  <c r="S216" i="3"/>
  <c r="S212" i="3"/>
  <c r="S211" i="3"/>
  <c r="S210" i="3"/>
  <c r="S208" i="3"/>
  <c r="S207" i="3"/>
  <c r="S200" i="3"/>
  <c r="S199" i="3"/>
  <c r="S196" i="3"/>
  <c r="S194" i="3"/>
  <c r="S169" i="3"/>
  <c r="S164" i="3"/>
  <c r="S162" i="3"/>
  <c r="S161" i="3"/>
  <c r="S151" i="3"/>
  <c r="S125" i="3"/>
  <c r="S123" i="3"/>
  <c r="S120" i="3"/>
  <c r="S119" i="3"/>
  <c r="S106" i="3"/>
  <c r="S97" i="3"/>
  <c r="S84" i="3"/>
  <c r="S82" i="3"/>
  <c r="S70" i="3"/>
  <c r="S43" i="3"/>
  <c r="S252" i="3"/>
  <c r="S219" i="3"/>
  <c r="S69" i="3"/>
  <c r="S30" i="3"/>
  <c r="S121" i="3"/>
  <c r="S129" i="3"/>
  <c r="S42" i="3"/>
  <c r="S255" i="3"/>
  <c r="S234" i="3"/>
  <c r="S246" i="3"/>
  <c r="S148" i="3"/>
  <c r="S138" i="3"/>
  <c r="S46" i="3"/>
  <c r="S292" i="3"/>
  <c r="S295" i="3"/>
  <c r="S229" i="3"/>
  <c r="S149" i="3"/>
  <c r="S86" i="3"/>
  <c r="S45" i="3"/>
  <c r="S310" i="3"/>
  <c r="S305" i="3"/>
  <c r="S304" i="3"/>
  <c r="S303" i="3"/>
  <c r="S298" i="3"/>
  <c r="S296" i="3"/>
  <c r="S290" i="3"/>
  <c r="S289" i="3"/>
  <c r="S288" i="3"/>
  <c r="S284" i="3"/>
  <c r="S281" i="3"/>
  <c r="S278" i="3"/>
  <c r="S275" i="3"/>
  <c r="S267" i="3"/>
  <c r="S262" i="3"/>
  <c r="S254" i="3"/>
  <c r="S241" i="3"/>
  <c r="S233" i="3"/>
  <c r="S223" i="3"/>
  <c r="S220" i="3"/>
  <c r="S217" i="3"/>
  <c r="S193" i="3"/>
  <c r="S187" i="3"/>
  <c r="S184" i="3"/>
  <c r="S177" i="3"/>
  <c r="S176" i="3"/>
  <c r="S175" i="3"/>
  <c r="S171" i="3"/>
  <c r="S163" i="3"/>
  <c r="S159" i="3"/>
  <c r="S154" i="3"/>
  <c r="S152" i="3"/>
  <c r="S142" i="3"/>
  <c r="S128" i="3"/>
  <c r="S117" i="3"/>
  <c r="S116" i="3"/>
  <c r="S113" i="3"/>
  <c r="S112" i="3"/>
  <c r="S301" i="3"/>
  <c r="S297" i="3"/>
  <c r="S283" i="3"/>
  <c r="S277" i="3"/>
  <c r="S272" i="3"/>
  <c r="S271" i="3"/>
  <c r="S270" i="3"/>
  <c r="S265" i="3"/>
  <c r="S260" i="3"/>
  <c r="S253" i="3"/>
  <c r="S251" i="3"/>
  <c r="S239" i="3"/>
  <c r="S232" i="3"/>
  <c r="S226" i="3"/>
  <c r="S204" i="3"/>
  <c r="S197" i="3"/>
  <c r="S191" i="3"/>
  <c r="S189" i="3"/>
  <c r="S185" i="3"/>
  <c r="S181" i="3"/>
  <c r="S179" i="3"/>
  <c r="S178" i="3"/>
  <c r="S174" i="3"/>
  <c r="S168" i="3"/>
  <c r="S166" i="3"/>
  <c r="S160" i="3"/>
  <c r="S155" i="3"/>
  <c r="S137" i="3"/>
  <c r="S136" i="3"/>
  <c r="S133" i="3"/>
  <c r="S126" i="3"/>
  <c r="S105" i="3"/>
  <c r="S103" i="3"/>
  <c r="S102" i="3"/>
  <c r="S99" i="3"/>
  <c r="S98" i="3"/>
  <c r="S96" i="3"/>
  <c r="S94" i="3"/>
  <c r="S92" i="3"/>
  <c r="S90" i="3"/>
  <c r="S89" i="3"/>
  <c r="S83" i="3"/>
  <c r="S81" i="3"/>
  <c r="S80" i="3"/>
  <c r="S78" i="3"/>
  <c r="S77" i="3"/>
  <c r="S76" i="3"/>
  <c r="S75" i="3"/>
  <c r="S73" i="3"/>
  <c r="S71" i="3"/>
  <c r="S68" i="3"/>
  <c r="S66" i="3"/>
  <c r="S63" i="3"/>
  <c r="S62" i="3"/>
  <c r="S60" i="3"/>
  <c r="S59" i="3"/>
  <c r="S55" i="3"/>
  <c r="S52" i="3"/>
  <c r="S51" i="3"/>
  <c r="S50" i="3"/>
  <c r="S49" i="3"/>
  <c r="S40" i="3"/>
  <c r="S36" i="3"/>
  <c r="S33" i="3"/>
  <c r="S32" i="3"/>
  <c r="S26" i="3"/>
  <c r="S23" i="3"/>
  <c r="S22" i="3"/>
  <c r="S19" i="3"/>
  <c r="S12" i="3"/>
  <c r="S3" i="3"/>
  <c r="S114" i="3"/>
  <c r="S67" i="3"/>
  <c r="S11" i="3"/>
  <c r="S132" i="3"/>
  <c r="S186" i="3"/>
  <c r="S27" i="3"/>
  <c r="S35" i="3"/>
  <c r="S44" i="3"/>
  <c r="S5" i="3"/>
  <c r="S38" i="3"/>
  <c r="S124" i="3"/>
  <c r="S256" i="3"/>
  <c r="S236" i="3"/>
  <c r="S230" i="3"/>
  <c r="S47" i="3"/>
  <c r="S115" i="3"/>
  <c r="S266" i="3"/>
  <c r="S180" i="3"/>
  <c r="S16" i="3"/>
  <c r="S198" i="3"/>
  <c r="S150" i="3"/>
  <c r="S61" i="3"/>
  <c r="S56" i="3"/>
  <c r="S170" i="3"/>
  <c r="S139" i="3"/>
  <c r="S393" i="1"/>
  <c r="S352" i="1"/>
  <c r="S338" i="1"/>
  <c r="S392" i="1"/>
  <c r="S391" i="1"/>
  <c r="S395" i="1"/>
  <c r="S394" i="1"/>
  <c r="S390" i="1"/>
  <c r="S362" i="1"/>
  <c r="S361" i="1"/>
  <c r="S351" i="1"/>
  <c r="S347" i="1"/>
  <c r="S306" i="1"/>
  <c r="S305" i="1"/>
  <c r="S295" i="1"/>
  <c r="S229" i="1"/>
  <c r="S228" i="1"/>
  <c r="S223" i="1"/>
  <c r="S222" i="1"/>
  <c r="S368" i="1"/>
  <c r="S283" i="1"/>
  <c r="S282" i="1"/>
  <c r="S281" i="1"/>
  <c r="S291" i="1"/>
  <c r="S290" i="1"/>
  <c r="S289" i="1"/>
  <c r="S159" i="1"/>
  <c r="S373" i="1"/>
  <c r="S370" i="1"/>
  <c r="S365" i="1"/>
  <c r="S277" i="1"/>
  <c r="S276" i="1"/>
  <c r="S275" i="1"/>
  <c r="S274" i="1"/>
  <c r="S279" i="1"/>
  <c r="S280" i="1"/>
  <c r="S278" i="1"/>
  <c r="S251" i="1" l="1"/>
  <c r="S257" i="1"/>
  <c r="S387" i="1"/>
  <c r="S208" i="1"/>
  <c r="S211" i="1"/>
  <c r="S182" i="1"/>
  <c r="S170" i="1"/>
  <c r="S169" i="1"/>
  <c r="S171" i="1"/>
  <c r="S183" i="1"/>
  <c r="S186" i="1"/>
  <c r="S192" i="1"/>
  <c r="S201" i="1"/>
  <c r="S204" i="1"/>
  <c r="S206" i="1"/>
  <c r="S219" i="1"/>
  <c r="S232" i="1"/>
  <c r="S236" i="1"/>
  <c r="S246" i="1"/>
  <c r="S249" i="1"/>
  <c r="S248" i="1"/>
  <c r="S247" i="1"/>
  <c r="S262" i="1"/>
  <c r="S263" i="1"/>
  <c r="S266" i="1"/>
  <c r="S269" i="1"/>
  <c r="S271" i="1"/>
  <c r="S207" i="1"/>
  <c r="S350" i="1"/>
  <c r="S378" i="1"/>
  <c r="S389" i="1"/>
  <c r="S250" i="1"/>
  <c r="S386" i="1"/>
  <c r="S384" i="1"/>
  <c r="S166" i="1"/>
  <c r="S167" i="1"/>
  <c r="S165" i="1"/>
  <c r="S164" i="1"/>
  <c r="S168" i="1"/>
  <c r="S218" i="1"/>
  <c r="S231" i="1"/>
  <c r="S242" i="1"/>
  <c r="S244" i="1"/>
  <c r="S243" i="1"/>
  <c r="S245" i="1"/>
  <c r="S260" i="1"/>
  <c r="S261" i="1"/>
  <c r="S265" i="1"/>
  <c r="S268" i="1"/>
  <c r="S270" i="1"/>
  <c r="S385" i="1"/>
  <c r="S161" i="1"/>
  <c r="S162" i="1"/>
  <c r="S160" i="1"/>
  <c r="S163" i="1"/>
  <c r="S217" i="1"/>
  <c r="S230" i="1"/>
  <c r="S235" i="1"/>
  <c r="S238" i="1"/>
  <c r="S239" i="1"/>
  <c r="S241" i="1"/>
  <c r="S240" i="1"/>
  <c r="S259" i="1"/>
  <c r="S258" i="1"/>
  <c r="S264" i="1"/>
  <c r="S267" i="1"/>
  <c r="S349" i="1"/>
  <c r="S348" i="1"/>
  <c r="S377" i="1"/>
  <c r="S388" i="1"/>
  <c r="S383" i="1"/>
  <c r="S179" i="1"/>
  <c r="S174" i="1"/>
  <c r="S175" i="1"/>
  <c r="S172" i="1"/>
  <c r="S177" i="1"/>
  <c r="S176" i="1"/>
  <c r="S180" i="1"/>
  <c r="S181" i="1"/>
  <c r="S178" i="1"/>
  <c r="S233" i="1"/>
  <c r="S253" i="1"/>
  <c r="S254" i="1"/>
  <c r="S252" i="1"/>
  <c r="S256" i="1"/>
  <c r="S255" i="1"/>
  <c r="S237" i="1"/>
  <c r="S234" i="1"/>
  <c r="S173" i="1"/>
  <c r="S359" i="1"/>
  <c r="S149" i="1"/>
  <c r="S142" i="1"/>
  <c r="S118" i="1"/>
  <c r="S134" i="1"/>
  <c r="S137" i="1"/>
  <c r="S135" i="1"/>
  <c r="S140" i="1"/>
  <c r="S112" i="1"/>
  <c r="S120" i="1"/>
  <c r="S144" i="1"/>
  <c r="S148" i="1"/>
  <c r="S116" i="1"/>
  <c r="S115" i="1"/>
  <c r="S124" i="1"/>
  <c r="S130" i="1"/>
  <c r="S132" i="1"/>
  <c r="S150" i="1"/>
  <c r="S139" i="1"/>
  <c r="S138" i="1"/>
  <c r="S122" i="1"/>
  <c r="S127" i="1"/>
  <c r="S153" i="1"/>
  <c r="S131" i="1"/>
  <c r="S126" i="1"/>
  <c r="S128" i="1"/>
  <c r="S147" i="1"/>
  <c r="S121" i="1"/>
  <c r="S151" i="1"/>
  <c r="S125" i="1"/>
  <c r="S117" i="1"/>
  <c r="S143" i="1"/>
  <c r="S146" i="1"/>
  <c r="S129" i="1"/>
  <c r="S113" i="1"/>
  <c r="S123" i="1"/>
  <c r="S141" i="1"/>
  <c r="S114" i="1"/>
  <c r="S154" i="1"/>
  <c r="S133" i="1"/>
  <c r="S145" i="1"/>
  <c r="S136" i="1"/>
  <c r="S152" i="1"/>
  <c r="S119" i="1"/>
  <c r="S340" i="1"/>
  <c r="S381" i="1"/>
  <c r="S382" i="1"/>
  <c r="S355" i="1"/>
  <c r="S288" i="1"/>
  <c r="S216" i="1"/>
  <c r="S155" i="1"/>
  <c r="S302" i="1"/>
  <c r="S221" i="1"/>
  <c r="S220" i="1"/>
  <c r="S227" i="1"/>
  <c r="S226" i="1"/>
  <c r="S303" i="1"/>
  <c r="S304" i="1"/>
  <c r="S346" i="1"/>
  <c r="S157" i="1"/>
  <c r="S293" i="1"/>
  <c r="S294" i="1"/>
  <c r="S292" i="1"/>
  <c r="S78" i="1"/>
  <c r="S81" i="1"/>
  <c r="S87" i="1"/>
  <c r="S74" i="1"/>
  <c r="S77" i="1"/>
  <c r="S88" i="1"/>
  <c r="S98" i="1"/>
  <c r="S90" i="1"/>
  <c r="S99" i="1"/>
  <c r="S80" i="1"/>
  <c r="S96" i="1"/>
  <c r="S110" i="1"/>
  <c r="S108" i="1"/>
  <c r="S75" i="1"/>
  <c r="S79" i="1"/>
  <c r="S89" i="1"/>
  <c r="S92" i="1"/>
  <c r="S76" i="1"/>
  <c r="S109" i="1"/>
  <c r="S94" i="1"/>
  <c r="S91" i="1"/>
  <c r="S100" i="1"/>
  <c r="S97" i="1"/>
  <c r="S107" i="1"/>
  <c r="S93" i="1"/>
  <c r="S95" i="1"/>
  <c r="S104" i="1"/>
  <c r="S82" i="1"/>
  <c r="S84" i="1"/>
  <c r="S102" i="1"/>
  <c r="S86" i="1"/>
  <c r="S83" i="1"/>
  <c r="S101" i="1"/>
  <c r="S105" i="1"/>
  <c r="S106" i="1"/>
  <c r="S111" i="1"/>
  <c r="S103" i="1"/>
  <c r="S357" i="1"/>
  <c r="S354" i="1"/>
  <c r="S285" i="1"/>
  <c r="S286" i="1"/>
  <c r="S287" i="1"/>
  <c r="S85" i="1"/>
  <c r="S363" i="1"/>
  <c r="S356" i="1"/>
  <c r="S2" i="1"/>
  <c r="S339" i="1"/>
  <c r="S367" i="1"/>
  <c r="S379" i="1"/>
  <c r="S353" i="1"/>
  <c r="S380" i="1"/>
  <c r="S284" i="1"/>
  <c r="S344" i="1"/>
  <c r="S225" i="1"/>
  <c r="S224" i="1"/>
  <c r="S300" i="1"/>
  <c r="S301" i="1"/>
  <c r="S156" i="1"/>
  <c r="S364" i="1"/>
  <c r="S369" i="1"/>
  <c r="S371" i="1"/>
  <c r="S345" i="1"/>
  <c r="S360" i="1"/>
  <c r="S299" i="1"/>
  <c r="S26" i="1"/>
  <c r="S31" i="1"/>
  <c r="S17" i="1"/>
  <c r="S50" i="1"/>
  <c r="S5" i="1"/>
  <c r="S10" i="1"/>
  <c r="S15" i="1"/>
  <c r="S14" i="1"/>
  <c r="S46" i="1"/>
  <c r="S35" i="1"/>
  <c r="S32" i="1"/>
  <c r="S24" i="1"/>
  <c r="S37" i="1"/>
  <c r="S21" i="1"/>
  <c r="S38" i="1"/>
  <c r="S11" i="1"/>
  <c r="S20" i="1"/>
  <c r="S60" i="1"/>
  <c r="S30" i="1"/>
  <c r="S52" i="1"/>
  <c r="S59" i="1"/>
  <c r="S57" i="1"/>
  <c r="S67" i="1"/>
  <c r="S6" i="1"/>
  <c r="S4" i="1"/>
  <c r="S53" i="1"/>
  <c r="S51" i="1"/>
  <c r="S65" i="1"/>
  <c r="S33" i="1"/>
  <c r="S72" i="1"/>
  <c r="S27" i="1"/>
  <c r="S40" i="1"/>
  <c r="S64" i="1"/>
  <c r="S12" i="1"/>
  <c r="S23" i="1"/>
  <c r="S71" i="1"/>
  <c r="S55" i="1"/>
  <c r="S62" i="1"/>
  <c r="S44" i="1"/>
  <c r="S19" i="1"/>
  <c r="S47" i="1"/>
  <c r="S25" i="1"/>
  <c r="S48" i="1"/>
  <c r="S56" i="1"/>
  <c r="S68" i="1"/>
  <c r="S7" i="1"/>
  <c r="S42" i="1"/>
  <c r="S43" i="1"/>
  <c r="S34" i="1"/>
  <c r="S28" i="1"/>
  <c r="S69" i="1"/>
  <c r="S45" i="1"/>
  <c r="S63" i="1"/>
  <c r="S66" i="1"/>
  <c r="S70" i="1"/>
  <c r="S54" i="1"/>
  <c r="S16" i="1"/>
  <c r="S18" i="1"/>
  <c r="S36" i="1"/>
  <c r="S29" i="1"/>
  <c r="S58" i="1"/>
  <c r="S13" i="1"/>
  <c r="S73" i="1"/>
  <c r="S49" i="1"/>
  <c r="S61" i="1"/>
  <c r="S22" i="1"/>
  <c r="S9" i="1"/>
  <c r="S41" i="1"/>
  <c r="S39" i="1"/>
  <c r="S8" i="1"/>
  <c r="S3" i="1"/>
  <c r="S298" i="1"/>
  <c r="S297" i="1"/>
  <c r="S296" i="1"/>
  <c r="S372" i="1"/>
  <c r="S158" i="1"/>
  <c r="S376" i="1"/>
  <c r="S375" i="1"/>
  <c r="S374" i="1"/>
  <c r="S316" i="1"/>
  <c r="S315" i="1"/>
  <c r="S336" i="1"/>
  <c r="S335" i="1"/>
  <c r="S337" i="1"/>
  <c r="S334" i="1"/>
  <c r="S333" i="1"/>
  <c r="S332" i="1"/>
  <c r="S331" i="1"/>
  <c r="S330" i="1"/>
  <c r="S322" i="1"/>
  <c r="S320" i="1"/>
  <c r="S329" i="1"/>
  <c r="S328" i="1"/>
  <c r="S326" i="1"/>
  <c r="S325" i="1"/>
  <c r="S327" i="1"/>
  <c r="S321" i="1"/>
  <c r="S324" i="1"/>
  <c r="S319" i="1"/>
  <c r="S323" i="1"/>
  <c r="S318" i="1"/>
  <c r="S317" i="1"/>
  <c r="S314" i="1"/>
  <c r="S313" i="1"/>
  <c r="S312" i="1"/>
  <c r="S311" i="1"/>
  <c r="S310" i="1"/>
  <c r="S309" i="1"/>
  <c r="S308" i="1"/>
  <c r="S307" i="1"/>
</calcChain>
</file>

<file path=xl/sharedStrings.xml><?xml version="1.0" encoding="utf-8"?>
<sst xmlns="http://schemas.openxmlformats.org/spreadsheetml/2006/main" count="9169" uniqueCount="244">
  <si>
    <t>Artiodactyla</t>
  </si>
  <si>
    <t>Bovidae</t>
  </si>
  <si>
    <t>Bison</t>
  </si>
  <si>
    <t>sp.</t>
  </si>
  <si>
    <t>Kincaid Shelter</t>
  </si>
  <si>
    <t>Uvalde</t>
  </si>
  <si>
    <t>Holocene</t>
  </si>
  <si>
    <t>astragalus</t>
  </si>
  <si>
    <t>L</t>
  </si>
  <si>
    <t xml:space="preserve">sp. </t>
  </si>
  <si>
    <t>Longhorn Cave</t>
  </si>
  <si>
    <t>Burnet</t>
  </si>
  <si>
    <t>Pleistocene</t>
  </si>
  <si>
    <t>latifrons</t>
  </si>
  <si>
    <t xml:space="preserve"> -999, TX</t>
  </si>
  <si>
    <t>brain case</t>
  </si>
  <si>
    <t>breadth of brain case</t>
  </si>
  <si>
    <t>antiquus</t>
  </si>
  <si>
    <t>Ingleside</t>
  </si>
  <si>
    <t>San Patricio</t>
  </si>
  <si>
    <t>humerus midshaft circumference</t>
  </si>
  <si>
    <t>R</t>
  </si>
  <si>
    <t>Old Glory</t>
  </si>
  <si>
    <t>Stonewall</t>
  </si>
  <si>
    <t>horn core</t>
  </si>
  <si>
    <t>Cave without a Name</t>
  </si>
  <si>
    <t>Kendall</t>
  </si>
  <si>
    <t>LM</t>
  </si>
  <si>
    <t>bison</t>
  </si>
  <si>
    <t>Doughty Collection</t>
  </si>
  <si>
    <t>Garza</t>
  </si>
  <si>
    <t xml:space="preserve">Holocene  </t>
  </si>
  <si>
    <t>LM1</t>
  </si>
  <si>
    <t>Sitter Ranch</t>
  </si>
  <si>
    <t>Donley</t>
  </si>
  <si>
    <t>artiodactyla</t>
  </si>
  <si>
    <t>sp</t>
  </si>
  <si>
    <t>STonewall</t>
  </si>
  <si>
    <t>Salt Fork Brazos River</t>
  </si>
  <si>
    <t>256-333</t>
  </si>
  <si>
    <t>Plainview Quarry</t>
  </si>
  <si>
    <t>Hale</t>
  </si>
  <si>
    <t>Otto Strokein Ranch</t>
  </si>
  <si>
    <t>Gillespie</t>
  </si>
  <si>
    <t>Victoria Bison site</t>
  </si>
  <si>
    <t>Victoria</t>
  </si>
  <si>
    <t>Hughes ranch Indian Camp</t>
  </si>
  <si>
    <t>O'Brian Ranch</t>
  </si>
  <si>
    <t>Bee</t>
  </si>
  <si>
    <t>Friesenhahn cave</t>
  </si>
  <si>
    <t>Bexar</t>
  </si>
  <si>
    <t>unknown</t>
  </si>
  <si>
    <t>LM1 or 2</t>
  </si>
  <si>
    <t>LM2</t>
  </si>
  <si>
    <t>LM3</t>
  </si>
  <si>
    <t>Starveout Cave</t>
  </si>
  <si>
    <t>Carson</t>
  </si>
  <si>
    <t>LP2</t>
  </si>
  <si>
    <t>LP3</t>
  </si>
  <si>
    <t>Lubbock Lake</t>
  </si>
  <si>
    <t>Lubbock</t>
  </si>
  <si>
    <t>M</t>
  </si>
  <si>
    <t>2E</t>
  </si>
  <si>
    <t>Blackwater Draw</t>
  </si>
  <si>
    <t>Roosevelt Co., NM</t>
  </si>
  <si>
    <t>M1</t>
  </si>
  <si>
    <t>258, 229</t>
  </si>
  <si>
    <t>3E</t>
  </si>
  <si>
    <t>4E</t>
  </si>
  <si>
    <t>6-K</t>
  </si>
  <si>
    <t>385-1</t>
  </si>
  <si>
    <t>Beidleman Farm</t>
  </si>
  <si>
    <t>Samuelson Farm</t>
  </si>
  <si>
    <t>Travis</t>
  </si>
  <si>
    <t>M2</t>
  </si>
  <si>
    <t>6K</t>
  </si>
  <si>
    <t>M3</t>
  </si>
  <si>
    <t>6-A-K</t>
  </si>
  <si>
    <t>High Island</t>
  </si>
  <si>
    <t>Chambers</t>
  </si>
  <si>
    <t>Levi Shelter</t>
  </si>
  <si>
    <t>P2</t>
  </si>
  <si>
    <t>2E #2</t>
  </si>
  <si>
    <t>tibia</t>
  </si>
  <si>
    <t>UM</t>
  </si>
  <si>
    <t>UM1</t>
  </si>
  <si>
    <t>Aransas River</t>
  </si>
  <si>
    <t>UM2</t>
  </si>
  <si>
    <t>UM3</t>
  </si>
  <si>
    <t>1608a</t>
  </si>
  <si>
    <t>Quitaque Creek</t>
  </si>
  <si>
    <t>UM3?</t>
  </si>
  <si>
    <t>1608b</t>
  </si>
  <si>
    <t>UP2</t>
  </si>
  <si>
    <t>Milne Sand</t>
  </si>
  <si>
    <t>Roosevelt Co, NM</t>
  </si>
  <si>
    <t>UP3</t>
  </si>
  <si>
    <t>Order</t>
  </si>
  <si>
    <t>Family</t>
  </si>
  <si>
    <t>Genus</t>
  </si>
  <si>
    <t xml:space="preserve">species </t>
  </si>
  <si>
    <t>Locality ID (TMM )</t>
  </si>
  <si>
    <t xml:space="preserve">TMM ID </t>
  </si>
  <si>
    <t>Site Name</t>
  </si>
  <si>
    <t>County (all in TX, unless specified)</t>
  </si>
  <si>
    <t>Age</t>
  </si>
  <si>
    <t>Element</t>
  </si>
  <si>
    <t>Description</t>
  </si>
  <si>
    <t>Position</t>
  </si>
  <si>
    <t>R or L?</t>
  </si>
  <si>
    <t>Diameter (mm)</t>
  </si>
  <si>
    <t>Circumference (mm)</t>
  </si>
  <si>
    <t>Body mass (kg)</t>
  </si>
  <si>
    <t>Body mass equation employed</t>
  </si>
  <si>
    <t>FLML</t>
  </si>
  <si>
    <t>r2</t>
  </si>
  <si>
    <t>%PE</t>
  </si>
  <si>
    <t>Source</t>
  </si>
  <si>
    <t>FLMA</t>
  </si>
  <si>
    <t>average (FLMA,SLMA)</t>
  </si>
  <si>
    <t>SLMA</t>
  </si>
  <si>
    <t>TLMA</t>
  </si>
  <si>
    <t>log Mass = 1.689(log FLMA) + 1.776</t>
  </si>
  <si>
    <t>Bovids, Table 16.8; Damuth and McFadden 1990</t>
  </si>
  <si>
    <t>Bovids, Table 16.8; Damuth and McFadden 1991</t>
  </si>
  <si>
    <t>Bovids, Table 16.8; Damuth and McFadden 1992</t>
  </si>
  <si>
    <t>Bovids, Table 16.8; Damuth and McFadden 1993</t>
  </si>
  <si>
    <t>Bovids, Table 16.8; Damuth and McFadden 1994</t>
  </si>
  <si>
    <t>Bovids, Table 16.8; Damuth and McFadden 1995</t>
  </si>
  <si>
    <t>Bovids, Table 16.8; Damuth and McFadden 1996</t>
  </si>
  <si>
    <t>Bovids, Table 16.8; Damuth and McFadden 1997</t>
  </si>
  <si>
    <t>Bovids, Table 16.8; Damuth and McFadden 1998</t>
  </si>
  <si>
    <t>Bovids, Table 16.8; Damuth and McFadden 1999</t>
  </si>
  <si>
    <t>Bovids, Table 16.8; Damuth and McFadden 2000</t>
  </si>
  <si>
    <t>Bovids, Table 16.8; Damuth and McFadden 2001</t>
  </si>
  <si>
    <t>Bovids, Table 16.8; Damuth and McFadden 2002</t>
  </si>
  <si>
    <t>Bovids, Table 16.8; Damuth and McFadden 2003</t>
  </si>
  <si>
    <t>Bovids, Table 16.8; Damuth and McFadden 2004</t>
  </si>
  <si>
    <t>Bovids, Table 16.8; Damuth and McFadden 2005</t>
  </si>
  <si>
    <t>Bovids, Table 16.8; Damuth and McFadden 2006</t>
  </si>
  <si>
    <t>Bovids, Table 16.8; Damuth and McFadden 2007</t>
  </si>
  <si>
    <t>Bovids, Table 16.8; Damuth and McFadden 2008</t>
  </si>
  <si>
    <t>Bovids, Table 16.8; Damuth and McFadden 2009</t>
  </si>
  <si>
    <t xml:space="preserve">average of (Log Mass = 1.689(log FLMA) + 1.776) and (log Mass = 1.684(log SLMA) + 1.586) </t>
  </si>
  <si>
    <t>0.942; 0.935</t>
  </si>
  <si>
    <t>29.2; 30.8</t>
  </si>
  <si>
    <t>log Mass = 1.684(log SLMA) + 1.586</t>
  </si>
  <si>
    <t>log Mass = 1.624(log TLMA) + 1.427</t>
  </si>
  <si>
    <t xml:space="preserve">average of (Log Mass = 1.689(log FLMA) + 1.776), (log Mass = 1.684(log SLMA) + 1.586) and (log Mass = 1.624(log TLMA) + 1.427) </t>
  </si>
  <si>
    <t>average (FLMA,SLMA,TLMA)</t>
  </si>
  <si>
    <t>0.942; 0.935; 0.943</t>
  </si>
  <si>
    <t>29.2; 30.8; 29.1</t>
  </si>
  <si>
    <t>SLPL</t>
  </si>
  <si>
    <t>log Mass = 2.720(log SLPL) + 2.0</t>
  </si>
  <si>
    <t>TLPL</t>
  </si>
  <si>
    <t>log Mass = 2.988(log TLPL) + 1.797</t>
  </si>
  <si>
    <t>Average (SLMA, SUMA)</t>
  </si>
  <si>
    <t>SUMA</t>
  </si>
  <si>
    <t>TUMA</t>
  </si>
  <si>
    <t>UP4</t>
  </si>
  <si>
    <t>FUMA</t>
  </si>
  <si>
    <t>Log Mass = 1.734(log SUMA) + 1.279</t>
  </si>
  <si>
    <t>Bovids, Table 16.8; Damuth and McFadden 2009; no equations for FUMA or TUMA</t>
  </si>
  <si>
    <t xml:space="preserve">average of (Log Mass = 1.734(log SUMA) + 1.279) and (log Mass = 1.684(log SLMA) + 1.586) </t>
  </si>
  <si>
    <t>0.931; 0.935</t>
  </si>
  <si>
    <t>32.4; 30.8</t>
  </si>
  <si>
    <t>Bovids, Table 16.8; Damuth and McFadden 2009; no TUMA available</t>
  </si>
  <si>
    <t>Bovids, Table 16.8; Damuth and McFadden 1995; no FUMA available</t>
  </si>
  <si>
    <t>log Mass = 1.372(log FLML) + 3.520</t>
  </si>
  <si>
    <t>Stdev</t>
  </si>
  <si>
    <t>N</t>
  </si>
  <si>
    <t>Length (cm)</t>
  </si>
  <si>
    <t>Width (cm)</t>
  </si>
  <si>
    <t>Height (cm)</t>
  </si>
  <si>
    <t>Pleistocene or Holocene?</t>
  </si>
  <si>
    <t>Pleistocene or Holcoene?</t>
  </si>
  <si>
    <t>TL</t>
  </si>
  <si>
    <t>log Mass = 3.9842(log TL) - 3.8078</t>
  </si>
  <si>
    <t>Bovids, Table 16.7; Damuth and MacFadden 1991</t>
  </si>
  <si>
    <t>Mean</t>
  </si>
  <si>
    <t>MC2</t>
  </si>
  <si>
    <t>log Mass =  2.6495(log MC2)+0.6016</t>
  </si>
  <si>
    <t>metacarpal -length of distal end</t>
  </si>
  <si>
    <t>metatarsal- length of distal end</t>
  </si>
  <si>
    <t>Mt4</t>
  </si>
  <si>
    <t>log Mass =  2.7421(log MC2)+0.5614</t>
  </si>
  <si>
    <t>Bovids, Table 16.8; Damuth and McFadden 2009; no SUPA or SLPA available</t>
  </si>
  <si>
    <t>log Mass =  2.433(log SLPW)+2.981</t>
  </si>
  <si>
    <t>SLPW</t>
  </si>
  <si>
    <t>T4</t>
  </si>
  <si>
    <t>tibia- length of distal end</t>
  </si>
  <si>
    <t>log Mass = 2.8409(log T4) +0.3222</t>
  </si>
  <si>
    <t>SUPL</t>
  </si>
  <si>
    <t>log Mass = 2.433(log SLPW) + 2.981</t>
  </si>
  <si>
    <t>TLPW</t>
  </si>
  <si>
    <t>FLPA</t>
  </si>
  <si>
    <t>log Mass = 2.57(log TLPW) + 2.57</t>
  </si>
  <si>
    <t>log Mass = 1.626(log FLPA) + 2.035</t>
  </si>
  <si>
    <t>FUPL</t>
  </si>
  <si>
    <t>H7 is diameter</t>
  </si>
  <si>
    <t>un-numbered (256-333)</t>
  </si>
  <si>
    <t>Ok. In cleanning this up when I have multiple measurements for a specimen, I used the element with the highest r2; deleted 3 animals half the size of modern (so 300 kg or less)</t>
  </si>
  <si>
    <t>latifrons/antiquus</t>
  </si>
  <si>
    <t>log Mass = 2.51(log SUPL) + 2.23</t>
  </si>
  <si>
    <t>all ungulates, Table 16.9; Damuth and McFadden 2009</t>
  </si>
  <si>
    <t>log Mass = 2.80(log FUPL) + 1.89</t>
  </si>
  <si>
    <t>average of (Log Mass = 1.5(log FUMA) + 1.33) and (log Mass = 1.48(log SUMA) + 1.23)</t>
  </si>
  <si>
    <t>0.92; 0.90</t>
  </si>
  <si>
    <t>41.2; 46.2</t>
  </si>
  <si>
    <t>log Mass = 1.50(log FUMA) + 1.33</t>
  </si>
  <si>
    <t>log Mass = 1.47(log TUMA) + 1.26</t>
  </si>
  <si>
    <t>all ungulates, Table 16.9; Damuth and McFadden 2011</t>
  </si>
  <si>
    <t>average of (FUMA, SUMA)</t>
  </si>
  <si>
    <t>astragalus - width of proximal end</t>
  </si>
  <si>
    <t>ln Mass = 3.125(log Li5) -0.463</t>
  </si>
  <si>
    <t>Tsubamoto 2014</t>
  </si>
  <si>
    <t>Tsubamoto 2015</t>
  </si>
  <si>
    <t>Tsubamoto 2016</t>
  </si>
  <si>
    <r>
      <t xml:space="preserve">Tsubamoto, T. 2014. Estimating body mass from the astragalus in mammals. </t>
    </r>
    <r>
      <rPr>
        <i/>
        <sz val="9"/>
        <color theme="1"/>
        <rFont val="TimesNewRomanPS"/>
      </rPr>
      <t xml:space="preserve">Acta Palaeontologica Polonica </t>
    </r>
    <r>
      <rPr>
        <sz val="9"/>
        <color theme="1"/>
        <rFont val="TimesNewRomanPSMT"/>
      </rPr>
      <t xml:space="preserve">59 (2): 259–265. </t>
    </r>
  </si>
  <si>
    <t>Li5</t>
  </si>
  <si>
    <t>average (FLMA, FUMA)</t>
  </si>
  <si>
    <t xml:space="preserve">average of (log Mass = 1.689(log FLMA) + 1.776) and (log Mass = 1.5(log FUMA) + 1.33) </t>
  </si>
  <si>
    <t>0.942; 0.92</t>
  </si>
  <si>
    <t>29.2; 41.2</t>
  </si>
  <si>
    <t>Tables 16.8, 16.9; Damuth and McFadden 1995</t>
  </si>
  <si>
    <t>M1 or 2</t>
  </si>
  <si>
    <t>average (FLMA, SLMA, FUMA, SUMA)</t>
  </si>
  <si>
    <t>average of (Log Mass = 1.689(log FLMA) + 1.776),  (log Mass = 1.684(log SLMA) + 1.586),  (log Mass = 1.5(log FUMA) + 1.33) and (log Mass =1.48(log SUMA)+1.23)</t>
  </si>
  <si>
    <t>0.942; 0.935; 0.92; 0.931</t>
  </si>
  <si>
    <t>29.2; 30.8; 41.2; 32.4</t>
  </si>
  <si>
    <t>log Mass = 3.52(log FLML) + 1.372</t>
  </si>
  <si>
    <t>AVERAGE</t>
  </si>
  <si>
    <t>Body mass (kg) -CHECK THESE!</t>
  </si>
  <si>
    <t>FLMA (bovid)</t>
  </si>
  <si>
    <t>FUMA (ungulate)</t>
  </si>
  <si>
    <t>SLMA (bovid)</t>
  </si>
  <si>
    <t>SUMA (bovid)</t>
  </si>
  <si>
    <t>TLMA (bovid)</t>
  </si>
  <si>
    <t>TUMA (ungulate)</t>
  </si>
  <si>
    <t>2562; subadult</t>
  </si>
  <si>
    <t>Motley</t>
  </si>
  <si>
    <t>Pleistocene w/o extinct</t>
  </si>
  <si>
    <t>Pleistocene with extinct sp</t>
  </si>
  <si>
    <t>Bison definitely id'ed as extinct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</si>
</sst>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dobe Devanagari"/>
    </font>
    <font>
      <i/>
      <sz val="12"/>
      <color theme="1"/>
      <name val="Adobe Devanagari"/>
    </font>
    <font>
      <sz val="12"/>
      <color rgb="FF7030A0"/>
      <name val="Adobe Devanagari"/>
    </font>
    <font>
      <sz val="12"/>
      <color rgb="FF7030A0"/>
      <name val="Calibri"/>
      <family val="2"/>
      <scheme val="minor"/>
    </font>
    <font>
      <b/>
      <sz val="12"/>
      <color theme="1"/>
      <name val="Adobe Devanagari"/>
    </font>
    <font>
      <b/>
      <sz val="14"/>
      <color theme="1"/>
      <name val="Adobe Devanagari"/>
    </font>
    <font>
      <b/>
      <i/>
      <sz val="14"/>
      <color theme="1"/>
      <name val="Adobe Devanagari"/>
    </font>
    <font>
      <sz val="8"/>
      <name val="Calibri"/>
      <family val="2"/>
      <scheme val="minor"/>
    </font>
    <font>
      <sz val="10"/>
      <color theme="1"/>
      <name val="Adobe Devanagari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C00000"/>
      <name val="Adobe Devanagari"/>
    </font>
    <font>
      <sz val="12"/>
      <color rgb="FFC00000"/>
      <name val="Calibri"/>
      <family val="2"/>
      <scheme val="minor"/>
    </font>
    <font>
      <sz val="9"/>
      <color theme="1"/>
      <name val="TimesNewRomanPSMT"/>
    </font>
    <font>
      <i/>
      <sz val="9"/>
      <color theme="1"/>
      <name val="TimesNewRomanPS"/>
    </font>
    <font>
      <sz val="14"/>
      <color theme="1"/>
      <name val="Adobe Devanagari"/>
    </font>
    <font>
      <i/>
      <sz val="14"/>
      <color theme="1"/>
      <name val="Adobe Devanaga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2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textRotation="90"/>
    </xf>
    <xf numFmtId="2" fontId="3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7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textRotation="90" wrapText="1"/>
    </xf>
    <xf numFmtId="2" fontId="8" fillId="3" borderId="0" xfId="1" applyNumberFormat="1" applyFont="1" applyFill="1" applyAlignment="1">
      <alignment horizontal="center" vertical="center" textRotation="90" wrapText="1"/>
    </xf>
    <xf numFmtId="0" fontId="8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68" fontId="3" fillId="0" borderId="0" xfId="0" applyNumberFormat="1" applyFont="1" applyAlignment="1">
      <alignment horizontal="center" vertical="center" wrapText="1"/>
    </xf>
    <xf numFmtId="164" fontId="8" fillId="3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8" fontId="0" fillId="0" borderId="0" xfId="0" applyNumberFormat="1"/>
    <xf numFmtId="0" fontId="1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textRotation="90"/>
    </xf>
    <xf numFmtId="2" fontId="3" fillId="0" borderId="0" xfId="0" applyNumberFormat="1" applyFont="1" applyFill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6" fillId="0" borderId="0" xfId="0" applyFont="1" applyFill="1"/>
    <xf numFmtId="0" fontId="0" fillId="0" borderId="0" xfId="0" applyFill="1" applyAlignment="1">
      <alignment horizontal="center" vertical="center" wrapText="1"/>
    </xf>
    <xf numFmtId="168" fontId="12" fillId="0" borderId="0" xfId="0" applyNumberFormat="1" applyFont="1"/>
    <xf numFmtId="0" fontId="13" fillId="0" borderId="0" xfId="0" applyFont="1"/>
    <xf numFmtId="168" fontId="13" fillId="0" borderId="0" xfId="0" applyNumberFormat="1" applyFont="1"/>
    <xf numFmtId="168" fontId="3" fillId="4" borderId="0" xfId="0" applyNumberFormat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2" fontId="14" fillId="0" borderId="0" xfId="1" applyNumberFormat="1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5" fillId="2" borderId="0" xfId="0" applyFont="1" applyFill="1"/>
    <xf numFmtId="0" fontId="16" fillId="0" borderId="0" xfId="0" applyFont="1"/>
    <xf numFmtId="0" fontId="0" fillId="2" borderId="0" xfId="0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168" fontId="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Fill="1"/>
    <xf numFmtId="168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431800</xdr:colOff>
      <xdr:row>14</xdr:row>
      <xdr:rowOff>165100</xdr:rowOff>
    </xdr:from>
    <xdr:to>
      <xdr:col>26</xdr:col>
      <xdr:colOff>776881</xdr:colOff>
      <xdr:row>41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35D3D-F1F5-B542-A08E-8207F7463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0" y="3987800"/>
          <a:ext cx="8600081" cy="532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215900</xdr:colOff>
      <xdr:row>3</xdr:row>
      <xdr:rowOff>203200</xdr:rowOff>
    </xdr:from>
    <xdr:to>
      <xdr:col>23</xdr:col>
      <xdr:colOff>598864</xdr:colOff>
      <xdr:row>13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5A6BD0-A747-9440-BD79-E55F8CC96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32600" y="1638300"/>
          <a:ext cx="2859464" cy="2133600"/>
        </a:xfrm>
        <a:prstGeom prst="rect">
          <a:avLst/>
        </a:prstGeom>
      </xdr:spPr>
    </xdr:pic>
    <xdr:clientData/>
  </xdr:twoCellAnchor>
  <xdr:twoCellAnchor editAs="oneCell">
    <xdr:from>
      <xdr:col>6</xdr:col>
      <xdr:colOff>774700</xdr:colOff>
      <xdr:row>2</xdr:row>
      <xdr:rowOff>76200</xdr:rowOff>
    </xdr:from>
    <xdr:to>
      <xdr:col>16</xdr:col>
      <xdr:colOff>456033</xdr:colOff>
      <xdr:row>39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74DE19-6B6A-184C-BD92-0503CB29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231900"/>
          <a:ext cx="7936333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1CDF-46B3-204E-814C-3943AD992989}">
  <dimension ref="A1:EG338"/>
  <sheetViews>
    <sheetView zoomScale="107" zoomScaleNormal="107" workbookViewId="0">
      <pane ySplit="3120" activePane="bottomLeft"/>
      <selection sqref="A1:J1048576"/>
      <selection pane="bottomLeft" activeCell="S5" sqref="S5"/>
    </sheetView>
  </sheetViews>
  <sheetFormatPr baseColWidth="10" defaultRowHeight="16"/>
  <cols>
    <col min="1" max="5" width="15" style="53" customWidth="1"/>
    <col min="6" max="6" width="12.1640625" style="53" customWidth="1"/>
    <col min="7" max="10" width="15" style="53" customWidth="1"/>
    <col min="11" max="11" width="13.83203125" customWidth="1"/>
    <col min="12" max="13" width="15" customWidth="1"/>
    <col min="14" max="15" width="11.33203125" customWidth="1"/>
    <col min="16" max="18" width="15" customWidth="1"/>
    <col min="19" max="19" width="15" style="53" customWidth="1"/>
    <col min="20" max="20" width="43.6640625" style="67" customWidth="1"/>
    <col min="21" max="22" width="9.33203125" style="68" customWidth="1"/>
    <col min="23" max="23" width="44.5" style="69" customWidth="1"/>
    <col min="24" max="24" width="16" customWidth="1"/>
  </cols>
  <sheetData>
    <row r="1" spans="1:137" s="21" customFormat="1" ht="123">
      <c r="A1" s="70" t="s">
        <v>97</v>
      </c>
      <c r="B1" s="70" t="s">
        <v>98</v>
      </c>
      <c r="C1" s="71" t="s">
        <v>99</v>
      </c>
      <c r="D1" s="71" t="s">
        <v>100</v>
      </c>
      <c r="E1" s="70" t="s">
        <v>101</v>
      </c>
      <c r="F1" s="70" t="s">
        <v>102</v>
      </c>
      <c r="G1" s="70" t="s">
        <v>103</v>
      </c>
      <c r="H1" s="70" t="s">
        <v>104</v>
      </c>
      <c r="I1" s="70" t="s">
        <v>105</v>
      </c>
      <c r="J1" s="70" t="s">
        <v>106</v>
      </c>
      <c r="K1" s="21" t="s">
        <v>107</v>
      </c>
      <c r="L1" s="21" t="s">
        <v>108</v>
      </c>
      <c r="M1" s="21" t="s">
        <v>109</v>
      </c>
      <c r="N1" s="23" t="s">
        <v>110</v>
      </c>
      <c r="O1" s="23" t="s">
        <v>111</v>
      </c>
      <c r="P1" s="24" t="s">
        <v>171</v>
      </c>
      <c r="Q1" s="24" t="s">
        <v>172</v>
      </c>
      <c r="R1" s="24" t="s">
        <v>173</v>
      </c>
      <c r="S1" s="61" t="s">
        <v>112</v>
      </c>
      <c r="T1" s="29" t="s">
        <v>113</v>
      </c>
      <c r="U1" s="21" t="s">
        <v>115</v>
      </c>
      <c r="V1" s="21" t="s">
        <v>116</v>
      </c>
      <c r="W1" s="21" t="s">
        <v>117</v>
      </c>
      <c r="X1" s="26" t="s">
        <v>231</v>
      </c>
      <c r="Y1" s="26" t="s">
        <v>233</v>
      </c>
      <c r="Z1" s="26" t="s">
        <v>234</v>
      </c>
      <c r="AA1" s="26" t="s">
        <v>235</v>
      </c>
      <c r="AB1" s="26" t="s">
        <v>236</v>
      </c>
      <c r="AC1" s="26" t="s">
        <v>237</v>
      </c>
      <c r="AD1" s="26" t="s">
        <v>238</v>
      </c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</row>
    <row r="2" spans="1:137" s="8" customFormat="1" ht="63" customHeight="1">
      <c r="A2" s="1" t="s">
        <v>0</v>
      </c>
      <c r="B2" s="1" t="s">
        <v>1</v>
      </c>
      <c r="C2" s="2" t="s">
        <v>2</v>
      </c>
      <c r="D2" s="2" t="s">
        <v>3</v>
      </c>
      <c r="E2" s="3">
        <v>892</v>
      </c>
      <c r="F2" s="1" t="s">
        <v>51</v>
      </c>
      <c r="G2" s="3" t="s">
        <v>59</v>
      </c>
      <c r="H2" s="1" t="s">
        <v>60</v>
      </c>
      <c r="I2" s="3" t="s">
        <v>12</v>
      </c>
      <c r="J2" s="3" t="s">
        <v>225</v>
      </c>
      <c r="K2" s="3" t="s">
        <v>226</v>
      </c>
      <c r="L2" s="3"/>
      <c r="M2" s="1"/>
      <c r="N2" s="1"/>
      <c r="O2" s="1"/>
      <c r="P2" s="4">
        <v>3.9049999999999998</v>
      </c>
      <c r="Q2" s="4">
        <v>2.73</v>
      </c>
      <c r="R2" s="4">
        <v>0</v>
      </c>
      <c r="S2" s="28">
        <v>1804.917138108</v>
      </c>
      <c r="T2" s="3" t="s">
        <v>227</v>
      </c>
      <c r="U2" s="3" t="s">
        <v>228</v>
      </c>
      <c r="V2" s="3" t="s">
        <v>229</v>
      </c>
      <c r="W2" s="3" t="s">
        <v>224</v>
      </c>
      <c r="X2" s="60">
        <f>AVERAGE(Y2:AB2)</f>
        <v>1804.917138108</v>
      </c>
      <c r="Y2" s="28">
        <f>10^((((LOG(P2*Q2))*1.689)+1.776))</f>
        <v>3250.323923318374</v>
      </c>
      <c r="Z2" s="28">
        <f>10^((((LOG(P2*Q2))*1.5)+1.33))</f>
        <v>744.17577408135935</v>
      </c>
      <c r="AA2" s="28">
        <f>10^((((LOG(P2*Q2))*1.684)+1.586))</f>
        <v>2073.8995910682133</v>
      </c>
      <c r="AB2" s="28">
        <f>10^((((LOG(P2*Q2))*1.734)+1.279))</f>
        <v>1151.2692639640534</v>
      </c>
      <c r="AC2" s="28">
        <f>10^((((LOG(P2*Q2))*1.624)+1.427))</f>
        <v>1247.7302517102562</v>
      </c>
      <c r="AD2" s="28">
        <f>10^((((LOG(P2*Q2))*1.47)+1.26))</f>
        <v>589.98642262243061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 s="7"/>
    </row>
    <row r="3" spans="1:137" s="8" customFormat="1" ht="56" customHeight="1">
      <c r="A3" s="1" t="s">
        <v>0</v>
      </c>
      <c r="B3" s="1" t="s">
        <v>1</v>
      </c>
      <c r="C3" s="2" t="s">
        <v>2</v>
      </c>
      <c r="D3" s="2" t="s">
        <v>36</v>
      </c>
      <c r="E3" s="3">
        <v>725</v>
      </c>
      <c r="F3" s="1" t="s">
        <v>51</v>
      </c>
      <c r="G3" s="3" t="s">
        <v>40</v>
      </c>
      <c r="H3" s="1" t="s">
        <v>41</v>
      </c>
      <c r="I3" s="3" t="s">
        <v>12</v>
      </c>
      <c r="J3" s="3" t="s">
        <v>52</v>
      </c>
      <c r="K3" s="3" t="s">
        <v>119</v>
      </c>
      <c r="L3" s="3"/>
      <c r="M3" s="1"/>
      <c r="N3" s="1"/>
      <c r="O3" s="1"/>
      <c r="P3" s="4">
        <v>3.8020000000000005</v>
      </c>
      <c r="Q3" s="4">
        <v>2.1239999999999997</v>
      </c>
      <c r="R3" s="4">
        <v>0</v>
      </c>
      <c r="S3" s="28">
        <f>AVERAGE((10^(((LOG((P3*Q3)))*1.689)+1.776)),(10^(((LOG((P3*Q3)))*1.684)+1.586)))</f>
        <v>1666.2458582134279</v>
      </c>
      <c r="T3" s="3" t="s">
        <v>143</v>
      </c>
      <c r="U3" s="3" t="s">
        <v>144</v>
      </c>
      <c r="V3" s="3" t="s">
        <v>145</v>
      </c>
      <c r="W3" s="3" t="s">
        <v>142</v>
      </c>
      <c r="X3" s="60">
        <f>AVERAGE(Y3,AA3)</f>
        <v>1666.2458582134279</v>
      </c>
      <c r="Y3" s="28">
        <f>10^((((LOG(P3*Q3))*1.689)+1.776))</f>
        <v>2033.3138998434945</v>
      </c>
      <c r="Z3" s="28">
        <f>10^((((LOG(P3*Q3))*1.5)+1.33))</f>
        <v>490.62529747304524</v>
      </c>
      <c r="AA3" s="28">
        <f>10^((((LOG(P3*Q3))*1.684)+1.586))</f>
        <v>1299.1778165833614</v>
      </c>
      <c r="AB3" s="28">
        <f>10^((((LOG(P3*Q3))*1.734)+1.279))</f>
        <v>711.25761252821201</v>
      </c>
      <c r="AC3" s="28">
        <f>10^((((LOG(P3*Q3))*1.624)+1.427))</f>
        <v>794.76475400611344</v>
      </c>
      <c r="AD3" s="28">
        <f>10^((((LOG(P3*Q3))*1.47)+1.26))</f>
        <v>392.2246992415914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8" customFormat="1" ht="56" customHeight="1">
      <c r="A4" s="3" t="s">
        <v>0</v>
      </c>
      <c r="B4" s="1" t="s">
        <v>1</v>
      </c>
      <c r="C4" s="2" t="s">
        <v>2</v>
      </c>
      <c r="D4" s="2" t="s">
        <v>9</v>
      </c>
      <c r="E4" s="3">
        <v>933</v>
      </c>
      <c r="F4" s="1">
        <v>583</v>
      </c>
      <c r="G4" s="3" t="s">
        <v>49</v>
      </c>
      <c r="H4" s="1" t="s">
        <v>50</v>
      </c>
      <c r="I4" s="3" t="s">
        <v>12</v>
      </c>
      <c r="J4" s="3" t="s">
        <v>183</v>
      </c>
      <c r="K4" s="3" t="s">
        <v>184</v>
      </c>
      <c r="L4" s="3"/>
      <c r="M4" s="1" t="s">
        <v>8</v>
      </c>
      <c r="N4" s="1"/>
      <c r="O4" s="1"/>
      <c r="P4" s="4">
        <v>9.0920000000000005</v>
      </c>
      <c r="Q4" s="4">
        <v>4.359</v>
      </c>
      <c r="R4" s="4">
        <v>0</v>
      </c>
      <c r="S4" s="28">
        <f>10^(((LOG((P4*1)))*2.7421)+0.5614)</f>
        <v>1549.3160321163434</v>
      </c>
      <c r="T4" s="3" t="s">
        <v>185</v>
      </c>
      <c r="U4" s="3">
        <v>0.94199999999999995</v>
      </c>
      <c r="V4" s="3">
        <v>22</v>
      </c>
      <c r="W4" s="3" t="s">
        <v>178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</row>
    <row r="5" spans="1:137" s="8" customFormat="1" ht="56" customHeight="1">
      <c r="A5" s="1" t="s">
        <v>0</v>
      </c>
      <c r="B5" s="1" t="s">
        <v>1</v>
      </c>
      <c r="C5" s="2" t="s">
        <v>2</v>
      </c>
      <c r="D5" s="2" t="s">
        <v>28</v>
      </c>
      <c r="E5" s="3">
        <v>1018</v>
      </c>
      <c r="F5" s="1">
        <v>3</v>
      </c>
      <c r="G5" s="3" t="s">
        <v>33</v>
      </c>
      <c r="H5" s="1" t="s">
        <v>34</v>
      </c>
      <c r="I5" s="3" t="s">
        <v>6</v>
      </c>
      <c r="J5" s="3" t="s">
        <v>32</v>
      </c>
      <c r="K5" s="3" t="s">
        <v>118</v>
      </c>
      <c r="L5" s="3"/>
      <c r="M5" s="1" t="s">
        <v>8</v>
      </c>
      <c r="N5" s="1"/>
      <c r="O5" s="1"/>
      <c r="P5" s="4">
        <v>3.2399999999999998</v>
      </c>
      <c r="Q5" s="4">
        <v>2.1149999999999998</v>
      </c>
      <c r="R5" s="4">
        <v>0</v>
      </c>
      <c r="S5" s="28">
        <f>((10^(((LOG((P5*Q5)))*1.689)+1.776)))</f>
        <v>1540.8477909064934</v>
      </c>
      <c r="T5" s="3" t="s">
        <v>122</v>
      </c>
      <c r="U5" s="3">
        <v>0.94199999999999995</v>
      </c>
      <c r="V5" s="3">
        <v>29.2</v>
      </c>
      <c r="W5" s="3" t="s">
        <v>126</v>
      </c>
      <c r="X5"/>
      <c r="Y5" s="59">
        <f>10^((((LOG(P5*Q5))*1.689)+1.776))</f>
        <v>1540.8477909064934</v>
      </c>
      <c r="Z5" s="28">
        <f>10^((((LOG(P5*Q5))*1.5)+1.33))</f>
        <v>383.51563420564781</v>
      </c>
      <c r="AA5" s="28">
        <f>10^((((LOG(P5*Q5))*1.684)+1.586))</f>
        <v>985.32718066117775</v>
      </c>
      <c r="AB5" s="28">
        <f>10^((((LOG(P5*Q5))*1.734)+1.279))</f>
        <v>535.02396093734501</v>
      </c>
      <c r="AC5" s="28">
        <f>10^((((LOG(P5*Q5))*1.624)+1.427))</f>
        <v>608.73621586756326</v>
      </c>
      <c r="AD5" s="28">
        <f>10^((((LOG(P5*Q5))*1.47)+1.26))</f>
        <v>308.11114749212874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</row>
    <row r="6" spans="1:137" s="8" customFormat="1" ht="56" customHeight="1">
      <c r="A6" s="1" t="s">
        <v>0</v>
      </c>
      <c r="B6" s="1" t="s">
        <v>1</v>
      </c>
      <c r="C6" s="2" t="s">
        <v>2</v>
      </c>
      <c r="D6" s="2" t="s">
        <v>3</v>
      </c>
      <c r="E6" s="3">
        <v>892</v>
      </c>
      <c r="F6" s="1">
        <v>435</v>
      </c>
      <c r="G6" s="3" t="s">
        <v>59</v>
      </c>
      <c r="H6" s="1" t="s">
        <v>60</v>
      </c>
      <c r="I6" s="3" t="s">
        <v>12</v>
      </c>
      <c r="J6" s="3" t="s">
        <v>225</v>
      </c>
      <c r="K6" s="3" t="s">
        <v>226</v>
      </c>
      <c r="L6" s="3"/>
      <c r="M6" s="1"/>
      <c r="N6" s="1"/>
      <c r="O6" s="1"/>
      <c r="P6" s="4">
        <v>3.5700000000000003</v>
      </c>
      <c r="Q6" s="4">
        <v>2.6850000000000001</v>
      </c>
      <c r="R6" s="4">
        <v>0</v>
      </c>
      <c r="S6" s="28">
        <v>1510.4906921190627</v>
      </c>
      <c r="T6" s="3" t="s">
        <v>227</v>
      </c>
      <c r="U6" s="3" t="s">
        <v>228</v>
      </c>
      <c r="V6" s="3" t="s">
        <v>229</v>
      </c>
      <c r="W6" s="3" t="s">
        <v>224</v>
      </c>
      <c r="X6" s="60">
        <f>AVERAGE(Y6:AB6)</f>
        <v>1510.4906921190627</v>
      </c>
      <c r="Y6" s="28">
        <f>10^((((LOG(P6*Q6))*1.689)+1.776))</f>
        <v>2716.0860369002698</v>
      </c>
      <c r="Z6" s="28">
        <f>10^((((LOG(P6*Q6))*1.5)+1.33))</f>
        <v>634.48120141159291</v>
      </c>
      <c r="AA6" s="28">
        <f>10^((((LOG(P6*Q6))*1.684)+1.586))</f>
        <v>1733.9455694621292</v>
      </c>
      <c r="AB6" s="28">
        <f>10^((((LOG(P6*Q6))*1.734)+1.279))</f>
        <v>957.44996070225886</v>
      </c>
      <c r="AC6" s="28">
        <f>10^((((LOG(P6*Q6))*1.624)+1.427))</f>
        <v>1049.8776971644361</v>
      </c>
      <c r="AD6" s="28">
        <f>10^((((LOG(P6*Q6))*1.47)+1.26))</f>
        <v>504.62688423056943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</row>
    <row r="7" spans="1:137" s="8" customFormat="1" ht="56" customHeight="1">
      <c r="A7" s="1" t="s">
        <v>0</v>
      </c>
      <c r="B7" s="1" t="s">
        <v>1</v>
      </c>
      <c r="C7" s="2" t="s">
        <v>2</v>
      </c>
      <c r="D7" s="2" t="s">
        <v>3</v>
      </c>
      <c r="E7" s="3">
        <v>892</v>
      </c>
      <c r="F7" s="1">
        <v>497</v>
      </c>
      <c r="G7" s="3" t="s">
        <v>59</v>
      </c>
      <c r="H7" s="1" t="s">
        <v>60</v>
      </c>
      <c r="I7" s="3" t="s">
        <v>12</v>
      </c>
      <c r="J7" s="3" t="s">
        <v>225</v>
      </c>
      <c r="K7" s="3" t="s">
        <v>226</v>
      </c>
      <c r="L7" s="3"/>
      <c r="M7" s="1"/>
      <c r="N7" s="1"/>
      <c r="O7" s="1"/>
      <c r="P7" s="4">
        <v>3.5990000000000002</v>
      </c>
      <c r="Q7" s="4">
        <v>2.6280000000000001</v>
      </c>
      <c r="R7" s="4">
        <v>0</v>
      </c>
      <c r="S7" s="28">
        <v>1477.0500341091281</v>
      </c>
      <c r="T7" s="3" t="s">
        <v>227</v>
      </c>
      <c r="U7" s="3" t="s">
        <v>228</v>
      </c>
      <c r="V7" s="3" t="s">
        <v>229</v>
      </c>
      <c r="W7" s="3" t="s">
        <v>224</v>
      </c>
      <c r="X7" s="60">
        <f>AVERAGE(Y7:AB7)</f>
        <v>1477.0500341091281</v>
      </c>
      <c r="Y7" s="28">
        <f>10^((((LOG(P7*Q7))*1.689)+1.776))</f>
        <v>2655.4514987731959</v>
      </c>
      <c r="Z7" s="28">
        <f>10^((((LOG(P7*Q7))*1.5)+1.33))</f>
        <v>621.88604481456116</v>
      </c>
      <c r="AA7" s="28">
        <f>10^((((LOG(P7*Q7))*1.684)+1.586))</f>
        <v>1695.3498707495362</v>
      </c>
      <c r="AB7" s="28">
        <f>10^((((LOG(P7*Q7))*1.734)+1.279))</f>
        <v>935.51272209921933</v>
      </c>
      <c r="AC7" s="28">
        <f>10^((((LOG(P7*Q7))*1.624)+1.427))</f>
        <v>1027.3322106174669</v>
      </c>
      <c r="AD7" s="28">
        <f>10^((((LOG(P7*Q7))*1.47)+1.26))</f>
        <v>494.80786606708591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</row>
    <row r="8" spans="1:137" s="8" customFormat="1" ht="56" customHeight="1">
      <c r="A8" s="1" t="s">
        <v>0</v>
      </c>
      <c r="B8" s="1" t="s">
        <v>1</v>
      </c>
      <c r="C8" s="2" t="s">
        <v>2</v>
      </c>
      <c r="D8" s="2" t="s">
        <v>28</v>
      </c>
      <c r="E8" s="3">
        <v>1018</v>
      </c>
      <c r="F8" s="33"/>
      <c r="G8" s="3" t="s">
        <v>33</v>
      </c>
      <c r="H8" s="1" t="s">
        <v>34</v>
      </c>
      <c r="I8" s="3" t="s">
        <v>6</v>
      </c>
      <c r="J8" s="3" t="s">
        <v>65</v>
      </c>
      <c r="K8" s="3" t="s">
        <v>220</v>
      </c>
      <c r="L8" s="3"/>
      <c r="M8" s="1"/>
      <c r="N8" s="1"/>
      <c r="O8" s="11"/>
      <c r="P8" s="12">
        <v>3.556</v>
      </c>
      <c r="Q8" s="12">
        <v>2.4850000000000003</v>
      </c>
      <c r="R8" s="12">
        <v>0</v>
      </c>
      <c r="S8" s="28">
        <v>1464.5279334808004</v>
      </c>
      <c r="T8" s="3" t="s">
        <v>221</v>
      </c>
      <c r="U8" s="3" t="s">
        <v>222</v>
      </c>
      <c r="V8" s="3" t="s">
        <v>223</v>
      </c>
      <c r="W8" s="3" t="s">
        <v>224</v>
      </c>
      <c r="X8" s="60">
        <f>AVERAGE(Y8,Z8)</f>
        <v>1464.5279334808004</v>
      </c>
      <c r="Y8" s="28">
        <f>10^((((LOG(P8*Q8))*1.689)+1.776))</f>
        <v>2367.4492474720769</v>
      </c>
      <c r="Z8" s="28">
        <f>10^((((LOG(P8*Q8))*1.5)+1.33))</f>
        <v>561.60661948952384</v>
      </c>
      <c r="AA8" s="28">
        <f>10^((((LOG(P8*Q8))*1.684)+1.586))</f>
        <v>1511.9911069778561</v>
      </c>
      <c r="AB8" s="28">
        <f>10^((((LOG(P8*Q8))*1.734)+1.279))</f>
        <v>831.50266227737848</v>
      </c>
      <c r="AC8" s="28">
        <f>10^((((LOG(P8*Q8))*1.624)+1.427))</f>
        <v>919.96636231697289</v>
      </c>
      <c r="AD8" s="28">
        <f>10^((((LOG(P8*Q8))*1.47)+1.26))</f>
        <v>447.75822645918004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</row>
    <row r="9" spans="1:137" s="8" customFormat="1" ht="56" customHeight="1">
      <c r="A9" s="1" t="s">
        <v>0</v>
      </c>
      <c r="B9" s="1" t="s">
        <v>1</v>
      </c>
      <c r="C9" s="2" t="s">
        <v>2</v>
      </c>
      <c r="D9" s="2" t="s">
        <v>9</v>
      </c>
      <c r="E9" s="3">
        <v>40279</v>
      </c>
      <c r="F9" s="1"/>
      <c r="G9" s="3" t="s">
        <v>10</v>
      </c>
      <c r="H9" s="1" t="s">
        <v>11</v>
      </c>
      <c r="I9" s="3" t="s">
        <v>12</v>
      </c>
      <c r="J9" s="3" t="s">
        <v>52</v>
      </c>
      <c r="K9" s="3" t="s">
        <v>119</v>
      </c>
      <c r="L9" s="3"/>
      <c r="M9" s="1"/>
      <c r="N9" s="1"/>
      <c r="O9" s="1"/>
      <c r="P9" s="4">
        <v>3.6420000000000003</v>
      </c>
      <c r="Q9" s="4">
        <v>2.0529999999999999</v>
      </c>
      <c r="R9" s="4">
        <v>0</v>
      </c>
      <c r="S9" s="28">
        <f>AVERAGE((10^(((LOG((P9*Q9)))*1.689)+1.776)),(10^(((LOG((P9*Q9)))*1.684)+1.586)))</f>
        <v>1463.2816836828647</v>
      </c>
      <c r="T9" s="3" t="s">
        <v>143</v>
      </c>
      <c r="U9" s="3" t="s">
        <v>144</v>
      </c>
      <c r="V9" s="3" t="s">
        <v>145</v>
      </c>
      <c r="W9" s="3" t="s">
        <v>142</v>
      </c>
      <c r="X9"/>
      <c r="Y9" s="59">
        <f>10^((((LOG(P9*Q9))*1.689)+1.776))</f>
        <v>1785.3694395361199</v>
      </c>
      <c r="Z9" s="28">
        <f>10^((((LOG(P9*Q9))*1.5)+1.33))</f>
        <v>437.11261087801842</v>
      </c>
      <c r="AA9" s="28">
        <f>10^((((LOG(P9*Q9))*1.684)+1.586))</f>
        <v>1141.1939278296093</v>
      </c>
      <c r="AB9" s="28">
        <f>10^((((LOG(P9*Q9))*1.734)+1.279))</f>
        <v>622.36605399403709</v>
      </c>
      <c r="AC9" s="28">
        <f>10^((((LOG(P9*Q9))*1.624)+1.427))</f>
        <v>701.35148149723977</v>
      </c>
      <c r="AD9" s="28">
        <f>10^((((LOG(P9*Q9))*1.47)+1.26))</f>
        <v>350.25268201056787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</row>
    <row r="10" spans="1:137" s="8" customFormat="1" ht="56" customHeight="1">
      <c r="A10" s="1" t="s">
        <v>0</v>
      </c>
      <c r="B10" s="1" t="s">
        <v>1</v>
      </c>
      <c r="C10" s="2" t="s">
        <v>2</v>
      </c>
      <c r="D10" s="2" t="s">
        <v>3</v>
      </c>
      <c r="E10" s="3">
        <v>892</v>
      </c>
      <c r="F10" s="1" t="s">
        <v>62</v>
      </c>
      <c r="G10" s="3" t="s">
        <v>59</v>
      </c>
      <c r="H10" s="1" t="s">
        <v>60</v>
      </c>
      <c r="I10" s="3" t="s">
        <v>12</v>
      </c>
      <c r="J10" s="3" t="s">
        <v>57</v>
      </c>
      <c r="K10" s="3" t="s">
        <v>152</v>
      </c>
      <c r="L10" s="3"/>
      <c r="M10" s="1" t="s">
        <v>8</v>
      </c>
      <c r="N10" s="1"/>
      <c r="O10" s="1"/>
      <c r="P10" s="4">
        <v>2.2640000000000002</v>
      </c>
      <c r="Q10" s="4">
        <v>1.42</v>
      </c>
      <c r="R10" s="4">
        <v>0</v>
      </c>
      <c r="S10" s="28">
        <f>10^(((LOG((P10*1)))*2.72)+2.2)</f>
        <v>1463.0658360337943</v>
      </c>
      <c r="T10" s="3" t="s">
        <v>153</v>
      </c>
      <c r="U10" s="3">
        <v>0.66200000000000003</v>
      </c>
      <c r="V10" s="3">
        <v>79.7</v>
      </c>
      <c r="W10" s="3" t="s">
        <v>142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</row>
    <row r="11" spans="1:137" ht="56" customHeight="1">
      <c r="A11" s="1" t="s">
        <v>0</v>
      </c>
      <c r="B11" s="1" t="s">
        <v>1</v>
      </c>
      <c r="C11" s="2" t="s">
        <v>2</v>
      </c>
      <c r="D11" s="2" t="s">
        <v>36</v>
      </c>
      <c r="E11" s="3">
        <v>31041</v>
      </c>
      <c r="F11" s="1">
        <v>47</v>
      </c>
      <c r="G11" s="3" t="s">
        <v>38</v>
      </c>
      <c r="H11" s="1" t="s">
        <v>23</v>
      </c>
      <c r="I11" s="3" t="s">
        <v>12</v>
      </c>
      <c r="J11" s="3" t="s">
        <v>32</v>
      </c>
      <c r="K11" s="3" t="s">
        <v>118</v>
      </c>
      <c r="L11" s="3"/>
      <c r="M11" s="1" t="s">
        <v>21</v>
      </c>
      <c r="N11" s="1"/>
      <c r="O11" s="1"/>
      <c r="P11" s="4">
        <v>3.085</v>
      </c>
      <c r="Q11" s="4">
        <v>2.1109999999999998</v>
      </c>
      <c r="R11" s="4">
        <v>0</v>
      </c>
      <c r="S11" s="28">
        <f>(10^(((LOG((P11*Q11)))*1.689)+1.776))</f>
        <v>1413.8801764849932</v>
      </c>
      <c r="T11" s="3" t="s">
        <v>122</v>
      </c>
      <c r="U11" s="3">
        <v>0.94199999999999995</v>
      </c>
      <c r="V11" s="3">
        <v>29.2</v>
      </c>
      <c r="W11" s="3" t="s">
        <v>134</v>
      </c>
      <c r="Y11" s="59">
        <f>10^((((LOG(P11*Q11))*1.689)+1.776))</f>
        <v>1413.8801764849932</v>
      </c>
      <c r="Z11" s="28">
        <f>10^((((LOG(P11*Q11))*1.5)+1.33))</f>
        <v>355.31627666240377</v>
      </c>
      <c r="AA11" s="28">
        <f>10^((((LOG(P11*Q11))*1.684)+1.586))</f>
        <v>904.36529598463073</v>
      </c>
      <c r="AB11" s="28">
        <f>10^((((LOG(P11*Q11))*1.734)+1.279))</f>
        <v>489.81384708316665</v>
      </c>
      <c r="AC11" s="28">
        <f>10^((((LOG(P11*Q11))*1.624)+1.427))</f>
        <v>560.42730191094142</v>
      </c>
      <c r="AD11" s="28">
        <f>10^((((LOG(P11*Q11))*1.47)+1.26))</f>
        <v>285.89252506862829</v>
      </c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</row>
    <row r="12" spans="1:137" s="9" customFormat="1" ht="56" customHeight="1">
      <c r="A12" s="1" t="s">
        <v>0</v>
      </c>
      <c r="B12" s="1" t="s">
        <v>1</v>
      </c>
      <c r="C12" s="2" t="s">
        <v>2</v>
      </c>
      <c r="D12" s="2" t="s">
        <v>36</v>
      </c>
      <c r="E12" s="3">
        <v>725</v>
      </c>
      <c r="F12" s="1" t="s">
        <v>51</v>
      </c>
      <c r="G12" s="3" t="s">
        <v>40</v>
      </c>
      <c r="H12" s="1" t="s">
        <v>41</v>
      </c>
      <c r="I12" s="3" t="s">
        <v>12</v>
      </c>
      <c r="J12" s="3" t="s">
        <v>52</v>
      </c>
      <c r="K12" s="3" t="s">
        <v>119</v>
      </c>
      <c r="L12" s="3"/>
      <c r="M12" s="1"/>
      <c r="N12" s="1"/>
      <c r="O12" s="1"/>
      <c r="P12" s="4">
        <v>3.6399999999999997</v>
      </c>
      <c r="Q12" s="4">
        <v>2.0019999999999998</v>
      </c>
      <c r="R12" s="4">
        <v>0</v>
      </c>
      <c r="S12" s="28">
        <f>AVERAGE((10^(((LOG((P12*Q12)))*1.689)+1.776)),(10^(((LOG((P12*Q12)))*1.684)+1.586)))</f>
        <v>1401.1823650139963</v>
      </c>
      <c r="T12" s="3" t="s">
        <v>143</v>
      </c>
      <c r="U12" s="3" t="s">
        <v>144</v>
      </c>
      <c r="V12" s="3" t="s">
        <v>145</v>
      </c>
      <c r="W12" s="3" t="s">
        <v>142</v>
      </c>
      <c r="X12" s="60">
        <f>AVERAGE(Y12,AA12)</f>
        <v>1401.1823650139963</v>
      </c>
      <c r="Y12" s="28">
        <f>10^((((LOG(P12*Q12))*1.689)+1.776))</f>
        <v>1709.5155538043</v>
      </c>
      <c r="Z12" s="28">
        <f>10^((((LOG(P12*Q12))*1.5)+1.33))</f>
        <v>420.57958214305933</v>
      </c>
      <c r="AA12" s="28">
        <f>10^((((LOG(P12*Q12))*1.684)+1.586))</f>
        <v>1092.8491762236927</v>
      </c>
      <c r="AB12" s="28">
        <f>10^((((LOG(P12*Q12))*1.734)+1.279))</f>
        <v>595.23505775756246</v>
      </c>
      <c r="AC12" s="28">
        <f>10^((((LOG(P12*Q12))*1.624)+1.427))</f>
        <v>672.67657123476317</v>
      </c>
      <c r="AD12" s="28">
        <f>10^((((LOG(P12*Q12))*1.47)+1.26))</f>
        <v>337.26495906255064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37" s="9" customFormat="1" ht="56" customHeight="1">
      <c r="A13" s="1" t="s">
        <v>0</v>
      </c>
      <c r="B13" s="1" t="s">
        <v>1</v>
      </c>
      <c r="C13" s="2" t="s">
        <v>2</v>
      </c>
      <c r="D13" s="2" t="s">
        <v>17</v>
      </c>
      <c r="E13" s="3">
        <v>937</v>
      </c>
      <c r="F13" s="1">
        <v>492</v>
      </c>
      <c r="G13" s="3" t="s">
        <v>63</v>
      </c>
      <c r="H13" s="1" t="s">
        <v>64</v>
      </c>
      <c r="I13" s="3" t="s">
        <v>12</v>
      </c>
      <c r="J13" s="3" t="s">
        <v>87</v>
      </c>
      <c r="K13" s="3" t="s">
        <v>157</v>
      </c>
      <c r="L13" s="3"/>
      <c r="M13" s="1" t="s">
        <v>8</v>
      </c>
      <c r="N13" s="1"/>
      <c r="O13" s="1"/>
      <c r="P13" s="4">
        <v>3.4509999999999996</v>
      </c>
      <c r="Q13" s="4">
        <v>3.44</v>
      </c>
      <c r="R13" s="4">
        <v>0</v>
      </c>
      <c r="S13" s="28">
        <f>(10^(((LOG((P13*Q13)))*1.734)+1.279))</f>
        <v>1387.3591373253491</v>
      </c>
      <c r="T13" s="3" t="s">
        <v>161</v>
      </c>
      <c r="U13" s="3">
        <v>0.93100000000000005</v>
      </c>
      <c r="V13" s="3">
        <v>32.4</v>
      </c>
      <c r="W13" s="3" t="s">
        <v>162</v>
      </c>
      <c r="X13" s="58"/>
      <c r="Y13" s="28">
        <f>10^((((LOG(P13*Q13))*1.689)+1.776))</f>
        <v>3897.9498360697098</v>
      </c>
      <c r="Z13" s="28">
        <f>10^((((LOG(P13*Q13))*1.5)+1.33))</f>
        <v>874.49051389099952</v>
      </c>
      <c r="AA13" s="28">
        <f>10^((((LOG(P13*Q13))*1.684)+1.586))</f>
        <v>2485.785948511128</v>
      </c>
      <c r="AB13" s="59">
        <f>10^((((LOG(P13*Q13))*1.734)+1.279))</f>
        <v>1387.3591373253491</v>
      </c>
      <c r="AC13" s="28">
        <f>10^((((LOG(P13*Q13))*1.624)+1.427))</f>
        <v>1485.9134870021101</v>
      </c>
      <c r="AD13" s="28">
        <f>10^((((LOG(P13*Q13))*1.47)+1.26))</f>
        <v>691.06675464760042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37" s="9" customFormat="1" ht="56" customHeight="1">
      <c r="A14" s="1" t="s">
        <v>0</v>
      </c>
      <c r="B14" s="1" t="s">
        <v>1</v>
      </c>
      <c r="C14" s="2" t="s">
        <v>2</v>
      </c>
      <c r="D14" s="2" t="s">
        <v>3</v>
      </c>
      <c r="E14" s="3">
        <v>892</v>
      </c>
      <c r="F14" s="1" t="s">
        <v>51</v>
      </c>
      <c r="G14" s="3" t="s">
        <v>59</v>
      </c>
      <c r="H14" s="1" t="s">
        <v>60</v>
      </c>
      <c r="I14" s="3" t="s">
        <v>12</v>
      </c>
      <c r="J14" s="3" t="s">
        <v>225</v>
      </c>
      <c r="K14" s="3" t="s">
        <v>226</v>
      </c>
      <c r="L14" s="3"/>
      <c r="M14" s="1"/>
      <c r="N14" s="1"/>
      <c r="O14" s="1"/>
      <c r="P14" s="4">
        <v>3.7270000000000003</v>
      </c>
      <c r="Q14" s="4">
        <v>2.4300000000000002</v>
      </c>
      <c r="R14" s="4">
        <v>0</v>
      </c>
      <c r="S14" s="28">
        <v>1373.5391569644617</v>
      </c>
      <c r="T14" s="3" t="s">
        <v>227</v>
      </c>
      <c r="U14" s="3" t="s">
        <v>228</v>
      </c>
      <c r="V14" s="3" t="s">
        <v>229</v>
      </c>
      <c r="W14" s="3" t="s">
        <v>224</v>
      </c>
      <c r="X14" s="60">
        <f>AVERAGE(Y14:AB14)</f>
        <v>1373.5391569644617</v>
      </c>
      <c r="Y14" s="28">
        <f>10^((((LOG(P14*Q14))*1.689)+1.776))</f>
        <v>2467.8286991531368</v>
      </c>
      <c r="Z14" s="28">
        <f>10^((((LOG(P14*Q14))*1.5)+1.33))</f>
        <v>582.70467112105632</v>
      </c>
      <c r="AA14" s="28">
        <f>10^((((LOG(P14*Q14))*1.684)+1.586))</f>
        <v>1575.9055395491541</v>
      </c>
      <c r="AB14" s="28">
        <f>10^((((LOG(P14*Q14))*1.734)+1.279))</f>
        <v>867.71771803449894</v>
      </c>
      <c r="AC14" s="28">
        <f>10^((((LOG(P14*Q14))*1.624)+1.427))</f>
        <v>957.44148731163705</v>
      </c>
      <c r="AD14" s="28">
        <f>10^((((LOG(P14*Q14))*1.47)+1.26))</f>
        <v>464.23676320420662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37" s="9" customFormat="1" ht="56" customHeight="1">
      <c r="A15" s="1" t="s">
        <v>0</v>
      </c>
      <c r="B15" s="1" t="s">
        <v>1</v>
      </c>
      <c r="C15" s="2" t="s">
        <v>2</v>
      </c>
      <c r="D15" s="2" t="s">
        <v>3</v>
      </c>
      <c r="E15" s="3">
        <v>892</v>
      </c>
      <c r="F15" s="1">
        <v>436</v>
      </c>
      <c r="G15" s="3" t="s">
        <v>59</v>
      </c>
      <c r="H15" s="1" t="s">
        <v>60</v>
      </c>
      <c r="I15" s="3" t="s">
        <v>12</v>
      </c>
      <c r="J15" s="3" t="s">
        <v>225</v>
      </c>
      <c r="K15" s="3" t="s">
        <v>226</v>
      </c>
      <c r="L15" s="3"/>
      <c r="M15" s="1"/>
      <c r="N15" s="1"/>
      <c r="O15" s="1"/>
      <c r="P15" s="4">
        <v>3.7170000000000001</v>
      </c>
      <c r="Q15" s="4">
        <v>2.4319999999999999</v>
      </c>
      <c r="R15" s="4">
        <v>0</v>
      </c>
      <c r="S15" s="28">
        <v>1369.2582887359176</v>
      </c>
      <c r="T15" s="3" t="s">
        <v>227</v>
      </c>
      <c r="U15" s="3" t="s">
        <v>228</v>
      </c>
      <c r="V15" s="3" t="s">
        <v>229</v>
      </c>
      <c r="W15" s="3" t="s">
        <v>224</v>
      </c>
      <c r="X15" s="60">
        <f>AVERAGE(Y15:AB15)</f>
        <v>1369.2582887359176</v>
      </c>
      <c r="Y15" s="28">
        <f>10^((((LOG(P15*Q15))*1.689)+1.776))</f>
        <v>2460.0713681782991</v>
      </c>
      <c r="Z15" s="28">
        <f>10^((((LOG(P15*Q15))*1.5)+1.33))</f>
        <v>581.07768486913494</v>
      </c>
      <c r="AA15" s="28">
        <f>10^((((LOG(P15*Q15))*1.684)+1.586))</f>
        <v>1570.9665062577969</v>
      </c>
      <c r="AB15" s="28">
        <f>10^((((LOG(P15*Q15))*1.734)+1.279))</f>
        <v>864.91759563843982</v>
      </c>
      <c r="AC15" s="28">
        <f>10^((((LOG(P15*Q15))*1.624)+1.427))</f>
        <v>954.54752930549409</v>
      </c>
      <c r="AD15" s="28">
        <f>10^((((LOG(P15*Q15))*1.47)+1.26))</f>
        <v>462.96644323179271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37" s="9" customFormat="1" ht="56" customHeight="1">
      <c r="A16" s="1" t="s">
        <v>0</v>
      </c>
      <c r="B16" s="1" t="s">
        <v>1</v>
      </c>
      <c r="C16" s="2" t="s">
        <v>2</v>
      </c>
      <c r="D16" s="2" t="s">
        <v>3</v>
      </c>
      <c r="E16" s="3">
        <v>892</v>
      </c>
      <c r="F16" s="1">
        <v>4</v>
      </c>
      <c r="G16" s="3" t="s">
        <v>59</v>
      </c>
      <c r="H16" s="1" t="s">
        <v>60</v>
      </c>
      <c r="I16" s="3" t="s">
        <v>12</v>
      </c>
      <c r="J16" s="3" t="s">
        <v>32</v>
      </c>
      <c r="K16" s="3" t="s">
        <v>118</v>
      </c>
      <c r="L16" s="3"/>
      <c r="M16" s="1" t="s">
        <v>21</v>
      </c>
      <c r="N16" s="1"/>
      <c r="O16" s="1"/>
      <c r="P16" s="4">
        <v>3.0100000000000002</v>
      </c>
      <c r="Q16" s="4">
        <v>2.1100000000000003</v>
      </c>
      <c r="R16" s="4">
        <v>0</v>
      </c>
      <c r="S16" s="28">
        <f>(10^(((LOG((P16*Q16)))*1.689)+1.776))</f>
        <v>1355.2264776057584</v>
      </c>
      <c r="T16" s="3" t="s">
        <v>122</v>
      </c>
      <c r="U16" s="3">
        <v>0.94199999999999995</v>
      </c>
      <c r="V16" s="3">
        <v>29.2</v>
      </c>
      <c r="W16" s="3" t="s">
        <v>128</v>
      </c>
      <c r="X16"/>
      <c r="Y16" s="59">
        <f>10^((((LOG(P16*Q16))*1.689)+1.776))</f>
        <v>1355.2264776057584</v>
      </c>
      <c r="Z16" s="28">
        <f>10^((((LOG(P16*Q16))*1.5)+1.33))</f>
        <v>342.19481625579976</v>
      </c>
      <c r="AA16" s="28">
        <f>10^((((LOG(P16*Q16))*1.684)+1.586))</f>
        <v>866.95715124064043</v>
      </c>
      <c r="AB16" s="28">
        <f>10^((((LOG(P16*Q16))*1.734)+1.279))</f>
        <v>468.96462138540977</v>
      </c>
      <c r="AC16" s="28">
        <f>10^((((LOG(P16*Q16))*1.624)+1.427))</f>
        <v>538.05503062104071</v>
      </c>
      <c r="AD16" s="28">
        <f>10^((((LOG(P16*Q16))*1.47)+1.26))</f>
        <v>275.54209607980249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37" s="9" customFormat="1" ht="56" customHeight="1">
      <c r="A17" s="1" t="s">
        <v>0</v>
      </c>
      <c r="B17" s="1" t="s">
        <v>1</v>
      </c>
      <c r="C17" s="2" t="s">
        <v>2</v>
      </c>
      <c r="D17" s="2" t="s">
        <v>3</v>
      </c>
      <c r="E17" s="3">
        <v>892</v>
      </c>
      <c r="F17" s="1">
        <v>439</v>
      </c>
      <c r="G17" s="3" t="s">
        <v>59</v>
      </c>
      <c r="H17" s="1" t="s">
        <v>60</v>
      </c>
      <c r="I17" s="3" t="s">
        <v>12</v>
      </c>
      <c r="J17" s="3" t="s">
        <v>225</v>
      </c>
      <c r="K17" s="3" t="s">
        <v>226</v>
      </c>
      <c r="L17" s="3"/>
      <c r="M17" s="1"/>
      <c r="N17" s="1"/>
      <c r="O17" s="1"/>
      <c r="P17" s="4">
        <v>3.7</v>
      </c>
      <c r="Q17" s="4">
        <v>2.4219999999999997</v>
      </c>
      <c r="R17" s="4">
        <v>0</v>
      </c>
      <c r="S17" s="28">
        <v>1349.4441888143583</v>
      </c>
      <c r="T17" s="3" t="s">
        <v>227</v>
      </c>
      <c r="U17" s="3" t="s">
        <v>228</v>
      </c>
      <c r="V17" s="3" t="s">
        <v>229</v>
      </c>
      <c r="W17" s="3" t="s">
        <v>224</v>
      </c>
      <c r="X17" s="60">
        <f>AVERAGE(Y17:AB17)</f>
        <v>1349.4441888143583</v>
      </c>
      <c r="Y17" s="28">
        <f>10^((((LOG(P17*Q17))*1.689)+1.776))</f>
        <v>2424.1686604752931</v>
      </c>
      <c r="Z17" s="28">
        <f>10^((((LOG(P17*Q17))*1.5)+1.33))</f>
        <v>573.54010871450248</v>
      </c>
      <c r="AA17" s="28">
        <f>10^((((LOG(P17*Q17))*1.684)+1.586))</f>
        <v>1548.1069240993663</v>
      </c>
      <c r="AB17" s="28">
        <f>10^((((LOG(P17*Q17))*1.734)+1.279))</f>
        <v>851.96106196827122</v>
      </c>
      <c r="AC17" s="28">
        <f>10^((((LOG(P17*Q17))*1.624)+1.427))</f>
        <v>941.14903507402471</v>
      </c>
      <c r="AD17" s="28">
        <f>10^((((LOG(P17*Q17))*1.47)+1.26))</f>
        <v>457.08031544115153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37" s="9" customFormat="1" ht="56" customHeight="1">
      <c r="A18" s="1" t="s">
        <v>0</v>
      </c>
      <c r="B18" s="1" t="s">
        <v>1</v>
      </c>
      <c r="C18" s="2" t="s">
        <v>2</v>
      </c>
      <c r="D18" s="2" t="s">
        <v>3</v>
      </c>
      <c r="E18" s="3">
        <v>908</v>
      </c>
      <c r="F18" s="1">
        <v>2482</v>
      </c>
      <c r="G18" s="3" t="s">
        <v>4</v>
      </c>
      <c r="H18" s="1" t="s">
        <v>5</v>
      </c>
      <c r="I18" s="3" t="s">
        <v>6</v>
      </c>
      <c r="J18" s="3" t="s">
        <v>182</v>
      </c>
      <c r="K18" s="3" t="s">
        <v>180</v>
      </c>
      <c r="L18" s="3"/>
      <c r="M18" s="1" t="s">
        <v>21</v>
      </c>
      <c r="N18" s="1"/>
      <c r="O18" s="1"/>
      <c r="P18" s="4">
        <v>8.9319999999999986</v>
      </c>
      <c r="Q18" s="4">
        <v>4.7530000000000001</v>
      </c>
      <c r="R18" s="4">
        <v>0</v>
      </c>
      <c r="S18" s="28">
        <f>10^(((LOG((P18*1)))*2.6495)+0.60616)</f>
        <v>1335.6683000219939</v>
      </c>
      <c r="T18" s="3" t="s">
        <v>181</v>
      </c>
      <c r="U18" s="3">
        <v>0.95289999999999997</v>
      </c>
      <c r="V18" s="3">
        <v>20</v>
      </c>
      <c r="W18" s="3" t="s">
        <v>178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37" s="9" customFormat="1" ht="56" customHeight="1">
      <c r="A19" s="1" t="s">
        <v>0</v>
      </c>
      <c r="B19" s="1" t="s">
        <v>1</v>
      </c>
      <c r="C19" s="2" t="s">
        <v>2</v>
      </c>
      <c r="D19" s="2" t="s">
        <v>36</v>
      </c>
      <c r="E19" s="3">
        <v>725</v>
      </c>
      <c r="F19" s="1" t="s">
        <v>51</v>
      </c>
      <c r="G19" s="3" t="s">
        <v>40</v>
      </c>
      <c r="H19" s="1" t="s">
        <v>41</v>
      </c>
      <c r="I19" s="3" t="s">
        <v>12</v>
      </c>
      <c r="J19" s="3" t="s">
        <v>52</v>
      </c>
      <c r="K19" s="3" t="s">
        <v>119</v>
      </c>
      <c r="L19" s="3"/>
      <c r="M19" s="1"/>
      <c r="N19" s="1"/>
      <c r="O19" s="1"/>
      <c r="P19" s="4">
        <v>3.69</v>
      </c>
      <c r="Q19" s="4">
        <v>1.9</v>
      </c>
      <c r="R19" s="4">
        <v>0</v>
      </c>
      <c r="S19" s="28">
        <f>AVERAGE((10^(((LOG((P19*Q19)))*1.689)+1.776)),(10^(((LOG((P19*Q19)))*1.684)+1.586)))</f>
        <v>1312.7339045986178</v>
      </c>
      <c r="T19" s="3" t="s">
        <v>143</v>
      </c>
      <c r="U19" s="3" t="s">
        <v>144</v>
      </c>
      <c r="V19" s="3" t="s">
        <v>145</v>
      </c>
      <c r="W19" s="3" t="s">
        <v>142</v>
      </c>
      <c r="X19" s="60">
        <f>AVERAGE(Y19,AA19)</f>
        <v>1312.7339045986178</v>
      </c>
      <c r="Y19" s="28">
        <f>10^((((LOG(P19*Q19))*1.689)+1.776))</f>
        <v>1601.4831162815781</v>
      </c>
      <c r="Z19" s="28">
        <f>10^((((LOG(P19*Q19))*1.5)+1.33))</f>
        <v>396.88981179917397</v>
      </c>
      <c r="AA19" s="28">
        <f>10^((((LOG(P19*Q19))*1.684)+1.586))</f>
        <v>1023.9846929156572</v>
      </c>
      <c r="AB19" s="28">
        <f>10^((((LOG(P19*Q19))*1.734)+1.279))</f>
        <v>556.65031987930638</v>
      </c>
      <c r="AC19" s="28">
        <f>10^((((LOG(P19*Q19))*1.624)+1.427))</f>
        <v>631.75205979601003</v>
      </c>
      <c r="AD19" s="28">
        <f>10^((((LOG(P19*Q19))*1.47)+1.26))</f>
        <v>318.63725470824056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37" s="9" customFormat="1" ht="56" customHeight="1">
      <c r="A20" s="1" t="s">
        <v>0</v>
      </c>
      <c r="B20" s="1" t="s">
        <v>1</v>
      </c>
      <c r="C20" s="2" t="s">
        <v>2</v>
      </c>
      <c r="D20" s="2" t="s">
        <v>17</v>
      </c>
      <c r="E20" s="3">
        <v>30967</v>
      </c>
      <c r="F20" s="1">
        <v>1230</v>
      </c>
      <c r="G20" s="3" t="s">
        <v>18</v>
      </c>
      <c r="H20" s="1" t="s">
        <v>19</v>
      </c>
      <c r="I20" s="3" t="s">
        <v>12</v>
      </c>
      <c r="J20" s="3" t="s">
        <v>65</v>
      </c>
      <c r="K20" s="3" t="s">
        <v>220</v>
      </c>
      <c r="L20" s="3"/>
      <c r="M20" s="1" t="s">
        <v>8</v>
      </c>
      <c r="N20" s="1"/>
      <c r="O20" s="7"/>
      <c r="P20" s="4">
        <v>3.09</v>
      </c>
      <c r="Q20" s="4">
        <v>2.661</v>
      </c>
      <c r="R20" s="4">
        <v>0</v>
      </c>
      <c r="S20" s="28">
        <v>1300.162411182949</v>
      </c>
      <c r="T20" s="3" t="s">
        <v>221</v>
      </c>
      <c r="U20" s="3" t="s">
        <v>222</v>
      </c>
      <c r="V20" s="3" t="s">
        <v>223</v>
      </c>
      <c r="W20" s="3" t="s">
        <v>224</v>
      </c>
      <c r="X20" s="60">
        <f>AVERAGE(Y20,Z20)</f>
        <v>1300.162411182949</v>
      </c>
      <c r="Y20" s="28">
        <f>10^((((LOG(P20*Q20))*1.689)+1.776))</f>
        <v>2096.2383638468609</v>
      </c>
      <c r="Z20" s="28">
        <f>10^((((LOG(P20*Q20))*1.5)+1.33))</f>
        <v>504.08645851903685</v>
      </c>
      <c r="AA20" s="28">
        <f>10^((((LOG(P20*Q20))*1.684)+1.586))</f>
        <v>1339.2623135762578</v>
      </c>
      <c r="AB20" s="28">
        <f>10^((((LOG(P20*Q20))*1.734)+1.279))</f>
        <v>733.86439214299673</v>
      </c>
      <c r="AC20" s="28">
        <f>10^((((LOG(P20*Q20))*1.624)+1.427))</f>
        <v>818.39967239711746</v>
      </c>
      <c r="AD20" s="28">
        <f>10^((((LOG(P20*Q20))*1.47)+1.26))</f>
        <v>402.76797391969677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37" s="9" customFormat="1" ht="56" customHeight="1">
      <c r="A21" s="1" t="s">
        <v>0</v>
      </c>
      <c r="B21" s="1" t="s">
        <v>1</v>
      </c>
      <c r="C21" s="2" t="s">
        <v>2</v>
      </c>
      <c r="D21" s="2" t="s">
        <v>9</v>
      </c>
      <c r="E21" s="3">
        <v>937</v>
      </c>
      <c r="F21" s="1">
        <v>38</v>
      </c>
      <c r="G21" s="3" t="s">
        <v>63</v>
      </c>
      <c r="H21" s="1" t="s">
        <v>64</v>
      </c>
      <c r="I21" s="3" t="s">
        <v>12</v>
      </c>
      <c r="J21" s="3" t="s">
        <v>225</v>
      </c>
      <c r="K21" s="3" t="s">
        <v>226</v>
      </c>
      <c r="L21" s="3"/>
      <c r="M21" s="1"/>
      <c r="N21" s="1"/>
      <c r="O21" s="1"/>
      <c r="P21" s="4">
        <v>3.6799999999999997</v>
      </c>
      <c r="Q21" s="4">
        <v>2.3760000000000003</v>
      </c>
      <c r="R21" s="4">
        <v>0</v>
      </c>
      <c r="S21" s="28">
        <v>1294.9952243984751</v>
      </c>
      <c r="T21" s="3" t="s">
        <v>227</v>
      </c>
      <c r="U21" s="3" t="s">
        <v>228</v>
      </c>
      <c r="V21" s="3" t="s">
        <v>229</v>
      </c>
      <c r="W21" s="3" t="s">
        <v>224</v>
      </c>
      <c r="X21" s="60">
        <f>AVERAGE(Y21:AB21)</f>
        <v>1294.9952243984751</v>
      </c>
      <c r="Y21" s="28">
        <f>10^((((LOG(P21*Q21))*1.689)+1.776))</f>
        <v>2325.5281272341908</v>
      </c>
      <c r="Z21" s="28">
        <f>10^((((LOG(P21*Q21))*1.5)+1.33))</f>
        <v>552.76607667258315</v>
      </c>
      <c r="AA21" s="28">
        <f>10^((((LOG(P21*Q21))*1.684)+1.586))</f>
        <v>1485.2963896147926</v>
      </c>
      <c r="AB21" s="28">
        <f>10^((((LOG(P21*Q21))*1.734)+1.279))</f>
        <v>816.39030407233361</v>
      </c>
      <c r="AC21" s="28">
        <f>10^((((LOG(P21*Q21))*1.624)+1.427))</f>
        <v>904.29779128105611</v>
      </c>
      <c r="AD21" s="28">
        <f>10^((((LOG(P21*Q21))*1.47)+1.26))</f>
        <v>440.84970531430474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 s="7"/>
    </row>
    <row r="22" spans="1:137" s="9" customFormat="1" ht="56" customHeight="1">
      <c r="A22" s="1" t="s">
        <v>0</v>
      </c>
      <c r="B22" s="1" t="s">
        <v>1</v>
      </c>
      <c r="C22" s="2" t="s">
        <v>2</v>
      </c>
      <c r="D22" s="2" t="s">
        <v>36</v>
      </c>
      <c r="E22" s="3">
        <v>725</v>
      </c>
      <c r="F22" s="1" t="s">
        <v>51</v>
      </c>
      <c r="G22" s="3" t="s">
        <v>40</v>
      </c>
      <c r="H22" s="1" t="s">
        <v>41</v>
      </c>
      <c r="I22" s="3" t="s">
        <v>12</v>
      </c>
      <c r="J22" s="3" t="s">
        <v>52</v>
      </c>
      <c r="K22" s="3" t="s">
        <v>119</v>
      </c>
      <c r="L22" s="3"/>
      <c r="M22" s="1"/>
      <c r="N22" s="1"/>
      <c r="O22" s="1"/>
      <c r="P22" s="4">
        <v>3.6189999999999998</v>
      </c>
      <c r="Q22" s="4">
        <v>1.9129999999999998</v>
      </c>
      <c r="R22" s="4">
        <v>0</v>
      </c>
      <c r="S22" s="28">
        <f>AVERAGE((10^(((LOG((P22*Q22)))*1.689)+1.776)),(10^(((LOG((P22*Q22)))*1.684)+1.586)))</f>
        <v>1285.1023526848055</v>
      </c>
      <c r="T22" s="3" t="s">
        <v>143</v>
      </c>
      <c r="U22" s="3" t="s">
        <v>144</v>
      </c>
      <c r="V22" s="3" t="s">
        <v>145</v>
      </c>
      <c r="W22" s="3" t="s">
        <v>142</v>
      </c>
      <c r="X22" s="60">
        <f>AVERAGE(Y22,AA22)</f>
        <v>1285.1023526848055</v>
      </c>
      <c r="Y22" s="28">
        <f>10^((((LOG(P22*Q22))*1.689)+1.776))</f>
        <v>1567.7351699647036</v>
      </c>
      <c r="Z22" s="28">
        <f>10^((((LOG(P22*Q22))*1.5)+1.33))</f>
        <v>389.45324758868406</v>
      </c>
      <c r="AA22" s="28">
        <f>10^((((LOG(P22*Q22))*1.684)+1.586))</f>
        <v>1002.4695354049074</v>
      </c>
      <c r="AB22" s="28">
        <f>10^((((LOG(P22*Q22))*1.734)+1.279))</f>
        <v>544.61094006659607</v>
      </c>
      <c r="AC22" s="28">
        <f>10^((((LOG(P22*Q22))*1.624)+1.427))</f>
        <v>618.94629883192431</v>
      </c>
      <c r="AD22" s="28">
        <f>10^((((LOG(P22*Q22))*1.47)+1.26))</f>
        <v>312.78521992664116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 s="7"/>
    </row>
    <row r="23" spans="1:137" s="9" customFormat="1" ht="56" customHeight="1">
      <c r="A23" s="1" t="s">
        <v>0</v>
      </c>
      <c r="B23" s="1" t="s">
        <v>1</v>
      </c>
      <c r="C23" s="2" t="s">
        <v>2</v>
      </c>
      <c r="D23" s="2" t="s">
        <v>36</v>
      </c>
      <c r="E23" s="3">
        <v>725</v>
      </c>
      <c r="F23" s="1" t="s">
        <v>51</v>
      </c>
      <c r="G23" s="3" t="s">
        <v>40</v>
      </c>
      <c r="H23" s="1" t="s">
        <v>41</v>
      </c>
      <c r="I23" s="3" t="s">
        <v>12</v>
      </c>
      <c r="J23" s="3" t="s">
        <v>52</v>
      </c>
      <c r="K23" s="3" t="s">
        <v>119</v>
      </c>
      <c r="L23" s="3"/>
      <c r="M23" s="1"/>
      <c r="N23" s="1"/>
      <c r="O23" s="1"/>
      <c r="P23" s="4">
        <v>3.5350000000000001</v>
      </c>
      <c r="Q23" s="4">
        <v>1.9510000000000001</v>
      </c>
      <c r="R23" s="4">
        <v>0</v>
      </c>
      <c r="S23" s="28">
        <f>AVERAGE((10^(((LOG((P23*Q23)))*1.689)+1.776)),(10^(((LOG((P23*Q23)))*1.684)+1.586)))</f>
        <v>1276.8577118843027</v>
      </c>
      <c r="T23" s="3" t="s">
        <v>143</v>
      </c>
      <c r="U23" s="3" t="s">
        <v>144</v>
      </c>
      <c r="V23" s="3" t="s">
        <v>145</v>
      </c>
      <c r="W23" s="3" t="s">
        <v>142</v>
      </c>
      <c r="X23" s="60">
        <f>AVERAGE(Y23,AA23)</f>
        <v>1276.8577118843027</v>
      </c>
      <c r="Y23" s="28">
        <f>10^((((LOG(P23*Q23))*1.689)+1.776))</f>
        <v>1557.6656944281244</v>
      </c>
      <c r="Z23" s="28">
        <f>10^((((LOG(P23*Q23))*1.5)+1.33))</f>
        <v>387.23092293532443</v>
      </c>
      <c r="AA23" s="28">
        <f>10^((((LOG(P23*Q23))*1.684)+1.586))</f>
        <v>996.04972934048112</v>
      </c>
      <c r="AB23" s="28">
        <f>10^((((LOG(P23*Q23))*1.734)+1.279))</f>
        <v>541.02004498869587</v>
      </c>
      <c r="AC23" s="28">
        <f>10^((((LOG(P23*Q23))*1.624)+1.427))</f>
        <v>615.12336054847572</v>
      </c>
      <c r="AD23" s="28">
        <f>10^((((LOG(P23*Q23))*1.47)+1.26))</f>
        <v>311.03598031764261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</row>
    <row r="24" spans="1:137" s="9" customFormat="1" ht="56" customHeight="1">
      <c r="A24" s="1" t="s">
        <v>0</v>
      </c>
      <c r="B24" s="1" t="s">
        <v>1</v>
      </c>
      <c r="C24" s="2" t="s">
        <v>2</v>
      </c>
      <c r="D24" s="2" t="s">
        <v>3</v>
      </c>
      <c r="E24" s="3">
        <v>892</v>
      </c>
      <c r="F24" s="1" t="s">
        <v>51</v>
      </c>
      <c r="G24" s="3" t="s">
        <v>59</v>
      </c>
      <c r="H24" s="1" t="s">
        <v>60</v>
      </c>
      <c r="I24" s="3" t="s">
        <v>12</v>
      </c>
      <c r="J24" s="3" t="s">
        <v>225</v>
      </c>
      <c r="K24" s="3" t="s">
        <v>226</v>
      </c>
      <c r="L24" s="3"/>
      <c r="M24" s="1"/>
      <c r="N24" s="1"/>
      <c r="O24" s="1"/>
      <c r="P24" s="4">
        <v>3.585</v>
      </c>
      <c r="Q24" s="4">
        <v>2.395</v>
      </c>
      <c r="R24" s="4">
        <v>0</v>
      </c>
      <c r="S24" s="28">
        <v>1256.1476392066756</v>
      </c>
      <c r="T24" s="3" t="s">
        <v>227</v>
      </c>
      <c r="U24" s="3" t="s">
        <v>228</v>
      </c>
      <c r="V24" s="3" t="s">
        <v>229</v>
      </c>
      <c r="W24" s="3" t="s">
        <v>224</v>
      </c>
      <c r="X24" s="60">
        <f>AVERAGE(Y24:AB24)</f>
        <v>1256.1476392066756</v>
      </c>
      <c r="Y24" s="28">
        <f>10^((((LOG(P24*Q24))*1.689)+1.776))</f>
        <v>2255.1696112901377</v>
      </c>
      <c r="Z24" s="28">
        <f>10^((((LOG(P24*Q24))*1.5)+1.33))</f>
        <v>537.88819955798601</v>
      </c>
      <c r="AA24" s="28">
        <f>10^((((LOG(P24*Q24))*1.684)+1.586))</f>
        <v>1440.4899655694674</v>
      </c>
      <c r="AB24" s="28">
        <f>10^((((LOG(P24*Q24))*1.734)+1.279))</f>
        <v>791.04278040911129</v>
      </c>
      <c r="AC24" s="28">
        <f>10^((((LOG(P24*Q24))*1.624)+1.427))</f>
        <v>877.97582271384863</v>
      </c>
      <c r="AD24" s="28">
        <f>10^((((LOG(P24*Q24))*1.47)+1.26))</f>
        <v>429.21824681303735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</row>
    <row r="25" spans="1:137" s="9" customFormat="1" ht="56" customHeight="1">
      <c r="A25" s="1" t="s">
        <v>0</v>
      </c>
      <c r="B25" s="1" t="s">
        <v>1</v>
      </c>
      <c r="C25" s="2" t="s">
        <v>2</v>
      </c>
      <c r="D25" s="2" t="s">
        <v>28</v>
      </c>
      <c r="E25" s="3">
        <v>1018</v>
      </c>
      <c r="F25" s="1"/>
      <c r="G25" s="3" t="s">
        <v>33</v>
      </c>
      <c r="H25" s="1" t="s">
        <v>34</v>
      </c>
      <c r="I25" s="3" t="s">
        <v>6</v>
      </c>
      <c r="J25" s="3" t="s">
        <v>65</v>
      </c>
      <c r="K25" s="3" t="s">
        <v>220</v>
      </c>
      <c r="L25" s="3"/>
      <c r="M25" s="1"/>
      <c r="N25" s="1"/>
      <c r="O25" s="11"/>
      <c r="P25" s="12">
        <v>3.569</v>
      </c>
      <c r="Q25" s="12">
        <v>2.2489999999999997</v>
      </c>
      <c r="R25" s="12">
        <v>0</v>
      </c>
      <c r="S25" s="28">
        <v>1249.4027719009684</v>
      </c>
      <c r="T25" s="3" t="s">
        <v>221</v>
      </c>
      <c r="U25" s="3" t="s">
        <v>222</v>
      </c>
      <c r="V25" s="3" t="s">
        <v>223</v>
      </c>
      <c r="W25" s="3" t="s">
        <v>224</v>
      </c>
      <c r="X25" s="60">
        <f>AVERAGE(Y25,Z25)</f>
        <v>1249.4027719009684</v>
      </c>
      <c r="Y25" s="28">
        <f>10^((((LOG(P25*Q25))*1.689)+1.776))</f>
        <v>2012.6178017082671</v>
      </c>
      <c r="Z25" s="28">
        <f>10^((((LOG(P25*Q25))*1.5)+1.33))</f>
        <v>486.18774209366978</v>
      </c>
      <c r="AA25" s="28">
        <f>10^((((LOG(P25*Q25))*1.684)+1.586))</f>
        <v>1285.9930743120372</v>
      </c>
      <c r="AB25" s="28">
        <f>10^((((LOG(P25*Q25))*1.734)+1.279))</f>
        <v>703.82620068927883</v>
      </c>
      <c r="AC25" s="28">
        <f>10^((((LOG(P25*Q25))*1.624)+1.427))</f>
        <v>786.98502674424094</v>
      </c>
      <c r="AD25" s="28">
        <f>10^((((LOG(P25*Q25))*1.47)+1.26))</f>
        <v>388.74778272494268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</row>
    <row r="26" spans="1:137" s="9" customFormat="1" ht="56" customHeight="1">
      <c r="A26" s="1" t="s">
        <v>0</v>
      </c>
      <c r="B26" s="1" t="s">
        <v>1</v>
      </c>
      <c r="C26" s="2" t="s">
        <v>2</v>
      </c>
      <c r="D26" s="2" t="s">
        <v>36</v>
      </c>
      <c r="E26" s="3">
        <v>725</v>
      </c>
      <c r="F26" s="1" t="s">
        <v>51</v>
      </c>
      <c r="G26" s="3" t="s">
        <v>40</v>
      </c>
      <c r="H26" s="1" t="s">
        <v>41</v>
      </c>
      <c r="I26" s="3" t="s">
        <v>12</v>
      </c>
      <c r="J26" s="3" t="s">
        <v>52</v>
      </c>
      <c r="K26" s="3" t="s">
        <v>119</v>
      </c>
      <c r="L26" s="3"/>
      <c r="M26" s="1"/>
      <c r="N26" s="1"/>
      <c r="O26" s="1"/>
      <c r="P26" s="4">
        <v>3.4509999999999996</v>
      </c>
      <c r="Q26" s="4">
        <v>1.9710000000000001</v>
      </c>
      <c r="R26" s="4">
        <v>0</v>
      </c>
      <c r="S26" s="28">
        <f>AVERAGE((10^(((LOG((P26*Q26)))*1.689)+1.776)),(10^(((LOG((P26*Q26)))*1.684)+1.586)))</f>
        <v>1247.3683610205694</v>
      </c>
      <c r="T26" s="3" t="s">
        <v>143</v>
      </c>
      <c r="U26" s="3" t="s">
        <v>144</v>
      </c>
      <c r="V26" s="3" t="s">
        <v>145</v>
      </c>
      <c r="W26" s="3" t="s">
        <v>142</v>
      </c>
      <c r="X26" s="60">
        <f>AVERAGE(Y26,AA26)</f>
        <v>1247.3683610205694</v>
      </c>
      <c r="Y26" s="28">
        <f>10^((((LOG(P26*Q26))*1.689)+1.776))</f>
        <v>1521.6499099955961</v>
      </c>
      <c r="Z26" s="28">
        <f>10^((((LOG(P26*Q26))*1.5)+1.33))</f>
        <v>379.26902512985436</v>
      </c>
      <c r="AA26" s="28">
        <f>10^((((LOG(P26*Q26))*1.684)+1.586))</f>
        <v>973.08681204554262</v>
      </c>
      <c r="AB26" s="28">
        <f>10^((((LOG(P26*Q26))*1.734)+1.279))</f>
        <v>528.18147604502622</v>
      </c>
      <c r="AC26" s="28">
        <f>10^((((LOG(P26*Q26))*1.624)+1.427))</f>
        <v>601.44191575775233</v>
      </c>
      <c r="AD26" s="28">
        <f>10^((((LOG(P26*Q26))*1.47)+1.26))</f>
        <v>304.76734231418044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</row>
    <row r="27" spans="1:137" s="9" customFormat="1" ht="56" customHeight="1">
      <c r="A27" s="1" t="s">
        <v>0</v>
      </c>
      <c r="B27" s="1" t="s">
        <v>1</v>
      </c>
      <c r="C27" s="2" t="s">
        <v>2</v>
      </c>
      <c r="D27" s="2" t="s">
        <v>28</v>
      </c>
      <c r="E27" s="3">
        <v>1018</v>
      </c>
      <c r="F27" s="1">
        <v>70</v>
      </c>
      <c r="G27" s="3" t="s">
        <v>33</v>
      </c>
      <c r="H27" s="1" t="s">
        <v>34</v>
      </c>
      <c r="I27" s="3" t="s">
        <v>6</v>
      </c>
      <c r="J27" s="3" t="s">
        <v>32</v>
      </c>
      <c r="K27" s="3" t="s">
        <v>118</v>
      </c>
      <c r="L27" s="3"/>
      <c r="M27" s="1" t="s">
        <v>21</v>
      </c>
      <c r="N27" s="1"/>
      <c r="O27" s="11"/>
      <c r="P27" s="12">
        <v>3.1219999999999999</v>
      </c>
      <c r="Q27" s="12">
        <v>1.9300000000000002</v>
      </c>
      <c r="R27" s="12">
        <v>0</v>
      </c>
      <c r="S27" s="28">
        <f>((10^(((LOG((P27*Q27)))*1.689)+1.776)))</f>
        <v>1239.9479669721002</v>
      </c>
      <c r="T27" s="3" t="s">
        <v>122</v>
      </c>
      <c r="U27" s="3">
        <v>0.94199999999999995</v>
      </c>
      <c r="V27" s="3">
        <v>29.2</v>
      </c>
      <c r="W27" s="3" t="s">
        <v>131</v>
      </c>
      <c r="X27"/>
      <c r="Y27" s="59">
        <f>10^((((LOG(P27*Q27))*1.689)+1.776))</f>
        <v>1239.9479669721002</v>
      </c>
      <c r="Z27" s="28">
        <f>10^((((LOG(P27*Q27))*1.5)+1.33))</f>
        <v>316.21707096735713</v>
      </c>
      <c r="AA27" s="28">
        <f>10^((((LOG(P27*Q27))*1.684)+1.586))</f>
        <v>793.42066891461263</v>
      </c>
      <c r="AB27" s="28">
        <f>10^((((LOG(P27*Q27))*1.734)+1.279))</f>
        <v>428.05839641934318</v>
      </c>
      <c r="AC27" s="28">
        <f>10^((((LOG(P27*Q27))*1.624)+1.427))</f>
        <v>493.97400755529026</v>
      </c>
      <c r="AD27" s="28">
        <f>10^((((LOG(P27*Q27))*1.47)+1.26))</f>
        <v>255.02667306350705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</row>
    <row r="28" spans="1:137" s="9" customFormat="1" ht="56" customHeight="1">
      <c r="A28" s="1" t="s">
        <v>0</v>
      </c>
      <c r="B28" s="1" t="s">
        <v>1</v>
      </c>
      <c r="C28" s="2" t="s">
        <v>2</v>
      </c>
      <c r="D28" s="2" t="s">
        <v>3</v>
      </c>
      <c r="E28" s="3">
        <v>892</v>
      </c>
      <c r="F28" s="1" t="s">
        <v>51</v>
      </c>
      <c r="G28" s="3" t="s">
        <v>59</v>
      </c>
      <c r="H28" s="1" t="s">
        <v>60</v>
      </c>
      <c r="I28" s="3" t="s">
        <v>12</v>
      </c>
      <c r="J28" s="3" t="s">
        <v>225</v>
      </c>
      <c r="K28" s="3" t="s">
        <v>226</v>
      </c>
      <c r="L28" s="3"/>
      <c r="M28" s="1"/>
      <c r="N28" s="1"/>
      <c r="O28" s="1"/>
      <c r="P28" s="4">
        <v>4.1270000000000007</v>
      </c>
      <c r="Q28" s="4">
        <v>2.044</v>
      </c>
      <c r="R28" s="4">
        <v>0</v>
      </c>
      <c r="S28" s="28">
        <v>1219.5021304702668</v>
      </c>
      <c r="T28" s="3" t="s">
        <v>227</v>
      </c>
      <c r="U28" s="3" t="s">
        <v>228</v>
      </c>
      <c r="V28" s="3" t="s">
        <v>229</v>
      </c>
      <c r="W28" s="3" t="s">
        <v>224</v>
      </c>
      <c r="X28" s="60">
        <f>AVERAGE(Y28:AB28)</f>
        <v>1219.5021304702668</v>
      </c>
      <c r="Y28" s="28">
        <f>10^((((LOG(P28*Q28))*1.689)+1.776))</f>
        <v>2188.8139281780609</v>
      </c>
      <c r="Z28" s="28">
        <f>10^((((LOG(P28*Q28))*1.5)+1.33))</f>
        <v>523.80910177261592</v>
      </c>
      <c r="AA28" s="28">
        <f>10^((((LOG(P28*Q28))*1.684)+1.586))</f>
        <v>1398.2288758282582</v>
      </c>
      <c r="AB28" s="28">
        <f>10^((((LOG(P28*Q28))*1.734)+1.279))</f>
        <v>767.15661610213203</v>
      </c>
      <c r="AC28" s="28">
        <f>10^((((LOG(P28*Q28))*1.624)+1.427))</f>
        <v>853.12240007388232</v>
      </c>
      <c r="AD28" s="28">
        <f>10^((((LOG(P28*Q28))*1.47)+1.26))</f>
        <v>418.20534553032331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 s="8"/>
    </row>
    <row r="29" spans="1:137" s="9" customFormat="1" ht="56" customHeight="1">
      <c r="A29" s="1" t="s">
        <v>0</v>
      </c>
      <c r="B29" s="1" t="s">
        <v>1</v>
      </c>
      <c r="C29" s="2" t="s">
        <v>2</v>
      </c>
      <c r="D29" s="2" t="s">
        <v>3</v>
      </c>
      <c r="E29" s="3">
        <v>892</v>
      </c>
      <c r="F29" s="20" t="s">
        <v>82</v>
      </c>
      <c r="G29" s="3" t="s">
        <v>59</v>
      </c>
      <c r="H29" s="1" t="s">
        <v>60</v>
      </c>
      <c r="I29" s="3" t="s">
        <v>12</v>
      </c>
      <c r="J29" s="3" t="s">
        <v>58</v>
      </c>
      <c r="K29" s="3" t="s">
        <v>154</v>
      </c>
      <c r="L29" s="3"/>
      <c r="M29" s="1" t="s">
        <v>8</v>
      </c>
      <c r="N29" s="1"/>
      <c r="O29" s="1"/>
      <c r="P29" s="4">
        <v>2.7</v>
      </c>
      <c r="Q29" s="4">
        <v>1.3900000000000001</v>
      </c>
      <c r="R29" s="4">
        <v>0</v>
      </c>
      <c r="S29" s="28">
        <f>10^(((LOG((P29*1)))*2.988)+1.797)</f>
        <v>1218.7508379554704</v>
      </c>
      <c r="T29" s="3" t="s">
        <v>155</v>
      </c>
      <c r="U29" s="3">
        <v>0.751</v>
      </c>
      <c r="V29" s="3">
        <v>67.3</v>
      </c>
      <c r="W29" s="3" t="s">
        <v>142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 s="7"/>
    </row>
    <row r="30" spans="1:137" s="9" customFormat="1" ht="56" customHeight="1">
      <c r="A30" s="1" t="s">
        <v>0</v>
      </c>
      <c r="B30" s="1" t="s">
        <v>1</v>
      </c>
      <c r="C30" s="10" t="s">
        <v>2</v>
      </c>
      <c r="D30" s="2" t="s">
        <v>9</v>
      </c>
      <c r="E30" s="1">
        <v>31034</v>
      </c>
      <c r="F30" s="1">
        <v>142</v>
      </c>
      <c r="G30" s="1" t="s">
        <v>47</v>
      </c>
      <c r="H30" s="1" t="s">
        <v>48</v>
      </c>
      <c r="I30" s="1" t="s">
        <v>12</v>
      </c>
      <c r="J30" s="1" t="s">
        <v>53</v>
      </c>
      <c r="K30" s="3" t="s">
        <v>120</v>
      </c>
      <c r="L30" s="3"/>
      <c r="M30" s="1" t="s">
        <v>8</v>
      </c>
      <c r="N30" s="1"/>
      <c r="O30" s="1"/>
      <c r="P30" s="1">
        <v>3.6350000000000002</v>
      </c>
      <c r="Q30" s="1">
        <v>2.1350000000000002</v>
      </c>
      <c r="R30" s="1">
        <v>0</v>
      </c>
      <c r="S30" s="28">
        <f>10^(((LOG((P30*Q30)))*1.684)+1.586)</f>
        <v>1215.0536769982921</v>
      </c>
      <c r="T30" s="3" t="s">
        <v>146</v>
      </c>
      <c r="U30" s="3">
        <v>0.93500000000000005</v>
      </c>
      <c r="V30" s="3">
        <v>30.8</v>
      </c>
      <c r="W30" s="3" t="s">
        <v>142</v>
      </c>
      <c r="X30"/>
      <c r="Y30" s="28">
        <f>10^((((LOG(P30*Q30))*1.689)+1.776))</f>
        <v>1901.2751656475448</v>
      </c>
      <c r="Z30" s="28">
        <f>10^((((LOG(P30*Q30))*1.5)+1.33))</f>
        <v>462.22501140067413</v>
      </c>
      <c r="AA30" s="59">
        <f>10^((((LOG(P30*Q30))*1.684)+1.586))</f>
        <v>1215.0536769982921</v>
      </c>
      <c r="AB30" s="28">
        <f>10^((((LOG(P30*Q30))*1.734)+1.279))</f>
        <v>663.8815186138487</v>
      </c>
      <c r="AC30" s="28">
        <f>10^((((LOG(P30*Q30))*1.624)+1.427))</f>
        <v>745.0772901395809</v>
      </c>
      <c r="AD30" s="28">
        <f>10^((((LOG(P30*Q30))*1.47)+1.26))</f>
        <v>369.9613648795056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 s="7"/>
    </row>
    <row r="31" spans="1:137" s="9" customFormat="1" ht="56" customHeight="1">
      <c r="A31" s="1" t="s">
        <v>0</v>
      </c>
      <c r="B31" s="1" t="s">
        <v>1</v>
      </c>
      <c r="C31" s="2" t="s">
        <v>2</v>
      </c>
      <c r="D31" s="2" t="s">
        <v>3</v>
      </c>
      <c r="E31" s="3">
        <v>892</v>
      </c>
      <c r="F31" s="1">
        <v>228</v>
      </c>
      <c r="G31" s="3" t="s">
        <v>59</v>
      </c>
      <c r="H31" s="1" t="s">
        <v>60</v>
      </c>
      <c r="I31" s="3" t="s">
        <v>12</v>
      </c>
      <c r="J31" s="3" t="s">
        <v>225</v>
      </c>
      <c r="K31" s="3" t="s">
        <v>226</v>
      </c>
      <c r="L31" s="3"/>
      <c r="M31" s="1"/>
      <c r="N31" s="1"/>
      <c r="O31" s="1"/>
      <c r="P31" s="4">
        <v>3.3560000000000003</v>
      </c>
      <c r="Q31" s="4">
        <v>2.5070000000000001</v>
      </c>
      <c r="R31" s="4">
        <v>0</v>
      </c>
      <c r="S31" s="28">
        <v>1214.1584362391648</v>
      </c>
      <c r="T31" s="3" t="s">
        <v>227</v>
      </c>
      <c r="U31" s="3" t="s">
        <v>228</v>
      </c>
      <c r="V31" s="3" t="s">
        <v>229</v>
      </c>
      <c r="W31" s="3" t="s">
        <v>224</v>
      </c>
      <c r="X31" s="60">
        <f>AVERAGE(Y31:AB31)</f>
        <v>1214.1584362391648</v>
      </c>
      <c r="Y31" s="28">
        <f>10^((((LOG(P31*Q31))*1.689)+1.776))</f>
        <v>2179.1390698631121</v>
      </c>
      <c r="Z31" s="28">
        <f>10^((((LOG(P31*Q31))*1.5)+1.33))</f>
        <v>521.75236843547088</v>
      </c>
      <c r="AA31" s="28">
        <f>10^((((LOG(P31*Q31))*1.684)+1.586))</f>
        <v>1392.0667676250607</v>
      </c>
      <c r="AB31" s="28">
        <f>10^((((LOG(P31*Q31))*1.734)+1.279))</f>
        <v>763.67553903301575</v>
      </c>
      <c r="AC31" s="28">
        <f>10^((((LOG(P31*Q31))*1.624)+1.427))</f>
        <v>849.49629417226242</v>
      </c>
      <c r="AD31" s="28">
        <f>10^((((LOG(P31*Q31))*1.47)+1.26))</f>
        <v>416.59604306195081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 s="7"/>
    </row>
    <row r="32" spans="1:137" s="9" customFormat="1" ht="56" customHeight="1">
      <c r="A32" s="1" t="s">
        <v>0</v>
      </c>
      <c r="B32" s="1" t="s">
        <v>1</v>
      </c>
      <c r="C32" s="2" t="s">
        <v>2</v>
      </c>
      <c r="D32" s="2" t="s">
        <v>36</v>
      </c>
      <c r="E32" s="3">
        <v>725</v>
      </c>
      <c r="F32" s="1" t="s">
        <v>51</v>
      </c>
      <c r="G32" s="3" t="s">
        <v>40</v>
      </c>
      <c r="H32" s="1" t="s">
        <v>41</v>
      </c>
      <c r="I32" s="3" t="s">
        <v>12</v>
      </c>
      <c r="J32" s="3" t="s">
        <v>52</v>
      </c>
      <c r="K32" s="3" t="s">
        <v>119</v>
      </c>
      <c r="L32" s="3"/>
      <c r="M32" s="1"/>
      <c r="N32" s="1"/>
      <c r="O32" s="1"/>
      <c r="P32" s="4">
        <v>3.55</v>
      </c>
      <c r="Q32" s="4">
        <v>1.8829999999999998</v>
      </c>
      <c r="R32" s="4">
        <v>0</v>
      </c>
      <c r="S32" s="28">
        <f>AVERAGE((10^(((LOG((P32*Q32)))*1.689)+1.776)),(10^(((LOG((P32*Q32)))*1.684)+1.586)))</f>
        <v>1211.3024314997483</v>
      </c>
      <c r="T32" s="3" t="s">
        <v>143</v>
      </c>
      <c r="U32" s="3" t="s">
        <v>144</v>
      </c>
      <c r="V32" s="3" t="s">
        <v>145</v>
      </c>
      <c r="W32" s="3" t="s">
        <v>142</v>
      </c>
      <c r="X32" s="60">
        <f>AVERAGE(Y32,AA32)</f>
        <v>1211.3024314997483</v>
      </c>
      <c r="Y32" s="28">
        <f>10^((((LOG(P32*Q32))*1.689)+1.776))</f>
        <v>1477.603390007765</v>
      </c>
      <c r="Z32" s="28">
        <f>10^((((LOG(P32*Q32))*1.5)+1.33))</f>
        <v>369.50303472975747</v>
      </c>
      <c r="AA32" s="28">
        <f>10^((((LOG(P32*Q32))*1.684)+1.586))</f>
        <v>945.00147299173148</v>
      </c>
      <c r="AB32" s="28">
        <f>10^((((LOG(P32*Q32))*1.734)+1.279))</f>
        <v>512.49120778445695</v>
      </c>
      <c r="AC32" s="28">
        <f>10^((((LOG(P32*Q32))*1.624)+1.427))</f>
        <v>584.69282580806032</v>
      </c>
      <c r="AD32" s="28">
        <f>10^((((LOG(P32*Q32))*1.47)+1.26))</f>
        <v>297.07468781742892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 s="7"/>
    </row>
    <row r="33" spans="1:137" s="9" customFormat="1" ht="56" customHeight="1">
      <c r="A33" s="1" t="s">
        <v>0</v>
      </c>
      <c r="B33" s="1" t="s">
        <v>1</v>
      </c>
      <c r="C33" s="2" t="s">
        <v>2</v>
      </c>
      <c r="D33" s="2" t="s">
        <v>36</v>
      </c>
      <c r="E33" s="3">
        <v>725</v>
      </c>
      <c r="F33" s="1" t="s">
        <v>51</v>
      </c>
      <c r="G33" s="3" t="s">
        <v>40</v>
      </c>
      <c r="H33" s="1" t="s">
        <v>41</v>
      </c>
      <c r="I33" s="3" t="s">
        <v>12</v>
      </c>
      <c r="J33" s="3" t="s">
        <v>52</v>
      </c>
      <c r="K33" s="3" t="s">
        <v>119</v>
      </c>
      <c r="L33" s="3"/>
      <c r="M33" s="1"/>
      <c r="N33" s="1"/>
      <c r="O33" s="1"/>
      <c r="P33" s="4">
        <v>3.6799999999999997</v>
      </c>
      <c r="Q33" s="4">
        <v>1.8069999999999999</v>
      </c>
      <c r="R33" s="4">
        <v>0</v>
      </c>
      <c r="S33" s="28">
        <f>AVERAGE((10^(((LOG((P33*Q33)))*1.689)+1.776)),(10^(((LOG((P33*Q33)))*1.684)+1.586)))</f>
        <v>1200.6555376932306</v>
      </c>
      <c r="T33" s="3" t="s">
        <v>143</v>
      </c>
      <c r="U33" s="3" t="s">
        <v>144</v>
      </c>
      <c r="V33" s="3" t="s">
        <v>145</v>
      </c>
      <c r="W33" s="3" t="s">
        <v>142</v>
      </c>
      <c r="X33" s="60">
        <f>AVERAGE(Y33,AA33)</f>
        <v>1200.6555376932306</v>
      </c>
      <c r="Y33" s="28">
        <f>10^((((LOG(P33*Q33))*1.689)+1.776))</f>
        <v>1464.6008620247658</v>
      </c>
      <c r="Z33" s="28">
        <f>10^((((LOG(P33*Q33))*1.5)+1.33))</f>
        <v>366.61392518525452</v>
      </c>
      <c r="AA33" s="28">
        <f>10^((((LOG(P33*Q33))*1.684)+1.586))</f>
        <v>936.71021336169542</v>
      </c>
      <c r="AB33" s="28">
        <f>10^((((LOG(P33*Q33))*1.734)+1.279))</f>
        <v>507.8618076331814</v>
      </c>
      <c r="AC33" s="28">
        <f>10^((((LOG(P33*Q33))*1.624)+1.427))</f>
        <v>579.74484718364261</v>
      </c>
      <c r="AD33" s="28">
        <f>10^((((LOG(P33*Q33))*1.47)+1.26))</f>
        <v>294.79816624062295</v>
      </c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 s="7"/>
    </row>
    <row r="34" spans="1:137" s="9" customFormat="1" ht="56" customHeight="1">
      <c r="A34" s="3" t="s">
        <v>0</v>
      </c>
      <c r="B34" s="1" t="s">
        <v>1</v>
      </c>
      <c r="C34" s="2" t="s">
        <v>2</v>
      </c>
      <c r="D34" s="2" t="s">
        <v>9</v>
      </c>
      <c r="E34" s="3">
        <v>40449</v>
      </c>
      <c r="F34" s="3">
        <v>112</v>
      </c>
      <c r="G34" s="3" t="s">
        <v>80</v>
      </c>
      <c r="H34" s="1" t="s">
        <v>73</v>
      </c>
      <c r="I34" s="3" t="s">
        <v>12</v>
      </c>
      <c r="J34" s="3" t="s">
        <v>182</v>
      </c>
      <c r="K34" s="3" t="s">
        <v>180</v>
      </c>
      <c r="L34" s="3"/>
      <c r="M34" s="3" t="s">
        <v>21</v>
      </c>
      <c r="N34" s="1"/>
      <c r="O34" s="11"/>
      <c r="P34" s="12">
        <v>8.5629999999999988</v>
      </c>
      <c r="Q34" s="12">
        <v>4.3710000000000004</v>
      </c>
      <c r="R34" s="12">
        <v>0</v>
      </c>
      <c r="S34" s="28">
        <f>10^(((LOG((P34*1)))*2.6495)+0.60616)</f>
        <v>1194.4072714851588</v>
      </c>
      <c r="T34" s="3" t="s">
        <v>181</v>
      </c>
      <c r="U34" s="3">
        <v>0.95289999999999997</v>
      </c>
      <c r="V34" s="3">
        <v>20</v>
      </c>
      <c r="W34" s="3" t="s">
        <v>178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 s="7"/>
    </row>
    <row r="35" spans="1:137" s="9" customFormat="1" ht="56" customHeight="1">
      <c r="A35" s="1" t="s">
        <v>0</v>
      </c>
      <c r="B35" s="1" t="s">
        <v>1</v>
      </c>
      <c r="C35" s="2" t="s">
        <v>2</v>
      </c>
      <c r="D35" s="2" t="s">
        <v>28</v>
      </c>
      <c r="E35" s="3">
        <v>1018</v>
      </c>
      <c r="F35" s="1">
        <v>13</v>
      </c>
      <c r="G35" s="3" t="s">
        <v>33</v>
      </c>
      <c r="H35" s="1" t="s">
        <v>34</v>
      </c>
      <c r="I35" s="3" t="s">
        <v>6</v>
      </c>
      <c r="J35" s="3" t="s">
        <v>32</v>
      </c>
      <c r="K35" s="3" t="s">
        <v>118</v>
      </c>
      <c r="L35" s="3"/>
      <c r="M35" s="1" t="s">
        <v>21</v>
      </c>
      <c r="N35" s="1"/>
      <c r="O35" s="11"/>
      <c r="P35" s="12">
        <v>3.0300000000000002</v>
      </c>
      <c r="Q35" s="12">
        <v>1.9410000000000001</v>
      </c>
      <c r="R35" s="12">
        <v>0</v>
      </c>
      <c r="S35" s="28">
        <f>((10^(((LOG((P35*Q35)))*1.689)+1.776)))</f>
        <v>1190.2322918610641</v>
      </c>
      <c r="T35" s="3" t="s">
        <v>122</v>
      </c>
      <c r="U35" s="3">
        <v>0.94199999999999995</v>
      </c>
      <c r="V35" s="3">
        <v>29.2</v>
      </c>
      <c r="W35" s="3" t="s">
        <v>130</v>
      </c>
      <c r="X35"/>
      <c r="Y35" s="59">
        <f>10^((((LOG(P35*Q35))*1.689)+1.776))</f>
        <v>1190.2322918610641</v>
      </c>
      <c r="Z35" s="28">
        <f>10^((((LOG(P35*Q35))*1.5)+1.33))</f>
        <v>304.93146890460548</v>
      </c>
      <c r="AA35" s="28">
        <f>10^((((LOG(P35*Q35))*1.684)+1.586))</f>
        <v>761.70075837505453</v>
      </c>
      <c r="AB35" s="28">
        <f>10^((((LOG(P35*Q35))*1.734)+1.279))</f>
        <v>410.44767146425767</v>
      </c>
      <c r="AC35" s="28">
        <f>10^((((LOG(P35*Q35))*1.624)+1.427))</f>
        <v>474.9154498165783</v>
      </c>
      <c r="AD35" s="28">
        <f>10^((((LOG(P35*Q35))*1.47)+1.26))</f>
        <v>246.10373278118286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 s="7"/>
    </row>
    <row r="36" spans="1:137" s="9" customFormat="1" ht="56" customHeight="1">
      <c r="A36" s="1" t="s">
        <v>0</v>
      </c>
      <c r="B36" s="1" t="s">
        <v>1</v>
      </c>
      <c r="C36" s="2" t="s">
        <v>2</v>
      </c>
      <c r="D36" s="2" t="s">
        <v>36</v>
      </c>
      <c r="E36" s="3">
        <v>725</v>
      </c>
      <c r="F36" s="1" t="s">
        <v>51</v>
      </c>
      <c r="G36" s="3" t="s">
        <v>40</v>
      </c>
      <c r="H36" s="1" t="s">
        <v>41</v>
      </c>
      <c r="I36" s="3" t="s">
        <v>12</v>
      </c>
      <c r="J36" s="3" t="s">
        <v>52</v>
      </c>
      <c r="K36" s="3" t="s">
        <v>119</v>
      </c>
      <c r="L36" s="3"/>
      <c r="M36" s="1"/>
      <c r="N36" s="1"/>
      <c r="O36" s="1"/>
      <c r="P36" s="4">
        <v>4.17</v>
      </c>
      <c r="Q36" s="4">
        <v>1.583</v>
      </c>
      <c r="R36" s="4">
        <v>0</v>
      </c>
      <c r="S36" s="28">
        <f>AVERAGE((10^(((LOG((P36*Q36)))*1.689)+1.776)),(10^(((LOG((P36*Q36)))*1.684)+1.586)))</f>
        <v>1185.8736654697439</v>
      </c>
      <c r="T36" s="3" t="s">
        <v>143</v>
      </c>
      <c r="U36" s="3" t="s">
        <v>144</v>
      </c>
      <c r="V36" s="3" t="s">
        <v>145</v>
      </c>
      <c r="W36" s="3" t="s">
        <v>142</v>
      </c>
      <c r="X36" s="60">
        <f>AVERAGE(Y36,AA36)</f>
        <v>1185.8736654697439</v>
      </c>
      <c r="Y36" s="28">
        <f>10^((((LOG(P36*Q36))*1.689)+1.776))</f>
        <v>1446.5487090514191</v>
      </c>
      <c r="Z36" s="28">
        <f>10^((((LOG(P36*Q36))*1.5)+1.33))</f>
        <v>362.59804211964791</v>
      </c>
      <c r="AA36" s="28">
        <f>10^((((LOG(P36*Q36))*1.684)+1.586))</f>
        <v>925.1986218880686</v>
      </c>
      <c r="AB36" s="28">
        <f>10^((((LOG(P36*Q36))*1.734)+1.279))</f>
        <v>501.43636404473943</v>
      </c>
      <c r="AC36" s="28">
        <f>10^((((LOG(P36*Q36))*1.624)+1.427))</f>
        <v>572.87247890273682</v>
      </c>
      <c r="AD36" s="28">
        <f>10^((((LOG(P36*Q36))*1.47)+1.26))</f>
        <v>291.6331881849743</v>
      </c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</row>
    <row r="37" spans="1:137" s="9" customFormat="1" ht="56" customHeight="1">
      <c r="A37" s="1" t="s">
        <v>0</v>
      </c>
      <c r="B37" s="1" t="s">
        <v>1</v>
      </c>
      <c r="C37" s="2" t="s">
        <v>2</v>
      </c>
      <c r="D37" s="2" t="s">
        <v>3</v>
      </c>
      <c r="E37" s="3">
        <v>892</v>
      </c>
      <c r="F37" s="1">
        <v>568</v>
      </c>
      <c r="G37" s="3" t="s">
        <v>59</v>
      </c>
      <c r="H37" s="1" t="s">
        <v>60</v>
      </c>
      <c r="I37" s="3" t="s">
        <v>12</v>
      </c>
      <c r="J37" s="3" t="s">
        <v>74</v>
      </c>
      <c r="K37" s="3" t="s">
        <v>156</v>
      </c>
      <c r="L37" s="3"/>
      <c r="M37" s="1" t="s">
        <v>8</v>
      </c>
      <c r="N37" s="1"/>
      <c r="O37" s="1"/>
      <c r="P37" s="4">
        <v>3.5869999999999997</v>
      </c>
      <c r="Q37" s="4">
        <v>2.4699999999999998</v>
      </c>
      <c r="R37" s="4">
        <v>0</v>
      </c>
      <c r="S37" s="28">
        <f>AVERAGE((10^(((LOG((P37*Q37)))*1.734)+1.279)),(10^(((LOG((P37*Q37)))*1.684)+1.586)))</f>
        <v>1176.9936148477091</v>
      </c>
      <c r="T37" s="3" t="s">
        <v>163</v>
      </c>
      <c r="U37" s="3" t="s">
        <v>164</v>
      </c>
      <c r="V37" s="3" t="s">
        <v>165</v>
      </c>
      <c r="W37" s="3" t="s">
        <v>142</v>
      </c>
      <c r="X37" s="60">
        <f>AVERAGE(AA37:AB37)</f>
        <v>1176.9936148477091</v>
      </c>
      <c r="Y37" s="28">
        <f>10^((((LOG(P37*Q37))*1.689)+1.776))</f>
        <v>2377.9704266355302</v>
      </c>
      <c r="Z37" s="28">
        <f>10^((((LOG(P37*Q37))*1.5)+1.33))</f>
        <v>563.82261942590503</v>
      </c>
      <c r="AA37" s="28">
        <f>10^((((LOG(P37*Q37))*1.684)+1.586))</f>
        <v>1518.6906095854913</v>
      </c>
      <c r="AB37" s="28">
        <f>10^((((LOG(P37*Q37))*1.734)+1.279))</f>
        <v>835.29662010992683</v>
      </c>
      <c r="AC37" s="28">
        <f>10^((((LOG(P37*Q37))*1.624)+1.427))</f>
        <v>923.89710829953765</v>
      </c>
      <c r="AD37" s="28">
        <f>10^((((LOG(P37*Q37))*1.47)+1.26))</f>
        <v>449.48959714866999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</row>
    <row r="38" spans="1:137" s="9" customFormat="1" ht="56" customHeight="1">
      <c r="A38" s="3" t="s">
        <v>0</v>
      </c>
      <c r="B38" s="1" t="s">
        <v>1</v>
      </c>
      <c r="C38" s="2" t="s">
        <v>2</v>
      </c>
      <c r="D38" s="2" t="s">
        <v>9</v>
      </c>
      <c r="E38" s="3">
        <v>933</v>
      </c>
      <c r="F38" s="1">
        <v>1280</v>
      </c>
      <c r="G38" s="3" t="s">
        <v>49</v>
      </c>
      <c r="H38" s="1" t="s">
        <v>50</v>
      </c>
      <c r="I38" s="3" t="s">
        <v>12</v>
      </c>
      <c r="J38" s="3" t="s">
        <v>32</v>
      </c>
      <c r="K38" s="3" t="s">
        <v>118</v>
      </c>
      <c r="L38" s="3"/>
      <c r="M38" s="1" t="s">
        <v>8</v>
      </c>
      <c r="N38" s="1"/>
      <c r="O38" s="1"/>
      <c r="P38" s="4">
        <v>3.7670000000000003</v>
      </c>
      <c r="Q38" s="4">
        <v>1.5489999999999999</v>
      </c>
      <c r="R38" s="4">
        <v>0</v>
      </c>
      <c r="S38" s="28">
        <f>(10^(((LOG((P38*Q38)))*1.689)+1.776))</f>
        <v>1174.5011520825869</v>
      </c>
      <c r="T38" s="3" t="s">
        <v>122</v>
      </c>
      <c r="U38" s="3">
        <v>0.94199999999999995</v>
      </c>
      <c r="V38" s="3">
        <v>29.2</v>
      </c>
      <c r="W38" s="3" t="s">
        <v>142</v>
      </c>
      <c r="X38"/>
      <c r="Y38" s="59">
        <f>10^((((LOG(P38*Q38))*1.689)+1.776))</f>
        <v>1174.5011520825869</v>
      </c>
      <c r="Z38" s="28">
        <f>10^((((LOG(P38*Q38))*1.5)+1.33))</f>
        <v>301.3495567054303</v>
      </c>
      <c r="AA38" s="28">
        <f>10^((((LOG(P38*Q38))*1.684)+1.586))</f>
        <v>751.66306741224696</v>
      </c>
      <c r="AB38" s="28">
        <f>10^((((LOG(P38*Q38))*1.734)+1.279))</f>
        <v>404.87929103321358</v>
      </c>
      <c r="AC38" s="28">
        <f>10^((((LOG(P38*Q38))*1.624)+1.427))</f>
        <v>468.87857626174167</v>
      </c>
      <c r="AD38" s="28">
        <f>10^((((LOG(P38*Q38))*1.47)+1.26))</f>
        <v>243.27033086215192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</row>
    <row r="39" spans="1:137" s="9" customFormat="1" ht="56" customHeight="1">
      <c r="A39" s="1" t="s">
        <v>0</v>
      </c>
      <c r="B39" s="1" t="s">
        <v>1</v>
      </c>
      <c r="C39" s="2" t="s">
        <v>2</v>
      </c>
      <c r="D39" s="2" t="s">
        <v>3</v>
      </c>
      <c r="E39" s="3">
        <v>892</v>
      </c>
      <c r="F39" s="1" t="s">
        <v>51</v>
      </c>
      <c r="G39" s="3" t="s">
        <v>59</v>
      </c>
      <c r="H39" s="1" t="s">
        <v>60</v>
      </c>
      <c r="I39" s="3" t="s">
        <v>12</v>
      </c>
      <c r="J39" s="3" t="s">
        <v>225</v>
      </c>
      <c r="K39" s="3" t="s">
        <v>226</v>
      </c>
      <c r="L39" s="3"/>
      <c r="M39" s="1"/>
      <c r="N39" s="1"/>
      <c r="O39" s="1"/>
      <c r="P39" s="4">
        <v>3.5310000000000001</v>
      </c>
      <c r="Q39" s="4">
        <v>2.3340000000000001</v>
      </c>
      <c r="R39" s="4">
        <v>0</v>
      </c>
      <c r="S39" s="28">
        <v>1172.8541061070619</v>
      </c>
      <c r="T39" s="3" t="s">
        <v>227</v>
      </c>
      <c r="U39" s="3" t="s">
        <v>228</v>
      </c>
      <c r="V39" s="3" t="s">
        <v>229</v>
      </c>
      <c r="W39" s="3" t="s">
        <v>224</v>
      </c>
      <c r="X39" s="60">
        <f>AVERAGE(Y39:AB39)</f>
        <v>1172.8541061070619</v>
      </c>
      <c r="Y39" s="28">
        <f>10^((((LOG(P39*Q39))*1.689)+1.776))</f>
        <v>2104.3674883652247</v>
      </c>
      <c r="Z39" s="28">
        <f>10^((((LOG(P39*Q39))*1.5)+1.33))</f>
        <v>505.82216244743643</v>
      </c>
      <c r="AA39" s="28">
        <f>10^((((LOG(P39*Q39))*1.684)+1.586))</f>
        <v>1344.4405122258299</v>
      </c>
      <c r="AB39" s="28">
        <f>10^((((LOG(P39*Q39))*1.734)+1.279))</f>
        <v>736.78626138975653</v>
      </c>
      <c r="AC39" s="28">
        <f>10^((((LOG(P39*Q39))*1.624)+1.427))</f>
        <v>821.45102621068554</v>
      </c>
      <c r="AD39" s="28">
        <f>10^((((LOG(P39*Q39))*1.47)+1.26))</f>
        <v>404.1270278309903</v>
      </c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</row>
    <row r="40" spans="1:137" s="9" customFormat="1" ht="56" customHeight="1">
      <c r="A40" s="1" t="s">
        <v>0</v>
      </c>
      <c r="B40" s="1" t="s">
        <v>1</v>
      </c>
      <c r="C40" s="2" t="s">
        <v>2</v>
      </c>
      <c r="D40" s="2" t="s">
        <v>36</v>
      </c>
      <c r="E40" s="3">
        <v>725</v>
      </c>
      <c r="F40" s="1" t="s">
        <v>51</v>
      </c>
      <c r="G40" s="3" t="s">
        <v>40</v>
      </c>
      <c r="H40" s="1" t="s">
        <v>41</v>
      </c>
      <c r="I40" s="3" t="s">
        <v>12</v>
      </c>
      <c r="J40" s="3" t="s">
        <v>52</v>
      </c>
      <c r="K40" s="3" t="s">
        <v>119</v>
      </c>
      <c r="L40" s="3"/>
      <c r="M40" s="1"/>
      <c r="N40" s="1"/>
      <c r="O40" s="1"/>
      <c r="P40" s="4">
        <v>3.3609999999999998</v>
      </c>
      <c r="Q40" s="4">
        <v>1.9469999999999998</v>
      </c>
      <c r="R40" s="4">
        <v>0</v>
      </c>
      <c r="S40" s="28">
        <f>AVERAGE((10^(((LOG((P40*Q40)))*1.689)+1.776)),(10^(((LOG((P40*Q40)))*1.684)+1.586)))</f>
        <v>1168.5765047541613</v>
      </c>
      <c r="T40" s="3" t="s">
        <v>143</v>
      </c>
      <c r="U40" s="3" t="s">
        <v>144</v>
      </c>
      <c r="V40" s="3" t="s">
        <v>145</v>
      </c>
      <c r="W40" s="3" t="s">
        <v>142</v>
      </c>
      <c r="X40" s="60">
        <f>AVERAGE(Y40,AA40)</f>
        <v>1168.5765047541613</v>
      </c>
      <c r="Y40" s="28">
        <f>10^((((LOG(P40*Q40))*1.689)+1.776))</f>
        <v>1425.4251254469725</v>
      </c>
      <c r="Z40" s="28">
        <f>10^((((LOG(P40*Q40))*1.5)+1.33))</f>
        <v>357.89175716031531</v>
      </c>
      <c r="AA40" s="28">
        <f>10^((((LOG(P40*Q40))*1.684)+1.586))</f>
        <v>911.7278840613501</v>
      </c>
      <c r="AB40" s="28">
        <f>10^((((LOG(P40*Q40))*1.734)+1.279))</f>
        <v>493.92039625548585</v>
      </c>
      <c r="AC40" s="28">
        <f>10^((((LOG(P40*Q40))*1.624)+1.427))</f>
        <v>564.82663678785275</v>
      </c>
      <c r="AD40" s="28">
        <f>10^((((LOG(P40*Q40))*1.47)+1.26))</f>
        <v>287.92320106838292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</row>
    <row r="41" spans="1:137" s="9" customFormat="1" ht="56" customHeight="1">
      <c r="A41" s="1" t="s">
        <v>0</v>
      </c>
      <c r="B41" s="1" t="s">
        <v>1</v>
      </c>
      <c r="C41" s="2" t="s">
        <v>2</v>
      </c>
      <c r="D41" s="2" t="s">
        <v>3</v>
      </c>
      <c r="E41" s="3">
        <v>892</v>
      </c>
      <c r="F41" s="1" t="s">
        <v>51</v>
      </c>
      <c r="G41" s="3" t="s">
        <v>59</v>
      </c>
      <c r="H41" s="1" t="s">
        <v>60</v>
      </c>
      <c r="I41" s="3" t="s">
        <v>12</v>
      </c>
      <c r="J41" s="3" t="s">
        <v>225</v>
      </c>
      <c r="K41" s="3" t="s">
        <v>226</v>
      </c>
      <c r="L41" s="3"/>
      <c r="M41" s="1"/>
      <c r="N41" s="1"/>
      <c r="O41" s="1"/>
      <c r="P41" s="4">
        <v>3.5340000000000003</v>
      </c>
      <c r="Q41" s="4">
        <v>2.3170000000000002</v>
      </c>
      <c r="R41" s="4">
        <v>0</v>
      </c>
      <c r="S41" s="28">
        <v>1160.2353158150304</v>
      </c>
      <c r="T41" s="3" t="s">
        <v>227</v>
      </c>
      <c r="U41" s="3" t="s">
        <v>228</v>
      </c>
      <c r="V41" s="3" t="s">
        <v>229</v>
      </c>
      <c r="W41" s="3" t="s">
        <v>224</v>
      </c>
      <c r="X41" s="60">
        <f>AVERAGE(Y41:AB41)</f>
        <v>1160.2353158150304</v>
      </c>
      <c r="Y41" s="28">
        <f>10^((((LOG(P41*Q41))*1.689)+1.776))</f>
        <v>2081.5280413258097</v>
      </c>
      <c r="Z41" s="28">
        <f>10^((((LOG(P41*Q41))*1.5)+1.33))</f>
        <v>500.94364148121565</v>
      </c>
      <c r="AA41" s="28">
        <f>10^((((LOG(P41*Q41))*1.684)+1.586))</f>
        <v>1329.8917839710575</v>
      </c>
      <c r="AB41" s="28">
        <f>10^((((LOG(P41*Q41))*1.734)+1.279))</f>
        <v>728.57779648203893</v>
      </c>
      <c r="AC41" s="28">
        <f>10^((((LOG(P41*Q41))*1.624)+1.427))</f>
        <v>812.87683655813817</v>
      </c>
      <c r="AD41" s="28">
        <f>10^((((LOG(P41*Q41))*1.47)+1.26))</f>
        <v>400.30691388725296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</row>
    <row r="42" spans="1:137" s="9" customFormat="1" ht="56" customHeight="1">
      <c r="A42" s="3" t="s">
        <v>0</v>
      </c>
      <c r="B42" s="1" t="s">
        <v>1</v>
      </c>
      <c r="C42" s="2" t="s">
        <v>2</v>
      </c>
      <c r="D42" s="2" t="s">
        <v>9</v>
      </c>
      <c r="E42" s="3">
        <v>933</v>
      </c>
      <c r="F42" s="1">
        <v>609</v>
      </c>
      <c r="G42" s="3" t="s">
        <v>49</v>
      </c>
      <c r="H42" s="1" t="s">
        <v>50</v>
      </c>
      <c r="I42" s="3" t="s">
        <v>12</v>
      </c>
      <c r="J42" s="3" t="s">
        <v>53</v>
      </c>
      <c r="K42" s="3" t="s">
        <v>120</v>
      </c>
      <c r="L42" s="3"/>
      <c r="M42" s="1" t="s">
        <v>21</v>
      </c>
      <c r="N42" s="1"/>
      <c r="O42" s="1"/>
      <c r="P42" s="4">
        <v>4.6390000000000002</v>
      </c>
      <c r="Q42" s="4">
        <v>1.627</v>
      </c>
      <c r="R42" s="4">
        <v>0</v>
      </c>
      <c r="S42" s="28">
        <f>10^(((LOG((P42*Q42)))*1.684)+1.586)</f>
        <v>1159.405303026434</v>
      </c>
      <c r="T42" s="3" t="s">
        <v>146</v>
      </c>
      <c r="U42" s="3">
        <v>0.93500000000000005</v>
      </c>
      <c r="V42" s="3">
        <v>30.8</v>
      </c>
      <c r="W42" s="3" t="s">
        <v>142</v>
      </c>
      <c r="X42"/>
      <c r="Y42" s="28">
        <f>10^((((LOG(P42*Q42))*1.689)+1.776))</f>
        <v>1813.9459492274714</v>
      </c>
      <c r="Z42" s="28">
        <f>10^((((LOG(P42*Q42))*1.5)+1.33))</f>
        <v>443.32057533414934</v>
      </c>
      <c r="AA42" s="59">
        <f>10^((((LOG(P42*Q42))*1.684)+1.586))</f>
        <v>1159.405303026434</v>
      </c>
      <c r="AB42" s="28">
        <f>10^((((LOG(P42*Q42))*1.734)+1.279))</f>
        <v>632.59518031178573</v>
      </c>
      <c r="AC42" s="28">
        <f>10^((((LOG(P42*Q42))*1.624)+1.427))</f>
        <v>712.14194593418358</v>
      </c>
      <c r="AD42" s="28">
        <f>10^((((LOG(P42*Q42))*1.47)+1.26))</f>
        <v>355.12686738984593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</row>
    <row r="43" spans="1:137" s="9" customFormat="1" ht="56" customHeight="1">
      <c r="A43" s="1" t="s">
        <v>0</v>
      </c>
      <c r="B43" s="1" t="s">
        <v>1</v>
      </c>
      <c r="C43" s="2" t="s">
        <v>2</v>
      </c>
      <c r="D43" s="2" t="s">
        <v>36</v>
      </c>
      <c r="E43" s="3">
        <v>725</v>
      </c>
      <c r="F43" s="3" t="s">
        <v>200</v>
      </c>
      <c r="G43" s="3" t="s">
        <v>40</v>
      </c>
      <c r="H43" s="1" t="s">
        <v>41</v>
      </c>
      <c r="I43" s="3" t="s">
        <v>12</v>
      </c>
      <c r="J43" s="3" t="s">
        <v>54</v>
      </c>
      <c r="K43" s="3" t="s">
        <v>121</v>
      </c>
      <c r="L43" s="3"/>
      <c r="M43" s="1"/>
      <c r="N43" s="1"/>
      <c r="O43" s="1"/>
      <c r="P43" s="4">
        <v>4.9390000000000001</v>
      </c>
      <c r="Q43" s="4">
        <v>2.0550000000000002</v>
      </c>
      <c r="R43" s="4">
        <v>0</v>
      </c>
      <c r="S43" s="28">
        <f>10^(((LOG((P43*Q43)))*1.624)+1.427)</f>
        <v>1152.062881522806</v>
      </c>
      <c r="T43" s="3" t="s">
        <v>147</v>
      </c>
      <c r="U43" s="3">
        <v>0.94299999999999995</v>
      </c>
      <c r="V43" s="3">
        <v>29.1</v>
      </c>
      <c r="W43" s="3" t="s">
        <v>142</v>
      </c>
      <c r="X43" s="58"/>
      <c r="Y43" s="28">
        <f>10^((((LOG(P43*Q43))*1.689)+1.776))</f>
        <v>2991.5446528507082</v>
      </c>
      <c r="Z43" s="28">
        <f>10^((((LOG(P43*Q43))*1.5)+1.33))</f>
        <v>691.31547491740525</v>
      </c>
      <c r="AA43" s="28">
        <f>10^((((LOG(P43*Q43))*1.684)+1.586))</f>
        <v>1909.25191728761</v>
      </c>
      <c r="AB43" s="28">
        <f>10^((((LOG(P43*Q43))*1.734)+1.279))</f>
        <v>1057.269680417616</v>
      </c>
      <c r="AC43" s="59">
        <f>10^((((LOG(P43*Q43))*1.624)+1.427))</f>
        <v>1152.062881522806</v>
      </c>
      <c r="AD43" s="28">
        <f>10^((((LOG(P43*Q43))*1.47)+1.26))</f>
        <v>548.88675739367068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</row>
    <row r="44" spans="1:137" s="9" customFormat="1" ht="56" customHeight="1">
      <c r="A44" s="1" t="s">
        <v>0</v>
      </c>
      <c r="B44" s="1" t="s">
        <v>1</v>
      </c>
      <c r="C44" s="2" t="s">
        <v>2</v>
      </c>
      <c r="D44" s="2" t="s">
        <v>28</v>
      </c>
      <c r="E44" s="3">
        <v>1018</v>
      </c>
      <c r="F44" s="1">
        <v>11</v>
      </c>
      <c r="G44" s="3" t="s">
        <v>33</v>
      </c>
      <c r="H44" s="1" t="s">
        <v>34</v>
      </c>
      <c r="I44" s="3" t="s">
        <v>6</v>
      </c>
      <c r="J44" s="3" t="s">
        <v>32</v>
      </c>
      <c r="K44" s="3" t="s">
        <v>118</v>
      </c>
      <c r="L44" s="3"/>
      <c r="M44" s="1" t="s">
        <v>21</v>
      </c>
      <c r="N44" s="1"/>
      <c r="O44" s="11"/>
      <c r="P44" s="12">
        <v>3.1070000000000002</v>
      </c>
      <c r="Q44" s="12">
        <v>1.8539999999999999</v>
      </c>
      <c r="R44" s="12">
        <v>0</v>
      </c>
      <c r="S44" s="28">
        <f>((10^(((LOG((P44*Q44)))*1.689)+1.776)))</f>
        <v>1149.2161231845064</v>
      </c>
      <c r="T44" s="3" t="s">
        <v>122</v>
      </c>
      <c r="U44" s="3">
        <v>0.94199999999999995</v>
      </c>
      <c r="V44" s="3">
        <v>29.2</v>
      </c>
      <c r="W44" s="3" t="s">
        <v>128</v>
      </c>
      <c r="X44"/>
      <c r="Y44" s="59">
        <f>10^((((LOG(P44*Q44))*1.689)+1.776))</f>
        <v>1149.2161231845064</v>
      </c>
      <c r="Z44" s="28">
        <f>10^((((LOG(P44*Q44))*1.5)+1.33))</f>
        <v>295.58097311821086</v>
      </c>
      <c r="AA44" s="28">
        <f>10^((((LOG(P44*Q44))*1.684)+1.586))</f>
        <v>735.52841565655342</v>
      </c>
      <c r="AB44" s="28">
        <f>10^((((LOG(P44*Q44))*1.734)+1.279))</f>
        <v>395.93327718419613</v>
      </c>
      <c r="AC44" s="28">
        <f>10^((((LOG(P44*Q44))*1.624)+1.427))</f>
        <v>459.16882740547254</v>
      </c>
      <c r="AD44" s="28">
        <f>10^((((LOG(P44*Q44))*1.47)+1.26))</f>
        <v>238.70578549761404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</row>
    <row r="45" spans="1:137" s="41" customFormat="1" ht="56" customHeight="1">
      <c r="A45" s="1" t="s">
        <v>0</v>
      </c>
      <c r="B45" s="1" t="s">
        <v>1</v>
      </c>
      <c r="C45" s="2" t="s">
        <v>2</v>
      </c>
      <c r="D45" s="2" t="s">
        <v>3</v>
      </c>
      <c r="E45" s="3">
        <v>892</v>
      </c>
      <c r="F45" s="1" t="s">
        <v>51</v>
      </c>
      <c r="G45" s="3" t="s">
        <v>59</v>
      </c>
      <c r="H45" s="1" t="s">
        <v>60</v>
      </c>
      <c r="I45" s="3" t="s">
        <v>12</v>
      </c>
      <c r="J45" s="3" t="s">
        <v>53</v>
      </c>
      <c r="K45" s="3" t="s">
        <v>120</v>
      </c>
      <c r="L45" s="3"/>
      <c r="M45" s="1" t="s">
        <v>8</v>
      </c>
      <c r="N45" s="1"/>
      <c r="O45" s="1"/>
      <c r="P45" s="4">
        <v>3.45</v>
      </c>
      <c r="Q45" s="4">
        <v>2.17</v>
      </c>
      <c r="R45" s="4">
        <v>0</v>
      </c>
      <c r="S45" s="28">
        <f>10^(((LOG((P45*Q45)))*1.684)+1.586)</f>
        <v>1143.6300224962847</v>
      </c>
      <c r="T45" s="3" t="s">
        <v>146</v>
      </c>
      <c r="U45" s="3">
        <v>0.93500000000000005</v>
      </c>
      <c r="V45" s="3">
        <v>30.8</v>
      </c>
      <c r="W45" s="3" t="s">
        <v>142</v>
      </c>
      <c r="X45"/>
      <c r="Y45" s="28">
        <f>10^((((LOG(P45*Q45))*1.689)+1.776))</f>
        <v>1789.1919769352339</v>
      </c>
      <c r="Z45" s="28">
        <f>10^((((LOG(P45*Q45))*1.5)+1.33))</f>
        <v>437.9436598290456</v>
      </c>
      <c r="AA45" s="59">
        <f>10^((((LOG(P45*Q45))*1.684)+1.586))</f>
        <v>1143.6300224962847</v>
      </c>
      <c r="AB45" s="28">
        <f>10^((((LOG(P45*Q45))*1.734)+1.279))</f>
        <v>623.73410208661164</v>
      </c>
      <c r="AC45" s="28">
        <f>10^((((LOG(P45*Q45))*1.624)+1.427))</f>
        <v>702.79525099184309</v>
      </c>
      <c r="AD45" s="28">
        <f>10^((((LOG(P45*Q45))*1.47)+1.26))</f>
        <v>350.90526021251378</v>
      </c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</row>
    <row r="46" spans="1:137" s="51" customFormat="1" ht="56" customHeight="1">
      <c r="A46" s="1" t="s">
        <v>0</v>
      </c>
      <c r="B46" s="1" t="s">
        <v>1</v>
      </c>
      <c r="C46" s="2" t="s">
        <v>2</v>
      </c>
      <c r="D46" s="2" t="s">
        <v>3</v>
      </c>
      <c r="E46" s="3">
        <v>892</v>
      </c>
      <c r="F46" s="1" t="s">
        <v>62</v>
      </c>
      <c r="G46" s="3" t="s">
        <v>59</v>
      </c>
      <c r="H46" s="1" t="s">
        <v>60</v>
      </c>
      <c r="I46" s="3" t="s">
        <v>12</v>
      </c>
      <c r="J46" s="3" t="s">
        <v>53</v>
      </c>
      <c r="K46" s="3" t="s">
        <v>120</v>
      </c>
      <c r="L46" s="3"/>
      <c r="M46" s="1" t="s">
        <v>8</v>
      </c>
      <c r="N46" s="1"/>
      <c r="O46" s="1"/>
      <c r="P46" s="4">
        <v>3.774</v>
      </c>
      <c r="Q46" s="4">
        <v>1.98</v>
      </c>
      <c r="R46" s="4">
        <v>0</v>
      </c>
      <c r="S46" s="28">
        <f>10^(((LOG((P46*Q46)))*1.684)+1.586)</f>
        <v>1140.0360191464156</v>
      </c>
      <c r="T46" s="3" t="s">
        <v>146</v>
      </c>
      <c r="U46" s="3">
        <v>0.93500000000000005</v>
      </c>
      <c r="V46" s="3">
        <v>30.8</v>
      </c>
      <c r="W46" s="3" t="s">
        <v>142</v>
      </c>
      <c r="X46"/>
      <c r="Y46" s="28">
        <f>10^((((LOG(P46*Q46))*1.689)+1.776))</f>
        <v>1783.5525443962722</v>
      </c>
      <c r="Z46" s="28">
        <f>10^((((LOG(P46*Q46))*1.5)+1.33))</f>
        <v>436.71753414948995</v>
      </c>
      <c r="AA46" s="59">
        <f>10^((((LOG(P46*Q46))*1.684)+1.586))</f>
        <v>1140.0360191464156</v>
      </c>
      <c r="AB46" s="28">
        <f>10^((((LOG(P46*Q46))*1.734)+1.279))</f>
        <v>621.71583265629465</v>
      </c>
      <c r="AC46" s="28">
        <f>10^((((LOG(P46*Q46))*1.624)+1.427))</f>
        <v>700.66519987709512</v>
      </c>
      <c r="AD46" s="28">
        <f>10^((((LOG(P46*Q46))*1.47)+1.26))</f>
        <v>349.94244073000579</v>
      </c>
    </row>
    <row r="47" spans="1:137" s="51" customFormat="1" ht="56" customHeight="1">
      <c r="A47" s="1" t="s">
        <v>0</v>
      </c>
      <c r="B47" s="1" t="s">
        <v>1</v>
      </c>
      <c r="C47" s="2" t="s">
        <v>2</v>
      </c>
      <c r="D47" s="2" t="s">
        <v>3</v>
      </c>
      <c r="E47" s="3">
        <v>892</v>
      </c>
      <c r="F47" s="1" t="s">
        <v>62</v>
      </c>
      <c r="G47" s="3" t="s">
        <v>59</v>
      </c>
      <c r="H47" s="1" t="s">
        <v>60</v>
      </c>
      <c r="I47" s="3" t="s">
        <v>12</v>
      </c>
      <c r="J47" s="3" t="s">
        <v>32</v>
      </c>
      <c r="K47" s="3" t="s">
        <v>118</v>
      </c>
      <c r="L47" s="3"/>
      <c r="M47" s="1" t="s">
        <v>8</v>
      </c>
      <c r="N47" s="1"/>
      <c r="O47" s="1"/>
      <c r="P47" s="4">
        <v>2.8159999999999998</v>
      </c>
      <c r="Q47" s="4">
        <v>2.0219999999999998</v>
      </c>
      <c r="R47" s="4">
        <v>0</v>
      </c>
      <c r="S47" s="28">
        <f>(10^(((LOG((P47*Q47)))*1.689)+1.776))</f>
        <v>1126.9221394878198</v>
      </c>
      <c r="T47" s="3" t="s">
        <v>122</v>
      </c>
      <c r="U47" s="3">
        <v>0.94199999999999995</v>
      </c>
      <c r="V47" s="3">
        <v>29.2</v>
      </c>
      <c r="W47" s="3" t="s">
        <v>128</v>
      </c>
      <c r="X47"/>
      <c r="Y47" s="59">
        <f>10^((((LOG(P47*Q47))*1.689)+1.776))</f>
        <v>1126.9221394878198</v>
      </c>
      <c r="Z47" s="28">
        <f>10^((((LOG(P47*Q47))*1.5)+1.33))</f>
        <v>290.48298757808692</v>
      </c>
      <c r="AA47" s="28">
        <f>10^((((LOG(P47*Q47))*1.684)+1.586))</f>
        <v>721.30151123800431</v>
      </c>
      <c r="AB47" s="28">
        <f>10^((((LOG(P47*Q47))*1.734)+1.279))</f>
        <v>388.04986098559948</v>
      </c>
      <c r="AC47" s="28">
        <f>10^((((LOG(P47*Q47))*1.624)+1.427))</f>
        <v>450.60085764957785</v>
      </c>
      <c r="AD47" s="28">
        <f>10^((((LOG(P47*Q47))*1.47)+1.26))</f>
        <v>234.67038645775733</v>
      </c>
    </row>
    <row r="48" spans="1:137" s="51" customFormat="1" ht="56" customHeight="1">
      <c r="A48" s="1" t="s">
        <v>0</v>
      </c>
      <c r="B48" s="1" t="s">
        <v>1</v>
      </c>
      <c r="C48" s="2" t="s">
        <v>2</v>
      </c>
      <c r="D48" s="2" t="s">
        <v>3</v>
      </c>
      <c r="E48" s="3">
        <v>892</v>
      </c>
      <c r="F48" s="1">
        <v>386</v>
      </c>
      <c r="G48" s="3" t="s">
        <v>59</v>
      </c>
      <c r="H48" s="1" t="s">
        <v>60</v>
      </c>
      <c r="I48" s="3" t="s">
        <v>12</v>
      </c>
      <c r="J48" s="3" t="s">
        <v>54</v>
      </c>
      <c r="K48" s="3" t="s">
        <v>121</v>
      </c>
      <c r="L48" s="3"/>
      <c r="M48" s="1" t="s">
        <v>21</v>
      </c>
      <c r="N48" s="1"/>
      <c r="O48" s="1"/>
      <c r="P48" s="4">
        <v>4.9740000000000002</v>
      </c>
      <c r="Q48" s="4">
        <v>2</v>
      </c>
      <c r="R48" s="4">
        <v>0</v>
      </c>
      <c r="S48" s="28">
        <f>10^(((LOG((P48*Q48)))*1.624)+1.427)</f>
        <v>1115.1233279794812</v>
      </c>
      <c r="T48" s="3" t="s">
        <v>147</v>
      </c>
      <c r="U48" s="3">
        <v>0.94299999999999995</v>
      </c>
      <c r="V48" s="3">
        <v>29.1</v>
      </c>
      <c r="W48" s="3" t="s">
        <v>142</v>
      </c>
      <c r="X48" s="58"/>
      <c r="Y48" s="28">
        <f>10^((((LOG(P48*Q48))*1.689)+1.776))</f>
        <v>2891.8497621697952</v>
      </c>
      <c r="Z48" s="28">
        <f>10^((((LOG(P48*Q48))*1.5)+1.33))</f>
        <v>670.81638961832812</v>
      </c>
      <c r="AA48" s="28">
        <f>10^((((LOG(P48*Q48))*1.684)+1.586))</f>
        <v>1845.8102263915744</v>
      </c>
      <c r="AB48" s="28">
        <f>10^((((LOG(P48*Q48))*1.734)+1.279))</f>
        <v>1021.1130735944463</v>
      </c>
      <c r="AC48" s="59">
        <f>10^((((LOG(P48*Q48))*1.624)+1.427))</f>
        <v>1115.1233279794812</v>
      </c>
      <c r="AD48" s="28">
        <f>10^((((LOG(P48*Q48))*1.47)+1.26))</f>
        <v>532.93174633321087</v>
      </c>
      <c r="EG48" s="52"/>
    </row>
    <row r="49" spans="1:137" s="51" customFormat="1" ht="56" customHeight="1">
      <c r="A49" s="1" t="s">
        <v>0</v>
      </c>
      <c r="B49" s="1" t="s">
        <v>1</v>
      </c>
      <c r="C49" s="2" t="s">
        <v>2</v>
      </c>
      <c r="D49" s="2" t="s">
        <v>36</v>
      </c>
      <c r="E49" s="3">
        <v>725</v>
      </c>
      <c r="F49" s="1" t="s">
        <v>51</v>
      </c>
      <c r="G49" s="3" t="s">
        <v>40</v>
      </c>
      <c r="H49" s="1" t="s">
        <v>41</v>
      </c>
      <c r="I49" s="3" t="s">
        <v>12</v>
      </c>
      <c r="J49" s="3" t="s">
        <v>52</v>
      </c>
      <c r="K49" s="3" t="s">
        <v>119</v>
      </c>
      <c r="L49" s="3"/>
      <c r="M49" s="1"/>
      <c r="N49" s="1"/>
      <c r="O49" s="1"/>
      <c r="P49" s="4">
        <v>3.1789999999999998</v>
      </c>
      <c r="Q49" s="4">
        <v>2</v>
      </c>
      <c r="R49" s="4">
        <v>0</v>
      </c>
      <c r="S49" s="28">
        <f>AVERAGE((10^(((LOG((P49*Q49)))*1.689)+1.776)),(10^(((LOG((P49*Q49)))*1.684)+1.586)))</f>
        <v>1113.1290436694212</v>
      </c>
      <c r="T49" s="3" t="s">
        <v>143</v>
      </c>
      <c r="U49" s="3" t="s">
        <v>144</v>
      </c>
      <c r="V49" s="3" t="s">
        <v>145</v>
      </c>
      <c r="W49" s="3" t="s">
        <v>142</v>
      </c>
      <c r="X49" s="60">
        <f>AVERAGE(Y49,AA49)</f>
        <v>1113.1290436694212</v>
      </c>
      <c r="Y49" s="28">
        <f>10^((((LOG(P49*Q49))*1.689)+1.776))</f>
        <v>1357.714212877773</v>
      </c>
      <c r="Z49" s="28">
        <f>10^((((LOG(P49*Q49))*1.5)+1.33))</f>
        <v>342.75262169537672</v>
      </c>
      <c r="AA49" s="28">
        <f>10^((((LOG(P49*Q49))*1.684)+1.586))</f>
        <v>868.54387446106932</v>
      </c>
      <c r="AB49" s="28">
        <f>10^((((LOG(P49*Q49))*1.734)+1.279))</f>
        <v>469.84843853390896</v>
      </c>
      <c r="AC49" s="28">
        <f>10^((((LOG(P49*Q49))*1.624)+1.427))</f>
        <v>539.00467286728667</v>
      </c>
      <c r="AD49" s="28">
        <f>10^((((LOG(P49*Q49))*1.47)+1.26))</f>
        <v>275.98226186058235</v>
      </c>
      <c r="EG49" s="52"/>
    </row>
    <row r="50" spans="1:137" s="9" customFormat="1" ht="56" customHeight="1">
      <c r="A50" s="1" t="s">
        <v>0</v>
      </c>
      <c r="B50" s="1" t="s">
        <v>1</v>
      </c>
      <c r="C50" s="2" t="s">
        <v>2</v>
      </c>
      <c r="D50" s="2" t="s">
        <v>36</v>
      </c>
      <c r="E50" s="3">
        <v>725</v>
      </c>
      <c r="F50" s="1" t="s">
        <v>51</v>
      </c>
      <c r="G50" s="3" t="s">
        <v>40</v>
      </c>
      <c r="H50" s="1" t="s">
        <v>41</v>
      </c>
      <c r="I50" s="3" t="s">
        <v>12</v>
      </c>
      <c r="J50" s="3" t="s">
        <v>52</v>
      </c>
      <c r="K50" s="3" t="s">
        <v>119</v>
      </c>
      <c r="L50" s="3"/>
      <c r="M50" s="1"/>
      <c r="N50" s="1"/>
      <c r="O50" s="1"/>
      <c r="P50" s="4">
        <v>3.9799999999999995</v>
      </c>
      <c r="Q50" s="4">
        <v>1.59</v>
      </c>
      <c r="R50" s="4">
        <v>0</v>
      </c>
      <c r="S50" s="28">
        <f>AVERAGE((10^(((LOG((P50*Q50)))*1.689)+1.776)),(10^(((LOG((P50*Q50)))*1.684)+1.586)))</f>
        <v>1104.3414723062685</v>
      </c>
      <c r="T50" s="3" t="s">
        <v>143</v>
      </c>
      <c r="U50" s="3" t="s">
        <v>144</v>
      </c>
      <c r="V50" s="3" t="s">
        <v>145</v>
      </c>
      <c r="W50" s="3" t="s">
        <v>142</v>
      </c>
      <c r="X50" s="60">
        <f>AVERAGE(Y50,AA50)</f>
        <v>1104.3414723062685</v>
      </c>
      <c r="Y50" s="28">
        <f>10^((((LOG(P50*Q50))*1.689)+1.776))</f>
        <v>1346.9834252059252</v>
      </c>
      <c r="Z50" s="28">
        <f>10^((((LOG(P50*Q50))*1.5)+1.33))</f>
        <v>340.34572083386826</v>
      </c>
      <c r="AA50" s="28">
        <f>10^((((LOG(P50*Q50))*1.684)+1.586))</f>
        <v>861.69951940661178</v>
      </c>
      <c r="AB50" s="28">
        <f>10^((((LOG(P50*Q50))*1.734)+1.279))</f>
        <v>466.03642334036283</v>
      </c>
      <c r="AC50" s="28">
        <f>10^((((LOG(P50*Q50))*1.624)+1.427))</f>
        <v>534.90793319472755</v>
      </c>
      <c r="AD50" s="28">
        <f>10^((((LOG(P50*Q50))*1.47)+1.26))</f>
        <v>274.08286711751845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 s="7"/>
    </row>
    <row r="51" spans="1:137" s="9" customFormat="1" ht="56" customHeight="1">
      <c r="A51" s="1" t="s">
        <v>0</v>
      </c>
      <c r="B51" s="1" t="s">
        <v>1</v>
      </c>
      <c r="C51" s="2" t="s">
        <v>2</v>
      </c>
      <c r="D51" s="2" t="s">
        <v>36</v>
      </c>
      <c r="E51" s="3">
        <v>725</v>
      </c>
      <c r="F51" s="1" t="s">
        <v>51</v>
      </c>
      <c r="G51" s="3" t="s">
        <v>40</v>
      </c>
      <c r="H51" s="1" t="s">
        <v>41</v>
      </c>
      <c r="I51" s="3" t="s">
        <v>12</v>
      </c>
      <c r="J51" s="3" t="s">
        <v>52</v>
      </c>
      <c r="K51" s="3" t="s">
        <v>119</v>
      </c>
      <c r="L51" s="3"/>
      <c r="M51" s="1"/>
      <c r="N51" s="1"/>
      <c r="O51" s="1"/>
      <c r="P51" s="4">
        <v>4</v>
      </c>
      <c r="Q51" s="4">
        <v>1.58</v>
      </c>
      <c r="R51" s="4">
        <v>0</v>
      </c>
      <c r="S51" s="28">
        <f>AVERAGE((10^(((LOG((P51*Q51)))*1.689)+1.776)),(10^(((LOG((P51*Q51)))*1.684)+1.586)))</f>
        <v>1101.9283939750578</v>
      </c>
      <c r="T51" s="3" t="s">
        <v>143</v>
      </c>
      <c r="U51" s="3" t="s">
        <v>144</v>
      </c>
      <c r="V51" s="3" t="s">
        <v>145</v>
      </c>
      <c r="W51" s="3" t="s">
        <v>142</v>
      </c>
      <c r="X51" s="60">
        <f>AVERAGE(Y51,AA51)</f>
        <v>1101.9283939750578</v>
      </c>
      <c r="Y51" s="28">
        <f>10^((((LOG(P51*Q51))*1.689)+1.776))</f>
        <v>1344.0367544061842</v>
      </c>
      <c r="Z51" s="28">
        <f>10^((((LOG(P51*Q51))*1.5)+1.33))</f>
        <v>339.68441178069787</v>
      </c>
      <c r="AA51" s="28">
        <f>10^((((LOG(P51*Q51))*1.684)+1.586))</f>
        <v>859.82003354393146</v>
      </c>
      <c r="AB51" s="28">
        <f>10^((((LOG(P51*Q51))*1.734)+1.279))</f>
        <v>464.98978652635628</v>
      </c>
      <c r="AC51" s="28">
        <f>10^((((LOG(P51*Q51))*1.624)+1.427))</f>
        <v>533.78275041530071</v>
      </c>
      <c r="AD51" s="28">
        <f>10^((((LOG(P51*Q51))*1.47)+1.26))</f>
        <v>273.56095115226253</v>
      </c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 s="7"/>
    </row>
    <row r="52" spans="1:137" s="9" customFormat="1" ht="56" customHeight="1">
      <c r="A52" s="1" t="s">
        <v>0</v>
      </c>
      <c r="B52" s="1" t="s">
        <v>1</v>
      </c>
      <c r="C52" s="2" t="s">
        <v>2</v>
      </c>
      <c r="D52" s="2" t="s">
        <v>36</v>
      </c>
      <c r="E52" s="3">
        <v>725</v>
      </c>
      <c r="F52" s="1" t="s">
        <v>51</v>
      </c>
      <c r="G52" s="3" t="s">
        <v>40</v>
      </c>
      <c r="H52" s="1" t="s">
        <v>41</v>
      </c>
      <c r="I52" s="3" t="s">
        <v>12</v>
      </c>
      <c r="J52" s="3" t="s">
        <v>52</v>
      </c>
      <c r="K52" s="3" t="s">
        <v>119</v>
      </c>
      <c r="L52" s="3"/>
      <c r="M52" s="1"/>
      <c r="N52" s="1"/>
      <c r="O52" s="1"/>
      <c r="P52" s="4">
        <v>3.9780000000000002</v>
      </c>
      <c r="Q52" s="4">
        <v>1.5880000000000001</v>
      </c>
      <c r="R52" s="4">
        <v>0</v>
      </c>
      <c r="S52" s="28">
        <f>AVERAGE((10^(((LOG((P52*Q52)))*1.689)+1.776)),(10^(((LOG((P52*Q52)))*1.684)+1.586)))</f>
        <v>1101.0649169239557</v>
      </c>
      <c r="T52" s="3" t="s">
        <v>143</v>
      </c>
      <c r="U52" s="3" t="s">
        <v>144</v>
      </c>
      <c r="V52" s="3" t="s">
        <v>145</v>
      </c>
      <c r="W52" s="3" t="s">
        <v>142</v>
      </c>
      <c r="X52" s="60">
        <f>AVERAGE(Y52,AA52)</f>
        <v>1101.0649169239557</v>
      </c>
      <c r="Y52" s="28">
        <f>10^((((LOG(P52*Q52))*1.689)+1.776))</f>
        <v>1342.9823426136886</v>
      </c>
      <c r="Z52" s="28">
        <f>10^((((LOG(P52*Q52))*1.5)+1.33))</f>
        <v>339.44773513588939</v>
      </c>
      <c r="AA52" s="28">
        <f>10^((((LOG(P52*Q52))*1.684)+1.586))</f>
        <v>859.14749123422268</v>
      </c>
      <c r="AB52" s="28">
        <f>10^((((LOG(P52*Q52))*1.734)+1.279))</f>
        <v>464.61528169343381</v>
      </c>
      <c r="AC52" s="28">
        <f>10^((((LOG(P52*Q52))*1.624)+1.427))</f>
        <v>533.38010145932049</v>
      </c>
      <c r="AD52" s="28">
        <f>10^((((LOG(P52*Q52))*1.47)+1.26))</f>
        <v>273.37415712137124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 s="7"/>
    </row>
    <row r="53" spans="1:137" s="9" customFormat="1" ht="56" customHeight="1">
      <c r="A53" s="1" t="s">
        <v>0</v>
      </c>
      <c r="B53" s="1" t="s">
        <v>1</v>
      </c>
      <c r="C53" s="2" t="s">
        <v>2</v>
      </c>
      <c r="D53" s="2" t="s">
        <v>36</v>
      </c>
      <c r="E53" s="3">
        <v>31135</v>
      </c>
      <c r="F53" s="1">
        <v>28</v>
      </c>
      <c r="G53" s="3" t="s">
        <v>22</v>
      </c>
      <c r="H53" s="1" t="s">
        <v>23</v>
      </c>
      <c r="I53" s="3" t="s">
        <v>12</v>
      </c>
      <c r="J53" s="3" t="s">
        <v>54</v>
      </c>
      <c r="K53" s="3" t="s">
        <v>121</v>
      </c>
      <c r="L53" s="3"/>
      <c r="M53" s="1"/>
      <c r="N53" s="1"/>
      <c r="O53" s="1"/>
      <c r="P53" s="4">
        <v>5.4039999999999999</v>
      </c>
      <c r="Q53" s="4">
        <v>1.8260000000000001</v>
      </c>
      <c r="R53" s="4">
        <v>0</v>
      </c>
      <c r="S53" s="28">
        <f>10^(((LOG((P53*Q53)))*1.624)+1.427)</f>
        <v>1100.5428798629914</v>
      </c>
      <c r="T53" s="3" t="s">
        <v>147</v>
      </c>
      <c r="U53" s="3">
        <v>0.94299999999999995</v>
      </c>
      <c r="V53" s="3">
        <v>29.1</v>
      </c>
      <c r="W53" s="3" t="s">
        <v>142</v>
      </c>
      <c r="X53" s="58"/>
      <c r="Y53" s="28">
        <f>10^((((LOG(P53*Q53))*1.689)+1.776))</f>
        <v>2852.5352230485078</v>
      </c>
      <c r="Z53" s="28">
        <f>10^((((LOG(P53*Q53))*1.5)+1.33))</f>
        <v>662.71098632768542</v>
      </c>
      <c r="AA53" s="28">
        <f>10^((((LOG(P53*Q53))*1.684)+1.586))</f>
        <v>1820.7903173399138</v>
      </c>
      <c r="AB53" s="28">
        <f>10^((((LOG(P53*Q53))*1.734)+1.279))</f>
        <v>1006.8638325551478</v>
      </c>
      <c r="AC53" s="59">
        <f>10^((((LOG(P53*Q53))*1.624)+1.427))</f>
        <v>1100.5428798629914</v>
      </c>
      <c r="AD53" s="28">
        <f>10^((((LOG(P53*Q53))*1.47)+1.26))</f>
        <v>526.62041006777315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 s="7"/>
    </row>
    <row r="54" spans="1:137" s="9" customFormat="1" ht="56" customHeight="1">
      <c r="A54" s="1" t="s">
        <v>0</v>
      </c>
      <c r="B54" s="1" t="s">
        <v>1</v>
      </c>
      <c r="C54" s="2" t="s">
        <v>2</v>
      </c>
      <c r="D54" s="2" t="s">
        <v>3</v>
      </c>
      <c r="E54" s="3">
        <v>40450</v>
      </c>
      <c r="F54" s="1">
        <v>1975</v>
      </c>
      <c r="G54" s="3" t="s">
        <v>25</v>
      </c>
      <c r="H54" s="1" t="s">
        <v>26</v>
      </c>
      <c r="I54" s="3" t="s">
        <v>12</v>
      </c>
      <c r="J54" s="3" t="s">
        <v>225</v>
      </c>
      <c r="K54" s="3" t="s">
        <v>226</v>
      </c>
      <c r="L54" s="3"/>
      <c r="M54" s="1"/>
      <c r="N54" s="1"/>
      <c r="O54" s="1"/>
      <c r="P54" s="4">
        <v>3.4780000000000002</v>
      </c>
      <c r="Q54" s="4">
        <v>2.2809999999999997</v>
      </c>
      <c r="R54" s="4">
        <v>0</v>
      </c>
      <c r="S54" s="28">
        <v>1100.3904992647026</v>
      </c>
      <c r="T54" s="3" t="s">
        <v>227</v>
      </c>
      <c r="U54" s="3" t="s">
        <v>228</v>
      </c>
      <c r="V54" s="3" t="s">
        <v>229</v>
      </c>
      <c r="W54" s="3" t="s">
        <v>224</v>
      </c>
      <c r="X54" s="60">
        <f>AVERAGE(Y54:AB54)</f>
        <v>1100.3904992647026</v>
      </c>
      <c r="Y54" s="28">
        <f>10^((((LOG(P54*Q54))*1.689)+1.776))</f>
        <v>1973.2370600919196</v>
      </c>
      <c r="Z54" s="28">
        <f>10^((((LOG(P54*Q54))*1.5)+1.33))</f>
        <v>477.72975788100047</v>
      </c>
      <c r="AA54" s="28">
        <f>10^((((LOG(P54*Q54))*1.684)+1.586))</f>
        <v>1260.9039034498378</v>
      </c>
      <c r="AB54" s="28">
        <f>10^((((LOG(P54*Q54))*1.734)+1.279))</f>
        <v>689.69127563605275</v>
      </c>
      <c r="AC54" s="28">
        <f>10^((((LOG(P54*Q54))*1.624)+1.427))</f>
        <v>772.17315205261275</v>
      </c>
      <c r="AD54" s="28">
        <f>10^((((LOG(P54*Q54))*1.47)+1.26))</f>
        <v>382.11901407250969</v>
      </c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 s="7"/>
    </row>
    <row r="55" spans="1:137" s="9" customFormat="1" ht="56" customHeight="1">
      <c r="A55" s="1" t="s">
        <v>0</v>
      </c>
      <c r="B55" s="1" t="s">
        <v>1</v>
      </c>
      <c r="C55" s="2" t="s">
        <v>2</v>
      </c>
      <c r="D55" s="2" t="s">
        <v>36</v>
      </c>
      <c r="E55" s="3">
        <v>725</v>
      </c>
      <c r="F55" s="1" t="s">
        <v>51</v>
      </c>
      <c r="G55" s="3" t="s">
        <v>40</v>
      </c>
      <c r="H55" s="1" t="s">
        <v>41</v>
      </c>
      <c r="I55" s="3" t="s">
        <v>12</v>
      </c>
      <c r="J55" s="3" t="s">
        <v>52</v>
      </c>
      <c r="K55" s="3" t="s">
        <v>119</v>
      </c>
      <c r="L55" s="3"/>
      <c r="M55" s="1"/>
      <c r="N55" s="1"/>
      <c r="O55" s="1"/>
      <c r="P55" s="4">
        <v>4.0299999999999994</v>
      </c>
      <c r="Q55" s="4">
        <v>1.56</v>
      </c>
      <c r="R55" s="4">
        <v>0</v>
      </c>
      <c r="S55" s="28">
        <f>AVERAGE((10^(((LOG((P55*Q55)))*1.689)+1.776)),(10^(((LOG((P55*Q55)))*1.684)+1.586)))</f>
        <v>1092.1803544395389</v>
      </c>
      <c r="T55" s="3" t="s">
        <v>143</v>
      </c>
      <c r="U55" s="3" t="s">
        <v>144</v>
      </c>
      <c r="V55" s="3" t="s">
        <v>145</v>
      </c>
      <c r="W55" s="3" t="s">
        <v>142</v>
      </c>
      <c r="X55" s="60">
        <f>AVERAGE(Y55,AA55)</f>
        <v>1092.1803544395389</v>
      </c>
      <c r="Y55" s="28">
        <f>10^((((LOG(P55*Q55))*1.689)+1.776))</f>
        <v>1332.1332535003362</v>
      </c>
      <c r="Z55" s="28">
        <f>10^((((LOG(P55*Q55))*1.5)+1.33))</f>
        <v>337.01130288638797</v>
      </c>
      <c r="AA55" s="28">
        <f>10^((((LOG(P55*Q55))*1.684)+1.586))</f>
        <v>852.2274553787413</v>
      </c>
      <c r="AB55" s="28">
        <f>10^((((LOG(P55*Q55))*1.734)+1.279))</f>
        <v>460.76237009131637</v>
      </c>
      <c r="AC55" s="28">
        <f>10^((((LOG(P55*Q55))*1.624)+1.427))</f>
        <v>529.23644394975463</v>
      </c>
      <c r="AD55" s="28">
        <f>10^((((LOG(P55*Q55))*1.47)+1.26))</f>
        <v>271.45108220123541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 s="7"/>
    </row>
    <row r="56" spans="1:137" s="9" customFormat="1" ht="56" customHeight="1">
      <c r="A56" s="1" t="s">
        <v>0</v>
      </c>
      <c r="B56" s="1" t="s">
        <v>1</v>
      </c>
      <c r="C56" s="2" t="s">
        <v>2</v>
      </c>
      <c r="D56" s="2" t="s">
        <v>3</v>
      </c>
      <c r="E56" s="3">
        <v>892</v>
      </c>
      <c r="F56" s="1" t="s">
        <v>51</v>
      </c>
      <c r="G56" s="3" t="s">
        <v>59</v>
      </c>
      <c r="H56" s="1" t="s">
        <v>60</v>
      </c>
      <c r="I56" s="3" t="s">
        <v>12</v>
      </c>
      <c r="J56" s="3" t="s">
        <v>32</v>
      </c>
      <c r="K56" s="3" t="s">
        <v>118</v>
      </c>
      <c r="L56" s="3"/>
      <c r="M56" s="1" t="s">
        <v>21</v>
      </c>
      <c r="N56" s="1"/>
      <c r="O56" s="1"/>
      <c r="P56" s="4">
        <v>2.851</v>
      </c>
      <c r="Q56" s="4">
        <v>1.9600000000000002</v>
      </c>
      <c r="R56" s="4">
        <v>0</v>
      </c>
      <c r="S56" s="28">
        <f>(10^(((LOG((P56*Q56)))*1.689)+1.776))</f>
        <v>1091.71883870186</v>
      </c>
      <c r="T56" s="3" t="s">
        <v>122</v>
      </c>
      <c r="U56" s="3">
        <v>0.94199999999999995</v>
      </c>
      <c r="V56" s="3">
        <v>29.2</v>
      </c>
      <c r="W56" s="3" t="s">
        <v>128</v>
      </c>
      <c r="X56"/>
      <c r="Y56" s="59">
        <f>10^((((LOG(P56*Q56))*1.689)+1.776))</f>
        <v>1091.71883870186</v>
      </c>
      <c r="Z56" s="28">
        <f>10^((((LOG(P56*Q56))*1.5)+1.33))</f>
        <v>282.40991038694671</v>
      </c>
      <c r="AA56" s="28">
        <f>10^((((LOG(P56*Q56))*1.684)+1.586))</f>
        <v>698.83482353349314</v>
      </c>
      <c r="AB56" s="28">
        <f>10^((((LOG(P56*Q56))*1.734)+1.279))</f>
        <v>375.61004879679319</v>
      </c>
      <c r="AC56" s="28">
        <f>10^((((LOG(P56*Q56))*1.624)+1.427))</f>
        <v>437.05826843000784</v>
      </c>
      <c r="AD56" s="28">
        <f>10^((((LOG(P56*Q56))*1.47)+1.26))</f>
        <v>228.27709350463775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 s="7"/>
    </row>
    <row r="57" spans="1:137" s="9" customFormat="1" ht="56" customHeight="1">
      <c r="A57" s="1" t="s">
        <v>0</v>
      </c>
      <c r="B57" s="1" t="s">
        <v>1</v>
      </c>
      <c r="C57" s="2" t="s">
        <v>2</v>
      </c>
      <c r="D57" s="2" t="s">
        <v>28</v>
      </c>
      <c r="E57" s="3">
        <v>1018</v>
      </c>
      <c r="F57" s="1"/>
      <c r="G57" s="3" t="s">
        <v>33</v>
      </c>
      <c r="H57" s="1" t="s">
        <v>34</v>
      </c>
      <c r="I57" s="3" t="s">
        <v>6</v>
      </c>
      <c r="J57" s="3" t="s">
        <v>65</v>
      </c>
      <c r="K57" s="3" t="s">
        <v>220</v>
      </c>
      <c r="L57" s="3"/>
      <c r="M57" s="1"/>
      <c r="N57" s="1"/>
      <c r="O57" s="11"/>
      <c r="P57" s="12">
        <v>3.339</v>
      </c>
      <c r="Q57" s="12">
        <v>2.2090000000000001</v>
      </c>
      <c r="R57" s="12">
        <v>0</v>
      </c>
      <c r="S57" s="28">
        <v>1086.513261429649</v>
      </c>
      <c r="T57" s="3" t="s">
        <v>221</v>
      </c>
      <c r="U57" s="3" t="s">
        <v>222</v>
      </c>
      <c r="V57" s="3" t="s">
        <v>223</v>
      </c>
      <c r="W57" s="3" t="s">
        <v>224</v>
      </c>
      <c r="X57" s="60">
        <f>AVERAGE(Y57,Z57)</f>
        <v>1086.513261429649</v>
      </c>
      <c r="Y57" s="28">
        <f>10^((((LOG(P57*Q57))*1.689)+1.776))</f>
        <v>1744.7559815365314</v>
      </c>
      <c r="Z57" s="28">
        <f>10^((((LOG(P57*Q57))*1.5)+1.33))</f>
        <v>428.27054132276663</v>
      </c>
      <c r="AA57" s="28">
        <f>10^((((LOG(P57*Q57))*1.684)+1.586))</f>
        <v>1115.3101003149795</v>
      </c>
      <c r="AB57" s="28">
        <f>10^((((LOG(P57*Q57))*1.734)+1.279))</f>
        <v>607.83575326943514</v>
      </c>
      <c r="AC57" s="28">
        <f>10^((((LOG(P57*Q57))*1.624)+1.427))</f>
        <v>686.00440925543671</v>
      </c>
      <c r="AD57" s="28">
        <f>10^((((LOG(P57*Q57))*1.47)+1.26))</f>
        <v>343.30793246593493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 s="7"/>
    </row>
    <row r="58" spans="1:137" s="9" customFormat="1" ht="56" customHeight="1">
      <c r="A58" s="1" t="s">
        <v>0</v>
      </c>
      <c r="B58" s="1" t="s">
        <v>1</v>
      </c>
      <c r="C58" s="2" t="s">
        <v>2</v>
      </c>
      <c r="D58" s="2" t="s">
        <v>3</v>
      </c>
      <c r="E58" s="3">
        <v>45614</v>
      </c>
      <c r="F58" s="1">
        <v>1</v>
      </c>
      <c r="G58" s="3" t="s">
        <v>44</v>
      </c>
      <c r="H58" s="1" t="s">
        <v>45</v>
      </c>
      <c r="I58" s="1" t="s">
        <v>12</v>
      </c>
      <c r="J58" s="3" t="s">
        <v>57</v>
      </c>
      <c r="K58" s="3" t="s">
        <v>152</v>
      </c>
      <c r="L58" s="3"/>
      <c r="M58" s="1" t="s">
        <v>8</v>
      </c>
      <c r="N58" s="1"/>
      <c r="O58" s="1"/>
      <c r="P58" s="4">
        <v>2.0249999999999999</v>
      </c>
      <c r="Q58" s="4">
        <v>1.2150000000000001</v>
      </c>
      <c r="R58" s="4">
        <v>0</v>
      </c>
      <c r="S58" s="28">
        <f>10^(((LOG((P58*1)))*2.72)+2.2)</f>
        <v>1080.1301154241291</v>
      </c>
      <c r="T58" s="3" t="s">
        <v>153</v>
      </c>
      <c r="U58" s="3">
        <v>0.66200000000000003</v>
      </c>
      <c r="V58" s="3">
        <v>79.7</v>
      </c>
      <c r="W58" s="3" t="s">
        <v>142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 s="7"/>
    </row>
    <row r="59" spans="1:137" s="9" customFormat="1" ht="56" customHeight="1">
      <c r="A59" s="1" t="s">
        <v>0</v>
      </c>
      <c r="B59" s="1" t="s">
        <v>1</v>
      </c>
      <c r="C59" s="2" t="s">
        <v>2</v>
      </c>
      <c r="D59" s="2" t="s">
        <v>36</v>
      </c>
      <c r="E59" s="3">
        <v>725</v>
      </c>
      <c r="F59" s="1" t="s">
        <v>51</v>
      </c>
      <c r="G59" s="3" t="s">
        <v>40</v>
      </c>
      <c r="H59" s="1" t="s">
        <v>41</v>
      </c>
      <c r="I59" s="3" t="s">
        <v>12</v>
      </c>
      <c r="J59" s="3" t="s">
        <v>52</v>
      </c>
      <c r="K59" s="3" t="s">
        <v>119</v>
      </c>
      <c r="L59" s="3"/>
      <c r="M59" s="1"/>
      <c r="N59" s="1"/>
      <c r="O59" s="1"/>
      <c r="P59" s="4">
        <v>3.5149999999999997</v>
      </c>
      <c r="Q59" s="4">
        <v>1.7739999999999998</v>
      </c>
      <c r="R59" s="4">
        <v>0</v>
      </c>
      <c r="S59" s="28">
        <f>AVERAGE((10^(((LOG((P59*Q59)))*1.689)+1.776)),(10^(((LOG((P59*Q59)))*1.684)+1.586)))</f>
        <v>1077.2193731033985</v>
      </c>
      <c r="T59" s="3" t="s">
        <v>143</v>
      </c>
      <c r="U59" s="3" t="s">
        <v>144</v>
      </c>
      <c r="V59" s="3" t="s">
        <v>145</v>
      </c>
      <c r="W59" s="3" t="s">
        <v>142</v>
      </c>
      <c r="X59" s="60">
        <f>AVERAGE(Y59,AA59)</f>
        <v>1077.2193731033985</v>
      </c>
      <c r="Y59" s="28">
        <f>10^((((LOG(P59*Q59))*1.689)+1.776))</f>
        <v>1313.8643774532841</v>
      </c>
      <c r="Z59" s="28">
        <f>10^((((LOG(P59*Q59))*1.5)+1.33))</f>
        <v>332.90354301567118</v>
      </c>
      <c r="AA59" s="28">
        <f>10^((((LOG(P59*Q59))*1.684)+1.586))</f>
        <v>840.57436875351277</v>
      </c>
      <c r="AB59" s="28">
        <f>10^((((LOG(P59*Q59))*1.734)+1.279))</f>
        <v>454.27631098066365</v>
      </c>
      <c r="AC59" s="28">
        <f>10^((((LOG(P59*Q59))*1.624)+1.427))</f>
        <v>522.25596189664816</v>
      </c>
      <c r="AD59" s="28">
        <f>10^((((LOG(P59*Q59))*1.47)+1.26))</f>
        <v>268.20819840267666</v>
      </c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 s="7"/>
    </row>
    <row r="60" spans="1:137" s="9" customFormat="1" ht="56" customHeight="1">
      <c r="A60" s="1" t="s">
        <v>0</v>
      </c>
      <c r="B60" s="1" t="s">
        <v>1</v>
      </c>
      <c r="C60" s="2" t="s">
        <v>2</v>
      </c>
      <c r="D60" s="2" t="s">
        <v>36</v>
      </c>
      <c r="E60" s="3">
        <v>725</v>
      </c>
      <c r="F60" s="1" t="s">
        <v>51</v>
      </c>
      <c r="G60" s="3" t="s">
        <v>40</v>
      </c>
      <c r="H60" s="1" t="s">
        <v>41</v>
      </c>
      <c r="I60" s="3" t="s">
        <v>12</v>
      </c>
      <c r="J60" s="3" t="s">
        <v>52</v>
      </c>
      <c r="K60" s="3" t="s">
        <v>119</v>
      </c>
      <c r="L60" s="3"/>
      <c r="M60" s="1"/>
      <c r="N60" s="1"/>
      <c r="O60" s="1"/>
      <c r="P60" s="4">
        <v>3.8840000000000003</v>
      </c>
      <c r="Q60" s="4">
        <v>1.6039999999999999</v>
      </c>
      <c r="R60" s="4">
        <v>0</v>
      </c>
      <c r="S60" s="28">
        <f>AVERAGE((10^(((LOG((P60*Q60)))*1.689)+1.776)),(10^(((LOG((P60*Q60)))*1.684)+1.586)))</f>
        <v>1075.5662450256793</v>
      </c>
      <c r="T60" s="3" t="s">
        <v>143</v>
      </c>
      <c r="U60" s="3" t="s">
        <v>144</v>
      </c>
      <c r="V60" s="3" t="s">
        <v>145</v>
      </c>
      <c r="W60" s="3" t="s">
        <v>142</v>
      </c>
      <c r="X60" s="60">
        <f>AVERAGE(Y60,AA60)</f>
        <v>1075.5662450256793</v>
      </c>
      <c r="Y60" s="28">
        <f>10^((((LOG(P60*Q60))*1.689)+1.776))</f>
        <v>1311.8457582500093</v>
      </c>
      <c r="Z60" s="28">
        <f>10^((((LOG(P60*Q60))*1.5)+1.33))</f>
        <v>332.4492655003159</v>
      </c>
      <c r="AA60" s="28">
        <f>10^((((LOG(P60*Q60))*1.684)+1.586))</f>
        <v>839.28673180134933</v>
      </c>
      <c r="AB60" s="28">
        <f>10^((((LOG(P60*Q60))*1.734)+1.279))</f>
        <v>453.55978077464943</v>
      </c>
      <c r="AC60" s="28">
        <f>10^((((LOG(P60*Q60))*1.624)+1.427))</f>
        <v>521.48442537227913</v>
      </c>
      <c r="AD60" s="28">
        <f>10^((((LOG(P60*Q60))*1.47)+1.26))</f>
        <v>267.8495186363304</v>
      </c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 s="7"/>
    </row>
    <row r="61" spans="1:137" s="9" customFormat="1" ht="56" customHeight="1">
      <c r="A61" s="1" t="s">
        <v>0</v>
      </c>
      <c r="B61" s="1" t="s">
        <v>1</v>
      </c>
      <c r="C61" s="2" t="s">
        <v>2</v>
      </c>
      <c r="D61" s="2" t="s">
        <v>3</v>
      </c>
      <c r="E61" s="3">
        <v>892</v>
      </c>
      <c r="F61" s="1" t="s">
        <v>51</v>
      </c>
      <c r="G61" s="3" t="s">
        <v>59</v>
      </c>
      <c r="H61" s="1" t="s">
        <v>60</v>
      </c>
      <c r="I61" s="3" t="s">
        <v>12</v>
      </c>
      <c r="J61" s="3" t="s">
        <v>32</v>
      </c>
      <c r="K61" s="3" t="s">
        <v>118</v>
      </c>
      <c r="L61" s="3"/>
      <c r="M61" s="1" t="s">
        <v>8</v>
      </c>
      <c r="N61" s="1"/>
      <c r="O61" s="1"/>
      <c r="P61" s="4">
        <v>2.9609999999999999</v>
      </c>
      <c r="Q61" s="4">
        <v>1.8699999999999999</v>
      </c>
      <c r="R61" s="4">
        <v>0</v>
      </c>
      <c r="S61" s="28">
        <f>(10^(((LOG((P61*Q61)))*1.689)+1.776))</f>
        <v>1074.9789090207248</v>
      </c>
      <c r="T61" s="3" t="s">
        <v>122</v>
      </c>
      <c r="U61" s="3">
        <v>0.94199999999999995</v>
      </c>
      <c r="V61" s="3">
        <v>29.2</v>
      </c>
      <c r="W61" s="3" t="s">
        <v>128</v>
      </c>
      <c r="X61"/>
      <c r="Y61" s="59">
        <f>10^((((LOG(P61*Q61))*1.689)+1.776))</f>
        <v>1074.9789090207248</v>
      </c>
      <c r="Z61" s="28">
        <f>10^((((LOG(P61*Q61))*1.5)+1.33))</f>
        <v>278.56081273929789</v>
      </c>
      <c r="AA61" s="28">
        <f>10^((((LOG(P61*Q61))*1.684)+1.586))</f>
        <v>688.15068013982557</v>
      </c>
      <c r="AB61" s="28">
        <f>10^((((LOG(P61*Q61))*1.734)+1.279))</f>
        <v>369.69837712867519</v>
      </c>
      <c r="AC61" s="28">
        <f>10^((((LOG(P61*Q61))*1.624)+1.427))</f>
        <v>430.61260912982459</v>
      </c>
      <c r="AD61" s="28">
        <f>10^((((LOG(P61*Q61))*1.47)+1.26))</f>
        <v>225.22760591660011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 s="7"/>
    </row>
    <row r="62" spans="1:137" s="9" customFormat="1" ht="56" customHeight="1">
      <c r="A62" s="1" t="s">
        <v>0</v>
      </c>
      <c r="B62" s="1" t="s">
        <v>1</v>
      </c>
      <c r="C62" s="2" t="s">
        <v>2</v>
      </c>
      <c r="D62" s="2" t="s">
        <v>36</v>
      </c>
      <c r="E62" s="3">
        <v>725</v>
      </c>
      <c r="F62" s="1" t="s">
        <v>51</v>
      </c>
      <c r="G62" s="3" t="s">
        <v>40</v>
      </c>
      <c r="H62" s="1" t="s">
        <v>41</v>
      </c>
      <c r="I62" s="3" t="s">
        <v>12</v>
      </c>
      <c r="J62" s="3" t="s">
        <v>52</v>
      </c>
      <c r="K62" s="3" t="s">
        <v>119</v>
      </c>
      <c r="L62" s="3"/>
      <c r="M62" s="1"/>
      <c r="N62" s="1"/>
      <c r="O62" s="1"/>
      <c r="P62" s="4">
        <v>4.01</v>
      </c>
      <c r="Q62" s="4">
        <v>1.5470000000000002</v>
      </c>
      <c r="R62" s="4">
        <v>0</v>
      </c>
      <c r="S62" s="28">
        <f>AVERAGE((10^(((LOG((P62*Q62)))*1.689)+1.776)),(10^(((LOG((P62*Q62)))*1.684)+1.586)))</f>
        <v>1067.8690038431421</v>
      </c>
      <c r="T62" s="3" t="s">
        <v>143</v>
      </c>
      <c r="U62" s="3" t="s">
        <v>144</v>
      </c>
      <c r="V62" s="3" t="s">
        <v>145</v>
      </c>
      <c r="W62" s="3" t="s">
        <v>142</v>
      </c>
      <c r="X62" s="60">
        <f>AVERAGE(Y62,AA62)</f>
        <v>1067.8690038431421</v>
      </c>
      <c r="Y62" s="28">
        <f>10^((((LOG(P62*Q62))*1.689)+1.776))</f>
        <v>1302.4467764228521</v>
      </c>
      <c r="Z62" s="28">
        <f>10^((((LOG(P62*Q62))*1.5)+1.33))</f>
        <v>330.3330516860716</v>
      </c>
      <c r="AA62" s="28">
        <f>10^((((LOG(P62*Q62))*1.684)+1.586))</f>
        <v>833.29123126343222</v>
      </c>
      <c r="AB62" s="28">
        <f>10^((((LOG(P62*Q62))*1.734)+1.279))</f>
        <v>450.22390042505504</v>
      </c>
      <c r="AC62" s="28">
        <f>10^((((LOG(P62*Q62))*1.624)+1.427))</f>
        <v>517.89143733878507</v>
      </c>
      <c r="AD62" s="28">
        <f>10^((((LOG(P62*Q62))*1.47)+1.26))</f>
        <v>266.17850952684489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 s="7"/>
    </row>
    <row r="63" spans="1:137" s="9" customFormat="1" ht="56" customHeight="1">
      <c r="A63" s="1" t="s">
        <v>0</v>
      </c>
      <c r="B63" s="1" t="s">
        <v>1</v>
      </c>
      <c r="C63" s="2" t="s">
        <v>2</v>
      </c>
      <c r="D63" s="2" t="s">
        <v>36</v>
      </c>
      <c r="E63" s="3">
        <v>725</v>
      </c>
      <c r="F63" s="1" t="s">
        <v>51</v>
      </c>
      <c r="G63" s="3" t="s">
        <v>40</v>
      </c>
      <c r="H63" s="1" t="s">
        <v>41</v>
      </c>
      <c r="I63" s="3" t="s">
        <v>12</v>
      </c>
      <c r="J63" s="3" t="s">
        <v>52</v>
      </c>
      <c r="K63" s="3" t="s">
        <v>119</v>
      </c>
      <c r="L63" s="3"/>
      <c r="M63" s="1"/>
      <c r="N63" s="1"/>
      <c r="O63" s="1"/>
      <c r="P63" s="4">
        <v>3.9159999999999995</v>
      </c>
      <c r="Q63" s="4">
        <v>1.583</v>
      </c>
      <c r="R63" s="4">
        <v>0</v>
      </c>
      <c r="S63" s="28">
        <f>AVERAGE((10^(((LOG((P63*Q63)))*1.689)+1.776)),(10^(((LOG((P63*Q63)))*1.684)+1.586)))</f>
        <v>1066.5793215416406</v>
      </c>
      <c r="T63" s="3" t="s">
        <v>143</v>
      </c>
      <c r="U63" s="3" t="s">
        <v>144</v>
      </c>
      <c r="V63" s="3" t="s">
        <v>145</v>
      </c>
      <c r="W63" s="3" t="s">
        <v>142</v>
      </c>
      <c r="X63" s="60">
        <f>AVERAGE(Y63,AA63)</f>
        <v>1066.5793215416406</v>
      </c>
      <c r="Y63" s="28">
        <f>10^((((LOG(P63*Q63))*1.689)+1.776))</f>
        <v>1300.8719730004766</v>
      </c>
      <c r="Z63" s="28">
        <f>10^((((LOG(P63*Q63))*1.5)+1.33))</f>
        <v>329.97831231153845</v>
      </c>
      <c r="AA63" s="28">
        <f>10^((((LOG(P63*Q63))*1.684)+1.586))</f>
        <v>832.28667008280456</v>
      </c>
      <c r="AB63" s="28">
        <f>10^((((LOG(P63*Q63))*1.734)+1.279))</f>
        <v>449.66503485319754</v>
      </c>
      <c r="AC63" s="28">
        <f>10^((((LOG(P63*Q63))*1.624)+1.427))</f>
        <v>517.28933324640957</v>
      </c>
      <c r="AD63" s="28">
        <f>10^((((LOG(P63*Q63))*1.47)+1.26))</f>
        <v>265.89837857525293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 s="7"/>
    </row>
    <row r="64" spans="1:137" s="9" customFormat="1" ht="56" customHeight="1">
      <c r="A64" s="1" t="s">
        <v>0</v>
      </c>
      <c r="B64" s="1" t="s">
        <v>1</v>
      </c>
      <c r="C64" s="2" t="s">
        <v>2</v>
      </c>
      <c r="D64" s="2" t="s">
        <v>13</v>
      </c>
      <c r="E64" s="3">
        <v>31135</v>
      </c>
      <c r="F64" s="1">
        <v>55</v>
      </c>
      <c r="G64" s="3" t="s">
        <v>22</v>
      </c>
      <c r="H64" s="1" t="s">
        <v>23</v>
      </c>
      <c r="I64" s="3" t="s">
        <v>12</v>
      </c>
      <c r="J64" s="3" t="s">
        <v>87</v>
      </c>
      <c r="K64" s="3" t="s">
        <v>157</v>
      </c>
      <c r="L64" s="3"/>
      <c r="M64" s="1" t="s">
        <v>8</v>
      </c>
      <c r="N64" s="1"/>
      <c r="O64" s="1"/>
      <c r="P64" s="4">
        <v>3.8600000000000003</v>
      </c>
      <c r="Q64" s="4">
        <v>2.63</v>
      </c>
      <c r="R64" s="4">
        <v>0</v>
      </c>
      <c r="S64" s="28">
        <f>(10^(((LOG((P64*Q64)))*1.734)+1.279))</f>
        <v>1057.6589631434442</v>
      </c>
      <c r="T64" s="3" t="s">
        <v>161</v>
      </c>
      <c r="U64" s="3">
        <v>0.93100000000000005</v>
      </c>
      <c r="V64" s="3">
        <v>32.4</v>
      </c>
      <c r="W64" s="3" t="s">
        <v>162</v>
      </c>
      <c r="X64" s="60"/>
      <c r="Y64" s="28">
        <f>10^((((LOG(P64*Q64))*1.689)+1.776))</f>
        <v>2992.6175382276156</v>
      </c>
      <c r="Z64" s="28">
        <f>10^((((LOG(P64*Q64))*1.5)+1.33))</f>
        <v>691.53565955308898</v>
      </c>
      <c r="AA64" s="28">
        <f>10^((((LOG(P64*Q64))*1.684)+1.586))</f>
        <v>1909.9346225946167</v>
      </c>
      <c r="AB64" s="28">
        <f>10^((((LOG(P64*Q64))*1.734)+1.279))</f>
        <v>1057.6589631434442</v>
      </c>
      <c r="AC64" s="28">
        <f>10^((((LOG(P64*Q64))*1.624)+1.427))</f>
        <v>1152.4601530128316</v>
      </c>
      <c r="AD64" s="28">
        <f>10^((((LOG(P64*Q64))*1.47)+1.26))</f>
        <v>549.05808138279326</v>
      </c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 s="7"/>
    </row>
    <row r="65" spans="1:137" s="9" customFormat="1" ht="56" customHeight="1">
      <c r="A65" s="1" t="s">
        <v>0</v>
      </c>
      <c r="B65" s="1" t="s">
        <v>1</v>
      </c>
      <c r="C65" s="2" t="s">
        <v>2</v>
      </c>
      <c r="D65" s="2" t="s">
        <v>3</v>
      </c>
      <c r="E65" s="3">
        <v>892</v>
      </c>
      <c r="F65" s="1" t="s">
        <v>51</v>
      </c>
      <c r="G65" s="3" t="s">
        <v>59</v>
      </c>
      <c r="H65" s="1" t="s">
        <v>60</v>
      </c>
      <c r="I65" s="3" t="s">
        <v>12</v>
      </c>
      <c r="J65" s="3" t="s">
        <v>54</v>
      </c>
      <c r="K65" s="3" t="s">
        <v>121</v>
      </c>
      <c r="L65" s="3"/>
      <c r="M65" s="1" t="s">
        <v>8</v>
      </c>
      <c r="N65" s="1"/>
      <c r="O65" s="1"/>
      <c r="P65" s="4">
        <v>5</v>
      </c>
      <c r="Q65" s="4">
        <v>1.925</v>
      </c>
      <c r="R65" s="4">
        <v>0</v>
      </c>
      <c r="S65" s="28">
        <f>10^(((LOG((P65*Q65)))*1.624)+1.427)</f>
        <v>1056.9216614821016</v>
      </c>
      <c r="T65" s="3" t="s">
        <v>147</v>
      </c>
      <c r="U65" s="3">
        <v>0.94299999999999995</v>
      </c>
      <c r="V65" s="3">
        <v>29.1</v>
      </c>
      <c r="W65" s="3" t="s">
        <v>142</v>
      </c>
      <c r="X65" s="58"/>
      <c r="Y65" s="28">
        <f>10^((((LOG(P65*Q65))*1.689)+1.776))</f>
        <v>2735.0410360153001</v>
      </c>
      <c r="Z65" s="28">
        <f>10^((((LOG(P65*Q65))*1.5)+1.33))</f>
        <v>638.41209639475085</v>
      </c>
      <c r="AA65" s="28">
        <f>10^((((LOG(P65*Q65))*1.684)+1.586))</f>
        <v>1746.0104678282685</v>
      </c>
      <c r="AB65" s="28">
        <f>10^((((LOG(P65*Q65))*1.734)+1.279))</f>
        <v>964.31046526187765</v>
      </c>
      <c r="AC65" s="59">
        <f>10^((((LOG(P65*Q65))*1.624)+1.427))</f>
        <v>1056.9216614821016</v>
      </c>
      <c r="AD65" s="28">
        <f>10^((((LOG(P65*Q65))*1.47)+1.26))</f>
        <v>507.69055639805879</v>
      </c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 s="7"/>
    </row>
    <row r="66" spans="1:137" s="9" customFormat="1" ht="56" customHeight="1">
      <c r="A66" s="1" t="s">
        <v>0</v>
      </c>
      <c r="B66" s="1" t="s">
        <v>1</v>
      </c>
      <c r="C66" s="2" t="s">
        <v>2</v>
      </c>
      <c r="D66" s="2" t="s">
        <v>36</v>
      </c>
      <c r="E66" s="3">
        <v>725</v>
      </c>
      <c r="F66" s="1" t="s">
        <v>51</v>
      </c>
      <c r="G66" s="3" t="s">
        <v>40</v>
      </c>
      <c r="H66" s="1" t="s">
        <v>41</v>
      </c>
      <c r="I66" s="3" t="s">
        <v>12</v>
      </c>
      <c r="J66" s="3" t="s">
        <v>52</v>
      </c>
      <c r="K66" s="3" t="s">
        <v>119</v>
      </c>
      <c r="L66" s="3"/>
      <c r="M66" s="1"/>
      <c r="N66" s="1"/>
      <c r="O66" s="1"/>
      <c r="P66" s="4">
        <v>3.4990000000000001</v>
      </c>
      <c r="Q66" s="4">
        <v>1.7609999999999999</v>
      </c>
      <c r="R66" s="4">
        <v>0</v>
      </c>
      <c r="S66" s="28">
        <f>AVERAGE((10^(((LOG((P66*Q66)))*1.689)+1.776)),(10^(((LOG((P66*Q66)))*1.684)+1.586)))</f>
        <v>1055.777944837876</v>
      </c>
      <c r="T66" s="3" t="s">
        <v>143</v>
      </c>
      <c r="U66" s="3" t="s">
        <v>144</v>
      </c>
      <c r="V66" s="3" t="s">
        <v>145</v>
      </c>
      <c r="W66" s="3" t="s">
        <v>142</v>
      </c>
      <c r="X66" s="60">
        <f>AVERAGE(Y66,AA66)</f>
        <v>1055.777944837876</v>
      </c>
      <c r="Y66" s="28">
        <f>10^((((LOG(P66*Q66))*1.689)+1.776))</f>
        <v>1287.6827299149775</v>
      </c>
      <c r="Z66" s="28">
        <f>10^((((LOG(P66*Q66))*1.5)+1.33))</f>
        <v>327.00541749777852</v>
      </c>
      <c r="AA66" s="28">
        <f>10^((((LOG(P66*Q66))*1.684)+1.586))</f>
        <v>823.87315976077446</v>
      </c>
      <c r="AB66" s="28">
        <f>10^((((LOG(P66*Q66))*1.734)+1.279))</f>
        <v>444.9851515594147</v>
      </c>
      <c r="AC66" s="28">
        <f>10^((((LOG(P66*Q66))*1.624)+1.427))</f>
        <v>512.24550566754795</v>
      </c>
      <c r="AD66" s="28">
        <f>10^((((LOG(P66*Q66))*1.47)+1.26))</f>
        <v>263.55050257286206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 s="7"/>
    </row>
    <row r="67" spans="1:137" s="9" customFormat="1" ht="56" customHeight="1">
      <c r="A67" s="1" t="s">
        <v>0</v>
      </c>
      <c r="B67" s="1" t="s">
        <v>1</v>
      </c>
      <c r="C67" s="2" t="s">
        <v>2</v>
      </c>
      <c r="D67" s="2" t="s">
        <v>36</v>
      </c>
      <c r="E67" s="3">
        <v>31137</v>
      </c>
      <c r="F67" s="1">
        <v>3</v>
      </c>
      <c r="G67" s="3" t="s">
        <v>22</v>
      </c>
      <c r="H67" s="1" t="s">
        <v>37</v>
      </c>
      <c r="I67" s="3" t="s">
        <v>12</v>
      </c>
      <c r="J67" s="3" t="s">
        <v>32</v>
      </c>
      <c r="K67" s="3" t="s">
        <v>118</v>
      </c>
      <c r="L67" s="3"/>
      <c r="M67" s="1" t="s">
        <v>21</v>
      </c>
      <c r="N67" s="1"/>
      <c r="O67" s="1"/>
      <c r="P67" s="4">
        <v>2.8620000000000001</v>
      </c>
      <c r="Q67" s="4">
        <v>1.9120000000000001</v>
      </c>
      <c r="R67" s="4">
        <v>0</v>
      </c>
      <c r="S67" s="28">
        <f>(10^(((LOG((P67*Q67)))*1.689)+1.776))</f>
        <v>1053.7753779626896</v>
      </c>
      <c r="T67" s="3" t="s">
        <v>122</v>
      </c>
      <c r="U67" s="3">
        <v>0.94199999999999995</v>
      </c>
      <c r="V67" s="3">
        <v>29.2</v>
      </c>
      <c r="W67" s="3" t="s">
        <v>133</v>
      </c>
      <c r="X67"/>
      <c r="Y67" s="59">
        <f>10^((((LOG(P67*Q67))*1.689)+1.776))</f>
        <v>1053.7753779626896</v>
      </c>
      <c r="Z67" s="28">
        <f>10^((((LOG(P67*Q67))*1.5)+1.33))</f>
        <v>273.67572423714466</v>
      </c>
      <c r="AA67" s="28">
        <f>10^((((LOG(P67*Q67))*1.684)+1.586))</f>
        <v>674.61696621897158</v>
      </c>
      <c r="AB67" s="28">
        <f>10^((((LOG(P67*Q67))*1.734)+1.279))</f>
        <v>362.21391894116817</v>
      </c>
      <c r="AC67" s="28">
        <f>10^((((LOG(P67*Q67))*1.624)+1.427))</f>
        <v>422.44269853172642</v>
      </c>
      <c r="AD67" s="28">
        <f>10^((((LOG(P67*Q67))*1.47)+1.26))</f>
        <v>221.35612855063707</v>
      </c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 s="7"/>
    </row>
    <row r="68" spans="1:137" s="9" customFormat="1" ht="56" customHeight="1">
      <c r="A68" s="1" t="s">
        <v>0</v>
      </c>
      <c r="B68" s="1" t="s">
        <v>1</v>
      </c>
      <c r="C68" s="2" t="s">
        <v>2</v>
      </c>
      <c r="D68" s="2" t="s">
        <v>36</v>
      </c>
      <c r="E68" s="3">
        <v>725</v>
      </c>
      <c r="F68" s="1" t="s">
        <v>51</v>
      </c>
      <c r="G68" s="3" t="s">
        <v>40</v>
      </c>
      <c r="H68" s="1" t="s">
        <v>41</v>
      </c>
      <c r="I68" s="3" t="s">
        <v>12</v>
      </c>
      <c r="J68" s="3" t="s">
        <v>52</v>
      </c>
      <c r="K68" s="3" t="s">
        <v>119</v>
      </c>
      <c r="L68" s="3"/>
      <c r="M68" s="1"/>
      <c r="N68" s="1"/>
      <c r="O68" s="1"/>
      <c r="P68" s="4">
        <v>4.0220000000000002</v>
      </c>
      <c r="Q68" s="4">
        <v>1.5249999999999999</v>
      </c>
      <c r="R68" s="4">
        <v>0</v>
      </c>
      <c r="S68" s="28">
        <f>AVERAGE((10^(((LOG((P68*Q68)))*1.689)+1.776)),(10^(((LOG((P68*Q68)))*1.684)+1.586)))</f>
        <v>1047.6422753799716</v>
      </c>
      <c r="T68" s="3" t="s">
        <v>143</v>
      </c>
      <c r="U68" s="3" t="s">
        <v>144</v>
      </c>
      <c r="V68" s="3" t="s">
        <v>145</v>
      </c>
      <c r="W68" s="3" t="s">
        <v>142</v>
      </c>
      <c r="X68" s="60">
        <f>AVERAGE(Y68,AA68)</f>
        <v>1047.6422753799716</v>
      </c>
      <c r="Y68" s="28">
        <f>10^((((LOG(P68*Q68))*1.689)+1.776))</f>
        <v>1277.7486062185992</v>
      </c>
      <c r="Z68" s="28">
        <f>10^((((LOG(P68*Q68))*1.5)+1.33))</f>
        <v>324.76398736364655</v>
      </c>
      <c r="AA68" s="28">
        <f>10^((((LOG(P68*Q68))*1.684)+1.586))</f>
        <v>817.53594454134384</v>
      </c>
      <c r="AB68" s="28">
        <f>10^((((LOG(P68*Q68))*1.734)+1.279))</f>
        <v>441.46111092267375</v>
      </c>
      <c r="AC68" s="28">
        <f>10^((((LOG(P68*Q68))*1.624)+1.427))</f>
        <v>508.44518833412172</v>
      </c>
      <c r="AD68" s="28">
        <f>10^((((LOG(P68*Q68))*1.47)+1.26))</f>
        <v>261.78002667050964</v>
      </c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 s="7"/>
    </row>
    <row r="69" spans="1:137" s="9" customFormat="1" ht="56" customHeight="1">
      <c r="A69" s="1" t="s">
        <v>0</v>
      </c>
      <c r="B69" s="1" t="s">
        <v>1</v>
      </c>
      <c r="C69" s="2" t="s">
        <v>2</v>
      </c>
      <c r="D69" s="2" t="s">
        <v>9</v>
      </c>
      <c r="E69" s="3">
        <v>31108</v>
      </c>
      <c r="F69" s="1">
        <v>70</v>
      </c>
      <c r="G69" s="3" t="s">
        <v>22</v>
      </c>
      <c r="H69" s="1" t="s">
        <v>23</v>
      </c>
      <c r="I69" s="3" t="s">
        <v>12</v>
      </c>
      <c r="J69" s="3" t="s">
        <v>53</v>
      </c>
      <c r="K69" s="3" t="s">
        <v>120</v>
      </c>
      <c r="L69" s="3"/>
      <c r="M69" s="1"/>
      <c r="N69" s="1"/>
      <c r="O69" s="1"/>
      <c r="P69" s="4">
        <v>3.9909999999999997</v>
      </c>
      <c r="Q69" s="4">
        <v>1.78</v>
      </c>
      <c r="R69" s="4">
        <v>0</v>
      </c>
      <c r="S69" s="28">
        <f>10^(((LOG((P69*Q69)))*1.684)+1.586)</f>
        <v>1046.9571651768449</v>
      </c>
      <c r="T69" s="3" t="s">
        <v>146</v>
      </c>
      <c r="U69" s="3">
        <v>0.93500000000000005</v>
      </c>
      <c r="V69" s="3">
        <v>30.8</v>
      </c>
      <c r="W69" s="3" t="s">
        <v>142</v>
      </c>
      <c r="X69" s="58"/>
      <c r="Y69" s="28">
        <f>10^((((LOG(P69*Q69))*1.689)+1.776))</f>
        <v>1637.5192803397176</v>
      </c>
      <c r="Z69" s="28">
        <f>10^((((LOG(P69*Q69))*1.5)+1.33))</f>
        <v>404.81127030084428</v>
      </c>
      <c r="AA69" s="59">
        <f>10^((((LOG(P69*Q69))*1.684)+1.586))</f>
        <v>1046.9571651768449</v>
      </c>
      <c r="AB69" s="28">
        <f>10^((((LOG(P69*Q69))*1.734)+1.279))</f>
        <v>569.51346949191543</v>
      </c>
      <c r="AC69" s="28">
        <f>10^((((LOG(P69*Q69))*1.624)+1.427))</f>
        <v>645.41463606083141</v>
      </c>
      <c r="AD69" s="28">
        <f>10^((((LOG(P69*Q69))*1.47)+1.26))</f>
        <v>324.86845515224343</v>
      </c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 s="7"/>
    </row>
    <row r="70" spans="1:137" s="9" customFormat="1" ht="56" customHeight="1">
      <c r="A70" s="1" t="s">
        <v>0</v>
      </c>
      <c r="B70" s="1" t="s">
        <v>1</v>
      </c>
      <c r="C70" s="2" t="s">
        <v>2</v>
      </c>
      <c r="D70" s="2" t="s">
        <v>36</v>
      </c>
      <c r="E70" s="3">
        <v>725</v>
      </c>
      <c r="F70" s="3" t="s">
        <v>200</v>
      </c>
      <c r="G70" s="3" t="s">
        <v>40</v>
      </c>
      <c r="H70" s="1" t="s">
        <v>41</v>
      </c>
      <c r="I70" s="3" t="s">
        <v>12</v>
      </c>
      <c r="J70" s="3" t="s">
        <v>54</v>
      </c>
      <c r="K70" s="3" t="s">
        <v>121</v>
      </c>
      <c r="L70" s="3"/>
      <c r="M70" s="1"/>
      <c r="N70" s="1"/>
      <c r="O70" s="1"/>
      <c r="P70" s="4">
        <v>5</v>
      </c>
      <c r="Q70" s="4">
        <v>1.89</v>
      </c>
      <c r="R70" s="4">
        <v>0</v>
      </c>
      <c r="S70" s="28">
        <f>10^(((LOG((P70*Q70)))*1.624)+1.427)</f>
        <v>1025.8910878546089</v>
      </c>
      <c r="T70" s="3" t="s">
        <v>147</v>
      </c>
      <c r="U70" s="3">
        <v>0.94299999999999995</v>
      </c>
      <c r="V70" s="3">
        <v>29.1</v>
      </c>
      <c r="W70" s="3" t="s">
        <v>142</v>
      </c>
      <c r="X70" s="58"/>
      <c r="Y70" s="28">
        <f>10^((((LOG(P70*Q70))*1.689)+1.776))</f>
        <v>2651.5774964786715</v>
      </c>
      <c r="Z70" s="28">
        <f>10^((((LOG(P70*Q70))*1.5)+1.33))</f>
        <v>621.08024087200613</v>
      </c>
      <c r="AA70" s="28">
        <f>10^((((LOG(P70*Q70))*1.684)+1.586))</f>
        <v>1692.8838642697369</v>
      </c>
      <c r="AB70" s="28">
        <f>10^((((LOG(P70*Q70))*1.734)+1.279))</f>
        <v>934.1115799519697</v>
      </c>
      <c r="AC70" s="59">
        <f>10^((((LOG(P70*Q70))*1.624)+1.427))</f>
        <v>1025.8910878546089</v>
      </c>
      <c r="AD70" s="28">
        <f>10^((((LOG(P70*Q70))*1.47)+1.26))</f>
        <v>494.17953739623061</v>
      </c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 s="7"/>
    </row>
    <row r="71" spans="1:137" s="9" customFormat="1" ht="56" customHeight="1">
      <c r="A71" s="1" t="s">
        <v>0</v>
      </c>
      <c r="B71" s="1" t="s">
        <v>1</v>
      </c>
      <c r="C71" s="2" t="s">
        <v>2</v>
      </c>
      <c r="D71" s="2" t="s">
        <v>36</v>
      </c>
      <c r="E71" s="3">
        <v>725</v>
      </c>
      <c r="F71" s="1" t="s">
        <v>51</v>
      </c>
      <c r="G71" s="3" t="s">
        <v>40</v>
      </c>
      <c r="H71" s="1" t="s">
        <v>41</v>
      </c>
      <c r="I71" s="3" t="s">
        <v>12</v>
      </c>
      <c r="J71" s="3" t="s">
        <v>52</v>
      </c>
      <c r="K71" s="3" t="s">
        <v>119</v>
      </c>
      <c r="L71" s="3"/>
      <c r="M71" s="1"/>
      <c r="N71" s="1"/>
      <c r="O71" s="1"/>
      <c r="P71" s="4">
        <v>3.593</v>
      </c>
      <c r="Q71" s="4">
        <v>1.6809999999999998</v>
      </c>
      <c r="R71" s="4">
        <v>0</v>
      </c>
      <c r="S71" s="28">
        <f>AVERAGE((10^(((LOG((P71*Q71)))*1.689)+1.776)),(10^(((LOG((P71*Q71)))*1.684)+1.586)))</f>
        <v>1020.7790612657291</v>
      </c>
      <c r="T71" s="3" t="s">
        <v>143</v>
      </c>
      <c r="U71" s="3" t="s">
        <v>144</v>
      </c>
      <c r="V71" s="3" t="s">
        <v>145</v>
      </c>
      <c r="W71" s="3" t="s">
        <v>142</v>
      </c>
      <c r="X71" s="60">
        <f>AVERAGE(Y71,AA71)</f>
        <v>1020.7790612657291</v>
      </c>
      <c r="Y71" s="28">
        <f>10^((((LOG(P71*Q71))*1.689)+1.776))</f>
        <v>1244.9477019089215</v>
      </c>
      <c r="Z71" s="28">
        <f>10^((((LOG(P71*Q71))*1.5)+1.33))</f>
        <v>317.34919131909481</v>
      </c>
      <c r="AA71" s="28">
        <f>10^((((LOG(P71*Q71))*1.684)+1.586))</f>
        <v>796.61042062253648</v>
      </c>
      <c r="AB71" s="28">
        <f>10^((((LOG(P71*Q71))*1.734)+1.279))</f>
        <v>429.83050072441932</v>
      </c>
      <c r="AC71" s="28">
        <f>10^((((LOG(P71*Q71))*1.624)+1.427))</f>
        <v>495.88901444966598</v>
      </c>
      <c r="AD71" s="28">
        <f>10^((((LOG(P71*Q71))*1.47)+1.26))</f>
        <v>255.92142662778738</v>
      </c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 s="7"/>
    </row>
    <row r="72" spans="1:137" s="9" customFormat="1" ht="56" customHeight="1">
      <c r="A72" s="1" t="s">
        <v>0</v>
      </c>
      <c r="B72" s="1" t="s">
        <v>1</v>
      </c>
      <c r="C72" s="2" t="s">
        <v>2</v>
      </c>
      <c r="D72" s="2" t="s">
        <v>17</v>
      </c>
      <c r="E72" s="3">
        <v>30967</v>
      </c>
      <c r="F72" s="1">
        <v>1230</v>
      </c>
      <c r="G72" s="3" t="s">
        <v>18</v>
      </c>
      <c r="H72" s="1" t="s">
        <v>19</v>
      </c>
      <c r="I72" s="3" t="s">
        <v>12</v>
      </c>
      <c r="J72" s="3" t="s">
        <v>87</v>
      </c>
      <c r="K72" s="3" t="s">
        <v>157</v>
      </c>
      <c r="L72" s="3"/>
      <c r="M72" s="1" t="s">
        <v>8</v>
      </c>
      <c r="N72" s="1"/>
      <c r="O72" s="1"/>
      <c r="P72" s="4">
        <v>3.2479999999999998</v>
      </c>
      <c r="Q72" s="4">
        <v>3.0579999999999998</v>
      </c>
      <c r="R72" s="4">
        <v>0</v>
      </c>
      <c r="S72" s="28">
        <f>(10^(((LOG((P72*Q72)))*1.734)+1.279))</f>
        <v>1018.3352372986147</v>
      </c>
      <c r="T72" s="3" t="s">
        <v>161</v>
      </c>
      <c r="U72" s="3">
        <v>0.93100000000000005</v>
      </c>
      <c r="V72" s="3">
        <v>32.4</v>
      </c>
      <c r="W72" s="3" t="s">
        <v>162</v>
      </c>
      <c r="X72" s="58"/>
      <c r="Y72" s="28">
        <f>10^((((LOG(P72*Q72))*1.689)+1.776))</f>
        <v>2884.1866631217226</v>
      </c>
      <c r="Z72" s="28">
        <f>10^((((LOG(P72*Q72))*1.5)+1.33))</f>
        <v>669.23747576671474</v>
      </c>
      <c r="AA72" s="28">
        <f>10^((((LOG(P72*Q72))*1.684)+1.586))</f>
        <v>1840.9334830168323</v>
      </c>
      <c r="AB72" s="59">
        <f>10^((((LOG(P72*Q72))*1.734)+1.279))</f>
        <v>1018.3352372986147</v>
      </c>
      <c r="AC72" s="28">
        <f>10^((((LOG(P72*Q72))*1.624)+1.427))</f>
        <v>1112.2819425232999</v>
      </c>
      <c r="AD72" s="28">
        <f>10^((((LOG(P72*Q72))*1.47)+1.26))</f>
        <v>531.70243278693613</v>
      </c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 s="7"/>
    </row>
    <row r="73" spans="1:137" s="9" customFormat="1" ht="56" customHeight="1">
      <c r="A73" s="1" t="s">
        <v>0</v>
      </c>
      <c r="B73" s="1" t="s">
        <v>1</v>
      </c>
      <c r="C73" s="2" t="s">
        <v>2</v>
      </c>
      <c r="D73" s="2" t="s">
        <v>36</v>
      </c>
      <c r="E73" s="3">
        <v>725</v>
      </c>
      <c r="F73" s="1" t="s">
        <v>51</v>
      </c>
      <c r="G73" s="3" t="s">
        <v>40</v>
      </c>
      <c r="H73" s="1" t="s">
        <v>41</v>
      </c>
      <c r="I73" s="3" t="s">
        <v>12</v>
      </c>
      <c r="J73" s="3" t="s">
        <v>52</v>
      </c>
      <c r="K73" s="3" t="s">
        <v>119</v>
      </c>
      <c r="L73" s="3"/>
      <c r="M73" s="1"/>
      <c r="N73" s="1"/>
      <c r="O73" s="1"/>
      <c r="P73" s="4">
        <v>3.5310000000000001</v>
      </c>
      <c r="Q73" s="4">
        <v>1.7070000000000001</v>
      </c>
      <c r="R73" s="4">
        <v>0</v>
      </c>
      <c r="S73" s="28">
        <f>AVERAGE((10^(((LOG((P73*Q73)))*1.689)+1.776)),(10^(((LOG((P73*Q73)))*1.684)+1.586)))</f>
        <v>1017.2414560842271</v>
      </c>
      <c r="T73" s="3" t="s">
        <v>143</v>
      </c>
      <c r="U73" s="3" t="s">
        <v>144</v>
      </c>
      <c r="V73" s="3" t="s">
        <v>145</v>
      </c>
      <c r="W73" s="3" t="s">
        <v>142</v>
      </c>
      <c r="X73" s="60">
        <f>AVERAGE(Y73,AA73)</f>
        <v>1017.2414560842271</v>
      </c>
      <c r="Y73" s="28">
        <f>10^((((LOG(P73*Q73))*1.689)+1.776))</f>
        <v>1240.6282385355323</v>
      </c>
      <c r="Z73" s="28">
        <f>10^((((LOG(P73*Q73))*1.5)+1.33))</f>
        <v>316.37113896870397</v>
      </c>
      <c r="AA73" s="28">
        <f>10^((((LOG(P73*Q73))*1.684)+1.586))</f>
        <v>793.85467363292207</v>
      </c>
      <c r="AB73" s="28">
        <f>10^((((LOG(P73*Q73))*1.734)+1.279))</f>
        <v>428.29950046260444</v>
      </c>
      <c r="AC73" s="28">
        <f>10^((((LOG(P73*Q73))*1.624)+1.427))</f>
        <v>494.23458375440367</v>
      </c>
      <c r="AD73" s="28">
        <f>10^((((LOG(P73*Q73))*1.47)+1.26))</f>
        <v>255.14844205313841</v>
      </c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 s="7"/>
    </row>
    <row r="74" spans="1:137" s="9" customFormat="1" ht="56" customHeight="1">
      <c r="A74" s="1" t="s">
        <v>0</v>
      </c>
      <c r="B74" s="1" t="s">
        <v>1</v>
      </c>
      <c r="C74" s="2" t="s">
        <v>2</v>
      </c>
      <c r="D74" s="2" t="s">
        <v>3</v>
      </c>
      <c r="E74" s="3">
        <v>892</v>
      </c>
      <c r="F74" s="1" t="s">
        <v>51</v>
      </c>
      <c r="G74" s="3" t="s">
        <v>59</v>
      </c>
      <c r="H74" s="1" t="s">
        <v>60</v>
      </c>
      <c r="I74" s="3" t="s">
        <v>12</v>
      </c>
      <c r="J74" s="3" t="s">
        <v>225</v>
      </c>
      <c r="K74" s="3" t="s">
        <v>226</v>
      </c>
      <c r="L74" s="3"/>
      <c r="M74" s="1"/>
      <c r="N74" s="1"/>
      <c r="O74" s="1"/>
      <c r="P74" s="4">
        <v>3.2920000000000003</v>
      </c>
      <c r="Q74" s="4">
        <v>2.29</v>
      </c>
      <c r="R74" s="4">
        <v>0</v>
      </c>
      <c r="S74" s="28">
        <v>1010.3030337506773</v>
      </c>
      <c r="T74" s="3" t="s">
        <v>227</v>
      </c>
      <c r="U74" s="3" t="s">
        <v>228</v>
      </c>
      <c r="V74" s="3" t="s">
        <v>229</v>
      </c>
      <c r="W74" s="3" t="s">
        <v>224</v>
      </c>
      <c r="X74" s="60">
        <f>AVERAGE(Y74:AB74)</f>
        <v>1010.3030337506773</v>
      </c>
      <c r="Y74" s="28">
        <f>10^((((LOG(P74*Q74))*1.689)+1.776))</f>
        <v>1810.3051074409707</v>
      </c>
      <c r="Z74" s="28">
        <f>10^((((LOG(P74*Q74))*1.5)+1.33))</f>
        <v>442.53025024789667</v>
      </c>
      <c r="AA74" s="28">
        <f>10^((((LOG(P74*Q74))*1.684)+1.586))</f>
        <v>1157.0850973975621</v>
      </c>
      <c r="AB74" s="28">
        <f>10^((((LOG(P74*Q74))*1.734)+1.279))</f>
        <v>631.29167991627935</v>
      </c>
      <c r="AC74" s="28">
        <f>10^((((LOG(P74*Q74))*1.624)+1.427))</f>
        <v>710.76753313236213</v>
      </c>
      <c r="AD74" s="28">
        <f>10^((((LOG(P74*Q74))*1.47)+1.26))</f>
        <v>354.50641961366756</v>
      </c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 s="7"/>
    </row>
    <row r="75" spans="1:137" s="9" customFormat="1" ht="56" customHeight="1">
      <c r="A75" s="1" t="s">
        <v>0</v>
      </c>
      <c r="B75" s="1" t="s">
        <v>1</v>
      </c>
      <c r="C75" s="2" t="s">
        <v>2</v>
      </c>
      <c r="D75" s="2" t="s">
        <v>36</v>
      </c>
      <c r="E75" s="3">
        <v>725</v>
      </c>
      <c r="F75" s="1" t="s">
        <v>51</v>
      </c>
      <c r="G75" s="3" t="s">
        <v>40</v>
      </c>
      <c r="H75" s="1" t="s">
        <v>41</v>
      </c>
      <c r="I75" s="3" t="s">
        <v>12</v>
      </c>
      <c r="J75" s="3" t="s">
        <v>52</v>
      </c>
      <c r="K75" s="3" t="s">
        <v>119</v>
      </c>
      <c r="L75" s="3"/>
      <c r="M75" s="1"/>
      <c r="N75" s="1"/>
      <c r="O75" s="1"/>
      <c r="P75" s="4">
        <v>4</v>
      </c>
      <c r="Q75" s="4">
        <v>1.498</v>
      </c>
      <c r="R75" s="4">
        <v>0</v>
      </c>
      <c r="S75" s="28">
        <f>AVERAGE((10^(((LOG((P75*Q75)))*1.689)+1.776)),(10^(((LOG((P75*Q75)))*1.684)+1.586)))</f>
        <v>1007.1778365778237</v>
      </c>
      <c r="T75" s="3" t="s">
        <v>143</v>
      </c>
      <c r="U75" s="3" t="s">
        <v>144</v>
      </c>
      <c r="V75" s="3" t="s">
        <v>145</v>
      </c>
      <c r="W75" s="3" t="s">
        <v>142</v>
      </c>
      <c r="X75" s="60">
        <f>AVERAGE(Y75,AA75)</f>
        <v>1007.1778365778237</v>
      </c>
      <c r="Y75" s="28">
        <f>10^((((LOG(P75*Q75))*1.689)+1.776))</f>
        <v>1228.3405191769409</v>
      </c>
      <c r="Z75" s="28">
        <f>10^((((LOG(P75*Q75))*1.5)+1.33))</f>
        <v>313.58675209987928</v>
      </c>
      <c r="AA75" s="28">
        <f>10^((((LOG(P75*Q75))*1.684)+1.586))</f>
        <v>786.01515397870628</v>
      </c>
      <c r="AB75" s="28">
        <f>10^((((LOG(P75*Q75))*1.734)+1.279))</f>
        <v>423.94499196166538</v>
      </c>
      <c r="AC75" s="28">
        <f>10^((((LOG(P75*Q75))*1.624)+1.427))</f>
        <v>489.52695534599013</v>
      </c>
      <c r="AD75" s="28">
        <f>10^((((LOG(P75*Q75))*1.47)+1.26))</f>
        <v>252.94759404475607</v>
      </c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 s="7"/>
    </row>
    <row r="76" spans="1:137" s="9" customFormat="1" ht="56" customHeight="1">
      <c r="A76" s="1" t="s">
        <v>0</v>
      </c>
      <c r="B76" s="1" t="s">
        <v>1</v>
      </c>
      <c r="C76" s="2" t="s">
        <v>2</v>
      </c>
      <c r="D76" s="2" t="s">
        <v>36</v>
      </c>
      <c r="E76" s="3">
        <v>725</v>
      </c>
      <c r="F76" s="1" t="s">
        <v>51</v>
      </c>
      <c r="G76" s="3" t="s">
        <v>40</v>
      </c>
      <c r="H76" s="1" t="s">
        <v>41</v>
      </c>
      <c r="I76" s="3" t="s">
        <v>12</v>
      </c>
      <c r="J76" s="3" t="s">
        <v>52</v>
      </c>
      <c r="K76" s="3" t="s">
        <v>119</v>
      </c>
      <c r="L76" s="3"/>
      <c r="M76" s="1"/>
      <c r="N76" s="1"/>
      <c r="O76" s="1"/>
      <c r="P76" s="4">
        <v>3.9200000000000004</v>
      </c>
      <c r="Q76" s="4">
        <v>1.5269999999999999</v>
      </c>
      <c r="R76" s="4">
        <v>0</v>
      </c>
      <c r="S76" s="28">
        <f>AVERAGE((10^(((LOG((P76*Q76)))*1.689)+1.776)),(10^(((LOG((P76*Q76)))*1.684)+1.586)))</f>
        <v>1005.4316552582598</v>
      </c>
      <c r="T76" s="3" t="s">
        <v>143</v>
      </c>
      <c r="U76" s="3" t="s">
        <v>144</v>
      </c>
      <c r="V76" s="3" t="s">
        <v>145</v>
      </c>
      <c r="W76" s="3" t="s">
        <v>142</v>
      </c>
      <c r="X76" s="60">
        <f>AVERAGE(Y76,AA76)</f>
        <v>1005.4316552582598</v>
      </c>
      <c r="Y76" s="28">
        <f>10^((((LOG(P76*Q76))*1.689)+1.776))</f>
        <v>1226.2084392456811</v>
      </c>
      <c r="Z76" s="28">
        <f>10^((((LOG(P76*Q76))*1.5)+1.33))</f>
        <v>313.10330804672691</v>
      </c>
      <c r="AA76" s="28">
        <f>10^((((LOG(P76*Q76))*1.684)+1.586))</f>
        <v>784.6548712708385</v>
      </c>
      <c r="AB76" s="28">
        <f>10^((((LOG(P76*Q76))*1.734)+1.279))</f>
        <v>423.18954564292414</v>
      </c>
      <c r="AC76" s="28">
        <f>10^((((LOG(P76*Q76))*1.624)+1.427))</f>
        <v>488.70993625632036</v>
      </c>
      <c r="AD76" s="28">
        <f>10^((((LOG(P76*Q76))*1.47)+1.26))</f>
        <v>252.56542822431149</v>
      </c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 s="7"/>
    </row>
    <row r="77" spans="1:137" s="9" customFormat="1" ht="56" customHeight="1">
      <c r="A77" s="1" t="s">
        <v>0</v>
      </c>
      <c r="B77" s="1" t="s">
        <v>1</v>
      </c>
      <c r="C77" s="2" t="s">
        <v>2</v>
      </c>
      <c r="D77" s="2" t="s">
        <v>36</v>
      </c>
      <c r="E77" s="3">
        <v>725</v>
      </c>
      <c r="F77" s="1" t="s">
        <v>51</v>
      </c>
      <c r="G77" s="3" t="s">
        <v>40</v>
      </c>
      <c r="H77" s="1" t="s">
        <v>41</v>
      </c>
      <c r="I77" s="3" t="s">
        <v>12</v>
      </c>
      <c r="J77" s="3" t="s">
        <v>52</v>
      </c>
      <c r="K77" s="3" t="s">
        <v>119</v>
      </c>
      <c r="L77" s="3"/>
      <c r="M77" s="1"/>
      <c r="N77" s="1"/>
      <c r="O77" s="1"/>
      <c r="P77" s="4">
        <v>3.2869999999999999</v>
      </c>
      <c r="Q77" s="4">
        <v>1.8190000000000002</v>
      </c>
      <c r="R77" s="4">
        <v>0</v>
      </c>
      <c r="S77" s="28">
        <f>AVERAGE((10^(((LOG((P77*Q77)))*1.689)+1.776)),(10^(((LOG((P77*Q77)))*1.684)+1.586)))</f>
        <v>1003.5091666570181</v>
      </c>
      <c r="T77" s="3" t="s">
        <v>143</v>
      </c>
      <c r="U77" s="3" t="s">
        <v>144</v>
      </c>
      <c r="V77" s="3" t="s">
        <v>145</v>
      </c>
      <c r="W77" s="3" t="s">
        <v>142</v>
      </c>
      <c r="X77" s="60">
        <f>AVERAGE(Y77,AA77)</f>
        <v>1003.5091666570181</v>
      </c>
      <c r="Y77" s="28">
        <f>10^((((LOG(P77*Q77))*1.689)+1.776))</f>
        <v>1223.8610938207423</v>
      </c>
      <c r="Z77" s="28">
        <f>10^((((LOG(P77*Q77))*1.5)+1.33))</f>
        <v>312.57094424944688</v>
      </c>
      <c r="AA77" s="28">
        <f>10^((((LOG(P77*Q77))*1.684)+1.586))</f>
        <v>783.15723949329379</v>
      </c>
      <c r="AB77" s="28">
        <f>10^((((LOG(P77*Q77))*1.734)+1.279))</f>
        <v>422.35786614772428</v>
      </c>
      <c r="AC77" s="28">
        <f>10^((((LOG(P77*Q77))*1.624)+1.427))</f>
        <v>487.81036358246536</v>
      </c>
      <c r="AD77" s="28">
        <f>10^((((LOG(P77*Q77))*1.47)+1.26))</f>
        <v>252.14457735831346</v>
      </c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 s="7"/>
    </row>
    <row r="78" spans="1:137" s="9" customFormat="1" ht="56" customHeight="1">
      <c r="A78" s="1" t="s">
        <v>0</v>
      </c>
      <c r="B78" s="1" t="s">
        <v>1</v>
      </c>
      <c r="C78" s="2" t="s">
        <v>2</v>
      </c>
      <c r="D78" s="2" t="s">
        <v>36</v>
      </c>
      <c r="E78" s="3">
        <v>725</v>
      </c>
      <c r="F78" s="1" t="s">
        <v>51</v>
      </c>
      <c r="G78" s="3" t="s">
        <v>40</v>
      </c>
      <c r="H78" s="1" t="s">
        <v>41</v>
      </c>
      <c r="I78" s="3" t="s">
        <v>12</v>
      </c>
      <c r="J78" s="3" t="s">
        <v>52</v>
      </c>
      <c r="K78" s="3" t="s">
        <v>119</v>
      </c>
      <c r="L78" s="3"/>
      <c r="M78" s="1"/>
      <c r="N78" s="1"/>
      <c r="O78" s="1"/>
      <c r="P78" s="4">
        <v>3.28</v>
      </c>
      <c r="Q78" s="4">
        <v>1.8190000000000002</v>
      </c>
      <c r="R78" s="4">
        <v>0</v>
      </c>
      <c r="S78" s="28">
        <f>AVERAGE((10^(((LOG((P78*Q78)))*1.689)+1.776)),(10^(((LOG((P78*Q78)))*1.684)+1.586)))</f>
        <v>999.9064553782091</v>
      </c>
      <c r="T78" s="3" t="s">
        <v>143</v>
      </c>
      <c r="U78" s="3" t="s">
        <v>144</v>
      </c>
      <c r="V78" s="3" t="s">
        <v>145</v>
      </c>
      <c r="W78" s="3" t="s">
        <v>142</v>
      </c>
      <c r="X78" s="60">
        <f>AVERAGE(Y78,AA78)</f>
        <v>999.9064553782091</v>
      </c>
      <c r="Y78" s="28">
        <f>10^((((LOG(P78*Q78))*1.689)+1.776))</f>
        <v>1219.4622219930261</v>
      </c>
      <c r="Z78" s="28">
        <f>10^((((LOG(P78*Q78))*1.5)+1.33))</f>
        <v>311.5729987189801</v>
      </c>
      <c r="AA78" s="28">
        <f>10^((((LOG(P78*Q78))*1.684)+1.586))</f>
        <v>780.3506887633921</v>
      </c>
      <c r="AB78" s="28">
        <f>10^((((LOG(P78*Q78))*1.734)+1.279))</f>
        <v>420.79943223431599</v>
      </c>
      <c r="AC78" s="28">
        <f>10^((((LOG(P78*Q78))*1.624)+1.427))</f>
        <v>486.12440597711031</v>
      </c>
      <c r="AD78" s="28">
        <f>10^((((LOG(P78*Q78))*1.47)+1.26))</f>
        <v>251.35563037193293</v>
      </c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 s="7"/>
    </row>
    <row r="79" spans="1:137" s="9" customFormat="1" ht="56" customHeight="1">
      <c r="A79" s="1" t="s">
        <v>0</v>
      </c>
      <c r="B79" s="1" t="s">
        <v>1</v>
      </c>
      <c r="C79" s="2" t="s">
        <v>2</v>
      </c>
      <c r="D79" s="2" t="s">
        <v>28</v>
      </c>
      <c r="E79" s="3">
        <v>1018</v>
      </c>
      <c r="F79" s="1"/>
      <c r="G79" s="3" t="s">
        <v>33</v>
      </c>
      <c r="H79" s="1" t="s">
        <v>34</v>
      </c>
      <c r="I79" s="3" t="s">
        <v>6</v>
      </c>
      <c r="J79" s="3" t="s">
        <v>65</v>
      </c>
      <c r="K79" s="3" t="s">
        <v>220</v>
      </c>
      <c r="L79" s="3"/>
      <c r="M79" s="1"/>
      <c r="N79" s="1"/>
      <c r="O79" s="11"/>
      <c r="P79" s="12">
        <v>2.7229999999999999</v>
      </c>
      <c r="Q79" s="12">
        <v>2.573</v>
      </c>
      <c r="R79" s="12">
        <v>0</v>
      </c>
      <c r="S79" s="28">
        <v>998.0755671691893</v>
      </c>
      <c r="T79" s="3" t="s">
        <v>221</v>
      </c>
      <c r="U79" s="3" t="s">
        <v>222</v>
      </c>
      <c r="V79" s="3" t="s">
        <v>223</v>
      </c>
      <c r="W79" s="3" t="s">
        <v>224</v>
      </c>
      <c r="X79" s="60">
        <f>AVERAGE(Y79,Z79)</f>
        <v>998.0755671691893</v>
      </c>
      <c r="Y79" s="28">
        <f>10^((((LOG(P79*Q79))*1.689)+1.776))</f>
        <v>1599.6621358339685</v>
      </c>
      <c r="Z79" s="28">
        <f>10^((((LOG(P79*Q79))*1.5)+1.33))</f>
        <v>396.48899850441001</v>
      </c>
      <c r="AA79" s="28">
        <f>10^((((LOG(P79*Q79))*1.684)+1.586))</f>
        <v>1022.8238069747291</v>
      </c>
      <c r="AB79" s="28">
        <f>10^((((LOG(P79*Q79))*1.734)+1.279))</f>
        <v>556.00052206845169</v>
      </c>
      <c r="AC79" s="28">
        <f>10^((((LOG(P79*Q79))*1.624)+1.427))</f>
        <v>631.06135023781178</v>
      </c>
      <c r="AD79" s="28">
        <f>10^((((LOG(P79*Q79))*1.47)+1.26))</f>
        <v>318.32190009942951</v>
      </c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 s="7"/>
    </row>
    <row r="80" spans="1:137" s="9" customFormat="1" ht="56" customHeight="1">
      <c r="A80" s="1" t="s">
        <v>0</v>
      </c>
      <c r="B80" s="1" t="s">
        <v>1</v>
      </c>
      <c r="C80" s="2" t="s">
        <v>2</v>
      </c>
      <c r="D80" s="2" t="s">
        <v>36</v>
      </c>
      <c r="E80" s="3">
        <v>725</v>
      </c>
      <c r="F80" s="1" t="s">
        <v>51</v>
      </c>
      <c r="G80" s="3" t="s">
        <v>40</v>
      </c>
      <c r="H80" s="1" t="s">
        <v>41</v>
      </c>
      <c r="I80" s="3" t="s">
        <v>12</v>
      </c>
      <c r="J80" s="3" t="s">
        <v>52</v>
      </c>
      <c r="K80" s="3" t="s">
        <v>119</v>
      </c>
      <c r="L80" s="3"/>
      <c r="M80" s="1"/>
      <c r="N80" s="1"/>
      <c r="O80" s="1"/>
      <c r="P80" s="4">
        <v>3.2659999999999996</v>
      </c>
      <c r="Q80" s="4">
        <v>1.8219999999999998</v>
      </c>
      <c r="R80" s="4">
        <v>0</v>
      </c>
      <c r="S80" s="28">
        <f>AVERAGE((10^(((LOG((P80*Q80)))*1.689)+1.776)),(10^(((LOG((P80*Q80)))*1.684)+1.586)))</f>
        <v>995.48055125864391</v>
      </c>
      <c r="T80" s="3" t="s">
        <v>143</v>
      </c>
      <c r="U80" s="3" t="s">
        <v>144</v>
      </c>
      <c r="V80" s="3" t="s">
        <v>145</v>
      </c>
      <c r="W80" s="3" t="s">
        <v>142</v>
      </c>
      <c r="X80" s="60">
        <f>AVERAGE(Y80,AA80)</f>
        <v>995.48055125864391</v>
      </c>
      <c r="Y80" s="28">
        <f>10^((((LOG(P80*Q80))*1.689)+1.776))</f>
        <v>1214.0582655885178</v>
      </c>
      <c r="Z80" s="28">
        <f>10^((((LOG(P80*Q80))*1.5)+1.33))</f>
        <v>310.34648403419044</v>
      </c>
      <c r="AA80" s="28">
        <f>10^((((LOG(P80*Q80))*1.684)+1.586))</f>
        <v>776.90283692877006</v>
      </c>
      <c r="AB80" s="28">
        <f>10^((((LOG(P80*Q80))*1.734)+1.279))</f>
        <v>418.88512165580988</v>
      </c>
      <c r="AC80" s="28">
        <f>10^((((LOG(P80*Q80))*1.624)+1.427))</f>
        <v>484.05290866293888</v>
      </c>
      <c r="AD80" s="28">
        <f>10^((((LOG(P80*Q80))*1.47)+1.26))</f>
        <v>250.38591394991226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 s="7"/>
    </row>
    <row r="81" spans="1:137" s="9" customFormat="1" ht="56" customHeight="1">
      <c r="A81" s="1" t="s">
        <v>0</v>
      </c>
      <c r="B81" s="1" t="s">
        <v>1</v>
      </c>
      <c r="C81" s="2" t="s">
        <v>2</v>
      </c>
      <c r="D81" s="2" t="s">
        <v>36</v>
      </c>
      <c r="E81" s="3">
        <v>725</v>
      </c>
      <c r="F81" s="1" t="s">
        <v>51</v>
      </c>
      <c r="G81" s="3" t="s">
        <v>40</v>
      </c>
      <c r="H81" s="1" t="s">
        <v>41</v>
      </c>
      <c r="I81" s="3" t="s">
        <v>12</v>
      </c>
      <c r="J81" s="3" t="s">
        <v>52</v>
      </c>
      <c r="K81" s="3" t="s">
        <v>119</v>
      </c>
      <c r="L81" s="3"/>
      <c r="M81" s="1"/>
      <c r="N81" s="1"/>
      <c r="O81" s="1"/>
      <c r="P81" s="4">
        <v>3.4</v>
      </c>
      <c r="Q81" s="4">
        <v>1.75</v>
      </c>
      <c r="R81" s="4">
        <v>0</v>
      </c>
      <c r="S81" s="28">
        <f>AVERAGE((10^(((LOG((P81*Q81)))*1.689)+1.776)),(10^(((LOG((P81*Q81)))*1.684)+1.586)))</f>
        <v>995.29654730583081</v>
      </c>
      <c r="T81" s="3" t="s">
        <v>143</v>
      </c>
      <c r="U81" s="3" t="s">
        <v>144</v>
      </c>
      <c r="V81" s="3" t="s">
        <v>145</v>
      </c>
      <c r="W81" s="3" t="s">
        <v>142</v>
      </c>
      <c r="X81" s="60">
        <f>AVERAGE(Y81,AA81)</f>
        <v>995.29654730583081</v>
      </c>
      <c r="Y81" s="28">
        <f>10^((((LOG(P81*Q81))*1.689)+1.776))</f>
        <v>1213.8336003769962</v>
      </c>
      <c r="Z81" s="28">
        <f>10^((((LOG(P81*Q81))*1.5)+1.33))</f>
        <v>310.29547944725482</v>
      </c>
      <c r="AA81" s="28">
        <f>10^((((LOG(P81*Q81))*1.684)+1.586))</f>
        <v>776.75949423466545</v>
      </c>
      <c r="AB81" s="28">
        <f>10^((((LOG(P81*Q81))*1.734)+1.279))</f>
        <v>418.80554061648854</v>
      </c>
      <c r="AC81" s="28">
        <f>10^((((LOG(P81*Q81))*1.624)+1.427))</f>
        <v>483.96678012899349</v>
      </c>
      <c r="AD81" s="28">
        <f>10^((((LOG(P81*Q81))*1.47)+1.26))</f>
        <v>250.34558665533388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 s="7"/>
    </row>
    <row r="82" spans="1:137" s="9" customFormat="1" ht="56" customHeight="1">
      <c r="A82" s="1" t="s">
        <v>0</v>
      </c>
      <c r="B82" s="1" t="s">
        <v>1</v>
      </c>
      <c r="C82" s="2" t="s">
        <v>2</v>
      </c>
      <c r="D82" s="2" t="s">
        <v>36</v>
      </c>
      <c r="E82" s="3">
        <v>725</v>
      </c>
      <c r="F82" s="3" t="s">
        <v>200</v>
      </c>
      <c r="G82" s="3" t="s">
        <v>40</v>
      </c>
      <c r="H82" s="1" t="s">
        <v>41</v>
      </c>
      <c r="I82" s="3" t="s">
        <v>12</v>
      </c>
      <c r="J82" s="3" t="s">
        <v>54</v>
      </c>
      <c r="K82" s="3" t="s">
        <v>121</v>
      </c>
      <c r="L82" s="3"/>
      <c r="M82" s="1"/>
      <c r="N82" s="1"/>
      <c r="O82" s="1"/>
      <c r="P82" s="4">
        <v>5.0090000000000003</v>
      </c>
      <c r="Q82" s="4">
        <v>1.845</v>
      </c>
      <c r="R82" s="4">
        <v>0</v>
      </c>
      <c r="S82" s="28">
        <f>10^(((LOG((P82*Q82)))*1.624)+1.427)</f>
        <v>989.4042718649041</v>
      </c>
      <c r="T82" s="3" t="s">
        <v>147</v>
      </c>
      <c r="U82" s="3">
        <v>0.94299999999999995</v>
      </c>
      <c r="V82" s="3">
        <v>29.1</v>
      </c>
      <c r="W82" s="3" t="s">
        <v>142</v>
      </c>
      <c r="X82" s="58"/>
      <c r="Y82" s="28">
        <f>10^((((LOG(P82*Q82))*1.689)+1.776))</f>
        <v>2553.567617459652</v>
      </c>
      <c r="Z82" s="28">
        <f>10^((((LOG(P82*Q82))*1.5)+1.33))</f>
        <v>600.64947702427503</v>
      </c>
      <c r="AA82" s="28">
        <f>10^((((LOG(P82*Q82))*1.684)+1.586))</f>
        <v>1630.4918235274417</v>
      </c>
      <c r="AB82" s="28">
        <f>10^((((LOG(P82*Q82))*1.734)+1.279))</f>
        <v>898.68190116779203</v>
      </c>
      <c r="AC82" s="59">
        <f>10^((((LOG(P82*Q82))*1.624)+1.427))</f>
        <v>989.4042718649041</v>
      </c>
      <c r="AD82" s="28">
        <f>10^((((LOG(P82*Q82))*1.47)+1.26))</f>
        <v>478.24306518522269</v>
      </c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 s="7"/>
    </row>
    <row r="83" spans="1:137" s="9" customFormat="1" ht="56" customHeight="1">
      <c r="A83" s="1" t="s">
        <v>0</v>
      </c>
      <c r="B83" s="1" t="s">
        <v>1</v>
      </c>
      <c r="C83" s="2" t="s">
        <v>2</v>
      </c>
      <c r="D83" s="2" t="s">
        <v>36</v>
      </c>
      <c r="E83" s="3">
        <v>725</v>
      </c>
      <c r="F83" s="1" t="s">
        <v>51</v>
      </c>
      <c r="G83" s="3" t="s">
        <v>40</v>
      </c>
      <c r="H83" s="1" t="s">
        <v>41</v>
      </c>
      <c r="I83" s="3" t="s">
        <v>12</v>
      </c>
      <c r="J83" s="3" t="s">
        <v>52</v>
      </c>
      <c r="K83" s="3" t="s">
        <v>119</v>
      </c>
      <c r="L83" s="3"/>
      <c r="M83" s="1"/>
      <c r="N83" s="1"/>
      <c r="O83" s="1"/>
      <c r="P83" s="4">
        <v>3.5740000000000003</v>
      </c>
      <c r="Q83" s="4">
        <v>1.655</v>
      </c>
      <c r="R83" s="4">
        <v>0</v>
      </c>
      <c r="S83" s="28">
        <f>AVERAGE((10^(((LOG((P83*Q83)))*1.689)+1.776)),(10^(((LOG((P83*Q83)))*1.684)+1.586)))</f>
        <v>985.43094587829148</v>
      </c>
      <c r="T83" s="3" t="s">
        <v>143</v>
      </c>
      <c r="U83" s="3" t="s">
        <v>144</v>
      </c>
      <c r="V83" s="3" t="s">
        <v>145</v>
      </c>
      <c r="W83" s="3" t="s">
        <v>142</v>
      </c>
      <c r="X83" s="60">
        <f>AVERAGE(Y83,AA83)</f>
        <v>985.43094587829148</v>
      </c>
      <c r="Y83" s="28">
        <f>10^((((LOG(P83*Q83))*1.689)+1.776))</f>
        <v>1201.7879652819463</v>
      </c>
      <c r="Z83" s="28">
        <f>10^((((LOG(P83*Q83))*1.5)+1.33))</f>
        <v>307.55926858243663</v>
      </c>
      <c r="AA83" s="28">
        <f>10^((((LOG(P83*Q83))*1.684)+1.586))</f>
        <v>769.07392647463666</v>
      </c>
      <c r="AB83" s="28">
        <f>10^((((LOG(P83*Q83))*1.734)+1.279))</f>
        <v>414.53930529062461</v>
      </c>
      <c r="AC83" s="28">
        <f>10^((((LOG(P83*Q83))*1.624)+1.427))</f>
        <v>479.34801707652935</v>
      </c>
      <c r="AD83" s="28">
        <f>10^((((LOG(P83*Q83))*1.47)+1.26))</f>
        <v>248.18197884839307</v>
      </c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 s="7"/>
    </row>
    <row r="84" spans="1:137" s="9" customFormat="1" ht="56" customHeight="1">
      <c r="A84" s="1" t="s">
        <v>0</v>
      </c>
      <c r="B84" s="1" t="s">
        <v>1</v>
      </c>
      <c r="C84" s="2" t="s">
        <v>2</v>
      </c>
      <c r="D84" s="2" t="s">
        <v>36</v>
      </c>
      <c r="E84" s="3">
        <v>725</v>
      </c>
      <c r="F84" s="3" t="s">
        <v>200</v>
      </c>
      <c r="G84" s="3" t="s">
        <v>40</v>
      </c>
      <c r="H84" s="1" t="s">
        <v>41</v>
      </c>
      <c r="I84" s="3" t="s">
        <v>12</v>
      </c>
      <c r="J84" s="3" t="s">
        <v>54</v>
      </c>
      <c r="K84" s="3" t="s">
        <v>121</v>
      </c>
      <c r="L84" s="3"/>
      <c r="M84" s="1"/>
      <c r="N84" s="1"/>
      <c r="O84" s="1"/>
      <c r="P84" s="4">
        <v>5.024</v>
      </c>
      <c r="Q84" s="4">
        <v>1.8329999999999997</v>
      </c>
      <c r="R84" s="4">
        <v>0</v>
      </c>
      <c r="S84" s="28">
        <f>10^(((LOG((P84*Q84)))*1.624)+1.427)</f>
        <v>983.74025537589648</v>
      </c>
      <c r="T84" s="3" t="s">
        <v>147</v>
      </c>
      <c r="U84" s="3">
        <v>0.94299999999999995</v>
      </c>
      <c r="V84" s="3">
        <v>29.1</v>
      </c>
      <c r="W84" s="3" t="s">
        <v>142</v>
      </c>
      <c r="X84" s="58"/>
      <c r="Y84" s="28">
        <f>10^((((LOG(P84*Q84))*1.689)+1.776))</f>
        <v>2538.3659276664212</v>
      </c>
      <c r="Z84" s="28">
        <f>10^((((LOG(P84*Q84))*1.5)+1.33))</f>
        <v>597.47280654852273</v>
      </c>
      <c r="AA84" s="28">
        <f>10^((((LOG(P84*Q84))*1.684)+1.586))</f>
        <v>1620.8139620619093</v>
      </c>
      <c r="AB84" s="28">
        <f>10^((((LOG(P84*Q84))*1.734)+1.279))</f>
        <v>893.18983914506475</v>
      </c>
      <c r="AC84" s="59">
        <f>10^((((LOG(P84*Q84))*1.624)+1.427))</f>
        <v>983.74025537589648</v>
      </c>
      <c r="AD84" s="28">
        <f>10^((((LOG(P84*Q84))*1.47)+1.26))</f>
        <v>475.76422327777584</v>
      </c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 s="7"/>
    </row>
    <row r="85" spans="1:137" ht="56" customHeight="1">
      <c r="A85" s="1" t="s">
        <v>0</v>
      </c>
      <c r="B85" s="1" t="s">
        <v>1</v>
      </c>
      <c r="C85" s="2" t="s">
        <v>2</v>
      </c>
      <c r="D85" s="2" t="s">
        <v>28</v>
      </c>
      <c r="E85" s="3">
        <v>1018</v>
      </c>
      <c r="F85" s="1"/>
      <c r="G85" s="3" t="s">
        <v>33</v>
      </c>
      <c r="H85" s="1" t="s">
        <v>34</v>
      </c>
      <c r="I85" s="3" t="s">
        <v>6</v>
      </c>
      <c r="J85" s="3" t="s">
        <v>65</v>
      </c>
      <c r="K85" s="3" t="s">
        <v>220</v>
      </c>
      <c r="L85" s="3"/>
      <c r="M85" s="1"/>
      <c r="N85" s="1"/>
      <c r="O85" s="11"/>
      <c r="P85" s="12">
        <v>3.2250000000000001</v>
      </c>
      <c r="Q85" s="12">
        <v>2.1510000000000002</v>
      </c>
      <c r="R85" s="12">
        <v>0</v>
      </c>
      <c r="S85" s="28">
        <v>981.82413348933312</v>
      </c>
      <c r="T85" s="3" t="s">
        <v>221</v>
      </c>
      <c r="U85" s="3" t="s">
        <v>222</v>
      </c>
      <c r="V85" s="3" t="s">
        <v>223</v>
      </c>
      <c r="W85" s="3" t="s">
        <v>224</v>
      </c>
      <c r="X85" s="60">
        <f>AVERAGE(Y85,Z85)</f>
        <v>981.82413348933312</v>
      </c>
      <c r="Y85" s="28">
        <f>10^((((LOG(P85*Q85))*1.689)+1.776))</f>
        <v>1573.027620864008</v>
      </c>
      <c r="Z85" s="28">
        <f>10^((((LOG(P85*Q85))*1.5)+1.33))</f>
        <v>390.62064611465831</v>
      </c>
      <c r="AA85" s="28">
        <f>10^((((LOG(P85*Q85))*1.684)+1.586))</f>
        <v>1005.8436947606258</v>
      </c>
      <c r="AB85" s="28">
        <f>10^((((LOG(P85*Q85))*1.734)+1.279))</f>
        <v>546.49853781256081</v>
      </c>
      <c r="AC85" s="28">
        <f>10^((((LOG(P85*Q85))*1.624)+1.427))</f>
        <v>620.95523113743525</v>
      </c>
      <c r="AD85" s="28">
        <f>10^((((LOG(P85*Q85))*1.47)+1.26))</f>
        <v>313.70402440778184</v>
      </c>
      <c r="EG85" s="7"/>
    </row>
    <row r="86" spans="1:137" ht="56" customHeight="1">
      <c r="A86" s="1" t="s">
        <v>0</v>
      </c>
      <c r="B86" s="1" t="s">
        <v>1</v>
      </c>
      <c r="C86" s="2" t="s">
        <v>2</v>
      </c>
      <c r="D86" s="2" t="s">
        <v>3</v>
      </c>
      <c r="E86" s="3">
        <v>892</v>
      </c>
      <c r="F86" s="1" t="s">
        <v>51</v>
      </c>
      <c r="G86" s="3" t="s">
        <v>59</v>
      </c>
      <c r="H86" s="1" t="s">
        <v>60</v>
      </c>
      <c r="I86" s="3" t="s">
        <v>12</v>
      </c>
      <c r="J86" s="3" t="s">
        <v>53</v>
      </c>
      <c r="K86" s="3" t="s">
        <v>120</v>
      </c>
      <c r="L86" s="3"/>
      <c r="M86" s="1" t="s">
        <v>21</v>
      </c>
      <c r="N86" s="1"/>
      <c r="O86" s="1"/>
      <c r="P86" s="4">
        <v>3.1930000000000001</v>
      </c>
      <c r="Q86" s="4">
        <v>2.13</v>
      </c>
      <c r="R86" s="4">
        <v>0</v>
      </c>
      <c r="S86" s="28">
        <f>10^(((LOG((P86*Q86)))*1.684)+1.586)</f>
        <v>972.8866208526016</v>
      </c>
      <c r="T86" s="3" t="s">
        <v>146</v>
      </c>
      <c r="U86" s="3">
        <v>0.93500000000000005</v>
      </c>
      <c r="V86" s="3">
        <v>30.8</v>
      </c>
      <c r="W86" s="3" t="s">
        <v>142</v>
      </c>
      <c r="Y86" s="28">
        <f>10^((((LOG(P86*Q86))*1.689)+1.776))</f>
        <v>1521.3359346441628</v>
      </c>
      <c r="Z86" s="28">
        <f>10^((((LOG(P86*Q86))*1.5)+1.33))</f>
        <v>379.19952352874299</v>
      </c>
      <c r="AA86" s="59">
        <f>10^((((LOG(P86*Q86))*1.684)+1.586))</f>
        <v>972.8866208526016</v>
      </c>
      <c r="AB86" s="28">
        <f>10^((((LOG(P86*Q86))*1.734)+1.279))</f>
        <v>528.06958837600394</v>
      </c>
      <c r="AC86" s="28">
        <f>10^((((LOG(P86*Q86))*1.624)+1.427))</f>
        <v>601.32259043930276</v>
      </c>
      <c r="AD86" s="28">
        <f>10^((((LOG(P86*Q86))*1.47)+1.26))</f>
        <v>304.71261013580903</v>
      </c>
      <c r="EG86" s="7"/>
    </row>
    <row r="87" spans="1:137" ht="56" customHeight="1">
      <c r="A87" s="1" t="s">
        <v>0</v>
      </c>
      <c r="B87" s="1" t="s">
        <v>1</v>
      </c>
      <c r="C87" s="10" t="s">
        <v>2</v>
      </c>
      <c r="D87" s="2" t="s">
        <v>9</v>
      </c>
      <c r="E87" s="1">
        <v>31034</v>
      </c>
      <c r="F87" s="1">
        <v>141</v>
      </c>
      <c r="G87" s="1" t="s">
        <v>47</v>
      </c>
      <c r="H87" s="1" t="s">
        <v>48</v>
      </c>
      <c r="I87" s="1" t="s">
        <v>12</v>
      </c>
      <c r="J87" s="1" t="s">
        <v>54</v>
      </c>
      <c r="K87" s="3" t="s">
        <v>121</v>
      </c>
      <c r="L87" s="3"/>
      <c r="M87" s="1" t="s">
        <v>8</v>
      </c>
      <c r="N87" s="1"/>
      <c r="O87" s="1"/>
      <c r="P87" s="1">
        <v>4.8310000000000004</v>
      </c>
      <c r="Q87" s="1">
        <v>1.893</v>
      </c>
      <c r="R87" s="1">
        <v>0</v>
      </c>
      <c r="S87" s="28">
        <f>10^(((LOG((P87*Q87)))*1.624)+1.427)</f>
        <v>972.67722244712797</v>
      </c>
      <c r="T87" s="3" t="s">
        <v>147</v>
      </c>
      <c r="U87" s="3">
        <v>0.94299999999999995</v>
      </c>
      <c r="V87" s="3">
        <v>29.1</v>
      </c>
      <c r="W87" s="3" t="s">
        <v>142</v>
      </c>
      <c r="X87" s="58"/>
      <c r="Y87" s="28">
        <f>10^((((LOG(P87*Q87))*1.689)+1.776))</f>
        <v>2508.6839037630953</v>
      </c>
      <c r="Z87" s="28">
        <f>10^((((LOG(P87*Q87))*1.5)+1.33))</f>
        <v>591.26405451958226</v>
      </c>
      <c r="AA87" s="28">
        <f>10^((((LOG(P87*Q87))*1.684)+1.586))</f>
        <v>1601.9169807352437</v>
      </c>
      <c r="AB87" s="28">
        <f>10^((((LOG(P87*Q87))*1.734)+1.279))</f>
        <v>882.46885673286988</v>
      </c>
      <c r="AC87" s="59">
        <f>10^((((LOG(P87*Q87))*1.624)+1.427))</f>
        <v>972.67722244712797</v>
      </c>
      <c r="AD87" s="28">
        <f>10^((((LOG(P87*Q87))*1.47)+1.26))</f>
        <v>470.91860369022351</v>
      </c>
      <c r="EG87" s="7"/>
    </row>
    <row r="88" spans="1:137" ht="56" customHeight="1">
      <c r="A88" s="1" t="s">
        <v>0</v>
      </c>
      <c r="B88" s="1" t="s">
        <v>1</v>
      </c>
      <c r="C88" s="2" t="s">
        <v>2</v>
      </c>
      <c r="D88" s="2" t="s">
        <v>3</v>
      </c>
      <c r="E88" s="3">
        <v>892</v>
      </c>
      <c r="F88" s="1" t="s">
        <v>62</v>
      </c>
      <c r="G88" s="3" t="s">
        <v>59</v>
      </c>
      <c r="H88" s="1" t="s">
        <v>60</v>
      </c>
      <c r="I88" s="3" t="s">
        <v>12</v>
      </c>
      <c r="J88" s="3" t="s">
        <v>54</v>
      </c>
      <c r="K88" s="3" t="s">
        <v>121</v>
      </c>
      <c r="L88" s="3"/>
      <c r="M88" s="1" t="s">
        <v>8</v>
      </c>
      <c r="N88" s="1"/>
      <c r="O88" s="1"/>
      <c r="P88" s="4">
        <v>5.0329999999999995</v>
      </c>
      <c r="Q88" s="4">
        <v>1.8149999999999999</v>
      </c>
      <c r="R88" s="4">
        <v>0</v>
      </c>
      <c r="S88" s="28">
        <f>10^(((LOG((P88*Q88)))*1.624)+1.427)</f>
        <v>970.91806360362636</v>
      </c>
      <c r="T88" s="3" t="s">
        <v>147</v>
      </c>
      <c r="U88" s="3">
        <v>0.94299999999999995</v>
      </c>
      <c r="V88" s="3">
        <v>29.1</v>
      </c>
      <c r="W88" s="3" t="s">
        <v>142</v>
      </c>
      <c r="X88" s="58"/>
      <c r="Y88" s="28">
        <f>10^((((LOG(P88*Q88))*1.689)+1.776))</f>
        <v>2503.9653365054974</v>
      </c>
      <c r="Z88" s="28">
        <f>10^((((LOG(P88*Q88))*1.5)+1.33))</f>
        <v>590.2762909007314</v>
      </c>
      <c r="AA88" s="28">
        <f>10^((((LOG(P88*Q88))*1.684)+1.586))</f>
        <v>1598.9128567070875</v>
      </c>
      <c r="AB88" s="28">
        <f>10^((((LOG(P88*Q88))*1.734)+1.279))</f>
        <v>880.76484669375861</v>
      </c>
      <c r="AC88" s="59">
        <f>10^((((LOG(P88*Q88))*1.624)+1.427))</f>
        <v>970.91806360362636</v>
      </c>
      <c r="AD88" s="28">
        <f>10^((((LOG(P88*Q88))*1.47)+1.26))</f>
        <v>470.1476101634006</v>
      </c>
      <c r="EG88" s="7"/>
    </row>
    <row r="89" spans="1:137" ht="56" customHeight="1">
      <c r="A89" s="1" t="s">
        <v>0</v>
      </c>
      <c r="B89" s="1" t="s">
        <v>1</v>
      </c>
      <c r="C89" s="2" t="s">
        <v>2</v>
      </c>
      <c r="D89" s="2" t="s">
        <v>36</v>
      </c>
      <c r="E89" s="3">
        <v>725</v>
      </c>
      <c r="F89" s="1" t="s">
        <v>51</v>
      </c>
      <c r="G89" s="3" t="s">
        <v>40</v>
      </c>
      <c r="H89" s="1" t="s">
        <v>41</v>
      </c>
      <c r="I89" s="3" t="s">
        <v>12</v>
      </c>
      <c r="J89" s="3" t="s">
        <v>52</v>
      </c>
      <c r="K89" s="3" t="s">
        <v>119</v>
      </c>
      <c r="L89" s="3"/>
      <c r="M89" s="1"/>
      <c r="N89" s="1"/>
      <c r="O89" s="1"/>
      <c r="P89" s="4">
        <v>3.7130000000000001</v>
      </c>
      <c r="Q89" s="4">
        <v>1.5779999999999998</v>
      </c>
      <c r="R89" s="4">
        <v>0</v>
      </c>
      <c r="S89" s="28">
        <f>AVERAGE((10^(((LOG((P89*Q89)))*1.689)+1.776)),(10^(((LOG((P89*Q89)))*1.684)+1.586)))</f>
        <v>969.78295357215029</v>
      </c>
      <c r="T89" s="3" t="s">
        <v>143</v>
      </c>
      <c r="U89" s="3" t="s">
        <v>144</v>
      </c>
      <c r="V89" s="3" t="s">
        <v>145</v>
      </c>
      <c r="W89" s="3" t="s">
        <v>142</v>
      </c>
      <c r="X89" s="60">
        <f>AVERAGE(Y89,AA89)</f>
        <v>969.78295357215029</v>
      </c>
      <c r="Y89" s="28">
        <f>10^((((LOG(P89*Q89))*1.689)+1.776))</f>
        <v>1182.6824718987714</v>
      </c>
      <c r="Z89" s="28">
        <f>10^((((LOG(P89*Q89))*1.5)+1.33))</f>
        <v>303.21307315666587</v>
      </c>
      <c r="AA89" s="28">
        <f>10^((((LOG(P89*Q89))*1.684)+1.586))</f>
        <v>756.8834352455292</v>
      </c>
      <c r="AB89" s="28">
        <f>10^((((LOG(P89*Q89))*1.734)+1.279))</f>
        <v>407.77500151283988</v>
      </c>
      <c r="AC89" s="28">
        <f>10^((((LOG(P89*Q89))*1.624)+1.427))</f>
        <v>472.01856877425342</v>
      </c>
      <c r="AD89" s="28">
        <f>10^((((LOG(P89*Q89))*1.47)+1.26))</f>
        <v>244.74451283045354</v>
      </c>
      <c r="EG89" s="7"/>
    </row>
    <row r="90" spans="1:137" ht="56" customHeight="1">
      <c r="A90" s="1" t="s">
        <v>0</v>
      </c>
      <c r="B90" s="1" t="s">
        <v>1</v>
      </c>
      <c r="C90" s="2" t="s">
        <v>2</v>
      </c>
      <c r="D90" s="2" t="s">
        <v>36</v>
      </c>
      <c r="E90" s="3">
        <v>725</v>
      </c>
      <c r="F90" s="1" t="s">
        <v>51</v>
      </c>
      <c r="G90" s="3" t="s">
        <v>40</v>
      </c>
      <c r="H90" s="1" t="s">
        <v>41</v>
      </c>
      <c r="I90" s="3" t="s">
        <v>12</v>
      </c>
      <c r="J90" s="3" t="s">
        <v>52</v>
      </c>
      <c r="K90" s="3" t="s">
        <v>119</v>
      </c>
      <c r="L90" s="3"/>
      <c r="M90" s="1"/>
      <c r="N90" s="1"/>
      <c r="O90" s="1"/>
      <c r="P90" s="4">
        <v>3.9790000000000001</v>
      </c>
      <c r="Q90" s="4">
        <v>1.47</v>
      </c>
      <c r="R90" s="4">
        <v>0</v>
      </c>
      <c r="S90" s="28">
        <f>AVERAGE((10^(((LOG((P90*Q90)))*1.689)+1.776)),(10^(((LOG((P90*Q90)))*1.684)+1.586)))</f>
        <v>966.99670101426705</v>
      </c>
      <c r="T90" s="3" t="s">
        <v>143</v>
      </c>
      <c r="U90" s="3" t="s">
        <v>144</v>
      </c>
      <c r="V90" s="3" t="s">
        <v>145</v>
      </c>
      <c r="W90" s="3" t="s">
        <v>142</v>
      </c>
      <c r="X90" s="60">
        <f>AVERAGE(Y90,AA90)</f>
        <v>966.99670101426705</v>
      </c>
      <c r="Y90" s="28">
        <f>10^((((LOG(P90*Q90))*1.689)+1.776))</f>
        <v>1179.2806202590541</v>
      </c>
      <c r="Z90" s="28">
        <f>10^((((LOG(P90*Q90))*1.5)+1.33))</f>
        <v>302.43838538154205</v>
      </c>
      <c r="AA90" s="28">
        <f>10^((((LOG(P90*Q90))*1.684)+1.586))</f>
        <v>754.71278176947988</v>
      </c>
      <c r="AB90" s="28">
        <f>10^((((LOG(P90*Q90))*1.734)+1.279))</f>
        <v>406.57087922921477</v>
      </c>
      <c r="AC90" s="28">
        <f>10^((((LOG(P90*Q90))*1.624)+1.427))</f>
        <v>470.71303915697683</v>
      </c>
      <c r="AD90" s="28">
        <f>10^((((LOG(P90*Q90))*1.47)+1.26))</f>
        <v>244.13169848195869</v>
      </c>
      <c r="EG90" s="7"/>
    </row>
    <row r="91" spans="1:137" s="7" customFormat="1" ht="56" customHeight="1">
      <c r="A91" s="1" t="s">
        <v>0</v>
      </c>
      <c r="B91" s="1" t="s">
        <v>1</v>
      </c>
      <c r="C91" s="2" t="s">
        <v>2</v>
      </c>
      <c r="D91" s="2" t="s">
        <v>28</v>
      </c>
      <c r="E91" s="3">
        <v>1018</v>
      </c>
      <c r="F91" s="1"/>
      <c r="G91" s="3" t="s">
        <v>33</v>
      </c>
      <c r="H91" s="1" t="s">
        <v>34</v>
      </c>
      <c r="I91" s="3" t="s">
        <v>6</v>
      </c>
      <c r="J91" s="3" t="s">
        <v>65</v>
      </c>
      <c r="K91" s="3" t="s">
        <v>220</v>
      </c>
      <c r="L91" s="3"/>
      <c r="M91" s="1"/>
      <c r="N91" s="1"/>
      <c r="O91" s="11"/>
      <c r="P91" s="12">
        <v>3.2290000000000001</v>
      </c>
      <c r="Q91" s="12">
        <v>2.1280000000000001</v>
      </c>
      <c r="R91" s="12">
        <v>0</v>
      </c>
      <c r="S91" s="28">
        <v>966.52426050684358</v>
      </c>
      <c r="T91" s="3" t="s">
        <v>221</v>
      </c>
      <c r="U91" s="3" t="s">
        <v>222</v>
      </c>
      <c r="V91" s="3" t="s">
        <v>223</v>
      </c>
      <c r="W91" s="3" t="s">
        <v>224</v>
      </c>
      <c r="X91" s="60">
        <f>AVERAGE(Y91,Z91)</f>
        <v>966.52426050684358</v>
      </c>
      <c r="Y91" s="28">
        <f>10^((((LOG(P91*Q91))*1.689)+1.776))</f>
        <v>1547.960948858733</v>
      </c>
      <c r="Z91" s="28">
        <f>10^((((LOG(P91*Q91))*1.5)+1.33))</f>
        <v>385.08757215495405</v>
      </c>
      <c r="AA91" s="28">
        <f>10^((((LOG(P91*Q91))*1.684)+1.586))</f>
        <v>989.86234104501</v>
      </c>
      <c r="AB91" s="28">
        <f>10^((((LOG(P91*Q91))*1.734)+1.279))</f>
        <v>537.55980214872466</v>
      </c>
      <c r="AC91" s="28">
        <f>10^((((LOG(P91*Q91))*1.624)+1.427))</f>
        <v>611.43799417123103</v>
      </c>
      <c r="AD91" s="28">
        <f>10^((((LOG(P91*Q91))*1.47)+1.26))</f>
        <v>309.34871254401429</v>
      </c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</row>
    <row r="92" spans="1:137" s="7" customFormat="1" ht="56" customHeight="1">
      <c r="A92" s="1" t="s">
        <v>0</v>
      </c>
      <c r="B92" s="1" t="s">
        <v>1</v>
      </c>
      <c r="C92" s="2" t="s">
        <v>2</v>
      </c>
      <c r="D92" s="2" t="s">
        <v>36</v>
      </c>
      <c r="E92" s="3">
        <v>725</v>
      </c>
      <c r="F92" s="1" t="s">
        <v>51</v>
      </c>
      <c r="G92" s="3" t="s">
        <v>40</v>
      </c>
      <c r="H92" s="1" t="s">
        <v>41</v>
      </c>
      <c r="I92" s="3" t="s">
        <v>12</v>
      </c>
      <c r="J92" s="3" t="s">
        <v>52</v>
      </c>
      <c r="K92" s="3" t="s">
        <v>119</v>
      </c>
      <c r="L92" s="3"/>
      <c r="M92" s="1"/>
      <c r="N92" s="1"/>
      <c r="O92" s="1"/>
      <c r="P92" s="4">
        <v>3.95</v>
      </c>
      <c r="Q92" s="4">
        <v>1.48</v>
      </c>
      <c r="R92" s="4">
        <v>0</v>
      </c>
      <c r="S92" s="28">
        <f>AVERAGE((10^(((LOG((P92*Q92)))*1.689)+1.776)),(10^(((LOG((P92*Q92)))*1.684)+1.586)))</f>
        <v>966.12387866181962</v>
      </c>
      <c r="T92" s="3" t="s">
        <v>143</v>
      </c>
      <c r="U92" s="3" t="s">
        <v>144</v>
      </c>
      <c r="V92" s="3" t="s">
        <v>145</v>
      </c>
      <c r="W92" s="3" t="s">
        <v>142</v>
      </c>
      <c r="X92" s="60">
        <f>AVERAGE(Y92,AA92)</f>
        <v>966.12387866181962</v>
      </c>
      <c r="Y92" s="28">
        <f>10^((((LOG(P92*Q92))*1.689)+1.776))</f>
        <v>1178.2149574707785</v>
      </c>
      <c r="Z92" s="28">
        <f>10^((((LOG(P92*Q92))*1.5)+1.33))</f>
        <v>302.19565556686439</v>
      </c>
      <c r="AA92" s="28">
        <f>10^((((LOG(P92*Q92))*1.684)+1.586))</f>
        <v>754.03279985286065</v>
      </c>
      <c r="AB92" s="28">
        <f>10^((((LOG(P92*Q92))*1.734)+1.279))</f>
        <v>406.19369535045399</v>
      </c>
      <c r="AC92" s="28">
        <f>10^((((LOG(P92*Q92))*1.624)+1.427))</f>
        <v>470.30403963781276</v>
      </c>
      <c r="AD92" s="28">
        <f>10^((((LOG(P92*Q92))*1.47)+1.26))</f>
        <v>243.9396813634178</v>
      </c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</row>
    <row r="93" spans="1:137" s="7" customFormat="1" ht="56" customHeight="1">
      <c r="A93" s="1" t="s">
        <v>0</v>
      </c>
      <c r="B93" s="1" t="s">
        <v>1</v>
      </c>
      <c r="C93" s="2" t="s">
        <v>2</v>
      </c>
      <c r="D93" s="2" t="s">
        <v>202</v>
      </c>
      <c r="E93" s="3">
        <v>892</v>
      </c>
      <c r="F93" s="1">
        <v>482</v>
      </c>
      <c r="G93" s="3" t="s">
        <v>59</v>
      </c>
      <c r="H93" s="1" t="s">
        <v>60</v>
      </c>
      <c r="I93" s="3" t="s">
        <v>12</v>
      </c>
      <c r="J93" s="3" t="s">
        <v>87</v>
      </c>
      <c r="K93" s="3" t="s">
        <v>157</v>
      </c>
      <c r="L93" s="3"/>
      <c r="M93" s="1" t="s">
        <v>21</v>
      </c>
      <c r="N93" s="1"/>
      <c r="O93" s="1"/>
      <c r="P93" s="4">
        <v>3.6049999999999995</v>
      </c>
      <c r="Q93" s="4">
        <v>2.66</v>
      </c>
      <c r="R93" s="4">
        <v>0</v>
      </c>
      <c r="S93" s="28">
        <f>(10^(((LOG((P93*Q93)))*1.734)+1.279))</f>
        <v>958.11688633984409</v>
      </c>
      <c r="T93" s="3" t="s">
        <v>161</v>
      </c>
      <c r="U93" s="3">
        <v>0.93100000000000005</v>
      </c>
      <c r="V93" s="3">
        <v>32.4</v>
      </c>
      <c r="W93" s="3" t="s">
        <v>162</v>
      </c>
      <c r="X93" s="58"/>
      <c r="Y93" s="28">
        <f>10^((((LOG(P93*Q93))*1.689)+1.776))</f>
        <v>2717.9288508107461</v>
      </c>
      <c r="Z93" s="28">
        <f>10^((((LOG(P93*Q93))*1.5)+1.33))</f>
        <v>634.86349925240995</v>
      </c>
      <c r="AA93" s="28">
        <f>10^((((LOG(P93*Q93))*1.684)+1.586))</f>
        <v>1735.1185354545378</v>
      </c>
      <c r="AB93" s="59">
        <f>10^((((LOG(P93*Q93))*1.734)+1.279))</f>
        <v>958.11688633984409</v>
      </c>
      <c r="AC93" s="28">
        <f>10^((((LOG(P93*Q93))*1.624)+1.427))</f>
        <v>1050.5625974947852</v>
      </c>
      <c r="AD93" s="28">
        <f>10^((((LOG(P93*Q93))*1.47)+1.26))</f>
        <v>504.92485724151959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</row>
    <row r="94" spans="1:137" s="7" customFormat="1" ht="56" customHeight="1">
      <c r="A94" s="1" t="s">
        <v>0</v>
      </c>
      <c r="B94" s="1" t="s">
        <v>1</v>
      </c>
      <c r="C94" s="2" t="s">
        <v>2</v>
      </c>
      <c r="D94" s="2" t="s">
        <v>36</v>
      </c>
      <c r="E94" s="3">
        <v>725</v>
      </c>
      <c r="F94" s="1" t="s">
        <v>51</v>
      </c>
      <c r="G94" s="3" t="s">
        <v>40</v>
      </c>
      <c r="H94" s="1" t="s">
        <v>41</v>
      </c>
      <c r="I94" s="3" t="s">
        <v>12</v>
      </c>
      <c r="J94" s="3" t="s">
        <v>52</v>
      </c>
      <c r="K94" s="3" t="s">
        <v>119</v>
      </c>
      <c r="L94" s="3"/>
      <c r="M94" s="1"/>
      <c r="N94" s="1"/>
      <c r="O94" s="1"/>
      <c r="P94" s="4">
        <v>3.3920000000000003</v>
      </c>
      <c r="Q94" s="4">
        <v>1.7120000000000002</v>
      </c>
      <c r="R94" s="4">
        <v>0</v>
      </c>
      <c r="S94" s="28">
        <f>AVERAGE((10^(((LOG((P94*Q94)))*1.689)+1.776)),(10^(((LOG((P94*Q94)))*1.684)+1.586)))</f>
        <v>955.304255565208</v>
      </c>
      <c r="T94" s="3" t="s">
        <v>143</v>
      </c>
      <c r="U94" s="3" t="s">
        <v>144</v>
      </c>
      <c r="V94" s="3" t="s">
        <v>145</v>
      </c>
      <c r="W94" s="3" t="s">
        <v>142</v>
      </c>
      <c r="X94" s="60">
        <f>AVERAGE(Y94,AA94)</f>
        <v>955.304255565208</v>
      </c>
      <c r="Y94" s="28">
        <f>10^((((LOG(P94*Q94))*1.689)+1.776))</f>
        <v>1165.0049510381643</v>
      </c>
      <c r="Z94" s="28">
        <f>10^((((LOG(P94*Q94))*1.5)+1.33))</f>
        <v>299.18471757013526</v>
      </c>
      <c r="AA94" s="28">
        <f>10^((((LOG(P94*Q94))*1.684)+1.586))</f>
        <v>745.60356009225154</v>
      </c>
      <c r="AB94" s="28">
        <f>10^((((LOG(P94*Q94))*1.734)+1.279))</f>
        <v>401.51886331793514</v>
      </c>
      <c r="AC94" s="28">
        <f>10^((((LOG(P94*Q94))*1.624)+1.427))</f>
        <v>465.23287591164478</v>
      </c>
      <c r="AD94" s="28">
        <f>10^((((LOG(P94*Q94))*1.47)+1.26))</f>
        <v>241.55755091701312</v>
      </c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</row>
    <row r="95" spans="1:137" s="7" customFormat="1" ht="56" customHeight="1">
      <c r="A95" s="1" t="s">
        <v>0</v>
      </c>
      <c r="B95" s="1" t="s">
        <v>1</v>
      </c>
      <c r="C95" s="2" t="s">
        <v>2</v>
      </c>
      <c r="D95" s="2" t="s">
        <v>3</v>
      </c>
      <c r="E95" s="3">
        <v>892</v>
      </c>
      <c r="F95" s="1" t="s">
        <v>51</v>
      </c>
      <c r="G95" s="3" t="s">
        <v>59</v>
      </c>
      <c r="H95" s="1" t="s">
        <v>60</v>
      </c>
      <c r="I95" s="3" t="s">
        <v>12</v>
      </c>
      <c r="J95" s="3" t="s">
        <v>225</v>
      </c>
      <c r="K95" s="3" t="s">
        <v>226</v>
      </c>
      <c r="L95" s="3"/>
      <c r="M95" s="1"/>
      <c r="N95" s="1"/>
      <c r="O95" s="1"/>
      <c r="P95" s="4">
        <v>3.4299999999999997</v>
      </c>
      <c r="Q95" s="4">
        <v>2.117</v>
      </c>
      <c r="R95" s="4">
        <v>0</v>
      </c>
      <c r="S95" s="28">
        <v>948.857967823492</v>
      </c>
      <c r="T95" s="3" t="s">
        <v>227</v>
      </c>
      <c r="U95" s="3" t="s">
        <v>228</v>
      </c>
      <c r="V95" s="3" t="s">
        <v>229</v>
      </c>
      <c r="W95" s="3" t="s">
        <v>224</v>
      </c>
      <c r="X95" s="60">
        <f>AVERAGE(Y95:AB95)</f>
        <v>948.857967823492</v>
      </c>
      <c r="Y95" s="28">
        <f>10^((((LOG(P95*Q95))*1.689)+1.776))</f>
        <v>1699.2383377576527</v>
      </c>
      <c r="Z95" s="28">
        <f>10^((((LOG(P95*Q95))*1.5)+1.33))</f>
        <v>418.33332947637228</v>
      </c>
      <c r="AA95" s="28">
        <f>10^((((LOG(P95*Q95))*1.684)+1.586))</f>
        <v>1086.2986080785793</v>
      </c>
      <c r="AB95" s="28">
        <f>10^((((LOG(P95*Q95))*1.734)+1.279))</f>
        <v>591.56159598136355</v>
      </c>
      <c r="AC95" s="28">
        <f>10^((((LOG(P95*Q95))*1.624)+1.427))</f>
        <v>668.78777266934674</v>
      </c>
      <c r="AD95" s="28">
        <f>10^((((LOG(P95*Q95))*1.47)+1.26))</f>
        <v>335.49960852430422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</row>
    <row r="96" spans="1:137" s="7" customFormat="1" ht="56" customHeight="1">
      <c r="A96" s="1" t="s">
        <v>0</v>
      </c>
      <c r="B96" s="1" t="s">
        <v>1</v>
      </c>
      <c r="C96" s="2" t="s">
        <v>2</v>
      </c>
      <c r="D96" s="2" t="s">
        <v>36</v>
      </c>
      <c r="E96" s="3">
        <v>725</v>
      </c>
      <c r="F96" s="1" t="s">
        <v>51</v>
      </c>
      <c r="G96" s="3" t="s">
        <v>40</v>
      </c>
      <c r="H96" s="1" t="s">
        <v>41</v>
      </c>
      <c r="I96" s="3" t="s">
        <v>12</v>
      </c>
      <c r="J96" s="3" t="s">
        <v>52</v>
      </c>
      <c r="K96" s="3" t="s">
        <v>119</v>
      </c>
      <c r="L96" s="3"/>
      <c r="M96" s="1"/>
      <c r="N96" s="1"/>
      <c r="O96" s="1"/>
      <c r="P96" s="4">
        <v>3.5750000000000002</v>
      </c>
      <c r="Q96" s="4">
        <v>1.6160000000000001</v>
      </c>
      <c r="R96" s="4">
        <v>0</v>
      </c>
      <c r="S96" s="28">
        <f>AVERAGE((10^(((LOG((P96*Q96)))*1.689)+1.776)),(10^(((LOG((P96*Q96)))*1.684)+1.586)))</f>
        <v>947.01969135603588</v>
      </c>
      <c r="T96" s="3" t="s">
        <v>143</v>
      </c>
      <c r="U96" s="3" t="s">
        <v>144</v>
      </c>
      <c r="V96" s="3" t="s">
        <v>145</v>
      </c>
      <c r="W96" s="3" t="s">
        <v>142</v>
      </c>
      <c r="X96" s="60">
        <f>AVERAGE(Y96,AA96)</f>
        <v>947.01969135603588</v>
      </c>
      <c r="Y96" s="28">
        <f>10^((((LOG(P96*Q96))*1.689)+1.776))</f>
        <v>1154.8901916537784</v>
      </c>
      <c r="Z96" s="28">
        <f>10^((((LOG(P96*Q96))*1.5)+1.33))</f>
        <v>296.87669316028558</v>
      </c>
      <c r="AA96" s="28">
        <f>10^((((LOG(P96*Q96))*1.684)+1.586))</f>
        <v>739.14919105829335</v>
      </c>
      <c r="AB96" s="28">
        <f>10^((((LOG(P96*Q96))*1.734)+1.279))</f>
        <v>397.94034861027518</v>
      </c>
      <c r="AC96" s="28">
        <f>10^((((LOG(P96*Q96))*1.624)+1.427))</f>
        <v>461.34844568660998</v>
      </c>
      <c r="AD96" s="28">
        <f>10^((((LOG(P96*Q96))*1.47)+1.26))</f>
        <v>239.73121241308422</v>
      </c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</row>
    <row r="97" spans="1:137" s="7" customFormat="1" ht="56" customHeight="1">
      <c r="A97" s="1" t="s">
        <v>0</v>
      </c>
      <c r="B97" s="1" t="s">
        <v>1</v>
      </c>
      <c r="C97" s="2" t="s">
        <v>2</v>
      </c>
      <c r="D97" s="2" t="s">
        <v>36</v>
      </c>
      <c r="E97" s="3">
        <v>725</v>
      </c>
      <c r="F97" s="3" t="s">
        <v>200</v>
      </c>
      <c r="G97" s="3" t="s">
        <v>40</v>
      </c>
      <c r="H97" s="1" t="s">
        <v>41</v>
      </c>
      <c r="I97" s="3" t="s">
        <v>12</v>
      </c>
      <c r="J97" s="3" t="s">
        <v>54</v>
      </c>
      <c r="K97" s="3" t="s">
        <v>121</v>
      </c>
      <c r="L97" s="3"/>
      <c r="M97" s="1"/>
      <c r="N97" s="1"/>
      <c r="O97" s="1"/>
      <c r="P97" s="4">
        <v>5.0310000000000006</v>
      </c>
      <c r="Q97" s="4">
        <v>1.7879999999999998</v>
      </c>
      <c r="R97" s="4">
        <v>0</v>
      </c>
      <c r="S97" s="28">
        <f>10^(((LOG((P97*Q97)))*1.624)+1.427)</f>
        <v>946.95960798887256</v>
      </c>
      <c r="T97" s="3" t="s">
        <v>147</v>
      </c>
      <c r="U97" s="3">
        <v>0.94299999999999995</v>
      </c>
      <c r="V97" s="3">
        <v>29.1</v>
      </c>
      <c r="W97" s="3" t="s">
        <v>142</v>
      </c>
      <c r="X97" s="58"/>
      <c r="Y97" s="28">
        <f>10^((((LOG(P97*Q97))*1.689)+1.776))</f>
        <v>2439.7362209355929</v>
      </c>
      <c r="Z97" s="28">
        <f>10^((((LOG(P97*Q97))*1.5)+1.33))</f>
        <v>576.80995571280778</v>
      </c>
      <c r="AA97" s="28">
        <f>10^((((LOG(P97*Q97))*1.684)+1.586))</f>
        <v>1558.0190543451999</v>
      </c>
      <c r="AB97" s="28">
        <f>10^((((LOG(P97*Q97))*1.734)+1.279))</f>
        <v>857.57844441476902</v>
      </c>
      <c r="AC97" s="59">
        <f>10^((((LOG(P97*Q97))*1.624)+1.427))</f>
        <v>946.95960798887256</v>
      </c>
      <c r="AD97" s="28">
        <f>10^((((LOG(P97*Q97))*1.47)+1.26))</f>
        <v>459.63394277805367</v>
      </c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</row>
    <row r="98" spans="1:137" s="7" customFormat="1" ht="56" customHeight="1">
      <c r="A98" s="1" t="s">
        <v>0</v>
      </c>
      <c r="B98" s="1" t="s">
        <v>1</v>
      </c>
      <c r="C98" s="2" t="s">
        <v>2</v>
      </c>
      <c r="D98" s="2" t="s">
        <v>36</v>
      </c>
      <c r="E98" s="3">
        <v>725</v>
      </c>
      <c r="F98" s="1" t="s">
        <v>51</v>
      </c>
      <c r="G98" s="3" t="s">
        <v>40</v>
      </c>
      <c r="H98" s="1" t="s">
        <v>41</v>
      </c>
      <c r="I98" s="3" t="s">
        <v>12</v>
      </c>
      <c r="J98" s="3" t="s">
        <v>52</v>
      </c>
      <c r="K98" s="3" t="s">
        <v>119</v>
      </c>
      <c r="L98" s="3"/>
      <c r="M98" s="1"/>
      <c r="N98" s="1"/>
      <c r="O98" s="1"/>
      <c r="P98" s="1">
        <v>3.996</v>
      </c>
      <c r="Q98" s="4">
        <v>1.44</v>
      </c>
      <c r="R98" s="4">
        <v>0</v>
      </c>
      <c r="S98" s="28">
        <f>AVERAGE((10^(((LOG((P98*Q98)))*1.689)+1.776)),(10^(((LOG((P98*Q98)))*1.684)+1.586)))</f>
        <v>940.67884036071291</v>
      </c>
      <c r="T98" s="3" t="s">
        <v>143</v>
      </c>
      <c r="U98" s="3" t="s">
        <v>144</v>
      </c>
      <c r="V98" s="3" t="s">
        <v>145</v>
      </c>
      <c r="W98" s="3" t="s">
        <v>142</v>
      </c>
      <c r="X98" s="60">
        <f>AVERAGE(Y98,AA98)</f>
        <v>940.67884036071291</v>
      </c>
      <c r="Y98" s="28">
        <f>10^((((LOG(P98*Q98))*1.689)+1.776))</f>
        <v>1147.148612361518</v>
      </c>
      <c r="Z98" s="28">
        <f>10^((((LOG(P98*Q98))*1.5)+1.33))</f>
        <v>295.10866228434315</v>
      </c>
      <c r="AA98" s="28">
        <f>10^((((LOG(P98*Q98))*1.684)+1.586))</f>
        <v>734.20906835990797</v>
      </c>
      <c r="AB98" s="28">
        <f>10^((((LOG(P98*Q98))*1.734)+1.279))</f>
        <v>395.20200826550109</v>
      </c>
      <c r="AC98" s="28">
        <f>10^((((LOG(P98*Q98))*1.624)+1.427))</f>
        <v>458.37451764983052</v>
      </c>
      <c r="AD98" s="28">
        <f>10^((((LOG(P98*Q98))*1.47)+1.26))</f>
        <v>238.33197852579721</v>
      </c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</row>
    <row r="99" spans="1:137" s="7" customFormat="1" ht="56" customHeight="1">
      <c r="A99" s="1" t="s">
        <v>0</v>
      </c>
      <c r="B99" s="1" t="s">
        <v>1</v>
      </c>
      <c r="C99" s="2" t="s">
        <v>2</v>
      </c>
      <c r="D99" s="2" t="s">
        <v>36</v>
      </c>
      <c r="E99" s="3">
        <v>725</v>
      </c>
      <c r="F99" s="1" t="s">
        <v>51</v>
      </c>
      <c r="G99" s="3" t="s">
        <v>40</v>
      </c>
      <c r="H99" s="1" t="s">
        <v>41</v>
      </c>
      <c r="I99" s="3" t="s">
        <v>12</v>
      </c>
      <c r="J99" s="3" t="s">
        <v>52</v>
      </c>
      <c r="K99" s="3" t="s">
        <v>119</v>
      </c>
      <c r="L99" s="3"/>
      <c r="M99" s="1"/>
      <c r="N99" s="1"/>
      <c r="O99" s="1"/>
      <c r="P99" s="4">
        <v>3.2429999999999999</v>
      </c>
      <c r="Q99" s="4">
        <v>1.7670000000000001</v>
      </c>
      <c r="R99" s="4">
        <v>0</v>
      </c>
      <c r="S99" s="28">
        <f>AVERAGE((10^(((LOG((P99*Q99)))*1.689)+1.776)),(10^(((LOG((P99*Q99)))*1.684)+1.586)))</f>
        <v>934.10810524897852</v>
      </c>
      <c r="T99" s="3" t="s">
        <v>143</v>
      </c>
      <c r="U99" s="3" t="s">
        <v>144</v>
      </c>
      <c r="V99" s="3" t="s">
        <v>145</v>
      </c>
      <c r="W99" s="3" t="s">
        <v>142</v>
      </c>
      <c r="X99" s="60">
        <f>AVERAGE(Y99,AA99)</f>
        <v>934.10810524897852</v>
      </c>
      <c r="Y99" s="28">
        <f>10^((((LOG(P99*Q99))*1.689)+1.776))</f>
        <v>1139.1264298767353</v>
      </c>
      <c r="Z99" s="28">
        <f>10^((((LOG(P99*Q99))*1.5)+1.33))</f>
        <v>293.27513762941703</v>
      </c>
      <c r="AA99" s="28">
        <f>10^((((LOG(P99*Q99))*1.684)+1.586))</f>
        <v>729.08978062122185</v>
      </c>
      <c r="AB99" s="28">
        <f>10^((((LOG(P99*Q99))*1.734)+1.279))</f>
        <v>392.36493280935872</v>
      </c>
      <c r="AC99" s="28">
        <f>10^((((LOG(P99*Q99))*1.624)+1.427))</f>
        <v>455.29198083441338</v>
      </c>
      <c r="AD99" s="28">
        <f>10^((((LOG(P99*Q99))*1.47)+1.26))</f>
        <v>236.88073521824396</v>
      </c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</row>
    <row r="100" spans="1:137" s="7" customFormat="1" ht="56" customHeight="1">
      <c r="A100" s="1" t="s">
        <v>0</v>
      </c>
      <c r="B100" s="1" t="s">
        <v>1</v>
      </c>
      <c r="C100" s="2" t="s">
        <v>2</v>
      </c>
      <c r="D100" s="2" t="s">
        <v>3</v>
      </c>
      <c r="E100" s="3">
        <v>892</v>
      </c>
      <c r="F100" s="1" t="s">
        <v>67</v>
      </c>
      <c r="G100" s="3" t="s">
        <v>59</v>
      </c>
      <c r="H100" s="1" t="s">
        <v>60</v>
      </c>
      <c r="I100" s="3" t="s">
        <v>12</v>
      </c>
      <c r="J100" s="3" t="s">
        <v>54</v>
      </c>
      <c r="K100" s="3" t="s">
        <v>121</v>
      </c>
      <c r="L100" s="3"/>
      <c r="M100" s="1" t="s">
        <v>21</v>
      </c>
      <c r="N100" s="1"/>
      <c r="O100" s="1"/>
      <c r="P100" s="4">
        <v>4.6459999999999999</v>
      </c>
      <c r="Q100" s="4">
        <v>1.919</v>
      </c>
      <c r="R100" s="4">
        <v>0</v>
      </c>
      <c r="S100" s="28">
        <f>10^(((LOG((P100*Q100)))*1.624)+1.427)</f>
        <v>933.3625871075609</v>
      </c>
      <c r="T100" s="3" t="s">
        <v>147</v>
      </c>
      <c r="U100" s="3">
        <v>0.94299999999999995</v>
      </c>
      <c r="V100" s="3">
        <v>29.1</v>
      </c>
      <c r="W100" s="3" t="s">
        <v>142</v>
      </c>
      <c r="X100" s="58"/>
      <c r="Y100" s="28">
        <f>10^((((LOG(P100*Q100))*1.689)+1.776))</f>
        <v>2403.3134134280631</v>
      </c>
      <c r="Z100" s="28">
        <f>10^((((LOG(P100*Q100))*1.5)+1.33))</f>
        <v>569.15593681840755</v>
      </c>
      <c r="AA100" s="28">
        <f>10^((((LOG(P100*Q100))*1.684)+1.586))</f>
        <v>1534.8277384289195</v>
      </c>
      <c r="AB100" s="28">
        <f>10^((((LOG(P100*Q100))*1.734)+1.279))</f>
        <v>844.43718333712957</v>
      </c>
      <c r="AC100" s="59">
        <f>10^((((LOG(P100*Q100))*1.624)+1.427))</f>
        <v>933.3625871075609</v>
      </c>
      <c r="AD100" s="28">
        <f>10^((((LOG(P100*Q100))*1.47)+1.26))</f>
        <v>453.65598507855191</v>
      </c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</row>
    <row r="101" spans="1:137" s="7" customFormat="1" ht="56" customHeight="1">
      <c r="A101" s="1" t="s">
        <v>0</v>
      </c>
      <c r="B101" s="1" t="s">
        <v>1</v>
      </c>
      <c r="C101" s="2" t="s">
        <v>2</v>
      </c>
      <c r="D101" s="2" t="s">
        <v>3</v>
      </c>
      <c r="E101" s="3">
        <v>892</v>
      </c>
      <c r="F101" s="1" t="s">
        <v>62</v>
      </c>
      <c r="G101" s="3" t="s">
        <v>59</v>
      </c>
      <c r="H101" s="1" t="s">
        <v>60</v>
      </c>
      <c r="I101" s="3" t="s">
        <v>12</v>
      </c>
      <c r="J101" s="3" t="s">
        <v>54</v>
      </c>
      <c r="K101" s="3" t="s">
        <v>121</v>
      </c>
      <c r="L101" s="3"/>
      <c r="M101" s="1" t="s">
        <v>8</v>
      </c>
      <c r="N101" s="1"/>
      <c r="O101" s="1"/>
      <c r="P101" s="4">
        <v>4.6989999999999998</v>
      </c>
      <c r="Q101" s="4">
        <v>1.8969999999999998</v>
      </c>
      <c r="R101" s="4">
        <v>0</v>
      </c>
      <c r="S101" s="28">
        <f>10^(((LOG((P101*Q101)))*1.624)+1.427)</f>
        <v>933.07851193043143</v>
      </c>
      <c r="T101" s="3" t="s">
        <v>147</v>
      </c>
      <c r="U101" s="3">
        <v>0.94299999999999995</v>
      </c>
      <c r="V101" s="3">
        <v>29.1</v>
      </c>
      <c r="W101" s="3" t="s">
        <v>142</v>
      </c>
      <c r="X101" s="58"/>
      <c r="Y101" s="28">
        <f>10^((((LOG(P101*Q101))*1.689)+1.776))</f>
        <v>2402.552676870439</v>
      </c>
      <c r="Z101" s="28">
        <f>10^((((LOG(P101*Q101))*1.5)+1.33))</f>
        <v>568.99593517302128</v>
      </c>
      <c r="AA101" s="28">
        <f>10^((((LOG(P101*Q101))*1.684)+1.586))</f>
        <v>1534.3433473264499</v>
      </c>
      <c r="AB101" s="28">
        <f>10^((((LOG(P101*Q101))*1.734)+1.279))</f>
        <v>844.16276771143919</v>
      </c>
      <c r="AC101" s="59">
        <f>10^((((LOG(P101*Q101))*1.624)+1.427))</f>
        <v>933.07851193043143</v>
      </c>
      <c r="AD101" s="28">
        <f>10^((((LOG(P101*Q101))*1.47)+1.26))</f>
        <v>453.53100317928516</v>
      </c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</row>
    <row r="102" spans="1:137" s="7" customFormat="1" ht="56" customHeight="1">
      <c r="A102" s="1" t="s">
        <v>0</v>
      </c>
      <c r="B102" s="1" t="s">
        <v>1</v>
      </c>
      <c r="C102" s="2" t="s">
        <v>2</v>
      </c>
      <c r="D102" s="2" t="s">
        <v>36</v>
      </c>
      <c r="E102" s="3">
        <v>725</v>
      </c>
      <c r="F102" s="1" t="s">
        <v>51</v>
      </c>
      <c r="G102" s="3" t="s">
        <v>40</v>
      </c>
      <c r="H102" s="1" t="s">
        <v>41</v>
      </c>
      <c r="I102" s="3" t="s">
        <v>12</v>
      </c>
      <c r="J102" s="3" t="s">
        <v>52</v>
      </c>
      <c r="K102" s="3" t="s">
        <v>119</v>
      </c>
      <c r="L102" s="3"/>
      <c r="M102" s="1"/>
      <c r="N102" s="1"/>
      <c r="O102" s="1"/>
      <c r="P102" s="4">
        <v>3.2640000000000002</v>
      </c>
      <c r="Q102" s="4">
        <v>1.75</v>
      </c>
      <c r="R102" s="4">
        <v>0</v>
      </c>
      <c r="S102" s="28">
        <f>AVERAGE((10^(((LOG((P102*Q102)))*1.689)+1.776)),(10^(((LOG((P102*Q102)))*1.684)+1.586)))</f>
        <v>929.05880239575049</v>
      </c>
      <c r="T102" s="3" t="s">
        <v>143</v>
      </c>
      <c r="U102" s="3" t="s">
        <v>144</v>
      </c>
      <c r="V102" s="3" t="s">
        <v>145</v>
      </c>
      <c r="W102" s="3" t="s">
        <v>142</v>
      </c>
      <c r="X102" s="60">
        <f>AVERAGE(Y102,AA102)</f>
        <v>929.05880239575049</v>
      </c>
      <c r="Y102" s="28">
        <f>10^((((LOG(P102*Q102))*1.689)+1.776))</f>
        <v>1132.9618017952296</v>
      </c>
      <c r="Z102" s="28">
        <f>10^((((LOG(P102*Q102))*1.5)+1.33))</f>
        <v>291.86518814900705</v>
      </c>
      <c r="AA102" s="28">
        <f>10^((((LOG(P102*Q102))*1.684)+1.586))</f>
        <v>725.1558029962714</v>
      </c>
      <c r="AB102" s="28">
        <f>10^((((LOG(P102*Q102))*1.734)+1.279))</f>
        <v>390.18515003733387</v>
      </c>
      <c r="AC102" s="28">
        <f>10^((((LOG(P102*Q102))*1.624)+1.427))</f>
        <v>452.92264493244301</v>
      </c>
      <c r="AD102" s="28">
        <f>10^((((LOG(P102*Q102))*1.47)+1.26))</f>
        <v>235.76463026527267</v>
      </c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</row>
    <row r="103" spans="1:137" s="7" customFormat="1" ht="56" customHeight="1">
      <c r="A103" s="1" t="s">
        <v>0</v>
      </c>
      <c r="B103" s="1" t="s">
        <v>1</v>
      </c>
      <c r="C103" s="2" t="s">
        <v>2</v>
      </c>
      <c r="D103" s="2" t="s">
        <v>36</v>
      </c>
      <c r="E103" s="3">
        <v>725</v>
      </c>
      <c r="F103" s="1" t="s">
        <v>51</v>
      </c>
      <c r="G103" s="3" t="s">
        <v>40</v>
      </c>
      <c r="H103" s="1" t="s">
        <v>41</v>
      </c>
      <c r="I103" s="3" t="s">
        <v>12</v>
      </c>
      <c r="J103" s="3" t="s">
        <v>52</v>
      </c>
      <c r="K103" s="3" t="s">
        <v>119</v>
      </c>
      <c r="L103" s="3"/>
      <c r="M103" s="1"/>
      <c r="N103" s="1"/>
      <c r="O103" s="1"/>
      <c r="P103" s="4">
        <v>3.121</v>
      </c>
      <c r="Q103" s="4">
        <v>1.8260000000000001</v>
      </c>
      <c r="R103" s="4">
        <v>0</v>
      </c>
      <c r="S103" s="28">
        <f>AVERAGE((10^(((LOG((P103*Q103)))*1.689)+1.776)),(10^(((LOG((P103*Q103)))*1.684)+1.586)))</f>
        <v>925.47960991299442</v>
      </c>
      <c r="T103" s="3" t="s">
        <v>143</v>
      </c>
      <c r="U103" s="3" t="s">
        <v>144</v>
      </c>
      <c r="V103" s="3" t="s">
        <v>145</v>
      </c>
      <c r="W103" s="3" t="s">
        <v>142</v>
      </c>
      <c r="X103" s="60">
        <f>AVERAGE(Y103,AA103)</f>
        <v>925.47960991299442</v>
      </c>
      <c r="Y103" s="28">
        <f>10^((((LOG(P103*Q103))*1.689)+1.776))</f>
        <v>1128.5920357312086</v>
      </c>
      <c r="Z103" s="28">
        <f>10^((((LOG(P103*Q103))*1.5)+1.33))</f>
        <v>290.86523265472238</v>
      </c>
      <c r="AA103" s="28">
        <f>10^((((LOG(P103*Q103))*1.684)+1.586))</f>
        <v>722.3671840947801</v>
      </c>
      <c r="AB103" s="28">
        <f>10^((((LOG(P103*Q103))*1.734)+1.279))</f>
        <v>388.64021309744226</v>
      </c>
      <c r="AC103" s="28">
        <f>10^((((LOG(P103*Q103))*1.624)+1.427))</f>
        <v>451.24285256560239</v>
      </c>
      <c r="AD103" s="28">
        <f>10^((((LOG(P103*Q103))*1.47)+1.26))</f>
        <v>234.9730080065697</v>
      </c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</row>
    <row r="104" spans="1:137" s="7" customFormat="1" ht="56" customHeight="1">
      <c r="A104" s="1" t="s">
        <v>0</v>
      </c>
      <c r="B104" s="1" t="s">
        <v>1</v>
      </c>
      <c r="C104" s="2" t="s">
        <v>2</v>
      </c>
      <c r="D104" s="2" t="s">
        <v>28</v>
      </c>
      <c r="E104" s="3">
        <v>1018</v>
      </c>
      <c r="F104" s="1"/>
      <c r="G104" s="3" t="s">
        <v>33</v>
      </c>
      <c r="H104" s="1" t="s">
        <v>34</v>
      </c>
      <c r="I104" s="3" t="s">
        <v>6</v>
      </c>
      <c r="J104" s="3" t="s">
        <v>76</v>
      </c>
      <c r="K104" s="3" t="s">
        <v>121</v>
      </c>
      <c r="L104" s="3"/>
      <c r="M104" s="1"/>
      <c r="N104" s="1"/>
      <c r="O104" s="11"/>
      <c r="P104" s="12">
        <v>4.9159999999999995</v>
      </c>
      <c r="Q104" s="12">
        <v>1.8030000000000002</v>
      </c>
      <c r="R104" s="12">
        <v>0</v>
      </c>
      <c r="S104" s="28">
        <f>10^(((LOG((P104*Q104)))*1.624)+1.427)</f>
        <v>924.51666483355132</v>
      </c>
      <c r="T104" s="3" t="s">
        <v>147</v>
      </c>
      <c r="U104" s="3">
        <v>0.94299999999999995</v>
      </c>
      <c r="V104" s="3">
        <v>29.1</v>
      </c>
      <c r="W104" s="3" t="s">
        <v>166</v>
      </c>
      <c r="X104" s="60">
        <f>AVERAGE(AC104:AD104)</f>
        <v>687.13954673247076</v>
      </c>
      <c r="Y104" s="28">
        <f>10^((((LOG(P104*Q104))*1.689)+1.776))</f>
        <v>2379.6289180765975</v>
      </c>
      <c r="Z104" s="28">
        <f>10^((((LOG(P104*Q104))*1.5)+1.33))</f>
        <v>564.17183527573604</v>
      </c>
      <c r="AA104" s="28">
        <f>10^((((LOG(P104*Q104))*1.684)+1.586))</f>
        <v>1519.7466683429175</v>
      </c>
      <c r="AB104" s="28">
        <f>10^((((LOG(P104*Q104))*1.734)+1.279))</f>
        <v>835.89471623275722</v>
      </c>
      <c r="AC104" s="59">
        <f>10^((((LOG(P104*Q104))*1.624)+1.427))</f>
        <v>924.51666483355132</v>
      </c>
      <c r="AD104" s="28">
        <f>10^((((LOG(P104*Q104))*1.47)+1.26))</f>
        <v>449.76242863139032</v>
      </c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</row>
    <row r="105" spans="1:137" s="7" customFormat="1" ht="56" customHeight="1">
      <c r="A105" s="1" t="s">
        <v>0</v>
      </c>
      <c r="B105" s="1" t="s">
        <v>1</v>
      </c>
      <c r="C105" s="2" t="s">
        <v>2</v>
      </c>
      <c r="D105" s="2" t="s">
        <v>36</v>
      </c>
      <c r="E105" s="3">
        <v>725</v>
      </c>
      <c r="F105" s="1" t="s">
        <v>51</v>
      </c>
      <c r="G105" s="3" t="s">
        <v>40</v>
      </c>
      <c r="H105" s="1" t="s">
        <v>41</v>
      </c>
      <c r="I105" s="3" t="s">
        <v>12</v>
      </c>
      <c r="J105" s="3" t="s">
        <v>52</v>
      </c>
      <c r="K105" s="3" t="s">
        <v>119</v>
      </c>
      <c r="L105" s="3"/>
      <c r="M105" s="1"/>
      <c r="N105" s="1"/>
      <c r="O105" s="1"/>
      <c r="P105" s="4">
        <v>3.9969999999999999</v>
      </c>
      <c r="Q105" s="4">
        <v>1.423</v>
      </c>
      <c r="R105" s="4">
        <v>0</v>
      </c>
      <c r="S105" s="28">
        <f>AVERAGE((10^(((LOG((P105*Q105)))*1.689)+1.776)),(10^(((LOG((P105*Q105)))*1.684)+1.586)))</f>
        <v>922.40913574853107</v>
      </c>
      <c r="T105" s="3" t="s">
        <v>143</v>
      </c>
      <c r="U105" s="3" t="s">
        <v>144</v>
      </c>
      <c r="V105" s="3" t="s">
        <v>145</v>
      </c>
      <c r="W105" s="3" t="s">
        <v>142</v>
      </c>
      <c r="X105" s="60">
        <f>AVERAGE(Y105,AA105)</f>
        <v>922.40913574853107</v>
      </c>
      <c r="Y105" s="28">
        <f>10^((((LOG(P105*Q105))*1.689)+1.776))</f>
        <v>1124.8433694533608</v>
      </c>
      <c r="Z105" s="28">
        <f>10^((((LOG(P105*Q105))*1.5)+1.33))</f>
        <v>290.00706128347235</v>
      </c>
      <c r="AA105" s="28">
        <f>10^((((LOG(P105*Q105))*1.684)+1.586))</f>
        <v>719.97490204370126</v>
      </c>
      <c r="AB105" s="28">
        <f>10^((((LOG(P105*Q105))*1.734)+1.279))</f>
        <v>387.3149938358489</v>
      </c>
      <c r="AC105" s="28">
        <f>10^((((LOG(P105*Q105))*1.624)+1.427))</f>
        <v>449.80161923272425</v>
      </c>
      <c r="AD105" s="28">
        <f>10^((((LOG(P105*Q105))*1.47)+1.26))</f>
        <v>234.29358681622048</v>
      </c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</row>
    <row r="106" spans="1:137" s="7" customFormat="1" ht="56" customHeight="1">
      <c r="A106" s="1" t="s">
        <v>0</v>
      </c>
      <c r="B106" s="1" t="s">
        <v>1</v>
      </c>
      <c r="C106" s="2" t="s">
        <v>2</v>
      </c>
      <c r="D106" s="2" t="s">
        <v>36</v>
      </c>
      <c r="E106" s="3">
        <v>725</v>
      </c>
      <c r="F106" s="3" t="s">
        <v>200</v>
      </c>
      <c r="G106" s="3" t="s">
        <v>40</v>
      </c>
      <c r="H106" s="1" t="s">
        <v>41</v>
      </c>
      <c r="I106" s="3" t="s">
        <v>12</v>
      </c>
      <c r="J106" s="3" t="s">
        <v>54</v>
      </c>
      <c r="K106" s="3" t="s">
        <v>121</v>
      </c>
      <c r="L106" s="3"/>
      <c r="M106" s="1"/>
      <c r="N106" s="1"/>
      <c r="O106" s="1"/>
      <c r="P106" s="4">
        <v>4.82</v>
      </c>
      <c r="Q106" s="4">
        <v>1.8340000000000001</v>
      </c>
      <c r="R106" s="4">
        <v>0</v>
      </c>
      <c r="S106" s="28">
        <f>10^(((LOG((P106*Q106)))*1.624)+1.427)</f>
        <v>920.51083371337347</v>
      </c>
      <c r="T106" s="3" t="s">
        <v>147</v>
      </c>
      <c r="U106" s="3">
        <v>0.94299999999999995</v>
      </c>
      <c r="V106" s="3">
        <v>29.1</v>
      </c>
      <c r="W106" s="3" t="s">
        <v>142</v>
      </c>
      <c r="X106" s="58"/>
      <c r="Y106" s="28">
        <f>10^((((LOG(P106*Q106))*1.689)+1.776))</f>
        <v>2368.906492446044</v>
      </c>
      <c r="Z106" s="28">
        <f>10^((((LOG(P106*Q106))*1.5)+1.33))</f>
        <v>561.91361410799789</v>
      </c>
      <c r="AA106" s="28">
        <f>10^((((LOG(P106*Q106))*1.684)+1.586))</f>
        <v>1512.9190326013422</v>
      </c>
      <c r="AB106" s="28">
        <f>10^((((LOG(P106*Q106))*1.734)+1.279))</f>
        <v>832.02812091640885</v>
      </c>
      <c r="AC106" s="59">
        <f>10^((((LOG(P106*Q106))*1.624)+1.427))</f>
        <v>920.51083371337347</v>
      </c>
      <c r="AD106" s="28">
        <f>10^((((LOG(P106*Q106))*1.47)+1.26))</f>
        <v>447.99809087257808</v>
      </c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</row>
    <row r="107" spans="1:137" s="7" customFormat="1" ht="56" customHeight="1">
      <c r="A107" s="1" t="s">
        <v>0</v>
      </c>
      <c r="B107" s="1" t="s">
        <v>1</v>
      </c>
      <c r="C107" s="2" t="s">
        <v>2</v>
      </c>
      <c r="D107" s="2" t="s">
        <v>3</v>
      </c>
      <c r="E107" s="3">
        <v>45614</v>
      </c>
      <c r="F107" s="1">
        <v>1</v>
      </c>
      <c r="G107" s="3" t="s">
        <v>44</v>
      </c>
      <c r="H107" s="1" t="s">
        <v>45</v>
      </c>
      <c r="I107" s="1" t="s">
        <v>12</v>
      </c>
      <c r="J107" s="3" t="s">
        <v>93</v>
      </c>
      <c r="K107" s="3" t="s">
        <v>192</v>
      </c>
      <c r="L107" s="3"/>
      <c r="M107" s="1" t="s">
        <v>8</v>
      </c>
      <c r="N107" s="1"/>
      <c r="O107" s="1"/>
      <c r="P107" s="4">
        <v>1.956</v>
      </c>
      <c r="Q107" s="4">
        <v>1.9100000000000001</v>
      </c>
      <c r="R107" s="4">
        <v>0</v>
      </c>
      <c r="S107" s="39">
        <f>10^(((LOG((P107*1)))*2.51)+2.23)</f>
        <v>914.82034535608898</v>
      </c>
      <c r="T107" s="3" t="s">
        <v>203</v>
      </c>
      <c r="U107" s="3">
        <v>0.72</v>
      </c>
      <c r="V107" s="3">
        <v>93.5</v>
      </c>
      <c r="W107" s="3" t="s">
        <v>204</v>
      </c>
      <c r="X107" s="1"/>
      <c r="Y107" s="1"/>
      <c r="Z107" s="6"/>
      <c r="AA107" s="6"/>
      <c r="AB107" s="6"/>
      <c r="AC107" s="6"/>
      <c r="AD107" s="6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</row>
    <row r="108" spans="1:137" s="7" customFormat="1" ht="56" customHeight="1">
      <c r="A108" s="1" t="s">
        <v>0</v>
      </c>
      <c r="B108" s="1" t="s">
        <v>1</v>
      </c>
      <c r="C108" s="2" t="s">
        <v>2</v>
      </c>
      <c r="D108" s="2" t="s">
        <v>3</v>
      </c>
      <c r="E108" s="3">
        <v>892</v>
      </c>
      <c r="F108" s="1" t="s">
        <v>62</v>
      </c>
      <c r="G108" s="3" t="s">
        <v>59</v>
      </c>
      <c r="H108" s="1" t="s">
        <v>60</v>
      </c>
      <c r="I108" s="3" t="s">
        <v>12</v>
      </c>
      <c r="J108" s="3" t="s">
        <v>225</v>
      </c>
      <c r="K108" s="3" t="s">
        <v>226</v>
      </c>
      <c r="L108" s="3"/>
      <c r="M108" s="1"/>
      <c r="N108" s="1"/>
      <c r="O108" s="1"/>
      <c r="P108" s="4">
        <v>3.4369999999999998</v>
      </c>
      <c r="Q108" s="4">
        <v>2.0670000000000002</v>
      </c>
      <c r="R108" s="4">
        <v>0</v>
      </c>
      <c r="S108" s="28">
        <v>914.76473141191218</v>
      </c>
      <c r="T108" s="3" t="s">
        <v>227</v>
      </c>
      <c r="U108" s="3" t="s">
        <v>228</v>
      </c>
      <c r="V108" s="3" t="s">
        <v>229</v>
      </c>
      <c r="W108" s="3" t="s">
        <v>224</v>
      </c>
      <c r="X108" s="60">
        <f>AVERAGE(Y108:AB108)</f>
        <v>914.76473141191218</v>
      </c>
      <c r="Y108" s="28">
        <f>10^((((LOG(P108*Q108))*1.689)+1.776))</f>
        <v>1637.6356907519032</v>
      </c>
      <c r="Z108" s="28">
        <f>10^((((LOG(P108*Q108))*1.5)+1.33))</f>
        <v>404.83682777216535</v>
      </c>
      <c r="AA108" s="28">
        <f>10^((((LOG(P108*Q108))*1.684)+1.586))</f>
        <v>1047.0313724905104</v>
      </c>
      <c r="AB108" s="28">
        <f>10^((((LOG(P108*Q108))*1.734)+1.279))</f>
        <v>569.55503463306945</v>
      </c>
      <c r="AC108" s="28">
        <f>10^((((LOG(P108*Q108))*1.624)+1.427))</f>
        <v>645.45875245372349</v>
      </c>
      <c r="AD108" s="28">
        <f>10^((((LOG(P108*Q108))*1.47)+1.26))</f>
        <v>324.88855527138804</v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</row>
    <row r="109" spans="1:137" s="7" customFormat="1" ht="56" customHeight="1">
      <c r="A109" s="1" t="s">
        <v>0</v>
      </c>
      <c r="B109" s="1" t="s">
        <v>1</v>
      </c>
      <c r="C109" s="2" t="s">
        <v>2</v>
      </c>
      <c r="D109" s="2" t="s">
        <v>3</v>
      </c>
      <c r="E109" s="3">
        <v>892</v>
      </c>
      <c r="F109" s="1">
        <v>2</v>
      </c>
      <c r="G109" s="3" t="s">
        <v>59</v>
      </c>
      <c r="H109" s="1" t="s">
        <v>60</v>
      </c>
      <c r="I109" s="3" t="s">
        <v>12</v>
      </c>
      <c r="J109" s="3" t="s">
        <v>54</v>
      </c>
      <c r="K109" s="3" t="s">
        <v>121</v>
      </c>
      <c r="L109" s="3"/>
      <c r="M109" s="1" t="s">
        <v>8</v>
      </c>
      <c r="N109" s="1"/>
      <c r="O109" s="1"/>
      <c r="P109" s="4">
        <v>4.5529999999999999</v>
      </c>
      <c r="Q109" s="4">
        <v>1.9300000000000002</v>
      </c>
      <c r="R109" s="4">
        <v>0</v>
      </c>
      <c r="S109" s="28">
        <f>10^(((LOG((P109*Q109)))*1.624)+1.427)</f>
        <v>911.63387366572204</v>
      </c>
      <c r="T109" s="3" t="s">
        <v>147</v>
      </c>
      <c r="U109" s="3">
        <v>0.94299999999999995</v>
      </c>
      <c r="V109" s="3">
        <v>29.1</v>
      </c>
      <c r="W109" s="3" t="s">
        <v>142</v>
      </c>
      <c r="X109" s="58"/>
      <c r="Y109" s="28">
        <f>10^((((LOG(P109*Q109))*1.689)+1.776))</f>
        <v>2345.152160456355</v>
      </c>
      <c r="Z109" s="28">
        <f>10^((((LOG(P109*Q109))*1.5)+1.33))</f>
        <v>556.9066950868189</v>
      </c>
      <c r="AA109" s="28">
        <f>10^((((LOG(P109*Q109))*1.684)+1.586))</f>
        <v>1497.7928445517302</v>
      </c>
      <c r="AB109" s="28">
        <f>10^((((LOG(P109*Q109))*1.734)+1.279))</f>
        <v>823.4637760980753</v>
      </c>
      <c r="AC109" s="59">
        <f>10^((((LOG(P109*Q109))*1.624)+1.427))</f>
        <v>911.63387366572204</v>
      </c>
      <c r="AD109" s="28">
        <f>10^((((LOG(P109*Q109))*1.47)+1.26))</f>
        <v>444.08570154271513</v>
      </c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</row>
    <row r="110" spans="1:137" s="7" customFormat="1" ht="56" customHeight="1">
      <c r="A110" s="1" t="s">
        <v>0</v>
      </c>
      <c r="B110" s="1" t="s">
        <v>1</v>
      </c>
      <c r="C110" s="2" t="s">
        <v>2</v>
      </c>
      <c r="D110" s="2" t="s">
        <v>3</v>
      </c>
      <c r="E110" s="3">
        <v>892</v>
      </c>
      <c r="F110" s="1" t="s">
        <v>62</v>
      </c>
      <c r="G110" s="3" t="s">
        <v>59</v>
      </c>
      <c r="H110" s="1" t="s">
        <v>60</v>
      </c>
      <c r="I110" s="3" t="s">
        <v>12</v>
      </c>
      <c r="J110" s="3" t="s">
        <v>54</v>
      </c>
      <c r="K110" s="3" t="s">
        <v>121</v>
      </c>
      <c r="L110" s="3"/>
      <c r="M110" s="1" t="s">
        <v>8</v>
      </c>
      <c r="N110" s="1"/>
      <c r="O110" s="1"/>
      <c r="P110" s="4">
        <v>4.5220000000000002</v>
      </c>
      <c r="Q110" s="4">
        <v>1.9430000000000001</v>
      </c>
      <c r="R110" s="4">
        <v>0</v>
      </c>
      <c r="S110" s="28">
        <f>10^(((LOG((P110*Q110)))*1.624)+1.427)</f>
        <v>911.45798578375536</v>
      </c>
      <c r="T110" s="3" t="s">
        <v>147</v>
      </c>
      <c r="U110" s="3">
        <v>0.94299999999999995</v>
      </c>
      <c r="V110" s="3">
        <v>29.1</v>
      </c>
      <c r="W110" s="3" t="s">
        <v>142</v>
      </c>
      <c r="X110" s="58"/>
      <c r="Y110" s="28">
        <f>10^((((LOG(P110*Q110))*1.689)+1.776))</f>
        <v>2344.6815859024205</v>
      </c>
      <c r="Z110" s="28">
        <f>10^((((LOG(P110*Q110))*1.5)+1.33))</f>
        <v>556.80745061208154</v>
      </c>
      <c r="AA110" s="28">
        <f>10^((((LOG(P110*Q110))*1.684)+1.586))</f>
        <v>1497.4931894121032</v>
      </c>
      <c r="AB110" s="28">
        <f>10^((((LOG(P110*Q110))*1.734)+1.279))</f>
        <v>823.29413924979963</v>
      </c>
      <c r="AC110" s="59">
        <f>10^((((LOG(P110*Q110))*1.624)+1.427))</f>
        <v>911.45798578375536</v>
      </c>
      <c r="AD110" s="28">
        <f>10^((((LOG(P110*Q110))*1.47)+1.26))</f>
        <v>444.0081451611876</v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</row>
    <row r="111" spans="1:137" s="7" customFormat="1" ht="56" customHeight="1">
      <c r="A111" s="1" t="s">
        <v>0</v>
      </c>
      <c r="B111" s="1" t="s">
        <v>1</v>
      </c>
      <c r="C111" s="2" t="s">
        <v>2</v>
      </c>
      <c r="D111" s="2" t="s">
        <v>28</v>
      </c>
      <c r="E111" s="3">
        <v>1018</v>
      </c>
      <c r="F111" s="1" t="s">
        <v>70</v>
      </c>
      <c r="G111" s="3" t="s">
        <v>33</v>
      </c>
      <c r="H111" s="1" t="s">
        <v>34</v>
      </c>
      <c r="I111" s="3" t="s">
        <v>6</v>
      </c>
      <c r="J111" s="3" t="s">
        <v>65</v>
      </c>
      <c r="K111" s="3" t="s">
        <v>220</v>
      </c>
      <c r="L111" s="3"/>
      <c r="M111" s="1"/>
      <c r="N111" s="1"/>
      <c r="O111" s="1"/>
      <c r="P111" s="4">
        <v>3.3609999999999998</v>
      </c>
      <c r="Q111" s="4">
        <v>1.97</v>
      </c>
      <c r="R111" s="4">
        <v>0</v>
      </c>
      <c r="S111" s="28">
        <v>909.11663889736383</v>
      </c>
      <c r="T111" s="3" t="s">
        <v>221</v>
      </c>
      <c r="U111" s="3" t="s">
        <v>222</v>
      </c>
      <c r="V111" s="3" t="s">
        <v>223</v>
      </c>
      <c r="W111" s="3" t="s">
        <v>224</v>
      </c>
      <c r="X111" s="60">
        <f>AVERAGE(Y111,Z111)</f>
        <v>909.11663889736383</v>
      </c>
      <c r="Y111" s="28">
        <f>10^((((LOG(P111*Q111))*1.689)+1.776))</f>
        <v>1453.9811411540318</v>
      </c>
      <c r="Z111" s="28">
        <f>10^((((LOG(P111*Q111))*1.5)+1.33))</f>
        <v>364.25213664069594</v>
      </c>
      <c r="AA111" s="28">
        <f>10^((((LOG(P111*Q111))*1.684)+1.586))</f>
        <v>929.93822532793683</v>
      </c>
      <c r="AB111" s="28">
        <f>10^((((LOG(P111*Q111))*1.734)+1.279))</f>
        <v>504.08159035182882</v>
      </c>
      <c r="AC111" s="28">
        <f>10^((((LOG(P111*Q111))*1.624)+1.427))</f>
        <v>575.70236763165587</v>
      </c>
      <c r="AD111" s="28">
        <f>10^((((LOG(P111*Q111))*1.47)+1.26))</f>
        <v>292.93688951422411</v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</row>
    <row r="112" spans="1:137" s="7" customFormat="1" ht="56" customHeight="1">
      <c r="A112" s="1" t="s">
        <v>0</v>
      </c>
      <c r="B112" s="1" t="s">
        <v>1</v>
      </c>
      <c r="C112" s="2" t="s">
        <v>2</v>
      </c>
      <c r="D112" s="2" t="s">
        <v>36</v>
      </c>
      <c r="E112" s="3">
        <v>725</v>
      </c>
      <c r="F112" s="3" t="s">
        <v>200</v>
      </c>
      <c r="G112" s="3" t="s">
        <v>40</v>
      </c>
      <c r="H112" s="1" t="s">
        <v>41</v>
      </c>
      <c r="I112" s="3" t="s">
        <v>12</v>
      </c>
      <c r="J112" s="3" t="s">
        <v>53</v>
      </c>
      <c r="K112" s="3" t="s">
        <v>120</v>
      </c>
      <c r="L112" s="3"/>
      <c r="M112" s="1"/>
      <c r="N112" s="1"/>
      <c r="O112" s="1"/>
      <c r="P112" s="4">
        <v>3.7759999999999998</v>
      </c>
      <c r="Q112" s="4">
        <v>1.73</v>
      </c>
      <c r="R112" s="4">
        <v>0</v>
      </c>
      <c r="S112" s="28">
        <f>10^(((LOG((P112*Q112)))*1.684)+1.586)</f>
        <v>909.05780819359506</v>
      </c>
      <c r="T112" s="3" t="s">
        <v>146</v>
      </c>
      <c r="U112" s="3">
        <v>0.93500000000000005</v>
      </c>
      <c r="V112" s="3">
        <v>30.8</v>
      </c>
      <c r="W112" s="3" t="s">
        <v>142</v>
      </c>
      <c r="X112"/>
      <c r="Y112" s="28">
        <f>10^((((LOG(P112*Q112))*1.689)+1.776))</f>
        <v>1421.2382653783754</v>
      </c>
      <c r="Z112" s="28">
        <f>10^((((LOG(P112*Q112))*1.5)+1.33))</f>
        <v>356.95801109126933</v>
      </c>
      <c r="AA112" s="59">
        <f>10^((((LOG(P112*Q112))*1.684)+1.586))</f>
        <v>909.05780819359506</v>
      </c>
      <c r="AB112" s="28">
        <f>10^((((LOG(P112*Q112))*1.734)+1.279))</f>
        <v>492.43102341222908</v>
      </c>
      <c r="AC112" s="28">
        <f>10^((((LOG(P112*Q112))*1.624)+1.427))</f>
        <v>563.23134491801773</v>
      </c>
      <c r="AD112" s="28">
        <f>10^((((LOG(P112*Q112))*1.47)+1.26))</f>
        <v>287.18700894084475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</row>
    <row r="113" spans="1:137" s="7" customFormat="1" ht="56" customHeight="1">
      <c r="A113" s="1" t="s">
        <v>0</v>
      </c>
      <c r="B113" s="1" t="s">
        <v>1</v>
      </c>
      <c r="C113" s="2" t="s">
        <v>2</v>
      </c>
      <c r="D113" s="2" t="s">
        <v>36</v>
      </c>
      <c r="E113" s="3">
        <v>725</v>
      </c>
      <c r="F113" s="3" t="s">
        <v>200</v>
      </c>
      <c r="G113" s="3" t="s">
        <v>40</v>
      </c>
      <c r="H113" s="1" t="s">
        <v>41</v>
      </c>
      <c r="I113" s="3" t="s">
        <v>12</v>
      </c>
      <c r="J113" s="3" t="s">
        <v>53</v>
      </c>
      <c r="K113" s="3" t="s">
        <v>120</v>
      </c>
      <c r="L113" s="3"/>
      <c r="M113" s="1"/>
      <c r="N113" s="1"/>
      <c r="O113" s="1"/>
      <c r="P113" s="4">
        <v>4.1509999999999998</v>
      </c>
      <c r="Q113" s="4">
        <v>1.5699999999999998</v>
      </c>
      <c r="R113" s="4">
        <v>0</v>
      </c>
      <c r="S113" s="28">
        <f>10^(((LOG((P113*Q113)))*1.684)+1.586)</f>
        <v>905.44946752240435</v>
      </c>
      <c r="T113" s="3" t="s">
        <v>146</v>
      </c>
      <c r="U113" s="3">
        <v>0.93500000000000005</v>
      </c>
      <c r="V113" s="3">
        <v>30.8</v>
      </c>
      <c r="W113" s="3" t="s">
        <v>142</v>
      </c>
      <c r="X113"/>
      <c r="Y113" s="28">
        <f>10^((((LOG(P113*Q113))*1.689)+1.776))</f>
        <v>1415.580200489894</v>
      </c>
      <c r="Z113" s="28">
        <f>10^((((LOG(P113*Q113))*1.5)+1.33))</f>
        <v>355.69567022340851</v>
      </c>
      <c r="AA113" s="59">
        <f>10^((((LOG(P113*Q113))*1.684)+1.586))</f>
        <v>905.44946752240435</v>
      </c>
      <c r="AB113" s="28">
        <f>10^((((LOG(P113*Q113))*1.734)+1.279))</f>
        <v>490.41849130085728</v>
      </c>
      <c r="AC113" s="28">
        <f>10^((((LOG(P113*Q113))*1.624)+1.427))</f>
        <v>561.0752020364456</v>
      </c>
      <c r="AD113" s="28">
        <f>10^((((LOG(P113*Q113))*1.47)+1.26))</f>
        <v>286.19168201663871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</row>
    <row r="114" spans="1:137" s="7" customFormat="1" ht="56" customHeight="1">
      <c r="A114" s="1" t="s">
        <v>0</v>
      </c>
      <c r="B114" s="1" t="s">
        <v>1</v>
      </c>
      <c r="C114" s="2" t="s">
        <v>2</v>
      </c>
      <c r="D114" s="2" t="s">
        <v>3</v>
      </c>
      <c r="E114" s="3">
        <v>45614</v>
      </c>
      <c r="F114" s="1">
        <v>1</v>
      </c>
      <c r="G114" s="3" t="s">
        <v>44</v>
      </c>
      <c r="H114" s="1" t="s">
        <v>45</v>
      </c>
      <c r="I114" s="1" t="s">
        <v>12</v>
      </c>
      <c r="J114" s="3" t="s">
        <v>32</v>
      </c>
      <c r="K114" s="3" t="s">
        <v>118</v>
      </c>
      <c r="L114" s="3"/>
      <c r="M114" s="1" t="s">
        <v>8</v>
      </c>
      <c r="N114" s="1"/>
      <c r="O114" s="1"/>
      <c r="P114" s="4">
        <v>2.7280000000000002</v>
      </c>
      <c r="Q114" s="4">
        <v>1.8329999999999997</v>
      </c>
      <c r="R114" s="4">
        <v>0</v>
      </c>
      <c r="S114" s="28">
        <f>(10^(((LOG((P114*Q114)))*1.689)+1.776))</f>
        <v>904.94573482799183</v>
      </c>
      <c r="T114" s="3" t="s">
        <v>122</v>
      </c>
      <c r="U114" s="3">
        <v>0.94199999999999995</v>
      </c>
      <c r="V114" s="3">
        <v>29.2</v>
      </c>
      <c r="W114" s="3" t="s">
        <v>137</v>
      </c>
      <c r="X114"/>
      <c r="Y114" s="59">
        <f>10^((((LOG(P114*Q114))*1.689)+1.776))</f>
        <v>904.94573482799183</v>
      </c>
      <c r="Z114" s="28">
        <f>10^((((LOG(P114*Q114))*1.5)+1.33))</f>
        <v>239.0618337144729</v>
      </c>
      <c r="AA114" s="28">
        <f>10^((((LOG(P114*Q114))*1.684)+1.586))</f>
        <v>579.5988342670754</v>
      </c>
      <c r="AB114" s="28">
        <f>10^((((LOG(P114*Q114))*1.734)+1.279))</f>
        <v>309.79745440959294</v>
      </c>
      <c r="AC114" s="28">
        <f>10^((((LOG(P114*Q114))*1.624)+1.427))</f>
        <v>364.91111626919218</v>
      </c>
      <c r="AD114" s="28">
        <f>10^((((LOG(P114*Q114))*1.47)+1.26))</f>
        <v>193.88313859135826</v>
      </c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</row>
    <row r="115" spans="1:137" s="7" customFormat="1" ht="56" customHeight="1">
      <c r="A115" s="1" t="s">
        <v>0</v>
      </c>
      <c r="B115" s="1" t="s">
        <v>1</v>
      </c>
      <c r="C115" s="2" t="s">
        <v>2</v>
      </c>
      <c r="D115" s="2" t="s">
        <v>3</v>
      </c>
      <c r="E115" s="3">
        <v>892</v>
      </c>
      <c r="F115" s="1">
        <v>294</v>
      </c>
      <c r="G115" s="3" t="s">
        <v>59</v>
      </c>
      <c r="H115" s="1" t="s">
        <v>60</v>
      </c>
      <c r="I115" s="3" t="s">
        <v>12</v>
      </c>
      <c r="J115" s="3" t="s">
        <v>32</v>
      </c>
      <c r="K115" s="3" t="s">
        <v>118</v>
      </c>
      <c r="L115" s="3"/>
      <c r="M115" s="1" t="s">
        <v>8</v>
      </c>
      <c r="N115" s="1"/>
      <c r="O115" s="1"/>
      <c r="P115" s="4">
        <v>2.7809999999999997</v>
      </c>
      <c r="Q115" s="4">
        <v>1.7829999999999999</v>
      </c>
      <c r="R115" s="4">
        <v>0</v>
      </c>
      <c r="S115" s="28">
        <f>(10^(((LOG((P115*Q115)))*1.689)+1.776))</f>
        <v>892.17508069667736</v>
      </c>
      <c r="T115" s="3" t="s">
        <v>122</v>
      </c>
      <c r="U115" s="3">
        <v>0.94199999999999995</v>
      </c>
      <c r="V115" s="3">
        <v>29.2</v>
      </c>
      <c r="W115" s="3" t="s">
        <v>128</v>
      </c>
      <c r="X115"/>
      <c r="Y115" s="59">
        <f>10^((((LOG(P115*Q115))*1.689)+1.776))</f>
        <v>892.17508069667736</v>
      </c>
      <c r="Z115" s="28">
        <f>10^((((LOG(P115*Q115))*1.5)+1.33))</f>
        <v>236.06331309711786</v>
      </c>
      <c r="AA115" s="28">
        <f>10^((((LOG(P115*Q115))*1.684)+1.586))</f>
        <v>571.443539534053</v>
      </c>
      <c r="AB115" s="28">
        <f>10^((((LOG(P115*Q115))*1.734)+1.279))</f>
        <v>305.30993990698778</v>
      </c>
      <c r="AC115" s="28">
        <f>10^((((LOG(P115*Q115))*1.624)+1.427))</f>
        <v>359.95829598524034</v>
      </c>
      <c r="AD115" s="28">
        <f>10^((((LOG(P115*Q115))*1.47)+1.26))</f>
        <v>191.49962510599883</v>
      </c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</row>
    <row r="116" spans="1:137" s="7" customFormat="1" ht="56" customHeight="1">
      <c r="A116" s="1" t="s">
        <v>0</v>
      </c>
      <c r="B116" s="1" t="s">
        <v>1</v>
      </c>
      <c r="C116" s="2" t="s">
        <v>2</v>
      </c>
      <c r="D116" s="2" t="s">
        <v>36</v>
      </c>
      <c r="E116" s="3">
        <v>725</v>
      </c>
      <c r="F116" s="3" t="s">
        <v>200</v>
      </c>
      <c r="G116" s="3" t="s">
        <v>40</v>
      </c>
      <c r="H116" s="1" t="s">
        <v>41</v>
      </c>
      <c r="I116" s="3" t="s">
        <v>12</v>
      </c>
      <c r="J116" s="3" t="s">
        <v>53</v>
      </c>
      <c r="K116" s="3" t="s">
        <v>120</v>
      </c>
      <c r="L116" s="3"/>
      <c r="M116" s="1"/>
      <c r="N116" s="1"/>
      <c r="O116" s="1"/>
      <c r="P116" s="4">
        <v>3.6920000000000002</v>
      </c>
      <c r="Q116" s="4">
        <v>1.748</v>
      </c>
      <c r="R116" s="4">
        <v>0</v>
      </c>
      <c r="S116" s="28">
        <f>10^(((LOG((P116*Q116)))*1.684)+1.586)</f>
        <v>890.65283613140957</v>
      </c>
      <c r="T116" s="3" t="s">
        <v>146</v>
      </c>
      <c r="U116" s="3">
        <v>0.93500000000000005</v>
      </c>
      <c r="V116" s="3">
        <v>30.8</v>
      </c>
      <c r="W116" s="3" t="s">
        <v>142</v>
      </c>
      <c r="X116"/>
      <c r="Y116" s="28">
        <f>10^((((LOG(P116*Q116))*1.689)+1.776))</f>
        <v>1392.3790198553261</v>
      </c>
      <c r="Z116" s="28">
        <f>10^((((LOG(P116*Q116))*1.5)+1.33))</f>
        <v>350.5134447432909</v>
      </c>
      <c r="AA116" s="59">
        <f>10^((((LOG(P116*Q116))*1.684)+1.586))</f>
        <v>890.65283613140957</v>
      </c>
      <c r="AB116" s="28">
        <f>10^((((LOG(P116*Q116))*1.734)+1.279))</f>
        <v>482.16825201819694</v>
      </c>
      <c r="AC116" s="28">
        <f>10^((((LOG(P116*Q116))*1.624)+1.427))</f>
        <v>552.23034569138667</v>
      </c>
      <c r="AD116" s="28">
        <f>10^((((LOG(P116*Q116))*1.47)+1.26))</f>
        <v>282.1048725182045</v>
      </c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</row>
    <row r="117" spans="1:137" s="7" customFormat="1" ht="56" customHeight="1">
      <c r="A117" s="1" t="s">
        <v>0</v>
      </c>
      <c r="B117" s="1" t="s">
        <v>1</v>
      </c>
      <c r="C117" s="2" t="s">
        <v>2</v>
      </c>
      <c r="D117" s="2" t="s">
        <v>36</v>
      </c>
      <c r="E117" s="3">
        <v>725</v>
      </c>
      <c r="F117" s="3" t="s">
        <v>200</v>
      </c>
      <c r="G117" s="3" t="s">
        <v>40</v>
      </c>
      <c r="H117" s="1" t="s">
        <v>41</v>
      </c>
      <c r="I117" s="3" t="s">
        <v>12</v>
      </c>
      <c r="J117" s="3" t="s">
        <v>53</v>
      </c>
      <c r="K117" s="3" t="s">
        <v>120</v>
      </c>
      <c r="L117" s="3"/>
      <c r="M117" s="1"/>
      <c r="N117" s="1"/>
      <c r="O117" s="1"/>
      <c r="P117" s="4">
        <v>3.7880000000000003</v>
      </c>
      <c r="Q117" s="4">
        <v>1.7010000000000001</v>
      </c>
      <c r="R117" s="4">
        <v>0</v>
      </c>
      <c r="S117" s="28">
        <f>10^(((LOG((P117*Q117)))*1.684)+1.586)</f>
        <v>888.2770757129216</v>
      </c>
      <c r="T117" s="3" t="s">
        <v>146</v>
      </c>
      <c r="U117" s="3">
        <v>0.93500000000000005</v>
      </c>
      <c r="V117" s="3">
        <v>30.8</v>
      </c>
      <c r="W117" s="3" t="s">
        <v>142</v>
      </c>
      <c r="X117"/>
      <c r="Y117" s="28">
        <f>10^((((LOG(P117*Q117))*1.689)+1.776))</f>
        <v>1388.6539236009605</v>
      </c>
      <c r="Z117" s="28">
        <f>10^((((LOG(P117*Q117))*1.5)+1.33))</f>
        <v>349.68050921605106</v>
      </c>
      <c r="AA117" s="59">
        <f>10^((((LOG(P117*Q117))*1.684)+1.586))</f>
        <v>888.2770757129216</v>
      </c>
      <c r="AB117" s="28">
        <f>10^((((LOG(P117*Q117))*1.734)+1.279))</f>
        <v>480.84396356807611</v>
      </c>
      <c r="AC117" s="28">
        <f>10^((((LOG(P117*Q117))*1.624)+1.427))</f>
        <v>550.80972201303337</v>
      </c>
      <c r="AD117" s="28">
        <f>10^((((LOG(P117*Q117))*1.47)+1.26))</f>
        <v>281.44789017615068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</row>
    <row r="118" spans="1:137" s="7" customFormat="1" ht="56" customHeight="1">
      <c r="A118" s="1" t="s">
        <v>0</v>
      </c>
      <c r="B118" s="1" t="s">
        <v>1</v>
      </c>
      <c r="C118" s="2" t="s">
        <v>2</v>
      </c>
      <c r="D118" s="2" t="s">
        <v>3</v>
      </c>
      <c r="E118" s="3">
        <v>892</v>
      </c>
      <c r="F118" s="1" t="s">
        <v>62</v>
      </c>
      <c r="G118" s="3" t="s">
        <v>59</v>
      </c>
      <c r="H118" s="1" t="s">
        <v>60</v>
      </c>
      <c r="I118" s="3" t="s">
        <v>12</v>
      </c>
      <c r="J118" s="3" t="s">
        <v>58</v>
      </c>
      <c r="K118" s="3" t="s">
        <v>154</v>
      </c>
      <c r="L118" s="3"/>
      <c r="M118" s="1" t="s">
        <v>8</v>
      </c>
      <c r="N118" s="1"/>
      <c r="O118" s="1"/>
      <c r="P118" s="4">
        <v>2.4279999999999999</v>
      </c>
      <c r="Q118" s="4">
        <v>1.5609999999999999</v>
      </c>
      <c r="R118" s="4">
        <v>0</v>
      </c>
      <c r="S118" s="28">
        <f>10^(((LOG((P118*1)))*2.988)+1.797)</f>
        <v>887.40743491582384</v>
      </c>
      <c r="T118" s="3" t="s">
        <v>155</v>
      </c>
      <c r="U118" s="3">
        <v>0.751</v>
      </c>
      <c r="V118" s="3">
        <v>67.3</v>
      </c>
      <c r="W118" s="3" t="s">
        <v>142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</row>
    <row r="119" spans="1:137" s="7" customFormat="1" ht="56" customHeight="1">
      <c r="A119" s="1" t="s">
        <v>0</v>
      </c>
      <c r="B119" s="1" t="s">
        <v>1</v>
      </c>
      <c r="C119" s="2" t="s">
        <v>2</v>
      </c>
      <c r="D119" s="2" t="s">
        <v>36</v>
      </c>
      <c r="E119" s="3">
        <v>725</v>
      </c>
      <c r="F119" s="3" t="s">
        <v>200</v>
      </c>
      <c r="G119" s="3" t="s">
        <v>40</v>
      </c>
      <c r="H119" s="1" t="s">
        <v>41</v>
      </c>
      <c r="I119" s="3" t="s">
        <v>12</v>
      </c>
      <c r="J119" s="3" t="s">
        <v>54</v>
      </c>
      <c r="K119" s="3" t="s">
        <v>121</v>
      </c>
      <c r="L119" s="3"/>
      <c r="M119" s="1"/>
      <c r="N119" s="1"/>
      <c r="O119" s="1"/>
      <c r="P119" s="4">
        <v>4.9820000000000002</v>
      </c>
      <c r="Q119" s="4">
        <v>1.73</v>
      </c>
      <c r="R119" s="4">
        <v>0</v>
      </c>
      <c r="S119" s="28">
        <f>10^(((LOG((P119*Q119)))*1.624)+1.427)</f>
        <v>883.42669401978844</v>
      </c>
      <c r="T119" s="3" t="s">
        <v>147</v>
      </c>
      <c r="U119" s="3">
        <v>0.94299999999999995</v>
      </c>
      <c r="V119" s="3">
        <v>29.1</v>
      </c>
      <c r="W119" s="3" t="s">
        <v>142</v>
      </c>
      <c r="X119" s="58"/>
      <c r="Y119" s="28">
        <f>10^((((LOG(P119*Q119))*1.689)+1.776))</f>
        <v>2269.7329200165732</v>
      </c>
      <c r="Z119" s="28">
        <f>10^((((LOG(P119*Q119))*1.5)+1.33))</f>
        <v>540.9719406050084</v>
      </c>
      <c r="AA119" s="28">
        <f>10^((((LOG(P119*Q119))*1.684)+1.586))</f>
        <v>1449.7646550471661</v>
      </c>
      <c r="AB119" s="28">
        <f>10^((((LOG(P119*Q119))*1.734)+1.279))</f>
        <v>796.28768438591851</v>
      </c>
      <c r="AC119" s="59">
        <f>10^((((LOG(P119*Q119))*1.624)+1.427))</f>
        <v>883.42669401978844</v>
      </c>
      <c r="AD119" s="28">
        <f>10^((((LOG(P119*Q119))*1.47)+1.26))</f>
        <v>431.6296247685442</v>
      </c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</row>
    <row r="120" spans="1:137" s="7" customFormat="1" ht="56" customHeight="1">
      <c r="A120" s="1" t="s">
        <v>0</v>
      </c>
      <c r="B120" s="1" t="s">
        <v>1</v>
      </c>
      <c r="C120" s="2" t="s">
        <v>2</v>
      </c>
      <c r="D120" s="2" t="s">
        <v>36</v>
      </c>
      <c r="E120" s="3">
        <v>725</v>
      </c>
      <c r="F120" s="3" t="s">
        <v>200</v>
      </c>
      <c r="G120" s="3" t="s">
        <v>40</v>
      </c>
      <c r="H120" s="1" t="s">
        <v>41</v>
      </c>
      <c r="I120" s="3" t="s">
        <v>12</v>
      </c>
      <c r="J120" s="3" t="s">
        <v>54</v>
      </c>
      <c r="K120" s="3" t="s">
        <v>121</v>
      </c>
      <c r="L120" s="3"/>
      <c r="M120" s="1"/>
      <c r="N120" s="1"/>
      <c r="O120" s="1"/>
      <c r="P120" s="4">
        <v>4.7789999999999999</v>
      </c>
      <c r="Q120" s="4">
        <v>1.8</v>
      </c>
      <c r="R120" s="4">
        <v>0</v>
      </c>
      <c r="S120" s="28">
        <f>10^(((LOG((P120*Q120)))*1.624)+1.427)</f>
        <v>880.65516357359297</v>
      </c>
      <c r="T120" s="3" t="s">
        <v>147</v>
      </c>
      <c r="U120" s="3">
        <v>0.94299999999999995</v>
      </c>
      <c r="V120" s="3">
        <v>29.1</v>
      </c>
      <c r="W120" s="3" t="s">
        <v>142</v>
      </c>
      <c r="X120" s="58"/>
      <c r="Y120" s="28">
        <f>10^((((LOG(P120*Q120))*1.689)+1.776))</f>
        <v>2262.3276615330824</v>
      </c>
      <c r="Z120" s="28">
        <f>10^((((LOG(P120*Q120))*1.5)+1.33))</f>
        <v>539.40417482309965</v>
      </c>
      <c r="AA120" s="28">
        <f>10^((((LOG(P120*Q120))*1.684)+1.586))</f>
        <v>1445.0486147170739</v>
      </c>
      <c r="AB120" s="28">
        <f>10^((((LOG(P120*Q120))*1.734)+1.279))</f>
        <v>793.62060457450889</v>
      </c>
      <c r="AC120" s="59">
        <f>10^((((LOG(P120*Q120))*1.624)+1.427))</f>
        <v>880.65516357359297</v>
      </c>
      <c r="AD120" s="28">
        <f>10^((((LOG(P120*Q120))*1.47)+1.26))</f>
        <v>430.40372105529156</v>
      </c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</row>
    <row r="121" spans="1:137" s="7" customFormat="1" ht="56" customHeight="1">
      <c r="A121" s="3" t="s">
        <v>0</v>
      </c>
      <c r="B121" s="1" t="s">
        <v>1</v>
      </c>
      <c r="C121" s="2" t="s">
        <v>2</v>
      </c>
      <c r="D121" s="2" t="s">
        <v>9</v>
      </c>
      <c r="E121" s="3">
        <v>933</v>
      </c>
      <c r="F121" s="1">
        <v>3285</v>
      </c>
      <c r="G121" s="3" t="s">
        <v>49</v>
      </c>
      <c r="H121" s="1" t="s">
        <v>50</v>
      </c>
      <c r="I121" s="3" t="s">
        <v>12</v>
      </c>
      <c r="J121" s="3" t="s">
        <v>53</v>
      </c>
      <c r="K121" s="3" t="s">
        <v>120</v>
      </c>
      <c r="L121" s="3"/>
      <c r="M121" s="1" t="s">
        <v>21</v>
      </c>
      <c r="N121" s="1"/>
      <c r="O121" s="1"/>
      <c r="P121" s="4">
        <v>4.1109999999999998</v>
      </c>
      <c r="Q121" s="4">
        <v>1.556</v>
      </c>
      <c r="R121" s="4">
        <v>0</v>
      </c>
      <c r="S121" s="28">
        <f>10^(((LOG((P121*Q121)))*1.684)+1.586)</f>
        <v>877.46884373283001</v>
      </c>
      <c r="T121" s="3" t="s">
        <v>146</v>
      </c>
      <c r="U121" s="3">
        <v>0.93500000000000005</v>
      </c>
      <c r="V121" s="3">
        <v>30.8</v>
      </c>
      <c r="W121" s="3" t="s">
        <v>142</v>
      </c>
      <c r="X121"/>
      <c r="Y121" s="28">
        <f>10^((((LOG(P121*Q121))*1.689)+1.776))</f>
        <v>1371.7074275629593</v>
      </c>
      <c r="Z121" s="28">
        <f>10^((((LOG(P121*Q121))*1.5)+1.33))</f>
        <v>345.8880868027494</v>
      </c>
      <c r="AA121" s="59">
        <f>10^((((LOG(P121*Q121))*1.684)+1.586))</f>
        <v>877.46884373283001</v>
      </c>
      <c r="AB121" s="28">
        <f>10^((((LOG(P121*Q121))*1.734)+1.279))</f>
        <v>474.82060647800637</v>
      </c>
      <c r="AC121" s="28">
        <f>10^((((LOG(P121*Q121))*1.624)+1.427))</f>
        <v>544.34505343702529</v>
      </c>
      <c r="AD121" s="28">
        <f>10^((((LOG(P121*Q121))*1.47)+1.26))</f>
        <v>278.45619993496973</v>
      </c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</row>
    <row r="122" spans="1:137" s="7" customFormat="1" ht="56" customHeight="1">
      <c r="A122" s="3" t="s">
        <v>0</v>
      </c>
      <c r="B122" s="1" t="s">
        <v>1</v>
      </c>
      <c r="C122" s="2" t="s">
        <v>2</v>
      </c>
      <c r="D122" s="2" t="s">
        <v>9</v>
      </c>
      <c r="E122" s="3">
        <v>933</v>
      </c>
      <c r="F122" s="1">
        <v>3390</v>
      </c>
      <c r="G122" s="3" t="s">
        <v>49</v>
      </c>
      <c r="H122" s="1" t="s">
        <v>50</v>
      </c>
      <c r="I122" s="3" t="s">
        <v>12</v>
      </c>
      <c r="J122" s="3" t="s">
        <v>54</v>
      </c>
      <c r="K122" s="3" t="s">
        <v>121</v>
      </c>
      <c r="L122" s="3"/>
      <c r="M122" s="1" t="s">
        <v>21</v>
      </c>
      <c r="N122" s="1"/>
      <c r="O122" s="1"/>
      <c r="P122" s="4">
        <v>4.9979999999999993</v>
      </c>
      <c r="Q122" s="4">
        <v>1.716</v>
      </c>
      <c r="R122" s="4">
        <v>0</v>
      </c>
      <c r="S122" s="28">
        <f>10^(((LOG((P122*Q122)))*1.624)+1.427)</f>
        <v>876.39760353158306</v>
      </c>
      <c r="T122" s="3" t="s">
        <v>147</v>
      </c>
      <c r="U122" s="3">
        <v>0.94299999999999995</v>
      </c>
      <c r="V122" s="3">
        <v>29.1</v>
      </c>
      <c r="W122" s="3" t="s">
        <v>142</v>
      </c>
      <c r="X122" s="58"/>
      <c r="Y122" s="28">
        <f>10^((((LOG(P122*Q122))*1.689)+1.776))</f>
        <v>2250.953695146115</v>
      </c>
      <c r="Z122" s="28">
        <f>10^((((LOG(P122*Q122))*1.5)+1.33))</f>
        <v>536.99507540555499</v>
      </c>
      <c r="AA122" s="28">
        <f>10^((((LOG(P122*Q122))*1.684)+1.586))</f>
        <v>1437.8050129223527</v>
      </c>
      <c r="AB122" s="28">
        <f>10^((((LOG(P122*Q122))*1.734)+1.279))</f>
        <v>789.52460712113611</v>
      </c>
      <c r="AC122" s="59">
        <f>10^((((LOG(P122*Q122))*1.624)+1.427))</f>
        <v>876.39760353158306</v>
      </c>
      <c r="AD122" s="28">
        <f>10^((((LOG(P122*Q122))*1.47)+1.26))</f>
        <v>428.51980330575748</v>
      </c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</row>
    <row r="123" spans="1:137" s="7" customFormat="1" ht="56" customHeight="1">
      <c r="A123" s="1" t="s">
        <v>0</v>
      </c>
      <c r="B123" s="1" t="s">
        <v>1</v>
      </c>
      <c r="C123" s="2" t="s">
        <v>2</v>
      </c>
      <c r="D123" s="2" t="s">
        <v>36</v>
      </c>
      <c r="E123" s="3">
        <v>725</v>
      </c>
      <c r="F123" s="3" t="s">
        <v>200</v>
      </c>
      <c r="G123" s="3" t="s">
        <v>40</v>
      </c>
      <c r="H123" s="1" t="s">
        <v>41</v>
      </c>
      <c r="I123" s="3" t="s">
        <v>12</v>
      </c>
      <c r="J123" s="3" t="s">
        <v>54</v>
      </c>
      <c r="K123" s="3" t="s">
        <v>121</v>
      </c>
      <c r="L123" s="3"/>
      <c r="M123" s="1"/>
      <c r="N123" s="1"/>
      <c r="O123" s="1"/>
      <c r="P123" s="4">
        <v>5.0679999999999996</v>
      </c>
      <c r="Q123" s="4">
        <v>1.6920000000000002</v>
      </c>
      <c r="R123" s="4">
        <v>0</v>
      </c>
      <c r="S123" s="28">
        <f>10^(((LOG((P123*Q123)))*1.624)+1.427)</f>
        <v>876.14670300485079</v>
      </c>
      <c r="T123" s="3" t="s">
        <v>147</v>
      </c>
      <c r="U123" s="3">
        <v>0.94299999999999995</v>
      </c>
      <c r="V123" s="3">
        <v>29.1</v>
      </c>
      <c r="W123" s="3" t="s">
        <v>142</v>
      </c>
      <c r="X123" s="58"/>
      <c r="Y123" s="28">
        <f>10^((((LOG(P123*Q123))*1.689)+1.776))</f>
        <v>2250.2834894893581</v>
      </c>
      <c r="Z123" s="28">
        <f>10^((((LOG(P123*Q123))*1.5)+1.33))</f>
        <v>536.85307791284879</v>
      </c>
      <c r="AA123" s="28">
        <f>10^((((LOG(P123*Q123))*1.684)+1.586))</f>
        <v>1437.3781836948785</v>
      </c>
      <c r="AB123" s="28">
        <f>10^((((LOG(P123*Q123))*1.734)+1.279))</f>
        <v>789.28326956032879</v>
      </c>
      <c r="AC123" s="59">
        <f>10^((((LOG(P123*Q123))*1.624)+1.427))</f>
        <v>876.14670300485079</v>
      </c>
      <c r="AD123" s="28">
        <f>10^((((LOG(P123*Q123))*1.47)+1.26))</f>
        <v>428.40875588033242</v>
      </c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</row>
    <row r="124" spans="1:137" s="7" customFormat="1" ht="56" customHeight="1">
      <c r="A124" s="1" t="s">
        <v>0</v>
      </c>
      <c r="B124" s="1" t="s">
        <v>1</v>
      </c>
      <c r="C124" s="2" t="s">
        <v>2</v>
      </c>
      <c r="D124" s="2" t="s">
        <v>3</v>
      </c>
      <c r="E124" s="3">
        <v>892</v>
      </c>
      <c r="F124" s="1" t="s">
        <v>68</v>
      </c>
      <c r="G124" s="3" t="s">
        <v>59</v>
      </c>
      <c r="H124" s="1" t="s">
        <v>60</v>
      </c>
      <c r="I124" s="3" t="s">
        <v>12</v>
      </c>
      <c r="J124" s="3" t="s">
        <v>32</v>
      </c>
      <c r="K124" s="3" t="s">
        <v>118</v>
      </c>
      <c r="L124" s="3"/>
      <c r="M124" s="1" t="s">
        <v>21</v>
      </c>
      <c r="N124" s="1"/>
      <c r="O124" s="1"/>
      <c r="P124" s="4">
        <v>2.69</v>
      </c>
      <c r="Q124" s="4">
        <v>1.823</v>
      </c>
      <c r="R124" s="4">
        <v>0</v>
      </c>
      <c r="S124" s="28">
        <f>(10^(((LOG((P124*Q124)))*1.689)+1.776))</f>
        <v>875.62929785054723</v>
      </c>
      <c r="T124" s="3" t="s">
        <v>122</v>
      </c>
      <c r="U124" s="3">
        <v>0.94199999999999995</v>
      </c>
      <c r="V124" s="3">
        <v>29.2</v>
      </c>
      <c r="W124" s="3" t="s">
        <v>128</v>
      </c>
      <c r="X124"/>
      <c r="Y124" s="59">
        <f>10^((((LOG(P124*Q124))*1.689)+1.776))</f>
        <v>875.62929785054723</v>
      </c>
      <c r="Z124" s="28">
        <f>10^((((LOG(P124*Q124))*1.5)+1.33))</f>
        <v>232.17124111379317</v>
      </c>
      <c r="AA124" s="28">
        <f>10^((((LOG(P124*Q124))*1.684)+1.586))</f>
        <v>560.87694623452853</v>
      </c>
      <c r="AB124" s="28">
        <f>10^((((LOG(P124*Q124))*1.734)+1.279))</f>
        <v>299.49842093470744</v>
      </c>
      <c r="AC124" s="28">
        <f>10^((((LOG(P124*Q124))*1.624)+1.427))</f>
        <v>353.53730958308785</v>
      </c>
      <c r="AD124" s="28">
        <f>10^((((LOG(P124*Q124))*1.47)+1.26))</f>
        <v>188.40492640720623</v>
      </c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</row>
    <row r="125" spans="1:137" s="7" customFormat="1" ht="56" customHeight="1">
      <c r="A125" s="1" t="s">
        <v>0</v>
      </c>
      <c r="B125" s="1" t="s">
        <v>1</v>
      </c>
      <c r="C125" s="2" t="s">
        <v>2</v>
      </c>
      <c r="D125" s="2" t="s">
        <v>36</v>
      </c>
      <c r="E125" s="3">
        <v>725</v>
      </c>
      <c r="F125" s="3" t="s">
        <v>200</v>
      </c>
      <c r="G125" s="3" t="s">
        <v>40</v>
      </c>
      <c r="H125" s="1" t="s">
        <v>41</v>
      </c>
      <c r="I125" s="3" t="s">
        <v>12</v>
      </c>
      <c r="J125" s="3" t="s">
        <v>54</v>
      </c>
      <c r="K125" s="3" t="s">
        <v>121</v>
      </c>
      <c r="L125" s="3"/>
      <c r="M125" s="1"/>
      <c r="N125" s="1"/>
      <c r="O125" s="1"/>
      <c r="P125" s="4">
        <v>4.9020000000000001</v>
      </c>
      <c r="Q125" s="4">
        <v>1.748</v>
      </c>
      <c r="R125" s="4">
        <v>0</v>
      </c>
      <c r="S125" s="28">
        <f>10^(((LOG((P125*Q125)))*1.624)+1.427)</f>
        <v>875.09163005829203</v>
      </c>
      <c r="T125" s="3" t="s">
        <v>147</v>
      </c>
      <c r="U125" s="3">
        <v>0.94299999999999995</v>
      </c>
      <c r="V125" s="3">
        <v>29.1</v>
      </c>
      <c r="W125" s="3" t="s">
        <v>142</v>
      </c>
      <c r="X125" s="58"/>
      <c r="Y125" s="28">
        <f>10^((((LOG(P125*Q125))*1.689)+1.776))</f>
        <v>2247.4652620154611</v>
      </c>
      <c r="Z125" s="28">
        <f>10^((((LOG(P125*Q125))*1.5)+1.33))</f>
        <v>536.25592395898866</v>
      </c>
      <c r="AA125" s="28">
        <f>10^((((LOG(P125*Q125))*1.684)+1.586))</f>
        <v>1435.5833545936196</v>
      </c>
      <c r="AB125" s="28">
        <f>10^((((LOG(P125*Q125))*1.734)+1.279))</f>
        <v>788.26846151241523</v>
      </c>
      <c r="AC125" s="59">
        <f>10^((((LOG(P125*Q125))*1.624)+1.427))</f>
        <v>875.09163005829203</v>
      </c>
      <c r="AD125" s="28">
        <f>10^((((LOG(P125*Q125))*1.47)+1.26))</f>
        <v>427.94175240608195</v>
      </c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</row>
    <row r="126" spans="1:137" s="7" customFormat="1" ht="56" customHeight="1">
      <c r="A126" s="1" t="s">
        <v>0</v>
      </c>
      <c r="B126" s="1" t="s">
        <v>1</v>
      </c>
      <c r="C126" s="2" t="s">
        <v>2</v>
      </c>
      <c r="D126" s="2" t="s">
        <v>36</v>
      </c>
      <c r="E126" s="3">
        <v>725</v>
      </c>
      <c r="F126" s="1" t="s">
        <v>51</v>
      </c>
      <c r="G126" s="3" t="s">
        <v>40</v>
      </c>
      <c r="H126" s="1" t="s">
        <v>41</v>
      </c>
      <c r="I126" s="3" t="s">
        <v>12</v>
      </c>
      <c r="J126" s="3" t="s">
        <v>52</v>
      </c>
      <c r="K126" s="3" t="s">
        <v>119</v>
      </c>
      <c r="L126" s="3"/>
      <c r="M126" s="1"/>
      <c r="N126" s="1"/>
      <c r="O126" s="1"/>
      <c r="P126" s="4">
        <v>3.6700000000000004</v>
      </c>
      <c r="Q126" s="4">
        <v>1.502</v>
      </c>
      <c r="R126" s="4">
        <v>0</v>
      </c>
      <c r="S126" s="28">
        <f>AVERAGE((10^(((LOG((P126*Q126)))*1.689)+1.776)),(10^(((LOG((P126*Q126)))*1.684)+1.586)))</f>
        <v>874.93257713220714</v>
      </c>
      <c r="T126" s="3" t="s">
        <v>143</v>
      </c>
      <c r="U126" s="3" t="s">
        <v>144</v>
      </c>
      <c r="V126" s="3" t="s">
        <v>145</v>
      </c>
      <c r="W126" s="3" t="s">
        <v>142</v>
      </c>
      <c r="X126" s="60">
        <f>AVERAGE(Y126,AA126)</f>
        <v>874.93257713220714</v>
      </c>
      <c r="Y126" s="28">
        <f>10^((((LOG(P126*Q126))*1.689)+1.776))</f>
        <v>1066.8822723073247</v>
      </c>
      <c r="Z126" s="28">
        <f>10^((((LOG(P126*Q126))*1.5)+1.33))</f>
        <v>276.69671005706618</v>
      </c>
      <c r="AA126" s="28">
        <f>10^((((LOG(P126*Q126))*1.684)+1.586))</f>
        <v>682.98288195708949</v>
      </c>
      <c r="AB126" s="28">
        <f>10^((((LOG(P126*Q126))*1.734)+1.279))</f>
        <v>366.83994415479356</v>
      </c>
      <c r="AC126" s="28">
        <f>10^((((LOG(P126*Q126))*1.624)+1.427))</f>
        <v>427.49364104847768</v>
      </c>
      <c r="AD126" s="28">
        <f>10^((((LOG(P126*Q126))*1.47)+1.26))</f>
        <v>223.75044899239614</v>
      </c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</row>
    <row r="127" spans="1:137" s="7" customFormat="1" ht="56" customHeight="1">
      <c r="A127" s="1" t="s">
        <v>0</v>
      </c>
      <c r="B127" s="1" t="s">
        <v>1</v>
      </c>
      <c r="C127" s="2" t="s">
        <v>2</v>
      </c>
      <c r="D127" s="2" t="s">
        <v>3</v>
      </c>
      <c r="E127" s="3">
        <v>892</v>
      </c>
      <c r="F127" s="1">
        <v>77</v>
      </c>
      <c r="G127" s="3" t="s">
        <v>59</v>
      </c>
      <c r="H127" s="1" t="s">
        <v>60</v>
      </c>
      <c r="I127" s="3" t="s">
        <v>12</v>
      </c>
      <c r="J127" s="3" t="s">
        <v>87</v>
      </c>
      <c r="K127" s="3" t="s">
        <v>157</v>
      </c>
      <c r="L127" s="3"/>
      <c r="M127" s="1" t="s">
        <v>8</v>
      </c>
      <c r="N127" s="1"/>
      <c r="O127" s="1"/>
      <c r="P127" s="4">
        <v>3.2299999999999995</v>
      </c>
      <c r="Q127" s="4">
        <v>2.8170000000000002</v>
      </c>
      <c r="R127" s="4">
        <v>0</v>
      </c>
      <c r="S127" s="28">
        <f>(10^(((LOG((P127*Q127)))*1.734)+1.279))</f>
        <v>874.75728179827036</v>
      </c>
      <c r="T127" s="3" t="s">
        <v>161</v>
      </c>
      <c r="U127" s="3">
        <v>0.93100000000000005</v>
      </c>
      <c r="V127" s="3">
        <v>32.4</v>
      </c>
      <c r="W127" s="3" t="s">
        <v>162</v>
      </c>
      <c r="X127" s="58"/>
      <c r="Y127" s="28">
        <f>10^((((LOG(P127*Q127))*1.689)+1.776))</f>
        <v>2487.3279198472028</v>
      </c>
      <c r="Z127" s="28">
        <f>10^((((LOG(P127*Q127))*1.5)+1.33))</f>
        <v>586.79182394162854</v>
      </c>
      <c r="AA127" s="28">
        <f>10^((((LOG(P127*Q127))*1.684)+1.586))</f>
        <v>1588.3203415651492</v>
      </c>
      <c r="AB127" s="59">
        <f>10^((((LOG(P127*Q127))*1.734)+1.279))</f>
        <v>874.75728179827036</v>
      </c>
      <c r="AC127" s="28">
        <f>10^((((LOG(P127*Q127))*1.624)+1.427))</f>
        <v>964.7143436127227</v>
      </c>
      <c r="AD127" s="28">
        <f>10^((((LOG(P127*Q127))*1.47)+1.26))</f>
        <v>467.42762204214716</v>
      </c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</row>
    <row r="128" spans="1:137" s="7" customFormat="1" ht="56" customHeight="1">
      <c r="A128" s="1" t="s">
        <v>0</v>
      </c>
      <c r="B128" s="1" t="s">
        <v>1</v>
      </c>
      <c r="C128" s="2" t="s">
        <v>2</v>
      </c>
      <c r="D128" s="2" t="s">
        <v>36</v>
      </c>
      <c r="E128" s="3">
        <v>725</v>
      </c>
      <c r="F128" s="3" t="s">
        <v>200</v>
      </c>
      <c r="G128" s="3" t="s">
        <v>40</v>
      </c>
      <c r="H128" s="1" t="s">
        <v>41</v>
      </c>
      <c r="I128" s="3" t="s">
        <v>12</v>
      </c>
      <c r="J128" s="3" t="s">
        <v>53</v>
      </c>
      <c r="K128" s="3" t="s">
        <v>120</v>
      </c>
      <c r="L128" s="3"/>
      <c r="M128" s="1"/>
      <c r="N128" s="1"/>
      <c r="O128" s="1"/>
      <c r="P128" s="4">
        <v>4.173</v>
      </c>
      <c r="Q128" s="4">
        <v>1.526</v>
      </c>
      <c r="R128" s="4">
        <v>0</v>
      </c>
      <c r="S128" s="28">
        <f>10^(((LOG((P128*Q128)))*1.684)+1.586)</f>
        <v>870.84510388699425</v>
      </c>
      <c r="T128" s="3" t="s">
        <v>146</v>
      </c>
      <c r="U128" s="3">
        <v>0.93500000000000005</v>
      </c>
      <c r="V128" s="3">
        <v>30.8</v>
      </c>
      <c r="W128" s="3" t="s">
        <v>142</v>
      </c>
      <c r="X128"/>
      <c r="Y128" s="28">
        <f>10^((((LOG(P128*Q128))*1.689)+1.776))</f>
        <v>1361.3222067435845</v>
      </c>
      <c r="Z128" s="28">
        <f>10^((((LOG(P128*Q128))*1.5)+1.33))</f>
        <v>343.56141082914377</v>
      </c>
      <c r="AA128" s="59">
        <f>10^((((LOG(P128*Q128))*1.684)+1.586))</f>
        <v>870.84510388699425</v>
      </c>
      <c r="AB128" s="28">
        <f>10^((((LOG(P128*Q128))*1.734)+1.279))</f>
        <v>471.13032634603564</v>
      </c>
      <c r="AC128" s="28">
        <f>10^((((LOG(P128*Q128))*1.624)+1.427))</f>
        <v>540.38183205657799</v>
      </c>
      <c r="AD128" s="28">
        <f>10^((((LOG(P128*Q128))*1.47)+1.26))</f>
        <v>276.62045411340375</v>
      </c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</row>
    <row r="129" spans="1:137" s="7" customFormat="1" ht="56" customHeight="1">
      <c r="A129" s="3" t="s">
        <v>0</v>
      </c>
      <c r="B129" s="1" t="s">
        <v>1</v>
      </c>
      <c r="C129" s="2" t="s">
        <v>2</v>
      </c>
      <c r="D129" s="2" t="s">
        <v>9</v>
      </c>
      <c r="E129" s="3">
        <v>933</v>
      </c>
      <c r="F129" s="1">
        <v>2198</v>
      </c>
      <c r="G129" s="3" t="s">
        <v>49</v>
      </c>
      <c r="H129" s="1" t="s">
        <v>50</v>
      </c>
      <c r="I129" s="3" t="s">
        <v>12</v>
      </c>
      <c r="J129" s="3" t="s">
        <v>53</v>
      </c>
      <c r="K129" s="3" t="s">
        <v>120</v>
      </c>
      <c r="L129" s="3"/>
      <c r="M129" s="1" t="s">
        <v>21</v>
      </c>
      <c r="N129" s="1"/>
      <c r="O129" s="1"/>
      <c r="P129" s="4">
        <v>3.7590000000000003</v>
      </c>
      <c r="Q129" s="4">
        <v>1.6940000000000002</v>
      </c>
      <c r="R129" s="4">
        <v>0</v>
      </c>
      <c r="S129" s="28">
        <f>10^(((LOG((P129*Q129)))*1.684)+1.586)</f>
        <v>870.78707092381853</v>
      </c>
      <c r="T129" s="3" t="s">
        <v>146</v>
      </c>
      <c r="U129" s="3">
        <v>0.93500000000000005</v>
      </c>
      <c r="V129" s="3">
        <v>30.8</v>
      </c>
      <c r="W129" s="3" t="s">
        <v>142</v>
      </c>
      <c r="X129"/>
      <c r="Y129" s="28">
        <f>10^((((LOG(P129*Q129))*1.689)+1.776))</f>
        <v>1361.231219128784</v>
      </c>
      <c r="Z129" s="28">
        <f>10^((((LOG(P129*Q129))*1.5)+1.33))</f>
        <v>343.54101746085252</v>
      </c>
      <c r="AA129" s="59">
        <f>10^((((LOG(P129*Q129))*1.684)+1.586))</f>
        <v>870.78707092381853</v>
      </c>
      <c r="AB129" s="28">
        <f>10^((((LOG(P129*Q129))*1.734)+1.279))</f>
        <v>471.09799815018084</v>
      </c>
      <c r="AC129" s="28">
        <f>10^((((LOG(P129*Q129))*1.624)+1.427))</f>
        <v>540.34710411641447</v>
      </c>
      <c r="AD129" s="28">
        <f>10^((((LOG(P129*Q129))*1.47)+1.26))</f>
        <v>276.60436266235945</v>
      </c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</row>
    <row r="130" spans="1:137" s="7" customFormat="1" ht="56" customHeight="1">
      <c r="A130" s="1" t="s">
        <v>0</v>
      </c>
      <c r="B130" s="1" t="s">
        <v>1</v>
      </c>
      <c r="C130" s="2" t="s">
        <v>2</v>
      </c>
      <c r="D130" s="2" t="s">
        <v>28</v>
      </c>
      <c r="E130" s="3">
        <v>1018</v>
      </c>
      <c r="F130" s="1"/>
      <c r="G130" s="3" t="s">
        <v>33</v>
      </c>
      <c r="H130" s="1" t="s">
        <v>34</v>
      </c>
      <c r="I130" s="3" t="s">
        <v>6</v>
      </c>
      <c r="J130" s="3" t="s">
        <v>65</v>
      </c>
      <c r="K130" s="3" t="s">
        <v>220</v>
      </c>
      <c r="L130" s="3"/>
      <c r="M130" s="1"/>
      <c r="N130" s="1"/>
      <c r="O130" s="11"/>
      <c r="P130" s="12">
        <v>3.2149999999999999</v>
      </c>
      <c r="Q130" s="12">
        <v>2.0010000000000003</v>
      </c>
      <c r="R130" s="12">
        <v>0</v>
      </c>
      <c r="S130" s="28">
        <v>866.90280298772609</v>
      </c>
      <c r="T130" s="3" t="s">
        <v>221</v>
      </c>
      <c r="U130" s="3" t="s">
        <v>222</v>
      </c>
      <c r="V130" s="3" t="s">
        <v>223</v>
      </c>
      <c r="W130" s="3" t="s">
        <v>224</v>
      </c>
      <c r="X130" s="60">
        <f>AVERAGE(Y130,Z130)</f>
        <v>866.90280298772609</v>
      </c>
      <c r="Y130" s="28">
        <f>10^((((LOG(P130*Q130))*1.689)+1.776))</f>
        <v>1384.952897760897</v>
      </c>
      <c r="Z130" s="28">
        <f>10^((((LOG(P130*Q130))*1.5)+1.33))</f>
        <v>348.85270821455515</v>
      </c>
      <c r="AA130" s="28">
        <f>10^((((LOG(P130*Q130))*1.684)+1.586))</f>
        <v>885.91664803610331</v>
      </c>
      <c r="AB130" s="28">
        <f>10^((((LOG(P130*Q130))*1.734)+1.279))</f>
        <v>479.52832598664304</v>
      </c>
      <c r="AC130" s="28">
        <f>10^((((LOG(P130*Q130))*1.624)+1.427))</f>
        <v>549.39813271685114</v>
      </c>
      <c r="AD130" s="28">
        <f>10^((((LOG(P130*Q130))*1.47)+1.26))</f>
        <v>280.79492670836299</v>
      </c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</row>
    <row r="131" spans="1:137" s="7" customFormat="1" ht="56" customHeight="1">
      <c r="A131" s="1" t="s">
        <v>0</v>
      </c>
      <c r="B131" s="1" t="s">
        <v>1</v>
      </c>
      <c r="C131" s="2" t="s">
        <v>2</v>
      </c>
      <c r="D131" s="2" t="s">
        <v>36</v>
      </c>
      <c r="E131" s="3">
        <v>725</v>
      </c>
      <c r="F131" s="3" t="s">
        <v>200</v>
      </c>
      <c r="G131" s="3" t="s">
        <v>40</v>
      </c>
      <c r="H131" s="1" t="s">
        <v>41</v>
      </c>
      <c r="I131" s="3" t="s">
        <v>12</v>
      </c>
      <c r="J131" s="3" t="s">
        <v>76</v>
      </c>
      <c r="K131" s="3" t="s">
        <v>121</v>
      </c>
      <c r="L131" s="3"/>
      <c r="M131" s="1"/>
      <c r="N131" s="1"/>
      <c r="O131" s="1"/>
      <c r="P131" s="4">
        <v>4.7159999999999993</v>
      </c>
      <c r="Q131" s="4">
        <v>1.8059999999999998</v>
      </c>
      <c r="R131" s="4">
        <v>0</v>
      </c>
      <c r="S131" s="28">
        <f>10^(((LOG((P131*Q131)))*1.624)+1.427)</f>
        <v>866.5496772821665</v>
      </c>
      <c r="T131" s="3" t="s">
        <v>147</v>
      </c>
      <c r="U131" s="3">
        <v>0.94299999999999995</v>
      </c>
      <c r="V131" s="3">
        <v>29.1</v>
      </c>
      <c r="W131" s="3" t="s">
        <v>166</v>
      </c>
      <c r="X131" s="60">
        <f>AVERAGE(AC131:AD131)</f>
        <v>645.35428044864977</v>
      </c>
      <c r="Y131" s="28">
        <f>10^((((LOG(P131*Q131))*1.689)+1.776))</f>
        <v>2224.6536940918691</v>
      </c>
      <c r="Z131" s="28">
        <f>10^((((LOG(P131*Q131))*1.5)+1.33))</f>
        <v>531.41928850211991</v>
      </c>
      <c r="AA131" s="28">
        <f>10^((((LOG(P131*Q131))*1.684)+1.586))</f>
        <v>1421.0552302669114</v>
      </c>
      <c r="AB131" s="28">
        <f>10^((((LOG(P131*Q131))*1.734)+1.279))</f>
        <v>780.05555605521693</v>
      </c>
      <c r="AC131" s="59">
        <f>10^((((LOG(P131*Q131))*1.624)+1.427))</f>
        <v>866.5496772821665</v>
      </c>
      <c r="AD131" s="28">
        <f>10^((((LOG(P131*Q131))*1.47)+1.26))</f>
        <v>424.15888361513305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</row>
    <row r="132" spans="1:137" s="7" customFormat="1" ht="56" customHeight="1">
      <c r="A132" s="1" t="s">
        <v>35</v>
      </c>
      <c r="B132" s="1" t="s">
        <v>1</v>
      </c>
      <c r="C132" s="10" t="s">
        <v>2</v>
      </c>
      <c r="D132" s="2" t="s">
        <v>9</v>
      </c>
      <c r="E132" s="1">
        <v>31034</v>
      </c>
      <c r="F132" s="1">
        <v>14</v>
      </c>
      <c r="G132" s="1" t="s">
        <v>47</v>
      </c>
      <c r="H132" s="1" t="s">
        <v>48</v>
      </c>
      <c r="I132" s="1" t="s">
        <v>12</v>
      </c>
      <c r="J132" s="1" t="s">
        <v>32</v>
      </c>
      <c r="K132" s="3" t="s">
        <v>118</v>
      </c>
      <c r="L132" s="3"/>
      <c r="M132" s="1" t="s">
        <v>21</v>
      </c>
      <c r="N132" s="1"/>
      <c r="O132" s="1"/>
      <c r="P132" s="1">
        <v>2.6190000000000002</v>
      </c>
      <c r="Q132" s="1">
        <v>1.86</v>
      </c>
      <c r="R132" s="1">
        <v>0</v>
      </c>
      <c r="S132" s="28">
        <f>(10^(((LOG((P132*Q132)))*1.689)+1.776))</f>
        <v>865.84114473729437</v>
      </c>
      <c r="T132" s="3" t="s">
        <v>122</v>
      </c>
      <c r="U132" s="3">
        <v>0.94199999999999995</v>
      </c>
      <c r="V132" s="3">
        <v>29.2</v>
      </c>
      <c r="W132" s="3" t="s">
        <v>140</v>
      </c>
      <c r="X132"/>
      <c r="Y132" s="59">
        <f>10^((((LOG(P132*Q132))*1.689)+1.776))</f>
        <v>865.84114473729437</v>
      </c>
      <c r="Z132" s="28">
        <f>10^((((LOG(P132*Q132))*1.5)+1.33))</f>
        <v>229.86490195870616</v>
      </c>
      <c r="AA132" s="28">
        <f>10^((((LOG(P132*Q132))*1.684)+1.586))</f>
        <v>554.62568411019117</v>
      </c>
      <c r="AB132" s="28">
        <f>10^((((LOG(P132*Q132))*1.734)+1.279))</f>
        <v>296.06181656777528</v>
      </c>
      <c r="AC132" s="28">
        <f>10^((((LOG(P132*Q132))*1.624)+1.427))</f>
        <v>349.73658966554996</v>
      </c>
      <c r="AD132" s="28">
        <f>10^((((LOG(P132*Q132))*1.47)+1.26))</f>
        <v>186.5706010673986</v>
      </c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</row>
    <row r="133" spans="1:137" s="7" customFormat="1" ht="56" customHeight="1">
      <c r="A133" s="1" t="s">
        <v>0</v>
      </c>
      <c r="B133" s="1" t="s">
        <v>1</v>
      </c>
      <c r="C133" s="2" t="s">
        <v>2</v>
      </c>
      <c r="D133" s="2" t="s">
        <v>36</v>
      </c>
      <c r="E133" s="3">
        <v>725</v>
      </c>
      <c r="F133" s="1" t="s">
        <v>51</v>
      </c>
      <c r="G133" s="3" t="s">
        <v>40</v>
      </c>
      <c r="H133" s="1" t="s">
        <v>41</v>
      </c>
      <c r="I133" s="3" t="s">
        <v>12</v>
      </c>
      <c r="J133" s="3" t="s">
        <v>52</v>
      </c>
      <c r="K133" s="3" t="s">
        <v>119</v>
      </c>
      <c r="L133" s="3"/>
      <c r="M133" s="1"/>
      <c r="N133" s="1"/>
      <c r="O133" s="1"/>
      <c r="P133" s="4">
        <v>3.5090000000000003</v>
      </c>
      <c r="Q133" s="4">
        <v>1.5589999999999999</v>
      </c>
      <c r="R133" s="4">
        <v>0</v>
      </c>
      <c r="S133" s="28">
        <f>AVERAGE((10^(((LOG((P133*Q133)))*1.689)+1.776)),(10^(((LOG((P133*Q133)))*1.684)+1.586)))</f>
        <v>863.76646476542896</v>
      </c>
      <c r="T133" s="3" t="s">
        <v>143</v>
      </c>
      <c r="U133" s="3" t="s">
        <v>144</v>
      </c>
      <c r="V133" s="3" t="s">
        <v>145</v>
      </c>
      <c r="W133" s="3" t="s">
        <v>142</v>
      </c>
      <c r="X133" s="60">
        <f>AVERAGE(Y133,AA133)</f>
        <v>863.76646476542896</v>
      </c>
      <c r="Y133" s="28">
        <f>10^((((LOG(P133*Q133))*1.689)+1.776))</f>
        <v>1053.2507995174019</v>
      </c>
      <c r="Z133" s="28">
        <f>10^((((LOG(P133*Q133))*1.5)+1.33))</f>
        <v>273.55472785674829</v>
      </c>
      <c r="AA133" s="28">
        <f>10^((((LOG(P133*Q133))*1.684)+1.586))</f>
        <v>674.28213001345603</v>
      </c>
      <c r="AB133" s="28">
        <f>10^((((LOG(P133*Q133))*1.734)+1.279))</f>
        <v>362.02880288340123</v>
      </c>
      <c r="AC133" s="28">
        <f>10^((((LOG(P133*Q133))*1.624)+1.427))</f>
        <v>422.24049406773844</v>
      </c>
      <c r="AD133" s="28">
        <f>10^((((LOG(P133*Q133))*1.47)+1.26))</f>
        <v>221.260220370757</v>
      </c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</row>
    <row r="134" spans="1:137" s="7" customFormat="1" ht="56" customHeight="1">
      <c r="A134" s="1" t="s">
        <v>0</v>
      </c>
      <c r="B134" s="1" t="s">
        <v>1</v>
      </c>
      <c r="C134" s="2" t="s">
        <v>2</v>
      </c>
      <c r="D134" s="2" t="s">
        <v>3</v>
      </c>
      <c r="E134" s="3">
        <v>892</v>
      </c>
      <c r="F134" s="1">
        <v>433.1</v>
      </c>
      <c r="G134" s="3" t="s">
        <v>59</v>
      </c>
      <c r="H134" s="1" t="s">
        <v>60</v>
      </c>
      <c r="I134" s="3" t="s">
        <v>12</v>
      </c>
      <c r="J134" s="3" t="s">
        <v>76</v>
      </c>
      <c r="K134" s="3" t="s">
        <v>121</v>
      </c>
      <c r="L134" s="3"/>
      <c r="M134" s="1" t="s">
        <v>8</v>
      </c>
      <c r="N134" s="1"/>
      <c r="O134" s="1"/>
      <c r="P134" s="4">
        <v>4.8689999999999998</v>
      </c>
      <c r="Q134" s="4">
        <v>1.7440000000000002</v>
      </c>
      <c r="R134" s="4">
        <v>0</v>
      </c>
      <c r="S134" s="28">
        <f>10^(((LOG((P134*Q134)))*1.624)+1.427)</f>
        <v>862.33036359079995</v>
      </c>
      <c r="T134" s="3" t="s">
        <v>147</v>
      </c>
      <c r="U134" s="3">
        <v>0.94299999999999995</v>
      </c>
      <c r="V134" s="3">
        <v>29.1</v>
      </c>
      <c r="W134" s="3" t="s">
        <v>166</v>
      </c>
      <c r="X134" s="60">
        <f>AVERAGE(AC134:AD134)</f>
        <v>642.30969453914304</v>
      </c>
      <c r="Y134" s="28">
        <f>10^((((LOG(P134*Q134))*1.689)+1.776))</f>
        <v>2213.3891919182192</v>
      </c>
      <c r="Z134" s="28">
        <f>10^((((LOG(P134*Q134))*1.5)+1.33))</f>
        <v>529.02888199560562</v>
      </c>
      <c r="AA134" s="28">
        <f>10^((((LOG(P134*Q134))*1.684)+1.586))</f>
        <v>1413.8809846097636</v>
      </c>
      <c r="AB134" s="28">
        <f>10^((((LOG(P134*Q134))*1.734)+1.279))</f>
        <v>776.00079541285015</v>
      </c>
      <c r="AC134" s="59">
        <f>10^((((LOG(P134*Q134))*1.624)+1.427))</f>
        <v>862.33036359079995</v>
      </c>
      <c r="AD134" s="28">
        <f>10^((((LOG(P134*Q134))*1.47)+1.26))</f>
        <v>422.28902548748607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</row>
    <row r="135" spans="1:137" s="7" customFormat="1" ht="56" customHeight="1">
      <c r="A135" s="1" t="s">
        <v>0</v>
      </c>
      <c r="B135" s="1" t="s">
        <v>1</v>
      </c>
      <c r="C135" s="2" t="s">
        <v>2</v>
      </c>
      <c r="D135" s="2" t="s">
        <v>28</v>
      </c>
      <c r="E135" s="3">
        <v>1018</v>
      </c>
      <c r="F135" s="1" t="s">
        <v>70</v>
      </c>
      <c r="G135" s="3" t="s">
        <v>33</v>
      </c>
      <c r="H135" s="1" t="s">
        <v>34</v>
      </c>
      <c r="I135" s="3" t="s">
        <v>6</v>
      </c>
      <c r="J135" s="3" t="s">
        <v>65</v>
      </c>
      <c r="K135" s="3" t="s">
        <v>220</v>
      </c>
      <c r="L135" s="3"/>
      <c r="M135" s="1"/>
      <c r="N135" s="1"/>
      <c r="O135" s="1"/>
      <c r="P135" s="4">
        <v>3.2039999999999997</v>
      </c>
      <c r="Q135" s="4">
        <v>1.996</v>
      </c>
      <c r="R135" s="4">
        <v>0</v>
      </c>
      <c r="S135" s="28">
        <v>858.4582181766848</v>
      </c>
      <c r="T135" s="3" t="s">
        <v>221</v>
      </c>
      <c r="U135" s="3" t="s">
        <v>222</v>
      </c>
      <c r="V135" s="3" t="s">
        <v>223</v>
      </c>
      <c r="W135" s="3" t="s">
        <v>224</v>
      </c>
      <c r="X135" s="60">
        <f>AVERAGE(Y135,Z135)</f>
        <v>858.4582181766848</v>
      </c>
      <c r="Y135" s="28">
        <f>10^((((LOG(P135*Q135))*1.689)+1.776))</f>
        <v>1371.1526013120395</v>
      </c>
      <c r="Z135" s="28">
        <f>10^((((LOG(P135*Q135))*1.5)+1.33))</f>
        <v>345.76383504133025</v>
      </c>
      <c r="AA135" s="28">
        <f>10^((((LOG(P135*Q135))*1.684)+1.586))</f>
        <v>877.11497685582276</v>
      </c>
      <c r="AB135" s="28">
        <f>10^((((LOG(P135*Q135))*1.734)+1.279))</f>
        <v>474.62343587153066</v>
      </c>
      <c r="AC135" s="28">
        <f>10^((((LOG(P135*Q135))*1.624)+1.427))</f>
        <v>544.13334920127852</v>
      </c>
      <c r="AD135" s="28">
        <f>10^((((LOG(P135*Q135))*1.47)+1.26))</f>
        <v>278.35817163343603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</row>
    <row r="136" spans="1:137" s="7" customFormat="1" ht="56" customHeight="1">
      <c r="A136" s="1" t="s">
        <v>0</v>
      </c>
      <c r="B136" s="1" t="s">
        <v>1</v>
      </c>
      <c r="C136" s="2" t="s">
        <v>2</v>
      </c>
      <c r="D136" s="2" t="s">
        <v>36</v>
      </c>
      <c r="E136" s="3">
        <v>725</v>
      </c>
      <c r="F136" s="1" t="s">
        <v>51</v>
      </c>
      <c r="G136" s="3" t="s">
        <v>40</v>
      </c>
      <c r="H136" s="1" t="s">
        <v>41</v>
      </c>
      <c r="I136" s="3" t="s">
        <v>12</v>
      </c>
      <c r="J136" s="3" t="s">
        <v>52</v>
      </c>
      <c r="K136" s="3" t="s">
        <v>119</v>
      </c>
      <c r="L136" s="3"/>
      <c r="M136" s="1"/>
      <c r="N136" s="1"/>
      <c r="O136" s="1"/>
      <c r="P136" s="4">
        <v>3.9770000000000003</v>
      </c>
      <c r="Q136" s="4">
        <v>1.3699999999999999</v>
      </c>
      <c r="R136" s="4">
        <v>0</v>
      </c>
      <c r="S136" s="28">
        <f>AVERAGE((10^(((LOG((P136*Q136)))*1.689)+1.776)),(10^(((LOG((P136*Q136)))*1.684)+1.586)))</f>
        <v>857.90341027658724</v>
      </c>
      <c r="T136" s="3" t="s">
        <v>143</v>
      </c>
      <c r="U136" s="3" t="s">
        <v>144</v>
      </c>
      <c r="V136" s="3" t="s">
        <v>145</v>
      </c>
      <c r="W136" s="3" t="s">
        <v>142</v>
      </c>
      <c r="X136" s="60">
        <f>AVERAGE(Y136,AA136)</f>
        <v>857.90341027658724</v>
      </c>
      <c r="Y136" s="28">
        <f>10^((((LOG(P136*Q136))*1.689)+1.776))</f>
        <v>1046.0933254351514</v>
      </c>
      <c r="Z136" s="28">
        <f>10^((((LOG(P136*Q136))*1.5)+1.33))</f>
        <v>271.90314893075396</v>
      </c>
      <c r="AA136" s="28">
        <f>10^((((LOG(P136*Q136))*1.684)+1.586))</f>
        <v>669.71349511802293</v>
      </c>
      <c r="AB136" s="28">
        <f>10^((((LOG(P136*Q136))*1.734)+1.279))</f>
        <v>359.50328091838742</v>
      </c>
      <c r="AC136" s="28">
        <f>10^((((LOG(P136*Q136))*1.624)+1.427))</f>
        <v>419.48117982557545</v>
      </c>
      <c r="AD136" s="28">
        <f>10^((((LOG(P136*Q136))*1.47)+1.26))</f>
        <v>219.9510058983555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</row>
    <row r="137" spans="1:137" s="7" customFormat="1" ht="56" customHeight="1">
      <c r="A137" s="1" t="s">
        <v>0</v>
      </c>
      <c r="B137" s="1" t="s">
        <v>1</v>
      </c>
      <c r="C137" s="2" t="s">
        <v>2</v>
      </c>
      <c r="D137" s="2" t="s">
        <v>36</v>
      </c>
      <c r="E137" s="3">
        <v>725</v>
      </c>
      <c r="F137" s="1" t="s">
        <v>51</v>
      </c>
      <c r="G137" s="3" t="s">
        <v>40</v>
      </c>
      <c r="H137" s="1" t="s">
        <v>41</v>
      </c>
      <c r="I137" s="3" t="s">
        <v>12</v>
      </c>
      <c r="J137" s="3" t="s">
        <v>52</v>
      </c>
      <c r="K137" s="3" t="s">
        <v>119</v>
      </c>
      <c r="L137" s="3"/>
      <c r="M137" s="1"/>
      <c r="N137" s="1"/>
      <c r="O137" s="1"/>
      <c r="P137" s="4">
        <v>3.7700000000000005</v>
      </c>
      <c r="Q137" s="4">
        <v>1.444</v>
      </c>
      <c r="R137" s="4">
        <v>0</v>
      </c>
      <c r="S137" s="28">
        <f>AVERAGE((10^(((LOG((P137*Q137)))*1.689)+1.776)),(10^(((LOG((P137*Q137)))*1.684)+1.586)))</f>
        <v>856.67917625991799</v>
      </c>
      <c r="T137" s="3" t="s">
        <v>143</v>
      </c>
      <c r="U137" s="3" t="s">
        <v>144</v>
      </c>
      <c r="V137" s="3" t="s">
        <v>145</v>
      </c>
      <c r="W137" s="3" t="s">
        <v>142</v>
      </c>
      <c r="X137" s="60">
        <f>AVERAGE(Y137,AA137)</f>
        <v>856.67917625991799</v>
      </c>
      <c r="Y137" s="28">
        <f>10^((((LOG(P137*Q137))*1.689)+1.776))</f>
        <v>1044.5988174883296</v>
      </c>
      <c r="Z137" s="28">
        <f>10^((((LOG(P137*Q137))*1.5)+1.33))</f>
        <v>271.55813361376477</v>
      </c>
      <c r="AA137" s="28">
        <f>10^((((LOG(P137*Q137))*1.684)+1.586))</f>
        <v>668.75953503150629</v>
      </c>
      <c r="AB137" s="28">
        <f>10^((((LOG(P137*Q137))*1.734)+1.279))</f>
        <v>358.97600027321425</v>
      </c>
      <c r="AC137" s="28">
        <f>10^((((LOG(P137*Q137))*1.624)+1.427))</f>
        <v>418.90493293040413</v>
      </c>
      <c r="AD137" s="28">
        <f>10^((((LOG(P137*Q137))*1.47)+1.26))</f>
        <v>219.67749056372514</v>
      </c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</row>
    <row r="138" spans="1:137" s="7" customFormat="1" ht="56" customHeight="1">
      <c r="A138" s="1" t="s">
        <v>0</v>
      </c>
      <c r="B138" s="1" t="s">
        <v>1</v>
      </c>
      <c r="C138" s="2" t="s">
        <v>2</v>
      </c>
      <c r="D138" s="2" t="s">
        <v>3</v>
      </c>
      <c r="E138" s="3">
        <v>892</v>
      </c>
      <c r="F138" s="1" t="s">
        <v>62</v>
      </c>
      <c r="G138" s="3" t="s">
        <v>59</v>
      </c>
      <c r="H138" s="1" t="s">
        <v>60</v>
      </c>
      <c r="I138" s="3" t="s">
        <v>12</v>
      </c>
      <c r="J138" s="3" t="s">
        <v>53</v>
      </c>
      <c r="K138" s="3" t="s">
        <v>120</v>
      </c>
      <c r="L138" s="3"/>
      <c r="M138" s="1" t="s">
        <v>8</v>
      </c>
      <c r="N138" s="1"/>
      <c r="O138" s="1"/>
      <c r="P138" s="4">
        <v>3.0620000000000003</v>
      </c>
      <c r="Q138" s="4">
        <v>2.0569999999999999</v>
      </c>
      <c r="R138" s="4">
        <v>0</v>
      </c>
      <c r="S138" s="28">
        <f>10^(((LOG((P138*Q138)))*1.684)+1.586)</f>
        <v>854.9078030247357</v>
      </c>
      <c r="T138" s="3" t="s">
        <v>146</v>
      </c>
      <c r="U138" s="3">
        <v>0.93500000000000005</v>
      </c>
      <c r="V138" s="3">
        <v>30.8</v>
      </c>
      <c r="W138" s="3" t="s">
        <v>142</v>
      </c>
      <c r="X138"/>
      <c r="Y138" s="28">
        <f>10^((((LOG(P138*Q138))*1.689)+1.776))</f>
        <v>1336.3354161932534</v>
      </c>
      <c r="Z138" s="28">
        <f>10^((((LOG(P138*Q138))*1.5)+1.33))</f>
        <v>337.95526530038984</v>
      </c>
      <c r="AA138" s="59">
        <f>10^((((LOG(P138*Q138))*1.684)+1.586))</f>
        <v>854.9078030247357</v>
      </c>
      <c r="AB138" s="28">
        <f>10^((((LOG(P138*Q138))*1.734)+1.279))</f>
        <v>462.25461419406838</v>
      </c>
      <c r="AC138" s="28">
        <f>10^((((LOG(P138*Q138))*1.624)+1.427))</f>
        <v>530.8415546061309</v>
      </c>
      <c r="AD138" s="28">
        <f>10^((((LOG(P138*Q138))*1.47)+1.26))</f>
        <v>272.19618421211692</v>
      </c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</row>
    <row r="139" spans="1:137" s="7" customFormat="1" ht="56" customHeight="1">
      <c r="A139" s="1" t="s">
        <v>0</v>
      </c>
      <c r="B139" s="1" t="s">
        <v>1</v>
      </c>
      <c r="C139" s="2" t="s">
        <v>2</v>
      </c>
      <c r="D139" s="2" t="s">
        <v>36</v>
      </c>
      <c r="E139" s="3">
        <v>725</v>
      </c>
      <c r="F139" s="3" t="s">
        <v>200</v>
      </c>
      <c r="G139" s="3" t="s">
        <v>40</v>
      </c>
      <c r="H139" s="1" t="s">
        <v>41</v>
      </c>
      <c r="I139" s="3" t="s">
        <v>12</v>
      </c>
      <c r="J139" s="3" t="s">
        <v>32</v>
      </c>
      <c r="K139" s="3" t="s">
        <v>118</v>
      </c>
      <c r="L139" s="3"/>
      <c r="M139" s="1"/>
      <c r="N139" s="1"/>
      <c r="O139" s="1"/>
      <c r="P139" s="4">
        <v>3.2950000000000004</v>
      </c>
      <c r="Q139" s="4">
        <v>1.466</v>
      </c>
      <c r="R139" s="4">
        <v>0</v>
      </c>
      <c r="S139" s="28">
        <f>(10^(((LOG((P139*Q139)))*1.689)+1.776))</f>
        <v>853.60721730084629</v>
      </c>
      <c r="T139" s="3" t="s">
        <v>122</v>
      </c>
      <c r="U139" s="3">
        <v>0.94199999999999995</v>
      </c>
      <c r="V139" s="3">
        <v>29.2</v>
      </c>
      <c r="W139" s="3" t="s">
        <v>135</v>
      </c>
      <c r="X139"/>
      <c r="Y139" s="59">
        <f>10^((((LOG(P139*Q139))*1.689)+1.776))</f>
        <v>853.60721730084629</v>
      </c>
      <c r="Z139" s="28">
        <f>10^((((LOG(P139*Q139))*1.5)+1.33))</f>
        <v>226.9781666757541</v>
      </c>
      <c r="AA139" s="28">
        <f>10^((((LOG(P139*Q139))*1.684)+1.586))</f>
        <v>546.81211924996933</v>
      </c>
      <c r="AB139" s="28">
        <f>10^((((LOG(P139*Q139))*1.734)+1.279))</f>
        <v>291.76796138690247</v>
      </c>
      <c r="AC139" s="28">
        <f>10^((((LOG(P139*Q139))*1.624)+1.427))</f>
        <v>344.98385281002703</v>
      </c>
      <c r="AD139" s="28">
        <f>10^((((LOG(P139*Q139))*1.47)+1.26))</f>
        <v>184.27414387562851</v>
      </c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</row>
    <row r="140" spans="1:137" s="7" customFormat="1" ht="56" customHeight="1">
      <c r="A140" s="1" t="s">
        <v>0</v>
      </c>
      <c r="B140" s="1" t="s">
        <v>1</v>
      </c>
      <c r="C140" s="2" t="s">
        <v>2</v>
      </c>
      <c r="D140" s="2" t="s">
        <v>28</v>
      </c>
      <c r="E140" s="3">
        <v>1018</v>
      </c>
      <c r="F140" s="1"/>
      <c r="G140" s="3" t="s">
        <v>33</v>
      </c>
      <c r="H140" s="1" t="s">
        <v>34</v>
      </c>
      <c r="I140" s="3" t="s">
        <v>6</v>
      </c>
      <c r="J140" s="3" t="s">
        <v>65</v>
      </c>
      <c r="K140" s="3" t="s">
        <v>114</v>
      </c>
      <c r="L140" s="3"/>
      <c r="M140" s="1"/>
      <c r="N140" s="1"/>
      <c r="O140" s="11"/>
      <c r="P140" s="12">
        <v>2.7730000000000001</v>
      </c>
      <c r="Q140" s="12">
        <v>0</v>
      </c>
      <c r="R140" s="12">
        <v>0</v>
      </c>
      <c r="S140" s="28">
        <f>10^(((LOG(P140))*3.52)+1.372)</f>
        <v>853.46072616547428</v>
      </c>
      <c r="T140" s="3" t="s">
        <v>230</v>
      </c>
      <c r="U140" s="3">
        <v>0.93100000000000005</v>
      </c>
      <c r="V140" s="3">
        <v>34</v>
      </c>
      <c r="W140" s="3" t="s">
        <v>224</v>
      </c>
      <c r="X140" s="58"/>
      <c r="Y140" s="28"/>
      <c r="Z140" s="28"/>
      <c r="AA140" s="28"/>
      <c r="AB140" s="28"/>
      <c r="AC140" s="28"/>
      <c r="AD140" s="28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</row>
    <row r="141" spans="1:137" s="7" customFormat="1" ht="56" customHeight="1">
      <c r="A141" s="1" t="s">
        <v>0</v>
      </c>
      <c r="B141" s="1" t="s">
        <v>1</v>
      </c>
      <c r="C141" s="2" t="s">
        <v>2</v>
      </c>
      <c r="D141" s="2" t="s">
        <v>3</v>
      </c>
      <c r="E141" s="3">
        <v>892</v>
      </c>
      <c r="F141" s="1" t="s">
        <v>51</v>
      </c>
      <c r="G141" s="3" t="s">
        <v>59</v>
      </c>
      <c r="H141" s="1" t="s">
        <v>60</v>
      </c>
      <c r="I141" s="3" t="s">
        <v>12</v>
      </c>
      <c r="J141" s="3" t="s">
        <v>54</v>
      </c>
      <c r="K141" s="3" t="s">
        <v>121</v>
      </c>
      <c r="L141" s="3"/>
      <c r="M141" s="1" t="s">
        <v>8</v>
      </c>
      <c r="N141" s="1"/>
      <c r="O141" s="1"/>
      <c r="P141" s="4">
        <v>5.1899999999999995</v>
      </c>
      <c r="Q141" s="4">
        <v>1.623</v>
      </c>
      <c r="R141" s="4">
        <v>0</v>
      </c>
      <c r="S141" s="28">
        <f>10^(((LOG((P141*Q141)))*1.624)+1.427)</f>
        <v>851.1166085385438</v>
      </c>
      <c r="T141" s="3" t="s">
        <v>147</v>
      </c>
      <c r="U141" s="3">
        <v>0.94299999999999995</v>
      </c>
      <c r="V141" s="3">
        <v>29.1</v>
      </c>
      <c r="W141" s="3" t="s">
        <v>142</v>
      </c>
      <c r="X141" s="58"/>
      <c r="Y141" s="28">
        <f>10^((((LOG(P141*Q141))*1.689)+1.776))</f>
        <v>2183.4620469433899</v>
      </c>
      <c r="Z141" s="28">
        <f>10^((((LOG(P141*Q141))*1.5)+1.33))</f>
        <v>522.67149613170477</v>
      </c>
      <c r="AA141" s="28">
        <f>10^((((LOG(P141*Q141))*1.684)+1.586))</f>
        <v>1394.820167033326</v>
      </c>
      <c r="AB141" s="28">
        <f>10^((((LOG(P141*Q141))*1.734)+1.279))</f>
        <v>765.23092357721998</v>
      </c>
      <c r="AC141" s="59">
        <f>10^((((LOG(P141*Q141))*1.624)+1.427))</f>
        <v>851.1166085385438</v>
      </c>
      <c r="AD141" s="28">
        <f>10^((((LOG(P141*Q141))*1.47)+1.26))</f>
        <v>417.31523530397681</v>
      </c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</row>
    <row r="142" spans="1:137" s="7" customFormat="1" ht="56" customHeight="1">
      <c r="A142" s="1" t="s">
        <v>0</v>
      </c>
      <c r="B142" s="1" t="s">
        <v>1</v>
      </c>
      <c r="C142" s="2" t="s">
        <v>2</v>
      </c>
      <c r="D142" s="2" t="s">
        <v>36</v>
      </c>
      <c r="E142" s="3">
        <v>725</v>
      </c>
      <c r="F142" s="3" t="s">
        <v>200</v>
      </c>
      <c r="G142" s="3" t="s">
        <v>40</v>
      </c>
      <c r="H142" s="1" t="s">
        <v>41</v>
      </c>
      <c r="I142" s="3" t="s">
        <v>12</v>
      </c>
      <c r="J142" s="3" t="s">
        <v>53</v>
      </c>
      <c r="K142" s="3" t="s">
        <v>120</v>
      </c>
      <c r="L142" s="3"/>
      <c r="M142" s="1"/>
      <c r="N142" s="1"/>
      <c r="O142" s="1"/>
      <c r="P142" s="4">
        <v>3.9270000000000005</v>
      </c>
      <c r="Q142" s="4">
        <v>1.5980000000000001</v>
      </c>
      <c r="R142" s="4">
        <v>0</v>
      </c>
      <c r="S142" s="28">
        <f>10^(((LOG((P142*Q142)))*1.684)+1.586)</f>
        <v>849.61436518523374</v>
      </c>
      <c r="T142" s="3" t="s">
        <v>146</v>
      </c>
      <c r="U142" s="3">
        <v>0.93500000000000005</v>
      </c>
      <c r="V142" s="3">
        <v>30.8</v>
      </c>
      <c r="W142" s="3" t="s">
        <v>142</v>
      </c>
      <c r="X142"/>
      <c r="Y142" s="28">
        <f>10^((((LOG(P142*Q142))*1.689)+1.776))</f>
        <v>1328.0365726496773</v>
      </c>
      <c r="Z142" s="28">
        <f>10^((((LOG(P142*Q142))*1.5)+1.33))</f>
        <v>336.09071481487666</v>
      </c>
      <c r="AA142" s="59">
        <f>10^((((LOG(P142*Q142))*1.684)+1.586))</f>
        <v>849.61436518523374</v>
      </c>
      <c r="AB142" s="28">
        <f>10^((((LOG(P142*Q142))*1.734)+1.279))</f>
        <v>459.30770472361178</v>
      </c>
      <c r="AC142" s="28">
        <f>10^((((LOG(P142*Q142))*1.624)+1.427))</f>
        <v>527.67143687092641</v>
      </c>
      <c r="AD142" s="28">
        <f>10^((((LOG(P142*Q142))*1.47)+1.26))</f>
        <v>270.72439016008053</v>
      </c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</row>
    <row r="143" spans="1:137" s="7" customFormat="1" ht="56" customHeight="1">
      <c r="A143" s="1" t="s">
        <v>0</v>
      </c>
      <c r="B143" s="1" t="s">
        <v>1</v>
      </c>
      <c r="C143" s="2" t="s">
        <v>2</v>
      </c>
      <c r="D143" s="2" t="s">
        <v>202</v>
      </c>
      <c r="E143" s="3">
        <v>892</v>
      </c>
      <c r="F143" s="1">
        <v>481</v>
      </c>
      <c r="G143" s="3" t="s">
        <v>59</v>
      </c>
      <c r="H143" s="1" t="s">
        <v>60</v>
      </c>
      <c r="I143" s="3" t="s">
        <v>12</v>
      </c>
      <c r="J143" s="3" t="s">
        <v>87</v>
      </c>
      <c r="K143" s="3" t="s">
        <v>157</v>
      </c>
      <c r="L143" s="3"/>
      <c r="M143" s="1" t="s">
        <v>21</v>
      </c>
      <c r="N143" s="1"/>
      <c r="O143" s="1"/>
      <c r="P143" s="4">
        <v>3.3159999999999998</v>
      </c>
      <c r="Q143" s="4">
        <v>2.69</v>
      </c>
      <c r="R143" s="4">
        <v>0</v>
      </c>
      <c r="S143" s="28">
        <f>(10^(((LOG((P143*Q143)))*1.734)+1.279))</f>
        <v>845.15435650669599</v>
      </c>
      <c r="T143" s="3" t="s">
        <v>161</v>
      </c>
      <c r="U143" s="3">
        <v>0.93100000000000005</v>
      </c>
      <c r="V143" s="3">
        <v>32.4</v>
      </c>
      <c r="W143" s="3" t="s">
        <v>162</v>
      </c>
      <c r="X143" s="58"/>
      <c r="Y143" s="28">
        <f>10^((((LOG(P143*Q143))*1.689)+1.776))</f>
        <v>2405.3015346781626</v>
      </c>
      <c r="Z143" s="28">
        <f>10^((((LOG(P143*Q143))*1.5)+1.33))</f>
        <v>569.57406095794192</v>
      </c>
      <c r="AA143" s="28">
        <f>10^((((LOG(P143*Q143))*1.684)+1.586))</f>
        <v>1536.0936518445715</v>
      </c>
      <c r="AB143" s="59">
        <f>10^((((LOG(P143*Q143))*1.734)+1.279))</f>
        <v>845.15435650669599</v>
      </c>
      <c r="AC143" s="28">
        <f>10^((((LOG(P143*Q143))*1.624)+1.427))</f>
        <v>934.10497744344309</v>
      </c>
      <c r="AD143" s="28">
        <f>10^((((LOG(P143*Q143))*1.47)+1.26))</f>
        <v>453.98259058457768</v>
      </c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</row>
    <row r="144" spans="1:137" s="7" customFormat="1" ht="56" customHeight="1">
      <c r="A144" s="1" t="s">
        <v>0</v>
      </c>
      <c r="B144" s="1" t="s">
        <v>1</v>
      </c>
      <c r="C144" s="2" t="s">
        <v>2</v>
      </c>
      <c r="D144" s="2" t="s">
        <v>3</v>
      </c>
      <c r="E144" s="3">
        <v>908</v>
      </c>
      <c r="F144" s="1">
        <v>855</v>
      </c>
      <c r="G144" s="3" t="s">
        <v>4</v>
      </c>
      <c r="H144" s="1" t="s">
        <v>5</v>
      </c>
      <c r="I144" s="3" t="s">
        <v>6</v>
      </c>
      <c r="J144" s="3" t="s">
        <v>182</v>
      </c>
      <c r="K144" s="3" t="s">
        <v>180</v>
      </c>
      <c r="L144" s="3"/>
      <c r="M144" s="1" t="s">
        <v>21</v>
      </c>
      <c r="N144" s="1"/>
      <c r="O144" s="1"/>
      <c r="P144" s="4">
        <v>7.5</v>
      </c>
      <c r="Q144" s="4">
        <v>3.6079999999999997</v>
      </c>
      <c r="R144" s="4">
        <v>0</v>
      </c>
      <c r="S144" s="28">
        <f>10^(((LOG((P144*1)))*2.6495)+0.60616)</f>
        <v>840.68794003882124</v>
      </c>
      <c r="T144" s="3" t="s">
        <v>181</v>
      </c>
      <c r="U144" s="3">
        <v>0.95289999999999997</v>
      </c>
      <c r="V144" s="3">
        <v>20</v>
      </c>
      <c r="W144" s="3" t="s">
        <v>178</v>
      </c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</row>
    <row r="145" spans="1:137" s="7" customFormat="1" ht="56" customHeight="1">
      <c r="A145" s="1" t="s">
        <v>0</v>
      </c>
      <c r="B145" s="1" t="s">
        <v>1</v>
      </c>
      <c r="C145" s="2" t="s">
        <v>2</v>
      </c>
      <c r="D145" s="2" t="s">
        <v>3</v>
      </c>
      <c r="E145" s="3">
        <v>892</v>
      </c>
      <c r="F145" s="1">
        <v>19</v>
      </c>
      <c r="G145" s="3" t="s">
        <v>59</v>
      </c>
      <c r="H145" s="1" t="s">
        <v>60</v>
      </c>
      <c r="I145" s="3" t="s">
        <v>12</v>
      </c>
      <c r="J145" s="3" t="s">
        <v>54</v>
      </c>
      <c r="K145" s="3" t="s">
        <v>121</v>
      </c>
      <c r="L145" s="3"/>
      <c r="M145" s="1" t="s">
        <v>21</v>
      </c>
      <c r="N145" s="1"/>
      <c r="O145" s="1"/>
      <c r="P145" s="4">
        <v>4.8100000000000005</v>
      </c>
      <c r="Q145" s="4">
        <v>1.732</v>
      </c>
      <c r="R145" s="4">
        <v>0</v>
      </c>
      <c r="S145" s="28">
        <f>10^(((LOG((P145*Q145)))*1.624)+1.427)</f>
        <v>835.99826019606849</v>
      </c>
      <c r="T145" s="3" t="s">
        <v>147</v>
      </c>
      <c r="U145" s="3">
        <v>0.94299999999999995</v>
      </c>
      <c r="V145" s="3">
        <v>29.1</v>
      </c>
      <c r="W145" s="3" t="s">
        <v>142</v>
      </c>
      <c r="X145" s="58"/>
      <c r="Y145" s="28">
        <f>10^((((LOG(P145*Q145))*1.689)+1.776))</f>
        <v>2143.139379006504</v>
      </c>
      <c r="Z145" s="28">
        <f>10^((((LOG(P145*Q145))*1.5)+1.33))</f>
        <v>514.09034324014874</v>
      </c>
      <c r="AA145" s="28">
        <f>10^((((LOG(P145*Q145))*1.684)+1.586))</f>
        <v>1369.1371397771049</v>
      </c>
      <c r="AB145" s="28">
        <f>10^((((LOG(P145*Q145))*1.734)+1.279))</f>
        <v>750.72624643495158</v>
      </c>
      <c r="AC145" s="59">
        <f>10^((((LOG(P145*Q145))*1.624)+1.427))</f>
        <v>835.99826019606849</v>
      </c>
      <c r="AD145" s="28">
        <f>10^((((LOG(P145*Q145))*1.47)+1.26))</f>
        <v>410.59972783256563</v>
      </c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</row>
    <row r="146" spans="1:137" s="7" customFormat="1" ht="56" customHeight="1">
      <c r="A146" s="1" t="s">
        <v>0</v>
      </c>
      <c r="B146" s="1" t="s">
        <v>1</v>
      </c>
      <c r="C146" s="2" t="s">
        <v>2</v>
      </c>
      <c r="D146" s="2" t="s">
        <v>3</v>
      </c>
      <c r="E146" s="3">
        <v>892</v>
      </c>
      <c r="F146" s="1" t="s">
        <v>62</v>
      </c>
      <c r="G146" s="3" t="s">
        <v>59</v>
      </c>
      <c r="H146" s="1" t="s">
        <v>60</v>
      </c>
      <c r="I146" s="3" t="s">
        <v>12</v>
      </c>
      <c r="J146" s="3" t="s">
        <v>54</v>
      </c>
      <c r="K146" s="3" t="s">
        <v>121</v>
      </c>
      <c r="L146" s="3"/>
      <c r="M146" s="1" t="s">
        <v>8</v>
      </c>
      <c r="N146" s="1"/>
      <c r="O146" s="1"/>
      <c r="P146" s="4">
        <v>4.4870000000000001</v>
      </c>
      <c r="Q146" s="4">
        <v>1.8530000000000002</v>
      </c>
      <c r="R146" s="4">
        <v>0</v>
      </c>
      <c r="S146" s="28">
        <f>10^(((LOG((P146*Q146)))*1.624)+1.427)</f>
        <v>833.30950948451982</v>
      </c>
      <c r="T146" s="3" t="s">
        <v>147</v>
      </c>
      <c r="U146" s="3">
        <v>0.94299999999999995</v>
      </c>
      <c r="V146" s="3">
        <v>29.1</v>
      </c>
      <c r="W146" s="3" t="s">
        <v>142</v>
      </c>
      <c r="X146" s="58"/>
      <c r="Y146" s="28">
        <f>10^((((LOG(P146*Q146))*1.689)+1.776))</f>
        <v>2135.9711607025229</v>
      </c>
      <c r="Z146" s="28">
        <f>10^((((LOG(P146*Q146))*1.5)+1.33))</f>
        <v>512.56297685303343</v>
      </c>
      <c r="AA146" s="28">
        <f>10^((((LOG(P146*Q146))*1.684)+1.586))</f>
        <v>1364.5712823272481</v>
      </c>
      <c r="AB146" s="28">
        <f>10^((((LOG(P146*Q146))*1.734)+1.279))</f>
        <v>748.14848644999529</v>
      </c>
      <c r="AC146" s="59">
        <f>10^((((LOG(P146*Q146))*1.624)+1.427))</f>
        <v>833.30950948451982</v>
      </c>
      <c r="AD146" s="28">
        <f>10^((((LOG(P146*Q146))*1.47)+1.26))</f>
        <v>409.4041952096178</v>
      </c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</row>
    <row r="147" spans="1:137" s="7" customFormat="1" ht="56" customHeight="1">
      <c r="A147" s="1" t="s">
        <v>0</v>
      </c>
      <c r="B147" s="1" t="s">
        <v>1</v>
      </c>
      <c r="C147" s="2" t="s">
        <v>2</v>
      </c>
      <c r="D147" s="2" t="s">
        <v>28</v>
      </c>
      <c r="E147" s="3">
        <v>1018</v>
      </c>
      <c r="F147" s="1"/>
      <c r="G147" s="3" t="s">
        <v>33</v>
      </c>
      <c r="H147" s="1" t="s">
        <v>34</v>
      </c>
      <c r="I147" s="3" t="s">
        <v>6</v>
      </c>
      <c r="J147" s="3" t="s">
        <v>65</v>
      </c>
      <c r="K147" s="3" t="s">
        <v>220</v>
      </c>
      <c r="L147" s="3"/>
      <c r="M147" s="1"/>
      <c r="N147" s="1"/>
      <c r="O147" s="11"/>
      <c r="P147" s="12">
        <v>3.0940000000000003</v>
      </c>
      <c r="Q147" s="12">
        <v>2.0300000000000002</v>
      </c>
      <c r="R147" s="12">
        <v>0</v>
      </c>
      <c r="S147" s="28">
        <v>833.26217592279295</v>
      </c>
      <c r="T147" s="3" t="s">
        <v>221</v>
      </c>
      <c r="U147" s="3" t="s">
        <v>222</v>
      </c>
      <c r="V147" s="3" t="s">
        <v>223</v>
      </c>
      <c r="W147" s="3" t="s">
        <v>224</v>
      </c>
      <c r="X147" s="60">
        <f>AVERAGE(Y147,Z147)</f>
        <v>833.26217592279295</v>
      </c>
      <c r="Y147" s="28">
        <f>10^((((LOG(P147*Q147))*1.689)+1.776))</f>
        <v>1329.9937819880888</v>
      </c>
      <c r="Z147" s="28">
        <f>10^((((LOG(P147*Q147))*1.5)+1.33))</f>
        <v>336.53056985749697</v>
      </c>
      <c r="AA147" s="28">
        <f>10^((((LOG(P147*Q147))*1.684)+1.586))</f>
        <v>850.86278479424391</v>
      </c>
      <c r="AB147" s="28">
        <f>10^((((LOG(P147*Q147))*1.734)+1.279))</f>
        <v>460.00266333455573</v>
      </c>
      <c r="AC147" s="28">
        <f>10^((((LOG(P147*Q147))*1.624)+1.427))</f>
        <v>528.41914980952492</v>
      </c>
      <c r="AD147" s="28">
        <f>10^((((LOG(P147*Q147))*1.47)+1.26))</f>
        <v>271.07160704728636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</row>
    <row r="148" spans="1:137" s="7" customFormat="1" ht="56" customHeight="1">
      <c r="A148" s="1" t="s">
        <v>0</v>
      </c>
      <c r="B148" s="1" t="s">
        <v>1</v>
      </c>
      <c r="C148" s="2" t="s">
        <v>2</v>
      </c>
      <c r="D148" s="2" t="s">
        <v>3</v>
      </c>
      <c r="E148" s="3">
        <v>892</v>
      </c>
      <c r="F148" s="1" t="s">
        <v>62</v>
      </c>
      <c r="G148" s="3" t="s">
        <v>59</v>
      </c>
      <c r="H148" s="1" t="s">
        <v>60</v>
      </c>
      <c r="I148" s="3" t="s">
        <v>12</v>
      </c>
      <c r="J148" s="3" t="s">
        <v>53</v>
      </c>
      <c r="K148" s="3" t="s">
        <v>120</v>
      </c>
      <c r="L148" s="3"/>
      <c r="M148" s="1" t="s">
        <v>8</v>
      </c>
      <c r="N148" s="1"/>
      <c r="O148" s="1"/>
      <c r="P148" s="4">
        <v>3.1</v>
      </c>
      <c r="Q148" s="4">
        <v>2</v>
      </c>
      <c r="R148" s="4">
        <v>0</v>
      </c>
      <c r="S148" s="28">
        <f>10^(((LOG((P148*Q148)))*1.684)+1.586)</f>
        <v>832.5064464453518</v>
      </c>
      <c r="T148" s="3" t="s">
        <v>146</v>
      </c>
      <c r="U148" s="3">
        <v>0.93500000000000005</v>
      </c>
      <c r="V148" s="3">
        <v>30.8</v>
      </c>
      <c r="W148" s="3" t="s">
        <v>142</v>
      </c>
      <c r="X148"/>
      <c r="Y148" s="28">
        <f>10^((((LOG(P148*Q148))*1.689)+1.776))</f>
        <v>1301.2165056086646</v>
      </c>
      <c r="Z148" s="28">
        <f>10^((((LOG(P148*Q148))*1.5)+1.33))</f>
        <v>330.05592564675163</v>
      </c>
      <c r="AA148" s="59">
        <f>10^((((LOG(P148*Q148))*1.684)+1.586))</f>
        <v>832.5064464453518</v>
      </c>
      <c r="AB148" s="28">
        <f>10^((((LOG(P148*Q148))*1.734)+1.279))</f>
        <v>449.78730089970981</v>
      </c>
      <c r="AC148" s="28">
        <f>10^((((LOG(P148*Q148))*1.624)+1.427))</f>
        <v>517.42106287285196</v>
      </c>
      <c r="AD148" s="28">
        <f>10^((((LOG(P148*Q148))*1.47)+1.26))</f>
        <v>265.95966886758089</v>
      </c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</row>
    <row r="149" spans="1:137" s="7" customFormat="1" ht="56" customHeight="1">
      <c r="A149" s="1" t="s">
        <v>0</v>
      </c>
      <c r="B149" s="1" t="s">
        <v>1</v>
      </c>
      <c r="C149" s="2" t="s">
        <v>2</v>
      </c>
      <c r="D149" s="2" t="s">
        <v>3</v>
      </c>
      <c r="E149" s="3">
        <v>892</v>
      </c>
      <c r="F149" s="1" t="s">
        <v>51</v>
      </c>
      <c r="G149" s="3" t="s">
        <v>59</v>
      </c>
      <c r="H149" s="1" t="s">
        <v>60</v>
      </c>
      <c r="I149" s="3" t="s">
        <v>12</v>
      </c>
      <c r="J149" s="3" t="s">
        <v>53</v>
      </c>
      <c r="K149" s="3" t="s">
        <v>120</v>
      </c>
      <c r="L149" s="3"/>
      <c r="M149" s="1" t="s">
        <v>8</v>
      </c>
      <c r="N149" s="1"/>
      <c r="O149" s="1"/>
      <c r="P149" s="4">
        <v>3.8310000000000004</v>
      </c>
      <c r="Q149" s="4">
        <v>1.6170000000000002</v>
      </c>
      <c r="R149" s="4">
        <v>0</v>
      </c>
      <c r="S149" s="28">
        <f>10^(((LOG((P149*Q149)))*1.684)+1.586)</f>
        <v>831.31446519759402</v>
      </c>
      <c r="T149" s="3" t="s">
        <v>146</v>
      </c>
      <c r="U149" s="3">
        <v>0.93500000000000005</v>
      </c>
      <c r="V149" s="3">
        <v>30.8</v>
      </c>
      <c r="W149" s="3" t="s">
        <v>142</v>
      </c>
      <c r="X149"/>
      <c r="Y149" s="28">
        <f>10^((((LOG(P149*Q149))*1.689)+1.776))</f>
        <v>1299.347898397863</v>
      </c>
      <c r="Z149" s="28">
        <f>10^((((LOG(P149*Q149))*1.5)+1.33))</f>
        <v>329.63495432389431</v>
      </c>
      <c r="AA149" s="59">
        <f>10^((((LOG(P149*Q149))*1.684)+1.586))</f>
        <v>831.31446519759402</v>
      </c>
      <c r="AB149" s="28">
        <f>10^((((LOG(P149*Q149))*1.734)+1.279))</f>
        <v>449.12418906659644</v>
      </c>
      <c r="AC149" s="28">
        <f>10^((((LOG(P149*Q149))*1.624)+1.427))</f>
        <v>516.70659789937042</v>
      </c>
      <c r="AD149" s="28">
        <f>10^((((LOG(P149*Q149))*1.47)+1.26))</f>
        <v>265.62722955261927</v>
      </c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</row>
    <row r="150" spans="1:137" s="7" customFormat="1" ht="56" customHeight="1">
      <c r="A150" s="1" t="s">
        <v>0</v>
      </c>
      <c r="B150" s="1" t="s">
        <v>1</v>
      </c>
      <c r="C150" s="2" t="s">
        <v>2</v>
      </c>
      <c r="D150" s="2" t="s">
        <v>3</v>
      </c>
      <c r="E150" s="3">
        <v>892</v>
      </c>
      <c r="F150" s="1" t="s">
        <v>51</v>
      </c>
      <c r="G150" s="3" t="s">
        <v>59</v>
      </c>
      <c r="H150" s="1" t="s">
        <v>60</v>
      </c>
      <c r="I150" s="3" t="s">
        <v>12</v>
      </c>
      <c r="J150" s="3" t="s">
        <v>32</v>
      </c>
      <c r="K150" s="3" t="s">
        <v>118</v>
      </c>
      <c r="L150" s="3"/>
      <c r="M150" s="1" t="s">
        <v>8</v>
      </c>
      <c r="N150" s="1"/>
      <c r="O150" s="1"/>
      <c r="P150" s="4">
        <v>3.1320000000000001</v>
      </c>
      <c r="Q150" s="4">
        <v>1.514</v>
      </c>
      <c r="R150" s="4">
        <v>0</v>
      </c>
      <c r="S150" s="28">
        <f>(10^(((LOG((P150*Q150)))*1.689)+1.776))</f>
        <v>827.32385060956938</v>
      </c>
      <c r="T150" s="3" t="s">
        <v>122</v>
      </c>
      <c r="U150" s="3">
        <v>0.94199999999999995</v>
      </c>
      <c r="V150" s="3">
        <v>29.2</v>
      </c>
      <c r="W150" s="3" t="s">
        <v>128</v>
      </c>
      <c r="X150"/>
      <c r="Y150" s="59">
        <f>10^((((LOG(P150*Q150))*1.689)+1.776))</f>
        <v>827.32385060956938</v>
      </c>
      <c r="Z150" s="28">
        <f>10^((((LOG(P150*Q150))*1.5)+1.33))</f>
        <v>220.76053751295277</v>
      </c>
      <c r="AA150" s="28">
        <f>10^((((LOG(P150*Q150))*1.684)+1.586))</f>
        <v>530.02433092745048</v>
      </c>
      <c r="AB150" s="28">
        <f>10^((((LOG(P150*Q150))*1.734)+1.279))</f>
        <v>282.54861831548573</v>
      </c>
      <c r="AC150" s="28">
        <f>10^((((LOG(P150*Q150))*1.624)+1.427))</f>
        <v>334.76415438512021</v>
      </c>
      <c r="AD150" s="28">
        <f>10^((((LOG(P150*Q150))*1.47)+1.26))</f>
        <v>179.32589786125584</v>
      </c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</row>
    <row r="151" spans="1:137" s="7" customFormat="1" ht="56" customHeight="1">
      <c r="A151" s="1" t="s">
        <v>0</v>
      </c>
      <c r="B151" s="1" t="s">
        <v>1</v>
      </c>
      <c r="C151" s="2" t="s">
        <v>2</v>
      </c>
      <c r="D151" s="2" t="s">
        <v>36</v>
      </c>
      <c r="E151" s="3">
        <v>725</v>
      </c>
      <c r="F151" s="3" t="s">
        <v>200</v>
      </c>
      <c r="G151" s="3" t="s">
        <v>40</v>
      </c>
      <c r="H151" s="1" t="s">
        <v>41</v>
      </c>
      <c r="I151" s="3" t="s">
        <v>12</v>
      </c>
      <c r="J151" s="3" t="s">
        <v>54</v>
      </c>
      <c r="K151" s="3" t="s">
        <v>121</v>
      </c>
      <c r="L151" s="3"/>
      <c r="M151" s="1"/>
      <c r="N151" s="1"/>
      <c r="O151" s="1"/>
      <c r="P151" s="4">
        <v>4.7949999999999999</v>
      </c>
      <c r="Q151" s="4">
        <v>1.7260000000000002</v>
      </c>
      <c r="R151" s="4">
        <v>0</v>
      </c>
      <c r="S151" s="28">
        <f>10^(((LOG((P151*Q151)))*1.624)+1.427)</f>
        <v>827.09415227742682</v>
      </c>
      <c r="T151" s="3" t="s">
        <v>147</v>
      </c>
      <c r="U151" s="3">
        <v>0.94299999999999995</v>
      </c>
      <c r="V151" s="3">
        <v>29.1</v>
      </c>
      <c r="W151" s="3" t="s">
        <v>142</v>
      </c>
      <c r="X151" s="58"/>
      <c r="Y151" s="28">
        <f>10^((((LOG(P151*Q151))*1.689)+1.776))</f>
        <v>2119.4045456940203</v>
      </c>
      <c r="Z151" s="28">
        <f>10^((((LOG(P151*Q151))*1.5)+1.33))</f>
        <v>509.03085072579705</v>
      </c>
      <c r="AA151" s="28">
        <f>10^((((LOG(P151*Q151))*1.684)+1.586))</f>
        <v>1354.0188625627761</v>
      </c>
      <c r="AB151" s="28">
        <f>10^((((LOG(P151*Q151))*1.734)+1.279))</f>
        <v>742.19185606299368</v>
      </c>
      <c r="AC151" s="59">
        <f>10^((((LOG(P151*Q151))*1.624)+1.427))</f>
        <v>827.09415227742682</v>
      </c>
      <c r="AD151" s="28">
        <f>10^((((LOG(P151*Q151))*1.47)+1.26))</f>
        <v>406.63918123074035</v>
      </c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</row>
    <row r="152" spans="1:137" s="7" customFormat="1" ht="56" customHeight="1">
      <c r="A152" s="1" t="s">
        <v>0</v>
      </c>
      <c r="B152" s="1" t="s">
        <v>1</v>
      </c>
      <c r="C152" s="2" t="s">
        <v>2</v>
      </c>
      <c r="D152" s="2" t="s">
        <v>36</v>
      </c>
      <c r="E152" s="3">
        <v>725</v>
      </c>
      <c r="F152" s="3" t="s">
        <v>200</v>
      </c>
      <c r="G152" s="3" t="s">
        <v>40</v>
      </c>
      <c r="H152" s="1" t="s">
        <v>41</v>
      </c>
      <c r="I152" s="3" t="s">
        <v>12</v>
      </c>
      <c r="J152" s="3" t="s">
        <v>53</v>
      </c>
      <c r="K152" s="3" t="s">
        <v>120</v>
      </c>
      <c r="L152" s="3"/>
      <c r="M152" s="1"/>
      <c r="N152" s="1"/>
      <c r="O152" s="1"/>
      <c r="P152" s="4">
        <v>4.0979999999999999</v>
      </c>
      <c r="Q152" s="4">
        <v>1.502</v>
      </c>
      <c r="R152" s="4">
        <v>0</v>
      </c>
      <c r="S152" s="28">
        <f>10^(((LOG((P152*Q152)))*1.684)+1.586)</f>
        <v>822.40044615773309</v>
      </c>
      <c r="T152" s="3" t="s">
        <v>146</v>
      </c>
      <c r="U152" s="3">
        <v>0.93500000000000005</v>
      </c>
      <c r="V152" s="3">
        <v>30.8</v>
      </c>
      <c r="W152" s="3" t="s">
        <v>142</v>
      </c>
      <c r="X152"/>
      <c r="Y152" s="28">
        <f>10^((((LOG(P152*Q152))*1.689)+1.776))</f>
        <v>1285.374105820237</v>
      </c>
      <c r="Z152" s="28">
        <f>10^((((LOG(P152*Q152))*1.5)+1.33))</f>
        <v>326.48469720684255</v>
      </c>
      <c r="AA152" s="59">
        <f>10^((((LOG(P152*Q152))*1.684)+1.586))</f>
        <v>822.40044615773309</v>
      </c>
      <c r="AB152" s="28">
        <f>10^((((LOG(P152*Q152))*1.734)+1.279))</f>
        <v>444.16612320447376</v>
      </c>
      <c r="AC152" s="28">
        <f>10^((((LOG(P152*Q152))*1.624)+1.427))</f>
        <v>511.36243821851309</v>
      </c>
      <c r="AD152" s="28">
        <f>10^((((LOG(P152*Q152))*1.47)+1.26))</f>
        <v>263.13921423303611</v>
      </c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</row>
    <row r="153" spans="1:137" s="7" customFormat="1" ht="56" customHeight="1">
      <c r="A153" s="34" t="s">
        <v>0</v>
      </c>
      <c r="B153" s="34" t="s">
        <v>1</v>
      </c>
      <c r="C153" s="35" t="s">
        <v>2</v>
      </c>
      <c r="D153" s="35" t="s">
        <v>9</v>
      </c>
      <c r="E153" s="36">
        <v>43192</v>
      </c>
      <c r="F153" s="36">
        <v>4</v>
      </c>
      <c r="G153" s="36" t="s">
        <v>46</v>
      </c>
      <c r="H153" s="66"/>
      <c r="I153" s="36" t="s">
        <v>12</v>
      </c>
      <c r="J153" s="36" t="s">
        <v>54</v>
      </c>
      <c r="K153" s="36" t="s">
        <v>121</v>
      </c>
      <c r="L153" s="36"/>
      <c r="M153" s="34" t="s">
        <v>21</v>
      </c>
      <c r="N153" s="34"/>
      <c r="O153" s="37"/>
      <c r="P153" s="38">
        <v>4.3369999999999997</v>
      </c>
      <c r="Q153" s="38">
        <v>1.9</v>
      </c>
      <c r="R153" s="38">
        <v>0</v>
      </c>
      <c r="S153" s="39">
        <f>10^(((LOG((P153*Q153)))*1.624)+1.427)</f>
        <v>821.28042095220133</v>
      </c>
      <c r="T153" s="36" t="s">
        <v>147</v>
      </c>
      <c r="U153" s="36">
        <v>0.94299999999999995</v>
      </c>
      <c r="V153" s="36">
        <v>29.1</v>
      </c>
      <c r="W153" s="36" t="s">
        <v>142</v>
      </c>
      <c r="X153" s="58"/>
      <c r="Y153" s="28">
        <f>10^((((LOG(P153*Q153))*1.689)+1.776))</f>
        <v>2103.9129462385372</v>
      </c>
      <c r="Z153" s="28">
        <f>10^((((LOG(P153*Q153))*1.5)+1.33))</f>
        <v>505.72512993683222</v>
      </c>
      <c r="AA153" s="28">
        <f>10^((((LOG(P153*Q153))*1.684)+1.586))</f>
        <v>1344.1509734571289</v>
      </c>
      <c r="AB153" s="28">
        <f>10^((((LOG(P153*Q153))*1.734)+1.279))</f>
        <v>736.62287635719099</v>
      </c>
      <c r="AC153" s="59">
        <f>10^((((LOG(P153*Q153))*1.624)+1.427))</f>
        <v>821.28042095220133</v>
      </c>
      <c r="AD153" s="28">
        <f>10^((((LOG(P153*Q153))*1.47)+1.26))</f>
        <v>404.05105396608593</v>
      </c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</row>
    <row r="154" spans="1:137" s="7" customFormat="1" ht="56" customHeight="1">
      <c r="A154" s="1" t="s">
        <v>0</v>
      </c>
      <c r="B154" s="1" t="s">
        <v>1</v>
      </c>
      <c r="C154" s="2" t="s">
        <v>2</v>
      </c>
      <c r="D154" s="2" t="s">
        <v>36</v>
      </c>
      <c r="E154" s="3">
        <v>725</v>
      </c>
      <c r="F154" s="3" t="s">
        <v>200</v>
      </c>
      <c r="G154" s="3" t="s">
        <v>40</v>
      </c>
      <c r="H154" s="1" t="s">
        <v>41</v>
      </c>
      <c r="I154" s="3" t="s">
        <v>12</v>
      </c>
      <c r="J154" s="3" t="s">
        <v>53</v>
      </c>
      <c r="K154" s="3" t="s">
        <v>120</v>
      </c>
      <c r="L154" s="3"/>
      <c r="M154" s="1"/>
      <c r="N154" s="1"/>
      <c r="O154" s="1"/>
      <c r="P154" s="4">
        <v>4.2140000000000004</v>
      </c>
      <c r="Q154" s="4">
        <v>1.4529999999999998</v>
      </c>
      <c r="R154" s="4">
        <v>0</v>
      </c>
      <c r="S154" s="28">
        <f>10^(((LOG((P154*Q154)))*1.684)+1.586)</f>
        <v>815.15629204699269</v>
      </c>
      <c r="T154" s="3" t="s">
        <v>146</v>
      </c>
      <c r="U154" s="3">
        <v>0.93500000000000005</v>
      </c>
      <c r="V154" s="3">
        <v>30.8</v>
      </c>
      <c r="W154" s="3" t="s">
        <v>142</v>
      </c>
      <c r="X154"/>
      <c r="Y154" s="28">
        <f>10^((((LOG(P154*Q154))*1.689)+1.776))</f>
        <v>1274.0183575484675</v>
      </c>
      <c r="Z154" s="28">
        <f>10^((((LOG(P154*Q154))*1.5)+1.33))</f>
        <v>323.92183077295925</v>
      </c>
      <c r="AA154" s="59">
        <f>10^((((LOG(P154*Q154))*1.684)+1.586))</f>
        <v>815.15629204699269</v>
      </c>
      <c r="AB154" s="28">
        <f>10^((((LOG(P154*Q154))*1.734)+1.279))</f>
        <v>440.13802710601959</v>
      </c>
      <c r="AC154" s="28">
        <f>10^((((LOG(P154*Q154))*1.624)+1.427))</f>
        <v>507.01788162878694</v>
      </c>
      <c r="AD154" s="28">
        <f>10^((((LOG(P154*Q154))*1.47)+1.26))</f>
        <v>261.11475528849223</v>
      </c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</row>
    <row r="155" spans="1:137" s="7" customFormat="1" ht="56" customHeight="1">
      <c r="A155" s="1" t="s">
        <v>0</v>
      </c>
      <c r="B155" s="1" t="s">
        <v>1</v>
      </c>
      <c r="C155" s="2" t="s">
        <v>2</v>
      </c>
      <c r="D155" s="2" t="s">
        <v>36</v>
      </c>
      <c r="E155" s="3">
        <v>725</v>
      </c>
      <c r="F155" s="1" t="s">
        <v>51</v>
      </c>
      <c r="G155" s="3" t="s">
        <v>40</v>
      </c>
      <c r="H155" s="1" t="s">
        <v>41</v>
      </c>
      <c r="I155" s="3" t="s">
        <v>12</v>
      </c>
      <c r="J155" s="3" t="s">
        <v>52</v>
      </c>
      <c r="K155" s="3" t="s">
        <v>119</v>
      </c>
      <c r="L155" s="3"/>
      <c r="M155" s="1"/>
      <c r="N155" s="1"/>
      <c r="O155" s="1"/>
      <c r="P155" s="4">
        <v>3.44</v>
      </c>
      <c r="Q155" s="4">
        <v>1.534</v>
      </c>
      <c r="R155" s="4">
        <v>0</v>
      </c>
      <c r="S155" s="28">
        <f>AVERAGE((10^(((LOG((P155*Q155)))*1.689)+1.776)),(10^(((LOG((P155*Q155)))*1.684)+1.586)))</f>
        <v>812.83298412731324</v>
      </c>
      <c r="T155" s="3" t="s">
        <v>143</v>
      </c>
      <c r="U155" s="3" t="s">
        <v>144</v>
      </c>
      <c r="V155" s="3" t="s">
        <v>145</v>
      </c>
      <c r="W155" s="3" t="s">
        <v>142</v>
      </c>
      <c r="X155" s="60">
        <f>AVERAGE(Y155,AA155)</f>
        <v>812.83298412731324</v>
      </c>
      <c r="Y155" s="28">
        <f>10^((((LOG(P155*Q155))*1.689)+1.776))</f>
        <v>991.07436274387214</v>
      </c>
      <c r="Z155" s="28">
        <f>10^((((LOG(P155*Q155))*1.5)+1.33))</f>
        <v>259.16461402098167</v>
      </c>
      <c r="AA155" s="28">
        <f>10^((((LOG(P155*Q155))*1.684)+1.586))</f>
        <v>634.59160551075445</v>
      </c>
      <c r="AB155" s="28">
        <f>10^((((LOG(P155*Q155))*1.734)+1.279))</f>
        <v>340.10538866024473</v>
      </c>
      <c r="AC155" s="28">
        <f>10^((((LOG(P155*Q155))*1.624)+1.427))</f>
        <v>398.24588292268527</v>
      </c>
      <c r="AD155" s="28">
        <f>10^((((LOG(P155*Q155))*1.47)+1.26))</f>
        <v>209.847688233479</v>
      </c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</row>
    <row r="156" spans="1:137" s="7" customFormat="1" ht="56" customHeight="1">
      <c r="A156" s="1" t="s">
        <v>0</v>
      </c>
      <c r="B156" s="1" t="s">
        <v>1</v>
      </c>
      <c r="C156" s="2" t="s">
        <v>2</v>
      </c>
      <c r="D156" s="2" t="s">
        <v>3</v>
      </c>
      <c r="E156" s="3">
        <v>892</v>
      </c>
      <c r="F156" s="1">
        <v>438</v>
      </c>
      <c r="G156" s="3" t="s">
        <v>59</v>
      </c>
      <c r="H156" s="1" t="s">
        <v>60</v>
      </c>
      <c r="I156" s="3" t="s">
        <v>12</v>
      </c>
      <c r="J156" s="3" t="s">
        <v>225</v>
      </c>
      <c r="K156" s="3" t="s">
        <v>226</v>
      </c>
      <c r="L156" s="3"/>
      <c r="M156" s="1"/>
      <c r="N156" s="1"/>
      <c r="O156" s="1"/>
      <c r="P156" s="4">
        <v>3.9850000000000003</v>
      </c>
      <c r="Q156" s="4">
        <v>1.6600000000000001</v>
      </c>
      <c r="R156" s="4">
        <v>0</v>
      </c>
      <c r="S156" s="28">
        <v>811.81635637108673</v>
      </c>
      <c r="T156" s="3" t="s">
        <v>227</v>
      </c>
      <c r="U156" s="3" t="s">
        <v>228</v>
      </c>
      <c r="V156" s="3" t="s">
        <v>229</v>
      </c>
      <c r="W156" s="3" t="s">
        <v>224</v>
      </c>
      <c r="X156" s="60">
        <f>AVERAGE(Y156:AB156)</f>
        <v>811.81635637108673</v>
      </c>
      <c r="Y156" s="28">
        <f>10^((((LOG(P156*Q156))*1.689)+1.776))</f>
        <v>1451.7305055711345</v>
      </c>
      <c r="Z156" s="28">
        <f>10^((((LOG(P156*Q156))*1.5)+1.33))</f>
        <v>363.75135573963462</v>
      </c>
      <c r="AA156" s="28">
        <f>10^((((LOG(P156*Q156))*1.684)+1.586))</f>
        <v>928.50302032265347</v>
      </c>
      <c r="AB156" s="28">
        <f>10^((((LOG(P156*Q156))*1.734)+1.279))</f>
        <v>503.2805438509244</v>
      </c>
      <c r="AC156" s="28">
        <f>10^((((LOG(P156*Q156))*1.624)+1.427))</f>
        <v>574.84549999432943</v>
      </c>
      <c r="AD156" s="28">
        <f>10^((((LOG(P156*Q156))*1.47)+1.26))</f>
        <v>292.54220347550722</v>
      </c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</row>
    <row r="157" spans="1:137" s="7" customFormat="1" ht="56" customHeight="1">
      <c r="A157" s="1" t="s">
        <v>0</v>
      </c>
      <c r="B157" s="1" t="s">
        <v>1</v>
      </c>
      <c r="C157" s="2" t="s">
        <v>2</v>
      </c>
      <c r="D157" s="2" t="s">
        <v>3</v>
      </c>
      <c r="E157" s="3">
        <v>892</v>
      </c>
      <c r="F157" s="1">
        <v>437</v>
      </c>
      <c r="G157" s="3" t="s">
        <v>59</v>
      </c>
      <c r="H157" s="1" t="s">
        <v>60</v>
      </c>
      <c r="I157" s="3" t="s">
        <v>12</v>
      </c>
      <c r="J157" s="3" t="s">
        <v>76</v>
      </c>
      <c r="K157" s="3" t="s">
        <v>121</v>
      </c>
      <c r="L157" s="3"/>
      <c r="M157" s="1"/>
      <c r="N157" s="1"/>
      <c r="O157" s="1"/>
      <c r="P157" s="4">
        <v>4.84</v>
      </c>
      <c r="Q157" s="4">
        <v>1.6879999999999999</v>
      </c>
      <c r="R157" s="4">
        <v>0</v>
      </c>
      <c r="S157" s="28">
        <f>10^(((LOG((P157*Q157)))*1.624)+1.427)</f>
        <v>809.91923559388749</v>
      </c>
      <c r="T157" s="3" t="s">
        <v>147</v>
      </c>
      <c r="U157" s="3">
        <v>0.94299999999999995</v>
      </c>
      <c r="V157" s="3">
        <v>29.1</v>
      </c>
      <c r="W157" s="3" t="s">
        <v>166</v>
      </c>
      <c r="X157" s="60">
        <f>AVERAGE(AC157:AD157)</f>
        <v>604.45377295730509</v>
      </c>
      <c r="Y157" s="28">
        <f>10^((((LOG(P157*Q157))*1.689)+1.776))</f>
        <v>2073.6519805105709</v>
      </c>
      <c r="Z157" s="28">
        <f>10^((((LOG(P157*Q157))*1.5)+1.33))</f>
        <v>499.25992356087693</v>
      </c>
      <c r="AA157" s="28">
        <f>10^((((LOG(P157*Q157))*1.684)+1.586))</f>
        <v>1324.8746237416769</v>
      </c>
      <c r="AB157" s="28">
        <f>10^((((LOG(P157*Q157))*1.734)+1.279))</f>
        <v>725.74770644728301</v>
      </c>
      <c r="AC157" s="59">
        <f>10^((((LOG(P157*Q157))*1.624)+1.427))</f>
        <v>809.91923559388749</v>
      </c>
      <c r="AD157" s="28">
        <f>10^((((LOG(P157*Q157))*1.47)+1.26))</f>
        <v>398.98831032072275</v>
      </c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</row>
    <row r="158" spans="1:137" s="7" customFormat="1" ht="56" customHeight="1">
      <c r="A158" s="1" t="s">
        <v>0</v>
      </c>
      <c r="B158" s="1" t="s">
        <v>1</v>
      </c>
      <c r="C158" s="2" t="s">
        <v>2</v>
      </c>
      <c r="D158" s="2" t="s">
        <v>3</v>
      </c>
      <c r="E158" s="3">
        <v>892</v>
      </c>
      <c r="F158" s="1">
        <v>434</v>
      </c>
      <c r="G158" s="3" t="s">
        <v>59</v>
      </c>
      <c r="H158" s="1" t="s">
        <v>60</v>
      </c>
      <c r="I158" s="3" t="s">
        <v>12</v>
      </c>
      <c r="J158" s="3" t="s">
        <v>76</v>
      </c>
      <c r="K158" s="3" t="s">
        <v>121</v>
      </c>
      <c r="L158" s="3"/>
      <c r="M158" s="1"/>
      <c r="N158" s="1"/>
      <c r="O158" s="1"/>
      <c r="P158" s="4">
        <v>5.0540000000000003</v>
      </c>
      <c r="Q158" s="4">
        <v>1.6160000000000001</v>
      </c>
      <c r="R158" s="4">
        <v>0</v>
      </c>
      <c r="S158" s="28">
        <f>10^(((LOG((P158*Q158)))*1.624)+1.427)</f>
        <v>809.49167866303719</v>
      </c>
      <c r="T158" s="3" t="s">
        <v>147</v>
      </c>
      <c r="U158" s="3">
        <v>0.94299999999999995</v>
      </c>
      <c r="V158" s="3">
        <v>29.1</v>
      </c>
      <c r="W158" s="3" t="s">
        <v>166</v>
      </c>
      <c r="X158" s="60">
        <f>AVERAGE(AC158:AD158)</f>
        <v>604.14466558885226</v>
      </c>
      <c r="Y158" s="28">
        <f>10^((((LOG(P158*Q158))*1.689)+1.776))</f>
        <v>2072.5134959537963</v>
      </c>
      <c r="Z158" s="28">
        <f>10^((((LOG(P158*Q158))*1.5)+1.33))</f>
        <v>499.01648300466138</v>
      </c>
      <c r="AA158" s="28">
        <f>10^((((LOG(P158*Q158))*1.684)+1.586))</f>
        <v>1324.1493885907214</v>
      </c>
      <c r="AB158" s="28">
        <f>10^((((LOG(P158*Q158))*1.734)+1.279))</f>
        <v>725.33864060964811</v>
      </c>
      <c r="AC158" s="59">
        <f>10^((((LOG(P158*Q158))*1.624)+1.427))</f>
        <v>809.49167866303719</v>
      </c>
      <c r="AD158" s="28">
        <f>10^((((LOG(P158*Q158))*1.47)+1.26))</f>
        <v>398.79765251466728</v>
      </c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</row>
    <row r="159" spans="1:137" s="7" customFormat="1" ht="56" customHeight="1">
      <c r="A159" s="1" t="s">
        <v>0</v>
      </c>
      <c r="B159" s="1" t="s">
        <v>1</v>
      </c>
      <c r="C159" s="2" t="s">
        <v>2</v>
      </c>
      <c r="D159" s="2" t="s">
        <v>36</v>
      </c>
      <c r="E159" s="3">
        <v>725</v>
      </c>
      <c r="F159" s="3" t="s">
        <v>200</v>
      </c>
      <c r="G159" s="3" t="s">
        <v>40</v>
      </c>
      <c r="H159" s="1" t="s">
        <v>41</v>
      </c>
      <c r="I159" s="3" t="s">
        <v>12</v>
      </c>
      <c r="J159" s="3" t="s">
        <v>53</v>
      </c>
      <c r="K159" s="3" t="s">
        <v>120</v>
      </c>
      <c r="L159" s="3"/>
      <c r="M159" s="1"/>
      <c r="N159" s="1"/>
      <c r="O159" s="1"/>
      <c r="P159" s="4">
        <v>3.4659999999999997</v>
      </c>
      <c r="Q159" s="4">
        <v>1.7579999999999998</v>
      </c>
      <c r="R159" s="4">
        <v>0</v>
      </c>
      <c r="S159" s="28">
        <f>10^(((LOG((P159*Q159)))*1.684)+1.586)</f>
        <v>808.50567129842045</v>
      </c>
      <c r="T159" s="3" t="s">
        <v>146</v>
      </c>
      <c r="U159" s="3">
        <v>0.93500000000000005</v>
      </c>
      <c r="V159" s="3">
        <v>30.8</v>
      </c>
      <c r="W159" s="3" t="s">
        <v>142</v>
      </c>
      <c r="X159"/>
      <c r="Y159" s="28">
        <f>10^((((LOG(P159*Q159))*1.689)+1.776))</f>
        <v>1263.5932805459313</v>
      </c>
      <c r="Z159" s="28">
        <f>10^((((LOG(P159*Q159))*1.5)+1.33))</f>
        <v>321.5667554217423</v>
      </c>
      <c r="AA159" s="59">
        <f>10^((((LOG(P159*Q159))*1.684)+1.586))</f>
        <v>808.50567129842045</v>
      </c>
      <c r="AB159" s="28">
        <f>10^((((LOG(P159*Q159))*1.734)+1.279))</f>
        <v>436.44089940656409</v>
      </c>
      <c r="AC159" s="28">
        <f>10^((((LOG(P159*Q159))*1.624)+1.427))</f>
        <v>503.02807535947363</v>
      </c>
      <c r="AD159" s="28">
        <f>10^((((LOG(P159*Q159))*1.47)+1.26))</f>
        <v>259.25415222811574</v>
      </c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</row>
    <row r="160" spans="1:137" s="7" customFormat="1" ht="56" customHeight="1">
      <c r="A160" s="1" t="s">
        <v>0</v>
      </c>
      <c r="B160" s="1" t="s">
        <v>1</v>
      </c>
      <c r="C160" s="2" t="s">
        <v>2</v>
      </c>
      <c r="D160" s="2" t="s">
        <v>36</v>
      </c>
      <c r="E160" s="3">
        <v>725</v>
      </c>
      <c r="F160" s="1" t="s">
        <v>51</v>
      </c>
      <c r="G160" s="3" t="s">
        <v>40</v>
      </c>
      <c r="H160" s="1" t="s">
        <v>41</v>
      </c>
      <c r="I160" s="3" t="s">
        <v>12</v>
      </c>
      <c r="J160" s="3" t="s">
        <v>52</v>
      </c>
      <c r="K160" s="3" t="s">
        <v>119</v>
      </c>
      <c r="L160" s="3"/>
      <c r="M160" s="1"/>
      <c r="N160" s="1"/>
      <c r="O160" s="1"/>
      <c r="P160" s="4">
        <v>3.6859999999999999</v>
      </c>
      <c r="Q160" s="4">
        <v>1.427</v>
      </c>
      <c r="R160" s="4">
        <v>0</v>
      </c>
      <c r="S160" s="28">
        <f>AVERAGE((10^(((LOG((P160*Q160)))*1.689)+1.776)),(10^(((LOG((P160*Q160)))*1.684)+1.586)))</f>
        <v>808.41034512271028</v>
      </c>
      <c r="T160" s="3" t="s">
        <v>143</v>
      </c>
      <c r="U160" s="3" t="s">
        <v>144</v>
      </c>
      <c r="V160" s="3" t="s">
        <v>145</v>
      </c>
      <c r="W160" s="3" t="s">
        <v>142</v>
      </c>
      <c r="X160" s="60">
        <f>AVERAGE(Y160,AA160)</f>
        <v>808.41034512271028</v>
      </c>
      <c r="Y160" s="28">
        <f>10^((((LOG(P160*Q160))*1.689)+1.776))</f>
        <v>985.67568748971019</v>
      </c>
      <c r="Z160" s="28">
        <f>10^((((LOG(P160*Q160))*1.5)+1.33))</f>
        <v>257.91045996770839</v>
      </c>
      <c r="AA160" s="28">
        <f>10^((((LOG(P160*Q160))*1.684)+1.586))</f>
        <v>631.14500275571038</v>
      </c>
      <c r="AB160" s="28">
        <f>10^((((LOG(P160*Q160))*1.734)+1.279))</f>
        <v>338.20351200882322</v>
      </c>
      <c r="AC160" s="28">
        <f>10^((((LOG(P160*Q160))*1.624)+1.427))</f>
        <v>396.15978717493169</v>
      </c>
      <c r="AD160" s="28">
        <f>10^((((LOG(P160*Q160))*1.47)+1.26))</f>
        <v>208.8524512681515</v>
      </c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</row>
    <row r="161" spans="1:137" s="7" customFormat="1" ht="56" customHeight="1">
      <c r="A161" s="1" t="s">
        <v>0</v>
      </c>
      <c r="B161" s="1" t="s">
        <v>1</v>
      </c>
      <c r="C161" s="2" t="s">
        <v>2</v>
      </c>
      <c r="D161" s="2" t="s">
        <v>36</v>
      </c>
      <c r="E161" s="3">
        <v>725</v>
      </c>
      <c r="F161" s="3" t="s">
        <v>200</v>
      </c>
      <c r="G161" s="3" t="s">
        <v>40</v>
      </c>
      <c r="H161" s="1" t="s">
        <v>41</v>
      </c>
      <c r="I161" s="3" t="s">
        <v>12</v>
      </c>
      <c r="J161" s="3" t="s">
        <v>54</v>
      </c>
      <c r="K161" s="3" t="s">
        <v>121</v>
      </c>
      <c r="L161" s="3"/>
      <c r="M161" s="1"/>
      <c r="N161" s="1"/>
      <c r="O161" s="1"/>
      <c r="P161" s="4">
        <v>4.7490000000000006</v>
      </c>
      <c r="Q161" s="4">
        <v>1.7149999999999999</v>
      </c>
      <c r="R161" s="4">
        <v>0</v>
      </c>
      <c r="S161" s="28">
        <f>10^(((LOG((P161*Q161)))*1.624)+1.427)</f>
        <v>805.83636403260675</v>
      </c>
      <c r="T161" s="3" t="s">
        <v>147</v>
      </c>
      <c r="U161" s="3">
        <v>0.94299999999999995</v>
      </c>
      <c r="V161" s="3">
        <v>29.1</v>
      </c>
      <c r="W161" s="3" t="s">
        <v>142</v>
      </c>
      <c r="X161" s="58"/>
      <c r="Y161" s="28">
        <f>10^((((LOG(P161*Q161))*1.689)+1.776))</f>
        <v>2062.7812278687857</v>
      </c>
      <c r="Z161" s="28">
        <f>10^((((LOG(P161*Q161))*1.5)+1.33))</f>
        <v>496.93483408540703</v>
      </c>
      <c r="AA161" s="28">
        <f>10^((((LOG(P161*Q161))*1.684)+1.586))</f>
        <v>1317.9497104782142</v>
      </c>
      <c r="AB161" s="28">
        <f>10^((((LOG(P161*Q161))*1.734)+1.279))</f>
        <v>721.84201009168748</v>
      </c>
      <c r="AC161" s="59">
        <f>10^((((LOG(P161*Q161))*1.624)+1.427))</f>
        <v>805.83636403260675</v>
      </c>
      <c r="AD161" s="28">
        <f>10^((((LOG(P161*Q161))*1.47)+1.26))</f>
        <v>397.16727038968907</v>
      </c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</row>
    <row r="162" spans="1:137" s="7" customFormat="1" ht="56" customHeight="1">
      <c r="A162" s="1" t="s">
        <v>0</v>
      </c>
      <c r="B162" s="1" t="s">
        <v>1</v>
      </c>
      <c r="C162" s="2" t="s">
        <v>2</v>
      </c>
      <c r="D162" s="2" t="s">
        <v>36</v>
      </c>
      <c r="E162" s="3">
        <v>725</v>
      </c>
      <c r="F162" s="3" t="s">
        <v>200</v>
      </c>
      <c r="G162" s="3" t="s">
        <v>40</v>
      </c>
      <c r="H162" s="1" t="s">
        <v>41</v>
      </c>
      <c r="I162" s="3" t="s">
        <v>12</v>
      </c>
      <c r="J162" s="3" t="s">
        <v>54</v>
      </c>
      <c r="K162" s="3" t="s">
        <v>121</v>
      </c>
      <c r="L162" s="3"/>
      <c r="M162" s="1"/>
      <c r="N162" s="1"/>
      <c r="O162" s="1"/>
      <c r="P162" s="4">
        <v>4.4189999999999996</v>
      </c>
      <c r="Q162" s="4">
        <v>1.8350000000000002</v>
      </c>
      <c r="R162" s="4">
        <v>0</v>
      </c>
      <c r="S162" s="28">
        <f>10^(((LOG((P162*Q162)))*1.624)+1.427)</f>
        <v>800.11268158818245</v>
      </c>
      <c r="T162" s="3" t="s">
        <v>147</v>
      </c>
      <c r="U162" s="3">
        <v>0.94299999999999995</v>
      </c>
      <c r="V162" s="3">
        <v>29.1</v>
      </c>
      <c r="W162" s="3" t="s">
        <v>142</v>
      </c>
      <c r="X162" s="58"/>
      <c r="Y162" s="28">
        <f>10^((((LOG(P162*Q162))*1.689)+1.776))</f>
        <v>2047.5454866590433</v>
      </c>
      <c r="Z162" s="28">
        <f>10^((((LOG(P162*Q162))*1.5)+1.33))</f>
        <v>493.67382960726832</v>
      </c>
      <c r="AA162" s="28">
        <f>10^((((LOG(P162*Q162))*1.684)+1.586))</f>
        <v>1308.2440196464072</v>
      </c>
      <c r="AB162" s="28">
        <f>10^((((LOG(P162*Q162))*1.734)+1.279))</f>
        <v>716.36896309139672</v>
      </c>
      <c r="AC162" s="59">
        <f>10^((((LOG(P162*Q162))*1.624)+1.427))</f>
        <v>800.11268158818245</v>
      </c>
      <c r="AD162" s="28">
        <f>10^((((LOG(P162*Q162))*1.47)+1.26))</f>
        <v>394.61292250808418</v>
      </c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</row>
    <row r="163" spans="1:137" s="7" customFormat="1" ht="56" customHeight="1">
      <c r="A163" s="1" t="s">
        <v>0</v>
      </c>
      <c r="B163" s="1" t="s">
        <v>1</v>
      </c>
      <c r="C163" s="2" t="s">
        <v>2</v>
      </c>
      <c r="D163" s="2" t="s">
        <v>36</v>
      </c>
      <c r="E163" s="3">
        <v>725</v>
      </c>
      <c r="F163" s="3" t="s">
        <v>200</v>
      </c>
      <c r="G163" s="3" t="s">
        <v>40</v>
      </c>
      <c r="H163" s="1" t="s">
        <v>41</v>
      </c>
      <c r="I163" s="3" t="s">
        <v>12</v>
      </c>
      <c r="J163" s="3" t="s">
        <v>53</v>
      </c>
      <c r="K163" s="3" t="s">
        <v>120</v>
      </c>
      <c r="L163" s="3"/>
      <c r="M163" s="1"/>
      <c r="N163" s="1"/>
      <c r="O163" s="1"/>
      <c r="P163" s="4">
        <v>4.0140000000000002</v>
      </c>
      <c r="Q163" s="4">
        <v>1.5050000000000001</v>
      </c>
      <c r="R163" s="4">
        <v>0</v>
      </c>
      <c r="S163" s="28">
        <f>10^(((LOG((P163*Q163)))*1.684)+1.586)</f>
        <v>796.8851867908005</v>
      </c>
      <c r="T163" s="3" t="s">
        <v>146</v>
      </c>
      <c r="U163" s="3">
        <v>0.93500000000000005</v>
      </c>
      <c r="V163" s="3">
        <v>30.8</v>
      </c>
      <c r="W163" s="3" t="s">
        <v>142</v>
      </c>
      <c r="X163"/>
      <c r="Y163" s="28">
        <f>10^((((LOG(P163*Q163))*1.689)+1.776))</f>
        <v>1245.3783833591392</v>
      </c>
      <c r="Z163" s="28">
        <f>10^((((LOG(P163*Q163))*1.5)+1.33))</f>
        <v>317.44668930838941</v>
      </c>
      <c r="AA163" s="59">
        <f>10^((((LOG(P163*Q163))*1.684)+1.586))</f>
        <v>796.8851867908005</v>
      </c>
      <c r="AB163" s="28">
        <f>10^((((LOG(P163*Q163))*1.734)+1.279))</f>
        <v>429.98316018849653</v>
      </c>
      <c r="AC163" s="28">
        <f>10^((((LOG(P163*Q163))*1.624)+1.427))</f>
        <v>496.05396092167359</v>
      </c>
      <c r="AD163" s="28">
        <f>10^((((LOG(P163*Q163))*1.47)+1.26))</f>
        <v>255.99847964564475</v>
      </c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</row>
    <row r="164" spans="1:137" s="7" customFormat="1" ht="56" customHeight="1">
      <c r="A164" s="1" t="s">
        <v>0</v>
      </c>
      <c r="B164" s="1" t="s">
        <v>1</v>
      </c>
      <c r="C164" s="2" t="s">
        <v>2</v>
      </c>
      <c r="D164" s="2" t="s">
        <v>36</v>
      </c>
      <c r="E164" s="3">
        <v>725</v>
      </c>
      <c r="F164" s="3" t="s">
        <v>200</v>
      </c>
      <c r="G164" s="3" t="s">
        <v>40</v>
      </c>
      <c r="H164" s="1" t="s">
        <v>41</v>
      </c>
      <c r="I164" s="3" t="s">
        <v>12</v>
      </c>
      <c r="J164" s="3" t="s">
        <v>54</v>
      </c>
      <c r="K164" s="3" t="s">
        <v>121</v>
      </c>
      <c r="L164" s="3"/>
      <c r="M164" s="1"/>
      <c r="N164" s="1"/>
      <c r="O164" s="1"/>
      <c r="P164" s="4">
        <v>5.0789999999999997</v>
      </c>
      <c r="Q164" s="4">
        <v>1.58</v>
      </c>
      <c r="R164" s="4">
        <v>0</v>
      </c>
      <c r="S164" s="28">
        <f>10^(((LOG((P164*Q164)))*1.624)+1.427)</f>
        <v>786.68872688428155</v>
      </c>
      <c r="T164" s="3" t="s">
        <v>147</v>
      </c>
      <c r="U164" s="3">
        <v>0.94299999999999995</v>
      </c>
      <c r="V164" s="3">
        <v>29.1</v>
      </c>
      <c r="W164" s="3" t="s">
        <v>142</v>
      </c>
      <c r="X164" s="58"/>
      <c r="Y164" s="28">
        <f>10^((((LOG(P164*Q164))*1.689)+1.776))</f>
        <v>2011.8297283635718</v>
      </c>
      <c r="Z164" s="28">
        <f>10^((((LOG(P164*Q164))*1.5)+1.33))</f>
        <v>486.01866667979476</v>
      </c>
      <c r="AA164" s="28">
        <f>10^((((LOG(P164*Q164))*1.684)+1.586))</f>
        <v>1285.4910131259251</v>
      </c>
      <c r="AB164" s="28">
        <f>10^((((LOG(P164*Q164))*1.734)+1.279))</f>
        <v>703.54326486708374</v>
      </c>
      <c r="AC164" s="59">
        <f>10^((((LOG(P164*Q164))*1.624)+1.427))</f>
        <v>786.68872688428155</v>
      </c>
      <c r="AD164" s="28">
        <f>10^((((LOG(P164*Q164))*1.47)+1.26))</f>
        <v>388.61529612179891</v>
      </c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</row>
    <row r="165" spans="1:137" s="7" customFormat="1" ht="56" customHeight="1">
      <c r="A165" s="1" t="s">
        <v>0</v>
      </c>
      <c r="B165" s="1" t="s">
        <v>1</v>
      </c>
      <c r="C165" s="2" t="s">
        <v>2</v>
      </c>
      <c r="D165" s="2" t="s">
        <v>3</v>
      </c>
      <c r="E165" s="3">
        <v>892</v>
      </c>
      <c r="F165" s="3" t="s">
        <v>77</v>
      </c>
      <c r="G165" s="3" t="s">
        <v>59</v>
      </c>
      <c r="H165" s="1" t="s">
        <v>60</v>
      </c>
      <c r="I165" s="3" t="s">
        <v>12</v>
      </c>
      <c r="J165" s="3" t="s">
        <v>54</v>
      </c>
      <c r="K165" s="3" t="s">
        <v>121</v>
      </c>
      <c r="L165" s="3"/>
      <c r="M165" s="1" t="s">
        <v>8</v>
      </c>
      <c r="N165" s="1"/>
      <c r="O165" s="1"/>
      <c r="P165" s="4">
        <v>4.43</v>
      </c>
      <c r="Q165" s="4">
        <v>1.81</v>
      </c>
      <c r="R165" s="4">
        <v>0</v>
      </c>
      <c r="S165" s="28">
        <f>10^(((LOG((P165*Q165)))*1.624)+1.427)</f>
        <v>785.65098073225533</v>
      </c>
      <c r="T165" s="3" t="s">
        <v>147</v>
      </c>
      <c r="U165" s="3">
        <v>0.94299999999999995</v>
      </c>
      <c r="V165" s="3">
        <v>29.1</v>
      </c>
      <c r="W165" s="3" t="s">
        <v>142</v>
      </c>
      <c r="X165" s="58"/>
      <c r="Y165" s="28">
        <f>10^((((LOG(P165*Q165))*1.689)+1.776))</f>
        <v>2009.0697124827539</v>
      </c>
      <c r="Z165" s="28">
        <f>10^((((LOG(P165*Q165))*1.5)+1.33))</f>
        <v>485.42646686129314</v>
      </c>
      <c r="AA165" s="28">
        <f>10^((((LOG(P165*Q165))*1.684)+1.586))</f>
        <v>1283.7326736584082</v>
      </c>
      <c r="AB165" s="28">
        <f>10^((((LOG(P165*Q165))*1.734)+1.279))</f>
        <v>702.55238119436581</v>
      </c>
      <c r="AC165" s="59">
        <f>10^((((LOG(P165*Q165))*1.624)+1.427))</f>
        <v>785.65098073225533</v>
      </c>
      <c r="AD165" s="28">
        <f>10^((((LOG(P165*Q165))*1.47)+1.26))</f>
        <v>388.15124419466838</v>
      </c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</row>
    <row r="166" spans="1:137" s="7" customFormat="1" ht="56" customHeight="1">
      <c r="A166" s="1" t="s">
        <v>0</v>
      </c>
      <c r="B166" s="1" t="s">
        <v>1</v>
      </c>
      <c r="C166" s="2" t="s">
        <v>2</v>
      </c>
      <c r="D166" s="2" t="s">
        <v>36</v>
      </c>
      <c r="E166" s="3">
        <v>725</v>
      </c>
      <c r="F166" s="1" t="s">
        <v>51</v>
      </c>
      <c r="G166" s="3" t="s">
        <v>40</v>
      </c>
      <c r="H166" s="1" t="s">
        <v>41</v>
      </c>
      <c r="I166" s="3" t="s">
        <v>12</v>
      </c>
      <c r="J166" s="3" t="s">
        <v>52</v>
      </c>
      <c r="K166" s="3" t="s">
        <v>119</v>
      </c>
      <c r="L166" s="3"/>
      <c r="M166" s="1"/>
      <c r="N166" s="1"/>
      <c r="O166" s="1"/>
      <c r="P166" s="4">
        <v>3.4390000000000001</v>
      </c>
      <c r="Q166" s="4">
        <v>1.494</v>
      </c>
      <c r="R166" s="4">
        <v>0</v>
      </c>
      <c r="S166" s="28">
        <f>AVERAGE((10^(((LOG((P166*Q166)))*1.689)+1.776)),(10^(((LOG((P166*Q166)))*1.684)+1.586)))</f>
        <v>777.01575457381068</v>
      </c>
      <c r="T166" s="3" t="s">
        <v>143</v>
      </c>
      <c r="U166" s="3" t="s">
        <v>144</v>
      </c>
      <c r="V166" s="3" t="s">
        <v>145</v>
      </c>
      <c r="W166" s="3" t="s">
        <v>142</v>
      </c>
      <c r="X166" s="60">
        <f>AVERAGE(Y166,AA166)</f>
        <v>777.01575457381068</v>
      </c>
      <c r="Y166" s="28">
        <f>10^((((LOG(P166*Q166))*1.689)+1.776))</f>
        <v>947.35358757630945</v>
      </c>
      <c r="Z166" s="28">
        <f>10^((((LOG(P166*Q166))*1.5)+1.33))</f>
        <v>248.98555952891331</v>
      </c>
      <c r="AA166" s="28">
        <f>10^((((LOG(P166*Q166))*1.684)+1.586))</f>
        <v>606.67792157131191</v>
      </c>
      <c r="AB166" s="28">
        <f>10^((((LOG(P166*Q166))*1.734)+1.279))</f>
        <v>324.71124504969208</v>
      </c>
      <c r="AC166" s="28">
        <f>10^((((LOG(P166*Q166))*1.624)+1.427))</f>
        <v>381.33900041737058</v>
      </c>
      <c r="AD166" s="28">
        <f>10^((((LOG(P166*Q166))*1.47)+1.26))</f>
        <v>201.76725091099695</v>
      </c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</row>
    <row r="167" spans="1:137" s="7" customFormat="1" ht="56" customHeight="1">
      <c r="A167" s="1" t="s">
        <v>0</v>
      </c>
      <c r="B167" s="1" t="s">
        <v>1</v>
      </c>
      <c r="C167" s="2" t="s">
        <v>2</v>
      </c>
      <c r="D167" s="2" t="s">
        <v>3</v>
      </c>
      <c r="E167" s="3">
        <v>892</v>
      </c>
      <c r="F167" s="1" t="s">
        <v>51</v>
      </c>
      <c r="G167" s="3" t="s">
        <v>59</v>
      </c>
      <c r="H167" s="1" t="s">
        <v>60</v>
      </c>
      <c r="I167" s="3" t="s">
        <v>12</v>
      </c>
      <c r="J167" s="3" t="s">
        <v>225</v>
      </c>
      <c r="K167" s="3" t="s">
        <v>226</v>
      </c>
      <c r="L167" s="3"/>
      <c r="M167" s="1"/>
      <c r="N167" s="1"/>
      <c r="O167" s="1"/>
      <c r="P167" s="4">
        <v>4.0860000000000003</v>
      </c>
      <c r="Q167" s="4">
        <v>1.5760000000000001</v>
      </c>
      <c r="R167" s="4">
        <v>0</v>
      </c>
      <c r="S167" s="28">
        <v>776.08691610321762</v>
      </c>
      <c r="T167" s="3" t="s">
        <v>227</v>
      </c>
      <c r="U167" s="3" t="s">
        <v>228</v>
      </c>
      <c r="V167" s="3" t="s">
        <v>229</v>
      </c>
      <c r="W167" s="3" t="s">
        <v>224</v>
      </c>
      <c r="X167" s="60">
        <f>AVERAGE(Y167:AB167)</f>
        <v>776.08691610321762</v>
      </c>
      <c r="Y167" s="28">
        <f>10^((((LOG(P167*Q167))*1.689)+1.776))</f>
        <v>1387.2520585392679</v>
      </c>
      <c r="Z167" s="28">
        <f>10^((((LOG(P167*Q167))*1.5)+1.33))</f>
        <v>349.36698596025366</v>
      </c>
      <c r="AA167" s="28">
        <f>10^((((LOG(P167*Q167))*1.684)+1.586))</f>
        <v>887.38300117398262</v>
      </c>
      <c r="AB167" s="28">
        <f>10^((((LOG(P167*Q167))*1.734)+1.279))</f>
        <v>480.3456187393665</v>
      </c>
      <c r="AC167" s="28">
        <f>10^((((LOG(P167*Q167))*1.624)+1.427))</f>
        <v>550.27506090007785</v>
      </c>
      <c r="AD167" s="28">
        <f>10^((((LOG(P167*Q167))*1.47)+1.26))</f>
        <v>281.20058893119864</v>
      </c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</row>
    <row r="168" spans="1:137" s="7" customFormat="1" ht="56" customHeight="1">
      <c r="A168" s="1" t="s">
        <v>0</v>
      </c>
      <c r="B168" s="1" t="s">
        <v>1</v>
      </c>
      <c r="C168" s="2" t="s">
        <v>2</v>
      </c>
      <c r="D168" s="2" t="s">
        <v>36</v>
      </c>
      <c r="E168" s="3">
        <v>725</v>
      </c>
      <c r="F168" s="1" t="s">
        <v>51</v>
      </c>
      <c r="G168" s="3" t="s">
        <v>40</v>
      </c>
      <c r="H168" s="1" t="s">
        <v>41</v>
      </c>
      <c r="I168" s="3" t="s">
        <v>12</v>
      </c>
      <c r="J168" s="3" t="s">
        <v>52</v>
      </c>
      <c r="K168" s="3" t="s">
        <v>119</v>
      </c>
      <c r="L168" s="3"/>
      <c r="M168" s="1"/>
      <c r="N168" s="1"/>
      <c r="O168" s="1"/>
      <c r="P168" s="4">
        <v>3.4899999999999998</v>
      </c>
      <c r="Q168" s="4">
        <v>1.47</v>
      </c>
      <c r="R168" s="4">
        <v>0</v>
      </c>
      <c r="S168" s="28">
        <f>AVERAGE((10^(((LOG((P168*Q168)))*1.689)+1.776)),(10^(((LOG((P168*Q168)))*1.684)+1.586)))</f>
        <v>775.08635999981993</v>
      </c>
      <c r="T168" s="3" t="s">
        <v>143</v>
      </c>
      <c r="U168" s="3" t="s">
        <v>144</v>
      </c>
      <c r="V168" s="3" t="s">
        <v>145</v>
      </c>
      <c r="W168" s="3" t="s">
        <v>142</v>
      </c>
      <c r="X168" s="60">
        <f>AVERAGE(Y168,AA168)</f>
        <v>775.08635999981993</v>
      </c>
      <c r="Y168" s="28">
        <f>10^((((LOG(P168*Q168))*1.689)+1.776))</f>
        <v>944.99851168768691</v>
      </c>
      <c r="Z168" s="28">
        <f>10^((((LOG(P168*Q168))*1.5)+1.33))</f>
        <v>248.43577941252576</v>
      </c>
      <c r="AA168" s="28">
        <f>10^((((LOG(P168*Q168))*1.684)+1.586))</f>
        <v>605.17420831195295</v>
      </c>
      <c r="AB168" s="28">
        <f>10^((((LOG(P168*Q168))*1.734)+1.279))</f>
        <v>323.88254916849587</v>
      </c>
      <c r="AC168" s="28">
        <f>10^((((LOG(P168*Q168))*1.624)+1.427))</f>
        <v>380.42744895289172</v>
      </c>
      <c r="AD168" s="28">
        <f>10^((((LOG(P168*Q168))*1.47)+1.26))</f>
        <v>201.33063333113154</v>
      </c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</row>
    <row r="169" spans="1:137" s="7" customFormat="1" ht="56" customHeight="1">
      <c r="A169" s="1" t="s">
        <v>0</v>
      </c>
      <c r="B169" s="1" t="s">
        <v>1</v>
      </c>
      <c r="C169" s="2" t="s">
        <v>2</v>
      </c>
      <c r="D169" s="2" t="s">
        <v>36</v>
      </c>
      <c r="E169" s="3">
        <v>725</v>
      </c>
      <c r="F169" s="3" t="s">
        <v>200</v>
      </c>
      <c r="G169" s="3" t="s">
        <v>40</v>
      </c>
      <c r="H169" s="1" t="s">
        <v>41</v>
      </c>
      <c r="I169" s="3" t="s">
        <v>12</v>
      </c>
      <c r="J169" s="3" t="s">
        <v>54</v>
      </c>
      <c r="K169" s="3" t="s">
        <v>121</v>
      </c>
      <c r="L169" s="3"/>
      <c r="M169" s="1"/>
      <c r="N169" s="1"/>
      <c r="O169" s="1"/>
      <c r="P169" s="4">
        <v>5.032</v>
      </c>
      <c r="Q169" s="4">
        <v>1.58</v>
      </c>
      <c r="R169" s="4">
        <v>0</v>
      </c>
      <c r="S169" s="28">
        <f>10^(((LOG((P169*Q169)))*1.624)+1.427)</f>
        <v>774.90042001630297</v>
      </c>
      <c r="T169" s="3" t="s">
        <v>147</v>
      </c>
      <c r="U169" s="3">
        <v>0.94299999999999995</v>
      </c>
      <c r="V169" s="3">
        <v>29.1</v>
      </c>
      <c r="W169" s="3" t="s">
        <v>142</v>
      </c>
      <c r="X169" s="58"/>
      <c r="Y169" s="28">
        <f>10^((((LOG(P169*Q169))*1.689)+1.776))</f>
        <v>1980.4858691979107</v>
      </c>
      <c r="Z169" s="28">
        <f>10^((((LOG(P169*Q169))*1.5)+1.33))</f>
        <v>479.28802588012275</v>
      </c>
      <c r="AA169" s="28">
        <f>10^((((LOG(P169*Q169))*1.684)+1.586))</f>
        <v>1265.5221750234607</v>
      </c>
      <c r="AB169" s="28">
        <f>10^((((LOG(P169*Q169))*1.734)+1.279))</f>
        <v>692.29252988597398</v>
      </c>
      <c r="AC169" s="59">
        <f>10^((((LOG(P169*Q169))*1.624)+1.427))</f>
        <v>774.90042001630297</v>
      </c>
      <c r="AD169" s="28">
        <f>10^((((LOG(P169*Q169))*1.47)+1.26))</f>
        <v>383.34044927190763</v>
      </c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</row>
    <row r="170" spans="1:137" s="7" customFormat="1" ht="56" customHeight="1">
      <c r="A170" s="1" t="s">
        <v>0</v>
      </c>
      <c r="B170" s="1" t="s">
        <v>1</v>
      </c>
      <c r="C170" s="2" t="s">
        <v>2</v>
      </c>
      <c r="D170" s="10" t="s">
        <v>28</v>
      </c>
      <c r="E170" s="3">
        <v>740</v>
      </c>
      <c r="F170" s="1">
        <v>1</v>
      </c>
      <c r="G170" s="1" t="s">
        <v>29</v>
      </c>
      <c r="H170" s="1" t="s">
        <v>30</v>
      </c>
      <c r="I170" s="3" t="s">
        <v>31</v>
      </c>
      <c r="J170" s="3" t="s">
        <v>32</v>
      </c>
      <c r="K170" s="3" t="s">
        <v>118</v>
      </c>
      <c r="L170" s="3"/>
      <c r="M170" s="1" t="s">
        <v>21</v>
      </c>
      <c r="N170" s="1"/>
      <c r="O170" s="1"/>
      <c r="P170" s="4">
        <v>2.4</v>
      </c>
      <c r="Q170" s="4">
        <v>1.8960000000000001</v>
      </c>
      <c r="R170" s="4">
        <v>0</v>
      </c>
      <c r="S170" s="28">
        <f>(10^(((LOG((P170*Q170)))*1.689)+1.776))</f>
        <v>771.69508055030519</v>
      </c>
      <c r="T170" s="3" t="s">
        <v>122</v>
      </c>
      <c r="U170" s="3">
        <v>0.94199999999999995</v>
      </c>
      <c r="V170" s="3">
        <v>29.2</v>
      </c>
      <c r="W170" s="3" t="s">
        <v>124</v>
      </c>
      <c r="X170"/>
      <c r="Y170" s="59">
        <f>10^((((LOG(P170*Q170))*1.689)+1.776))</f>
        <v>771.69508055030519</v>
      </c>
      <c r="Z170" s="28">
        <f>10^((((LOG(P170*Q170))*1.5)+1.33))</f>
        <v>207.52688249293968</v>
      </c>
      <c r="AA170" s="28">
        <f>10^((((LOG(P170*Q170))*1.684)+1.586))</f>
        <v>494.48768917235282</v>
      </c>
      <c r="AB170" s="28">
        <f>10^((((LOG(P170*Q170))*1.734)+1.279))</f>
        <v>263.06190606509887</v>
      </c>
      <c r="AC170" s="28">
        <f>10^((((LOG(P170*Q170))*1.624)+1.427))</f>
        <v>313.09238821115667</v>
      </c>
      <c r="AD170" s="28">
        <f>10^((((LOG(P170*Q170))*1.47)+1.26))</f>
        <v>168.78462176385324</v>
      </c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</row>
    <row r="171" spans="1:137" s="7" customFormat="1" ht="56" customHeight="1">
      <c r="A171" s="1" t="s">
        <v>0</v>
      </c>
      <c r="B171" s="1" t="s">
        <v>1</v>
      </c>
      <c r="C171" s="2" t="s">
        <v>2</v>
      </c>
      <c r="D171" s="2" t="s">
        <v>36</v>
      </c>
      <c r="E171" s="3">
        <v>725</v>
      </c>
      <c r="F171" s="3" t="s">
        <v>200</v>
      </c>
      <c r="G171" s="3" t="s">
        <v>40</v>
      </c>
      <c r="H171" s="1" t="s">
        <v>41</v>
      </c>
      <c r="I171" s="3" t="s">
        <v>12</v>
      </c>
      <c r="J171" s="3" t="s">
        <v>53</v>
      </c>
      <c r="K171" s="3" t="s">
        <v>120</v>
      </c>
      <c r="L171" s="3"/>
      <c r="M171" s="1"/>
      <c r="N171" s="1"/>
      <c r="O171" s="1"/>
      <c r="P171" s="4">
        <v>3.9470000000000001</v>
      </c>
      <c r="Q171" s="4">
        <v>1.5</v>
      </c>
      <c r="R171" s="4">
        <v>0</v>
      </c>
      <c r="S171" s="28">
        <f>10^(((LOG((P171*Q171)))*1.684)+1.586)</f>
        <v>770.28514243828567</v>
      </c>
      <c r="T171" s="3" t="s">
        <v>146</v>
      </c>
      <c r="U171" s="3">
        <v>0.93500000000000005</v>
      </c>
      <c r="V171" s="3">
        <v>30.8</v>
      </c>
      <c r="W171" s="3" t="s">
        <v>142</v>
      </c>
      <c r="X171"/>
      <c r="Y171" s="28">
        <f>10^((((LOG(P171*Q171))*1.689)+1.776))</f>
        <v>1203.6862874797346</v>
      </c>
      <c r="Z171" s="28">
        <f>10^((((LOG(P171*Q171))*1.5)+1.33))</f>
        <v>307.99068249161792</v>
      </c>
      <c r="AA171" s="59">
        <f>10^((((LOG(P171*Q171))*1.684)+1.586))</f>
        <v>770.28514243828567</v>
      </c>
      <c r="AB171" s="28">
        <f>10^((((LOG(P171*Q171))*1.734)+1.279))</f>
        <v>415.21156389275035</v>
      </c>
      <c r="AC171" s="28">
        <f>10^((((LOG(P171*Q171))*1.624)+1.427))</f>
        <v>480.07602514530868</v>
      </c>
      <c r="AD171" s="28">
        <f>10^((((LOG(P171*Q171))*1.47)+1.26))</f>
        <v>248.52313684337449</v>
      </c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</row>
    <row r="172" spans="1:137" s="7" customFormat="1" ht="56" customHeight="1">
      <c r="A172" s="1" t="s">
        <v>0</v>
      </c>
      <c r="B172" s="1" t="s">
        <v>1</v>
      </c>
      <c r="C172" s="2" t="s">
        <v>2</v>
      </c>
      <c r="D172" s="2" t="s">
        <v>9</v>
      </c>
      <c r="E172" s="3">
        <v>40541</v>
      </c>
      <c r="F172" s="3">
        <v>159</v>
      </c>
      <c r="G172" s="3" t="s">
        <v>55</v>
      </c>
      <c r="H172" s="1" t="s">
        <v>56</v>
      </c>
      <c r="I172" s="3" t="s">
        <v>6</v>
      </c>
      <c r="J172" s="3" t="s">
        <v>54</v>
      </c>
      <c r="K172" s="3" t="s">
        <v>121</v>
      </c>
      <c r="L172" s="3"/>
      <c r="M172" s="3" t="s">
        <v>8</v>
      </c>
      <c r="N172" s="1"/>
      <c r="O172" s="11"/>
      <c r="P172" s="12">
        <v>4.1779999999999999</v>
      </c>
      <c r="Q172" s="12">
        <v>1.893</v>
      </c>
      <c r="R172" s="12">
        <v>0</v>
      </c>
      <c r="S172" s="28">
        <f>10^(((LOG((P172*Q172)))*1.624)+1.427)</f>
        <v>768.32565800367786</v>
      </c>
      <c r="T172" s="3" t="s">
        <v>147</v>
      </c>
      <c r="U172" s="3">
        <v>0.94299999999999995</v>
      </c>
      <c r="V172" s="3">
        <v>29.1</v>
      </c>
      <c r="W172" s="3" t="s">
        <v>142</v>
      </c>
      <c r="X172" s="58"/>
      <c r="Y172" s="28">
        <f>10^((((LOG(P172*Q172))*1.689)+1.776))</f>
        <v>1963.012543819412</v>
      </c>
      <c r="Z172" s="28">
        <f>10^((((LOG(P172*Q172))*1.5)+1.33))</f>
        <v>475.53071579041176</v>
      </c>
      <c r="AA172" s="28">
        <f>10^((((LOG(P172*Q172))*1.684)+1.586))</f>
        <v>1254.3897007174241</v>
      </c>
      <c r="AB172" s="28">
        <f>10^((((LOG(P172*Q172))*1.734)+1.279))</f>
        <v>686.02261404061289</v>
      </c>
      <c r="AC172" s="59">
        <f>10^((((LOG(P172*Q172))*1.624)+1.427))</f>
        <v>768.32565800367786</v>
      </c>
      <c r="AD172" s="28">
        <f>10^((((LOG(P172*Q172))*1.47)+1.26))</f>
        <v>380.39517788340396</v>
      </c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</row>
    <row r="173" spans="1:137" s="7" customFormat="1" ht="56" customHeight="1">
      <c r="A173" s="1" t="s">
        <v>0</v>
      </c>
      <c r="B173" s="1" t="s">
        <v>1</v>
      </c>
      <c r="C173" s="2" t="s">
        <v>2</v>
      </c>
      <c r="D173" s="2" t="s">
        <v>3</v>
      </c>
      <c r="E173" s="3">
        <v>892</v>
      </c>
      <c r="F173" s="1" t="s">
        <v>62</v>
      </c>
      <c r="G173" s="3" t="s">
        <v>59</v>
      </c>
      <c r="H173" s="1" t="s">
        <v>60</v>
      </c>
      <c r="I173" s="3" t="s">
        <v>12</v>
      </c>
      <c r="J173" s="3" t="s">
        <v>225</v>
      </c>
      <c r="K173" s="3" t="s">
        <v>226</v>
      </c>
      <c r="L173" s="3"/>
      <c r="M173" s="1"/>
      <c r="N173" s="1"/>
      <c r="O173" s="1"/>
      <c r="P173" s="4">
        <v>4</v>
      </c>
      <c r="Q173" s="4">
        <v>1.6</v>
      </c>
      <c r="R173" s="4">
        <v>0</v>
      </c>
      <c r="S173" s="28">
        <v>768.13062868761756</v>
      </c>
      <c r="T173" s="3" t="s">
        <v>227</v>
      </c>
      <c r="U173" s="3" t="s">
        <v>228</v>
      </c>
      <c r="V173" s="3" t="s">
        <v>229</v>
      </c>
      <c r="W173" s="3" t="s">
        <v>224</v>
      </c>
      <c r="X173" s="60">
        <f>AVERAGE(Y173:AB173)</f>
        <v>768.13062868761756</v>
      </c>
      <c r="Y173" s="28">
        <f>10^((((LOG(P173*Q173))*1.689)+1.776))</f>
        <v>1372.8970633445176</v>
      </c>
      <c r="Z173" s="28">
        <f>10^((((LOG(P173*Q173))*1.5)+1.33))</f>
        <v>346.15448340069491</v>
      </c>
      <c r="AA173" s="28">
        <f>10^((((LOG(P173*Q173))*1.684)+1.586))</f>
        <v>878.22758920636727</v>
      </c>
      <c r="AB173" s="28">
        <f>10^((((LOG(P173*Q173))*1.734)+1.279))</f>
        <v>475.24337879889038</v>
      </c>
      <c r="AC173" s="28">
        <f>10^((((LOG(P173*Q173))*1.624)+1.427))</f>
        <v>544.79896990456291</v>
      </c>
      <c r="AD173" s="28">
        <f>10^((((LOG(P173*Q173))*1.47)+1.26))</f>
        <v>278.66637088817771</v>
      </c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</row>
    <row r="174" spans="1:137" s="7" customFormat="1" ht="56" customHeight="1">
      <c r="A174" s="1" t="s">
        <v>0</v>
      </c>
      <c r="B174" s="1" t="s">
        <v>1</v>
      </c>
      <c r="C174" s="2" t="s">
        <v>2</v>
      </c>
      <c r="D174" s="2" t="s">
        <v>36</v>
      </c>
      <c r="E174" s="3">
        <v>725</v>
      </c>
      <c r="F174" s="1" t="s">
        <v>51</v>
      </c>
      <c r="G174" s="3" t="s">
        <v>40</v>
      </c>
      <c r="H174" s="1" t="s">
        <v>41</v>
      </c>
      <c r="I174" s="3" t="s">
        <v>12</v>
      </c>
      <c r="J174" s="3" t="s">
        <v>52</v>
      </c>
      <c r="K174" s="3" t="s">
        <v>119</v>
      </c>
      <c r="L174" s="3"/>
      <c r="M174" s="1"/>
      <c r="N174" s="1"/>
      <c r="O174" s="1"/>
      <c r="P174" s="4">
        <v>3.1819999999999999</v>
      </c>
      <c r="Q174" s="4">
        <v>1.6</v>
      </c>
      <c r="R174" s="4">
        <v>0</v>
      </c>
      <c r="S174" s="28">
        <f>AVERAGE((10^(((LOG((P174*Q174)))*1.689)+1.776)),(10^(((LOG((P174*Q174)))*1.684)+1.586)))</f>
        <v>765.14668703308519</v>
      </c>
      <c r="T174" s="3" t="s">
        <v>143</v>
      </c>
      <c r="U174" s="3" t="s">
        <v>144</v>
      </c>
      <c r="V174" s="3" t="s">
        <v>145</v>
      </c>
      <c r="W174" s="3" t="s">
        <v>142</v>
      </c>
      <c r="X174" s="60">
        <f>AVERAGE(Y174,AA174)</f>
        <v>765.14668703308519</v>
      </c>
      <c r="Y174" s="28">
        <f>10^((((LOG(P174*Q174))*1.689)+1.776))</f>
        <v>932.86596153859045</v>
      </c>
      <c r="Z174" s="28">
        <f>10^((((LOG(P174*Q174))*1.5)+1.33))</f>
        <v>245.60106004899549</v>
      </c>
      <c r="AA174" s="28">
        <f>10^((((LOG(P174*Q174))*1.684)+1.586))</f>
        <v>597.42741252757992</v>
      </c>
      <c r="AB174" s="28">
        <f>10^((((LOG(P174*Q174))*1.734)+1.279))</f>
        <v>319.61426458823462</v>
      </c>
      <c r="AC174" s="28">
        <f>10^((((LOG(P174*Q174))*1.624)+1.427))</f>
        <v>375.73005539898656</v>
      </c>
      <c r="AD174" s="28">
        <f>10^((((LOG(P174*Q174))*1.47)+1.26))</f>
        <v>199.07908326843349</v>
      </c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</row>
    <row r="175" spans="1:137" s="7" customFormat="1" ht="56" customHeight="1">
      <c r="A175" s="1" t="s">
        <v>0</v>
      </c>
      <c r="B175" s="1" t="s">
        <v>1</v>
      </c>
      <c r="C175" s="2" t="s">
        <v>2</v>
      </c>
      <c r="D175" s="2" t="s">
        <v>36</v>
      </c>
      <c r="E175" s="3">
        <v>725</v>
      </c>
      <c r="F175" s="3" t="s">
        <v>200</v>
      </c>
      <c r="G175" s="3" t="s">
        <v>40</v>
      </c>
      <c r="H175" s="1" t="s">
        <v>41</v>
      </c>
      <c r="I175" s="3" t="s">
        <v>12</v>
      </c>
      <c r="J175" s="3" t="s">
        <v>53</v>
      </c>
      <c r="K175" s="3" t="s">
        <v>120</v>
      </c>
      <c r="L175" s="3"/>
      <c r="M175" s="1"/>
      <c r="N175" s="1"/>
      <c r="O175" s="1"/>
      <c r="P175" s="4">
        <v>4.16</v>
      </c>
      <c r="Q175" s="4">
        <v>1.4159999999999999</v>
      </c>
      <c r="R175" s="4">
        <v>0</v>
      </c>
      <c r="S175" s="28">
        <f>10^(((LOG((P175*Q175)))*1.684)+1.586)</f>
        <v>763.73674761359223</v>
      </c>
      <c r="T175" s="3" t="s">
        <v>146</v>
      </c>
      <c r="U175" s="3">
        <v>0.93500000000000005</v>
      </c>
      <c r="V175" s="3">
        <v>30.8</v>
      </c>
      <c r="W175" s="3" t="s">
        <v>142</v>
      </c>
      <c r="X175"/>
      <c r="Y175" s="28">
        <f>10^((((LOG(P175*Q175))*1.689)+1.776))</f>
        <v>1193.4231838466203</v>
      </c>
      <c r="Z175" s="28">
        <f>10^((((LOG(P175*Q175))*1.5)+1.33))</f>
        <v>305.65737283285353</v>
      </c>
      <c r="AA175" s="59">
        <f>10^((((LOG(P175*Q175))*1.684)+1.586))</f>
        <v>763.73674761359223</v>
      </c>
      <c r="AB175" s="28">
        <f>10^((((LOG(P175*Q175))*1.734)+1.279))</f>
        <v>411.57739742963264</v>
      </c>
      <c r="AC175" s="28">
        <f>10^((((LOG(P175*Q175))*1.624)+1.427))</f>
        <v>476.13958861937607</v>
      </c>
      <c r="AD175" s="28">
        <f>10^((((LOG(P175*Q175))*1.47)+1.26))</f>
        <v>246.67786358282095</v>
      </c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</row>
    <row r="176" spans="1:137" s="7" customFormat="1" ht="56" customHeight="1">
      <c r="A176" s="1" t="s">
        <v>0</v>
      </c>
      <c r="B176" s="1" t="s">
        <v>1</v>
      </c>
      <c r="C176" s="2" t="s">
        <v>2</v>
      </c>
      <c r="D176" s="2" t="s">
        <v>36</v>
      </c>
      <c r="E176" s="3">
        <v>725</v>
      </c>
      <c r="F176" s="3" t="s">
        <v>200</v>
      </c>
      <c r="G176" s="3" t="s">
        <v>40</v>
      </c>
      <c r="H176" s="1" t="s">
        <v>41</v>
      </c>
      <c r="I176" s="3" t="s">
        <v>12</v>
      </c>
      <c r="J176" s="3" t="s">
        <v>53</v>
      </c>
      <c r="K176" s="3" t="s">
        <v>120</v>
      </c>
      <c r="L176" s="3"/>
      <c r="M176" s="1"/>
      <c r="N176" s="1"/>
      <c r="O176" s="1"/>
      <c r="P176" s="4">
        <v>3.9780000000000002</v>
      </c>
      <c r="Q176" s="4">
        <v>1.48</v>
      </c>
      <c r="R176" s="4">
        <v>0</v>
      </c>
      <c r="S176" s="28">
        <f>10^(((LOG((P176*Q176)))*1.684)+1.586)</f>
        <v>763.05565667361634</v>
      </c>
      <c r="T176" s="3" t="s">
        <v>146</v>
      </c>
      <c r="U176" s="3">
        <v>0.93500000000000005</v>
      </c>
      <c r="V176" s="3">
        <v>30.8</v>
      </c>
      <c r="W176" s="3" t="s">
        <v>142</v>
      </c>
      <c r="X176"/>
      <c r="Y176" s="28">
        <f>10^((((LOG(P176*Q176))*1.689)+1.776))</f>
        <v>1192.3557453203339</v>
      </c>
      <c r="Z176" s="28">
        <f>10^((((LOG(P176*Q176))*1.5)+1.33))</f>
        <v>305.41456279930469</v>
      </c>
      <c r="AA176" s="59">
        <f>10^((((LOG(P176*Q176))*1.684)+1.586))</f>
        <v>763.05565667361634</v>
      </c>
      <c r="AB176" s="28">
        <f>10^((((LOG(P176*Q176))*1.734)+1.279))</f>
        <v>411.19946497600517</v>
      </c>
      <c r="AC176" s="28">
        <f>10^((((LOG(P176*Q176))*1.624)+1.427))</f>
        <v>475.73009555768152</v>
      </c>
      <c r="AD176" s="28">
        <f>10^((((LOG(P176*Q176))*1.47)+1.26))</f>
        <v>246.48582368862122</v>
      </c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</row>
    <row r="177" spans="1:137" s="7" customFormat="1" ht="56" customHeight="1">
      <c r="A177" s="1" t="s">
        <v>0</v>
      </c>
      <c r="B177" s="1" t="s">
        <v>1</v>
      </c>
      <c r="C177" s="2" t="s">
        <v>2</v>
      </c>
      <c r="D177" s="2" t="s">
        <v>36</v>
      </c>
      <c r="E177" s="3">
        <v>725</v>
      </c>
      <c r="F177" s="3" t="s">
        <v>200</v>
      </c>
      <c r="G177" s="3" t="s">
        <v>40</v>
      </c>
      <c r="H177" s="1" t="s">
        <v>41</v>
      </c>
      <c r="I177" s="3" t="s">
        <v>12</v>
      </c>
      <c r="J177" s="3" t="s">
        <v>53</v>
      </c>
      <c r="K177" s="3" t="s">
        <v>120</v>
      </c>
      <c r="L177" s="3"/>
      <c r="M177" s="1"/>
      <c r="N177" s="1"/>
      <c r="O177" s="1"/>
      <c r="P177" s="4">
        <v>4.09</v>
      </c>
      <c r="Q177" s="4">
        <v>1.4390000000000001</v>
      </c>
      <c r="R177" s="4">
        <v>0</v>
      </c>
      <c r="S177" s="28">
        <f>10^(((LOG((P177*Q177)))*1.684)+1.586)</f>
        <v>762.63446437307425</v>
      </c>
      <c r="T177" s="3" t="s">
        <v>146</v>
      </c>
      <c r="U177" s="3">
        <v>0.93500000000000005</v>
      </c>
      <c r="V177" s="3">
        <v>30.8</v>
      </c>
      <c r="W177" s="3" t="s">
        <v>142</v>
      </c>
      <c r="X177"/>
      <c r="Y177" s="28">
        <f>10^((((LOG(P177*Q177))*1.689)+1.776))</f>
        <v>1191.6956338754201</v>
      </c>
      <c r="Z177" s="28">
        <f>10^((((LOG(P177*Q177))*1.5)+1.33))</f>
        <v>305.26439520633647</v>
      </c>
      <c r="AA177" s="59">
        <f>10^((((LOG(P177*Q177))*1.684)+1.586))</f>
        <v>762.63446437307425</v>
      </c>
      <c r="AB177" s="28">
        <f>10^((((LOG(P177*Q177))*1.734)+1.279))</f>
        <v>410.96575341571565</v>
      </c>
      <c r="AC177" s="28">
        <f>10^((((LOG(P177*Q177))*1.624)+1.427))</f>
        <v>475.47685512720801</v>
      </c>
      <c r="AD177" s="28">
        <f>10^((((LOG(P177*Q177))*1.47)+1.26))</f>
        <v>246.36705372153924</v>
      </c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</row>
    <row r="178" spans="1:137" s="7" customFormat="1" ht="56" customHeight="1">
      <c r="A178" s="1" t="s">
        <v>0</v>
      </c>
      <c r="B178" s="1" t="s">
        <v>1</v>
      </c>
      <c r="C178" s="2" t="s">
        <v>2</v>
      </c>
      <c r="D178" s="2" t="s">
        <v>36</v>
      </c>
      <c r="E178" s="3">
        <v>725</v>
      </c>
      <c r="F178" s="1" t="s">
        <v>51</v>
      </c>
      <c r="G178" s="3" t="s">
        <v>40</v>
      </c>
      <c r="H178" s="1" t="s">
        <v>41</v>
      </c>
      <c r="I178" s="3" t="s">
        <v>12</v>
      </c>
      <c r="J178" s="3" t="s">
        <v>52</v>
      </c>
      <c r="K178" s="3" t="s">
        <v>119</v>
      </c>
      <c r="L178" s="3"/>
      <c r="M178" s="1"/>
      <c r="N178" s="1"/>
      <c r="O178" s="1"/>
      <c r="P178" s="4">
        <v>2.9899999999999998</v>
      </c>
      <c r="Q178" s="4">
        <v>1.6969999999999998</v>
      </c>
      <c r="R178" s="4">
        <v>0</v>
      </c>
      <c r="S178" s="28">
        <f>AVERAGE((10^(((LOG((P178*Q178)))*1.689)+1.776)),(10^(((LOG((P178*Q178)))*1.684)+1.586)))</f>
        <v>760.79839540663443</v>
      </c>
      <c r="T178" s="3" t="s">
        <v>143</v>
      </c>
      <c r="U178" s="3" t="s">
        <v>144</v>
      </c>
      <c r="V178" s="3" t="s">
        <v>145</v>
      </c>
      <c r="W178" s="3" t="s">
        <v>142</v>
      </c>
      <c r="X178" s="60">
        <f>AVERAGE(Y178,AA178)</f>
        <v>760.79839540663443</v>
      </c>
      <c r="Y178" s="28">
        <f>10^((((LOG(P178*Q178))*1.689)+1.776))</f>
        <v>927.55841280145387</v>
      </c>
      <c r="Z178" s="28">
        <f>10^((((LOG(P178*Q178))*1.5)+1.33))</f>
        <v>244.35967900464848</v>
      </c>
      <c r="AA178" s="28">
        <f>10^((((LOG(P178*Q178))*1.684)+1.586))</f>
        <v>594.0383780118151</v>
      </c>
      <c r="AB178" s="28">
        <f>10^((((LOG(P178*Q178))*1.734)+1.279))</f>
        <v>317.74750941759407</v>
      </c>
      <c r="AC178" s="28">
        <f>10^((((LOG(P178*Q178))*1.624)+1.427))</f>
        <v>373.67437926873208</v>
      </c>
      <c r="AD178" s="28">
        <f>10^((((LOG(P178*Q178))*1.47)+1.26))</f>
        <v>198.09292057536911</v>
      </c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</row>
    <row r="179" spans="1:137" s="7" customFormat="1" ht="56" customHeight="1">
      <c r="A179" s="1" t="s">
        <v>0</v>
      </c>
      <c r="B179" s="1" t="s">
        <v>1</v>
      </c>
      <c r="C179" s="2" t="s">
        <v>2</v>
      </c>
      <c r="D179" s="2" t="s">
        <v>36</v>
      </c>
      <c r="E179" s="3">
        <v>725</v>
      </c>
      <c r="F179" s="1" t="s">
        <v>51</v>
      </c>
      <c r="G179" s="3" t="s">
        <v>40</v>
      </c>
      <c r="H179" s="1" t="s">
        <v>41</v>
      </c>
      <c r="I179" s="3" t="s">
        <v>12</v>
      </c>
      <c r="J179" s="3" t="s">
        <v>52</v>
      </c>
      <c r="K179" s="3" t="s">
        <v>119</v>
      </c>
      <c r="L179" s="3"/>
      <c r="M179" s="1"/>
      <c r="N179" s="1"/>
      <c r="O179" s="1"/>
      <c r="P179" s="4">
        <v>2.8039999999999998</v>
      </c>
      <c r="Q179" s="4">
        <v>1.8089999999999999</v>
      </c>
      <c r="R179" s="4">
        <v>0</v>
      </c>
      <c r="S179" s="28">
        <f>AVERAGE((10^(((LOG((P179*Q179)))*1.689)+1.776)),(10^(((LOG((P179*Q179)))*1.684)+1.586)))</f>
        <v>760.39522798106452</v>
      </c>
      <c r="T179" s="3" t="s">
        <v>143</v>
      </c>
      <c r="U179" s="3" t="s">
        <v>144</v>
      </c>
      <c r="V179" s="3" t="s">
        <v>145</v>
      </c>
      <c r="W179" s="3" t="s">
        <v>142</v>
      </c>
      <c r="X179" s="60">
        <f>AVERAGE(Y179,AA179)</f>
        <v>760.39522798106452</v>
      </c>
      <c r="Y179" s="28">
        <f>10^((((LOG(P179*Q179))*1.689)+1.776))</f>
        <v>927.06630619038526</v>
      </c>
      <c r="Z179" s="28">
        <f>10^((((LOG(P179*Q179))*1.5)+1.33))</f>
        <v>244.244540130095</v>
      </c>
      <c r="AA179" s="28">
        <f>10^((((LOG(P179*Q179))*1.684)+1.586))</f>
        <v>593.72414977174378</v>
      </c>
      <c r="AB179" s="28">
        <f>10^((((LOG(P179*Q179))*1.734)+1.279))</f>
        <v>317.57444154330381</v>
      </c>
      <c r="AC179" s="28">
        <f>10^((((LOG(P179*Q179))*1.624)+1.427))</f>
        <v>373.48375768993481</v>
      </c>
      <c r="AD179" s="28">
        <f>10^((((LOG(P179*Q179))*1.47)+1.26))</f>
        <v>198.00144829384959</v>
      </c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</row>
    <row r="180" spans="1:137" s="7" customFormat="1" ht="56" customHeight="1">
      <c r="A180" s="1" t="s">
        <v>0</v>
      </c>
      <c r="B180" s="1" t="s">
        <v>1</v>
      </c>
      <c r="C180" s="2" t="s">
        <v>2</v>
      </c>
      <c r="D180" s="2" t="s">
        <v>3</v>
      </c>
      <c r="E180" s="3">
        <v>892</v>
      </c>
      <c r="F180" s="1">
        <v>19</v>
      </c>
      <c r="G180" s="3" t="s">
        <v>59</v>
      </c>
      <c r="H180" s="1" t="s">
        <v>60</v>
      </c>
      <c r="I180" s="3" t="s">
        <v>12</v>
      </c>
      <c r="J180" s="3" t="s">
        <v>32</v>
      </c>
      <c r="K180" s="3" t="s">
        <v>118</v>
      </c>
      <c r="L180" s="3"/>
      <c r="M180" s="1" t="s">
        <v>21</v>
      </c>
      <c r="N180" s="1"/>
      <c r="O180" s="1"/>
      <c r="P180" s="4">
        <v>2.5949999999999998</v>
      </c>
      <c r="Q180" s="4">
        <v>1.736</v>
      </c>
      <c r="R180" s="4">
        <v>0</v>
      </c>
      <c r="S180" s="28">
        <f>(10^(((LOG((P180*Q180)))*1.689)+1.776))</f>
        <v>758.71292623921454</v>
      </c>
      <c r="T180" s="3" t="s">
        <v>122</v>
      </c>
      <c r="U180" s="3">
        <v>0.94199999999999995</v>
      </c>
      <c r="V180" s="3">
        <v>29.2</v>
      </c>
      <c r="W180" s="3" t="s">
        <v>128</v>
      </c>
      <c r="X180"/>
      <c r="Y180" s="59">
        <f>10^((((LOG(P180*Q180))*1.689)+1.776))</f>
        <v>758.71292623921454</v>
      </c>
      <c r="Z180" s="28">
        <f>10^((((LOG(P180*Q180))*1.5)+1.33))</f>
        <v>204.4234081319714</v>
      </c>
      <c r="AA180" s="28">
        <f>10^((((LOG(P180*Q180))*1.684)+1.586))</f>
        <v>486.19338740215801</v>
      </c>
      <c r="AB180" s="28">
        <f>10^((((LOG(P180*Q180))*1.734)+1.279))</f>
        <v>258.51955635860628</v>
      </c>
      <c r="AC180" s="28">
        <f>10^((((LOG(P180*Q180))*1.624)+1.427))</f>
        <v>308.02631679426764</v>
      </c>
      <c r="AD180" s="28">
        <f>10^((((LOG(P180*Q180))*1.47)+1.26))</f>
        <v>166.31063127883093</v>
      </c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</row>
    <row r="181" spans="1:137" s="7" customFormat="1" ht="56" customHeight="1">
      <c r="A181" s="1" t="s">
        <v>0</v>
      </c>
      <c r="B181" s="1" t="s">
        <v>1</v>
      </c>
      <c r="C181" s="2" t="s">
        <v>2</v>
      </c>
      <c r="D181" s="2" t="s">
        <v>36</v>
      </c>
      <c r="E181" s="3">
        <v>725</v>
      </c>
      <c r="F181" s="1" t="s">
        <v>51</v>
      </c>
      <c r="G181" s="3" t="s">
        <v>40</v>
      </c>
      <c r="H181" s="1" t="s">
        <v>41</v>
      </c>
      <c r="I181" s="3" t="s">
        <v>12</v>
      </c>
      <c r="J181" s="3" t="s">
        <v>52</v>
      </c>
      <c r="K181" s="3" t="s">
        <v>119</v>
      </c>
      <c r="L181" s="3"/>
      <c r="M181" s="1"/>
      <c r="N181" s="1"/>
      <c r="O181" s="1"/>
      <c r="P181" s="4">
        <v>3.5070000000000001</v>
      </c>
      <c r="Q181" s="4">
        <v>1.444</v>
      </c>
      <c r="R181" s="4">
        <v>0</v>
      </c>
      <c r="S181" s="28">
        <f>AVERAGE((10^(((LOG((P181*Q181)))*1.689)+1.776)),(10^(((LOG((P181*Q181)))*1.684)+1.586)))</f>
        <v>758.29025803097556</v>
      </c>
      <c r="T181" s="3" t="s">
        <v>143</v>
      </c>
      <c r="U181" s="3" t="s">
        <v>144</v>
      </c>
      <c r="V181" s="3" t="s">
        <v>145</v>
      </c>
      <c r="W181" s="3" t="s">
        <v>142</v>
      </c>
      <c r="X181" s="60">
        <f>AVERAGE(Y181,AA181)</f>
        <v>758.29025803097556</v>
      </c>
      <c r="Y181" s="28">
        <f>10^((((LOG(P181*Q181))*1.689)+1.776))</f>
        <v>924.49698241018723</v>
      </c>
      <c r="Z181" s="28">
        <f>10^((((LOG(P181*Q181))*1.5)+1.33))</f>
        <v>243.64328067289267</v>
      </c>
      <c r="AA181" s="28">
        <f>10^((((LOG(P181*Q181))*1.684)+1.586))</f>
        <v>592.08353365176401</v>
      </c>
      <c r="AB181" s="28">
        <f>10^((((LOG(P181*Q181))*1.734)+1.279))</f>
        <v>316.67088158411053</v>
      </c>
      <c r="AC181" s="28">
        <f>10^((((LOG(P181*Q181))*1.624)+1.427))</f>
        <v>372.48844551523405</v>
      </c>
      <c r="AD181" s="28">
        <f>10^((((LOG(P181*Q181))*1.47)+1.26))</f>
        <v>197.52376263969327</v>
      </c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</row>
    <row r="182" spans="1:137" s="7" customFormat="1" ht="56" customHeight="1">
      <c r="A182" s="1" t="s">
        <v>0</v>
      </c>
      <c r="B182" s="1" t="s">
        <v>1</v>
      </c>
      <c r="C182" s="2" t="s">
        <v>2</v>
      </c>
      <c r="D182" s="2" t="s">
        <v>3</v>
      </c>
      <c r="E182" s="3">
        <v>1222</v>
      </c>
      <c r="F182" s="1">
        <v>1</v>
      </c>
      <c r="G182" s="1" t="s">
        <v>42</v>
      </c>
      <c r="H182" s="1" t="s">
        <v>43</v>
      </c>
      <c r="I182" s="3" t="s">
        <v>12</v>
      </c>
      <c r="J182" s="3" t="s">
        <v>54</v>
      </c>
      <c r="K182" s="3" t="s">
        <v>121</v>
      </c>
      <c r="L182" s="3"/>
      <c r="M182" s="1" t="s">
        <v>21</v>
      </c>
      <c r="N182" s="1"/>
      <c r="O182" s="1"/>
      <c r="P182" s="4">
        <v>4.2359999999999998</v>
      </c>
      <c r="Q182" s="4">
        <v>1.85</v>
      </c>
      <c r="R182" s="4">
        <v>0</v>
      </c>
      <c r="S182" s="28">
        <f>10^(((LOG((P182*Q182)))*1.624)+1.427)</f>
        <v>756.94330493974189</v>
      </c>
      <c r="T182" s="3" t="s">
        <v>147</v>
      </c>
      <c r="U182" s="3">
        <v>0.94299999999999995</v>
      </c>
      <c r="V182" s="3">
        <v>29.1</v>
      </c>
      <c r="W182" s="3" t="s">
        <v>142</v>
      </c>
      <c r="X182" s="58"/>
      <c r="Y182" s="28">
        <f>10^((((LOG(P182*Q182))*1.689)+1.776))</f>
        <v>1932.7765655060136</v>
      </c>
      <c r="Z182" s="28">
        <f>10^((((LOG(P182*Q182))*1.5)+1.33))</f>
        <v>469.02017000377685</v>
      </c>
      <c r="AA182" s="28">
        <f>10^((((LOG(P182*Q182))*1.684)+1.586))</f>
        <v>1235.1252859489221</v>
      </c>
      <c r="AB182" s="28">
        <f>10^((((LOG(P182*Q182))*1.734)+1.279))</f>
        <v>675.17662264438206</v>
      </c>
      <c r="AC182" s="59">
        <f>10^((((LOG(P182*Q182))*1.624)+1.427))</f>
        <v>756.94330493974189</v>
      </c>
      <c r="AD182" s="28">
        <f>10^((((LOG(P182*Q182))*1.47)+1.26))</f>
        <v>375.29060233196833</v>
      </c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</row>
    <row r="183" spans="1:137" s="7" customFormat="1" ht="56" customHeight="1">
      <c r="A183" s="1" t="s">
        <v>0</v>
      </c>
      <c r="B183" s="1" t="s">
        <v>1</v>
      </c>
      <c r="C183" s="2" t="s">
        <v>2</v>
      </c>
      <c r="D183" s="2" t="s">
        <v>28</v>
      </c>
      <c r="E183" s="3">
        <v>1018</v>
      </c>
      <c r="F183" s="1"/>
      <c r="G183" s="3" t="s">
        <v>33</v>
      </c>
      <c r="H183" s="1" t="s">
        <v>34</v>
      </c>
      <c r="I183" s="3" t="s">
        <v>6</v>
      </c>
      <c r="J183" s="3" t="s">
        <v>65</v>
      </c>
      <c r="K183" s="3" t="s">
        <v>220</v>
      </c>
      <c r="L183" s="3"/>
      <c r="M183" s="1"/>
      <c r="N183" s="1"/>
      <c r="O183" s="11"/>
      <c r="P183" s="12">
        <v>3.343</v>
      </c>
      <c r="Q183" s="12">
        <v>1.7690000000000001</v>
      </c>
      <c r="R183" s="12">
        <v>0</v>
      </c>
      <c r="S183" s="28">
        <v>754.42030502240061</v>
      </c>
      <c r="T183" s="3" t="s">
        <v>221</v>
      </c>
      <c r="U183" s="3" t="s">
        <v>222</v>
      </c>
      <c r="V183" s="3" t="s">
        <v>223</v>
      </c>
      <c r="W183" s="3" t="s">
        <v>224</v>
      </c>
      <c r="X183" s="60">
        <f>AVERAGE(Y183,Z183)</f>
        <v>754.42030502240061</v>
      </c>
      <c r="Y183" s="28">
        <f>10^((((LOG(P183*Q183))*1.689)+1.776))</f>
        <v>1201.3751648427681</v>
      </c>
      <c r="Z183" s="28">
        <f>10^((((LOG(P183*Q183))*1.5)+1.33))</f>
        <v>307.46544520203315</v>
      </c>
      <c r="AA183" s="28">
        <f>10^((((LOG(P183*Q183))*1.684)+1.586))</f>
        <v>768.8105402565667</v>
      </c>
      <c r="AB183" s="28">
        <f>10^((((LOG(P183*Q183))*1.734)+1.279))</f>
        <v>414.39312276151617</v>
      </c>
      <c r="AC183" s="28">
        <f>10^((((LOG(P183*Q183))*1.624)+1.427))</f>
        <v>479.1897019248791</v>
      </c>
      <c r="AD183" s="28">
        <f>10^((((LOG(P183*Q183))*1.47)+1.26))</f>
        <v>248.10778294952854</v>
      </c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</row>
    <row r="184" spans="1:137" s="7" customFormat="1" ht="56" customHeight="1">
      <c r="A184" s="1" t="s">
        <v>0</v>
      </c>
      <c r="B184" s="1" t="s">
        <v>1</v>
      </c>
      <c r="C184" s="2" t="s">
        <v>2</v>
      </c>
      <c r="D184" s="2" t="s">
        <v>36</v>
      </c>
      <c r="E184" s="3">
        <v>725</v>
      </c>
      <c r="F184" s="3" t="s">
        <v>200</v>
      </c>
      <c r="G184" s="3" t="s">
        <v>40</v>
      </c>
      <c r="H184" s="1" t="s">
        <v>41</v>
      </c>
      <c r="I184" s="3" t="s">
        <v>12</v>
      </c>
      <c r="J184" s="3" t="s">
        <v>53</v>
      </c>
      <c r="K184" s="3" t="s">
        <v>120</v>
      </c>
      <c r="L184" s="3"/>
      <c r="M184" s="1"/>
      <c r="N184" s="1"/>
      <c r="O184" s="1"/>
      <c r="P184" s="4">
        <v>3.6960000000000002</v>
      </c>
      <c r="Q184" s="4">
        <v>1.5820000000000001</v>
      </c>
      <c r="R184" s="4">
        <v>0</v>
      </c>
      <c r="S184" s="28">
        <f>10^(((LOG((P184*Q184)))*1.684)+1.586)</f>
        <v>754.26566019652455</v>
      </c>
      <c r="T184" s="3" t="s">
        <v>146</v>
      </c>
      <c r="U184" s="3">
        <v>0.93500000000000005</v>
      </c>
      <c r="V184" s="3">
        <v>30.8</v>
      </c>
      <c r="W184" s="3" t="s">
        <v>142</v>
      </c>
      <c r="X184"/>
      <c r="Y184" s="28">
        <f>10^((((LOG(P184*Q184))*1.689)+1.776))</f>
        <v>1178.5798942120095</v>
      </c>
      <c r="Z184" s="28">
        <f>10^((((LOG(P184*Q184))*1.5)+1.33))</f>
        <v>302.27878127506489</v>
      </c>
      <c r="AA184" s="59">
        <f>10^((((LOG(P184*Q184))*1.684)+1.586))</f>
        <v>754.26566019652455</v>
      </c>
      <c r="AB184" s="28">
        <f>10^((((LOG(P184*Q184))*1.734)+1.279))</f>
        <v>406.32286113062617</v>
      </c>
      <c r="AC184" s="28">
        <f>10^((((LOG(P184*Q184))*1.624)+1.427))</f>
        <v>470.44410332471409</v>
      </c>
      <c r="AD184" s="28">
        <f>10^((((LOG(P184*Q184))*1.47)+1.26))</f>
        <v>244.00544025363482</v>
      </c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</row>
    <row r="185" spans="1:137" s="7" customFormat="1" ht="56" customHeight="1">
      <c r="A185" s="1" t="s">
        <v>0</v>
      </c>
      <c r="B185" s="1" t="s">
        <v>1</v>
      </c>
      <c r="C185" s="2" t="s">
        <v>2</v>
      </c>
      <c r="D185" s="2" t="s">
        <v>36</v>
      </c>
      <c r="E185" s="3">
        <v>725</v>
      </c>
      <c r="F185" s="1" t="s">
        <v>51</v>
      </c>
      <c r="G185" s="3" t="s">
        <v>40</v>
      </c>
      <c r="H185" s="1" t="s">
        <v>41</v>
      </c>
      <c r="I185" s="3" t="s">
        <v>12</v>
      </c>
      <c r="J185" s="3" t="s">
        <v>52</v>
      </c>
      <c r="K185" s="3" t="s">
        <v>119</v>
      </c>
      <c r="L185" s="3"/>
      <c r="M185" s="1"/>
      <c r="N185" s="1"/>
      <c r="O185" s="1"/>
      <c r="P185" s="4">
        <v>2.891</v>
      </c>
      <c r="Q185" s="4">
        <v>1.746</v>
      </c>
      <c r="R185" s="4">
        <v>0</v>
      </c>
      <c r="S185" s="28">
        <f>AVERAGE((10^(((LOG((P185*Q185)))*1.689)+1.776)),(10^(((LOG((P185*Q185)))*1.684)+1.586)))</f>
        <v>754.1464296456038</v>
      </c>
      <c r="T185" s="3" t="s">
        <v>143</v>
      </c>
      <c r="U185" s="3" t="s">
        <v>144</v>
      </c>
      <c r="V185" s="3" t="s">
        <v>145</v>
      </c>
      <c r="W185" s="3" t="s">
        <v>142</v>
      </c>
      <c r="X185" s="60">
        <f>AVERAGE(Y185,AA185)</f>
        <v>754.1464296456038</v>
      </c>
      <c r="Y185" s="28">
        <f>10^((((LOG(P185*Q185))*1.689)+1.776))</f>
        <v>919.43905457684286</v>
      </c>
      <c r="Z185" s="28">
        <f>10^((((LOG(P185*Q185))*1.5)+1.33))</f>
        <v>242.45910436437273</v>
      </c>
      <c r="AA185" s="28">
        <f>10^((((LOG(P185*Q185))*1.684)+1.586))</f>
        <v>588.85380471436463</v>
      </c>
      <c r="AB185" s="28">
        <f>10^((((LOG(P185*Q185))*1.734)+1.279))</f>
        <v>314.89234421136166</v>
      </c>
      <c r="AC185" s="28">
        <f>10^((((LOG(P185*Q185))*1.624)+1.427))</f>
        <v>370.52877925309537</v>
      </c>
      <c r="AD185" s="28">
        <f>10^((((LOG(P185*Q185))*1.47)+1.26))</f>
        <v>196.58289507422239</v>
      </c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</row>
    <row r="186" spans="1:137" s="7" customFormat="1" ht="56" customHeight="1">
      <c r="A186" s="1" t="s">
        <v>0</v>
      </c>
      <c r="B186" s="1" t="s">
        <v>1</v>
      </c>
      <c r="C186" s="2" t="s">
        <v>2</v>
      </c>
      <c r="D186" s="2" t="s">
        <v>28</v>
      </c>
      <c r="E186" s="3">
        <v>1018</v>
      </c>
      <c r="F186" s="1">
        <v>71</v>
      </c>
      <c r="G186" s="3" t="s">
        <v>33</v>
      </c>
      <c r="H186" s="1" t="s">
        <v>34</v>
      </c>
      <c r="I186" s="3" t="s">
        <v>6</v>
      </c>
      <c r="J186" s="3" t="s">
        <v>32</v>
      </c>
      <c r="K186" s="3" t="s">
        <v>118</v>
      </c>
      <c r="L186" s="3"/>
      <c r="M186" s="1" t="s">
        <v>21</v>
      </c>
      <c r="N186" s="1"/>
      <c r="O186" s="11"/>
      <c r="P186" s="12">
        <v>2.6879999999999997</v>
      </c>
      <c r="Q186" s="12">
        <v>1.6670000000000003</v>
      </c>
      <c r="R186" s="12">
        <v>0</v>
      </c>
      <c r="S186" s="28">
        <f>((10^(((LOG((P186*Q186)))*1.689)+1.776)))</f>
        <v>751.89163922899832</v>
      </c>
      <c r="T186" s="3" t="s">
        <v>122</v>
      </c>
      <c r="U186" s="3">
        <v>0.94199999999999995</v>
      </c>
      <c r="V186" s="3">
        <v>29.2</v>
      </c>
      <c r="W186" s="3" t="s">
        <v>132</v>
      </c>
      <c r="X186"/>
      <c r="Y186" s="59">
        <f>10^((((LOG(P186*Q186))*1.689)+1.776))</f>
        <v>751.89163922899832</v>
      </c>
      <c r="Z186" s="28">
        <f>10^((((LOG(P186*Q186))*1.5)+1.33))</f>
        <v>202.79035538772789</v>
      </c>
      <c r="AA186" s="28">
        <f>10^((((LOG(P186*Q186))*1.684)+1.586))</f>
        <v>481.8350974284462</v>
      </c>
      <c r="AB186" s="28">
        <f>10^((((LOG(P186*Q186))*1.734)+1.279))</f>
        <v>256.13367131223453</v>
      </c>
      <c r="AC186" s="28">
        <f>10^((((LOG(P186*Q186))*1.624)+1.427))</f>
        <v>305.36308848380224</v>
      </c>
      <c r="AD186" s="28">
        <f>10^((((LOG(P186*Q186))*1.47)+1.26))</f>
        <v>165.0085129199542</v>
      </c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</row>
    <row r="187" spans="1:137" ht="56" customHeight="1">
      <c r="A187" s="1" t="s">
        <v>0</v>
      </c>
      <c r="B187" s="1" t="s">
        <v>1</v>
      </c>
      <c r="C187" s="2" t="s">
        <v>2</v>
      </c>
      <c r="D187" s="2" t="s">
        <v>36</v>
      </c>
      <c r="E187" s="3">
        <v>725</v>
      </c>
      <c r="F187" s="3" t="s">
        <v>200</v>
      </c>
      <c r="G187" s="3" t="s">
        <v>40</v>
      </c>
      <c r="H187" s="1" t="s">
        <v>41</v>
      </c>
      <c r="I187" s="3" t="s">
        <v>12</v>
      </c>
      <c r="J187" s="3" t="s">
        <v>53</v>
      </c>
      <c r="K187" s="3" t="s">
        <v>120</v>
      </c>
      <c r="L187" s="3"/>
      <c r="M187" s="1"/>
      <c r="N187" s="1"/>
      <c r="O187" s="1"/>
      <c r="P187" s="4">
        <v>3.6729999999999996</v>
      </c>
      <c r="Q187" s="4">
        <v>1.587</v>
      </c>
      <c r="R187" s="4">
        <v>0</v>
      </c>
      <c r="S187" s="28">
        <f>10^(((LOG((P187*Q187)))*1.684)+1.586)</f>
        <v>750.35501240089764</v>
      </c>
      <c r="T187" s="3" t="s">
        <v>146</v>
      </c>
      <c r="U187" s="3">
        <v>0.93500000000000005</v>
      </c>
      <c r="V187" s="3">
        <v>30.8</v>
      </c>
      <c r="W187" s="3" t="s">
        <v>142</v>
      </c>
      <c r="Y187" s="28">
        <f>10^((((LOG(P187*Q187))*1.689)+1.776))</f>
        <v>1172.4512048411616</v>
      </c>
      <c r="Z187" s="28">
        <f>10^((((LOG(P187*Q187))*1.5)+1.33))</f>
        <v>300.88239865281406</v>
      </c>
      <c r="AA187" s="59">
        <f>10^((((LOG(P187*Q187))*1.684)+1.586))</f>
        <v>750.35501240089764</v>
      </c>
      <c r="AB187" s="28">
        <f>10^((((LOG(P187*Q187))*1.734)+1.279))</f>
        <v>404.15381321105804</v>
      </c>
      <c r="AC187" s="28">
        <f>10^((((LOG(P187*Q187))*1.624)+1.427))</f>
        <v>468.09167435781171</v>
      </c>
      <c r="AD187" s="28">
        <f>10^((((LOG(P187*Q187))*1.47)+1.26))</f>
        <v>242.90074509339993</v>
      </c>
      <c r="EG187" s="8"/>
    </row>
    <row r="188" spans="1:137" ht="56" customHeight="1">
      <c r="A188" s="1" t="s">
        <v>0</v>
      </c>
      <c r="B188" s="1" t="s">
        <v>1</v>
      </c>
      <c r="C188" s="2" t="s">
        <v>2</v>
      </c>
      <c r="D188" s="2" t="s">
        <v>28</v>
      </c>
      <c r="E188" s="3">
        <v>1018</v>
      </c>
      <c r="F188" s="1">
        <v>3</v>
      </c>
      <c r="G188" s="3" t="s">
        <v>33</v>
      </c>
      <c r="H188" s="1" t="s">
        <v>34</v>
      </c>
      <c r="I188" s="3" t="s">
        <v>6</v>
      </c>
      <c r="J188" s="3" t="s">
        <v>76</v>
      </c>
      <c r="K188" s="3" t="s">
        <v>121</v>
      </c>
      <c r="L188" s="3"/>
      <c r="M188" s="1"/>
      <c r="N188" s="1"/>
      <c r="O188" s="11"/>
      <c r="P188" s="12">
        <v>4.2229999999999999</v>
      </c>
      <c r="Q188" s="12">
        <v>1.845</v>
      </c>
      <c r="R188" s="12">
        <v>0</v>
      </c>
      <c r="S188" s="28">
        <f>10^(((LOG((P188*Q188)))*1.624)+1.427)</f>
        <v>749.8713170150678</v>
      </c>
      <c r="T188" s="3" t="s">
        <v>147</v>
      </c>
      <c r="U188" s="3">
        <v>0.94299999999999995</v>
      </c>
      <c r="V188" s="3">
        <v>29.1</v>
      </c>
      <c r="W188" s="3" t="s">
        <v>166</v>
      </c>
      <c r="X188" s="60">
        <f>AVERAGE(AC188:AD188)</f>
        <v>560.99336306882128</v>
      </c>
      <c r="Y188" s="28">
        <f>10^((((LOG(P188*Q188))*1.689)+1.776))</f>
        <v>1913.999748140476</v>
      </c>
      <c r="Z188" s="28">
        <f>10^((((LOG(P188*Q188))*1.5)+1.33))</f>
        <v>464.97133282514409</v>
      </c>
      <c r="AA188" s="28">
        <f>10^((((LOG(P188*Q188))*1.684)+1.586))</f>
        <v>1223.1614610904837</v>
      </c>
      <c r="AB188" s="28">
        <f>10^((((LOG(P188*Q188))*1.734)+1.279))</f>
        <v>668.4434339700008</v>
      </c>
      <c r="AC188" s="59">
        <f>10^((((LOG(P188*Q188))*1.624)+1.427))</f>
        <v>749.8713170150678</v>
      </c>
      <c r="AD188" s="28">
        <f>10^((((LOG(P188*Q188))*1.47)+1.26))</f>
        <v>372.11540912257482</v>
      </c>
    </row>
    <row r="189" spans="1:137" ht="56" customHeight="1">
      <c r="A189" s="1" t="s">
        <v>0</v>
      </c>
      <c r="B189" s="1" t="s">
        <v>1</v>
      </c>
      <c r="C189" s="2" t="s">
        <v>2</v>
      </c>
      <c r="D189" s="2" t="s">
        <v>36</v>
      </c>
      <c r="E189" s="3">
        <v>725</v>
      </c>
      <c r="F189" s="1" t="s">
        <v>51</v>
      </c>
      <c r="G189" s="3" t="s">
        <v>40</v>
      </c>
      <c r="H189" s="1" t="s">
        <v>41</v>
      </c>
      <c r="I189" s="3" t="s">
        <v>12</v>
      </c>
      <c r="J189" s="3" t="s">
        <v>52</v>
      </c>
      <c r="K189" s="3" t="s">
        <v>119</v>
      </c>
      <c r="L189" s="3"/>
      <c r="M189" s="1"/>
      <c r="N189" s="1"/>
      <c r="O189" s="1"/>
      <c r="P189" s="4">
        <v>3.5569999999999999</v>
      </c>
      <c r="Q189" s="4">
        <v>1.4140000000000001</v>
      </c>
      <c r="R189" s="4">
        <v>0</v>
      </c>
      <c r="S189" s="28">
        <f>AVERAGE((10^(((LOG((P189*Q189)))*1.689)+1.776)),(10^(((LOG((P189*Q189)))*1.684)+1.586)))</f>
        <v>749.59292087318875</v>
      </c>
      <c r="T189" s="3" t="s">
        <v>143</v>
      </c>
      <c r="U189" s="3" t="s">
        <v>144</v>
      </c>
      <c r="V189" s="3" t="s">
        <v>145</v>
      </c>
      <c r="W189" s="3" t="s">
        <v>142</v>
      </c>
      <c r="X189" s="60">
        <f>AVERAGE(Y189,AA189)</f>
        <v>749.59292087318875</v>
      </c>
      <c r="Y189" s="28">
        <f>10^((((LOG(P189*Q189))*1.689)+1.776))</f>
        <v>913.88111076285622</v>
      </c>
      <c r="Z189" s="28">
        <f>10^((((LOG(P189*Q189))*1.5)+1.33))</f>
        <v>241.15702186648849</v>
      </c>
      <c r="AA189" s="28">
        <f>10^((((LOG(P189*Q189))*1.684)+1.586))</f>
        <v>585.30473098352127</v>
      </c>
      <c r="AB189" s="28">
        <f>10^((((LOG(P189*Q189))*1.734)+1.279))</f>
        <v>312.93828505270619</v>
      </c>
      <c r="AC189" s="28">
        <f>10^((((LOG(P189*Q189))*1.624)+1.427))</f>
        <v>368.37490599083725</v>
      </c>
      <c r="AD189" s="28">
        <f>10^((((LOG(P189*Q189))*1.47)+1.26))</f>
        <v>195.54824100022822</v>
      </c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</row>
    <row r="190" spans="1:137" ht="56" customHeight="1">
      <c r="A190" s="1" t="s">
        <v>0</v>
      </c>
      <c r="B190" s="1" t="s">
        <v>1</v>
      </c>
      <c r="C190" s="2" t="s">
        <v>2</v>
      </c>
      <c r="D190" s="2" t="s">
        <v>9</v>
      </c>
      <c r="E190" s="3">
        <v>40541</v>
      </c>
      <c r="F190" s="3">
        <v>109</v>
      </c>
      <c r="G190" s="3" t="s">
        <v>55</v>
      </c>
      <c r="H190" s="1" t="s">
        <v>56</v>
      </c>
      <c r="I190" s="3" t="s">
        <v>6</v>
      </c>
      <c r="J190" s="3" t="s">
        <v>54</v>
      </c>
      <c r="K190" s="3" t="s">
        <v>121</v>
      </c>
      <c r="L190" s="3"/>
      <c r="M190" s="3" t="s">
        <v>8</v>
      </c>
      <c r="N190" s="1"/>
      <c r="O190" s="11"/>
      <c r="P190" s="12">
        <v>4.4859999999999998</v>
      </c>
      <c r="Q190" s="12">
        <v>1.7329999999999999</v>
      </c>
      <c r="R190" s="12">
        <v>0</v>
      </c>
      <c r="S190" s="28">
        <f>10^(((LOG((P190*Q190)))*1.624)+1.427)</f>
        <v>747.18530006221545</v>
      </c>
      <c r="T190" s="3" t="s">
        <v>147</v>
      </c>
      <c r="U190" s="3">
        <v>0.94299999999999995</v>
      </c>
      <c r="V190" s="3">
        <v>29.1</v>
      </c>
      <c r="W190" s="3" t="s">
        <v>142</v>
      </c>
      <c r="X190" s="58"/>
      <c r="Y190" s="28">
        <f>10^((((LOG(P190*Q190))*1.689)+1.776))</f>
        <v>1906.869964683674</v>
      </c>
      <c r="Z190" s="28">
        <f>10^((((LOG(P190*Q190))*1.5)+1.33))</f>
        <v>463.43277833606498</v>
      </c>
      <c r="AA190" s="28">
        <f>10^((((LOG(P190*Q190))*1.684)+1.586))</f>
        <v>1218.6185620252052</v>
      </c>
      <c r="AB190" s="28">
        <f>10^((((LOG(P190*Q190))*1.734)+1.279))</f>
        <v>665.88722125430161</v>
      </c>
      <c r="AC190" s="59">
        <f>10^((((LOG(P190*Q190))*1.624)+1.427))</f>
        <v>747.18530006221545</v>
      </c>
      <c r="AD190" s="28">
        <f>10^((((LOG(P190*Q190))*1.47)+1.26))</f>
        <v>370.90869381957384</v>
      </c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</row>
    <row r="191" spans="1:137" ht="56" customHeight="1">
      <c r="A191" s="1" t="s">
        <v>0</v>
      </c>
      <c r="B191" s="1" t="s">
        <v>1</v>
      </c>
      <c r="C191" s="2" t="s">
        <v>2</v>
      </c>
      <c r="D191" s="2" t="s">
        <v>36</v>
      </c>
      <c r="E191" s="3">
        <v>725</v>
      </c>
      <c r="F191" s="1" t="s">
        <v>51</v>
      </c>
      <c r="G191" s="3" t="s">
        <v>40</v>
      </c>
      <c r="H191" s="1" t="s">
        <v>41</v>
      </c>
      <c r="I191" s="3" t="s">
        <v>12</v>
      </c>
      <c r="J191" s="3" t="s">
        <v>52</v>
      </c>
      <c r="K191" s="3" t="s">
        <v>119</v>
      </c>
      <c r="L191" s="3"/>
      <c r="M191" s="1"/>
      <c r="N191" s="1"/>
      <c r="O191" s="1"/>
      <c r="P191" s="4">
        <v>3.45</v>
      </c>
      <c r="Q191" s="4">
        <v>1.454</v>
      </c>
      <c r="R191" s="4">
        <v>0</v>
      </c>
      <c r="S191" s="28">
        <f>AVERAGE((10^(((LOG((P191*Q191)))*1.689)+1.776)),(10^(((LOG((P191*Q191)))*1.684)+1.586)))</f>
        <v>746.25242293609438</v>
      </c>
      <c r="T191" s="3" t="s">
        <v>143</v>
      </c>
      <c r="U191" s="3" t="s">
        <v>144</v>
      </c>
      <c r="V191" s="3" t="s">
        <v>145</v>
      </c>
      <c r="W191" s="3" t="s">
        <v>142</v>
      </c>
      <c r="X191" s="60">
        <f>AVERAGE(Y191,AA191)</f>
        <v>746.25242293609438</v>
      </c>
      <c r="Y191" s="28">
        <f>10^((((LOG(P191*Q191))*1.689)+1.776))</f>
        <v>909.8037743792122</v>
      </c>
      <c r="Z191" s="28">
        <f>10^((((LOG(P191*Q191))*1.5)+1.33))</f>
        <v>240.20124406341748</v>
      </c>
      <c r="AA191" s="28">
        <f>10^((((LOG(P191*Q191))*1.684)+1.586))</f>
        <v>582.70107149297655</v>
      </c>
      <c r="AB191" s="28">
        <f>10^((((LOG(P191*Q191))*1.734)+1.279))</f>
        <v>311.50497834554449</v>
      </c>
      <c r="AC191" s="28">
        <f>10^((((LOG(P191*Q191))*1.624)+1.427))</f>
        <v>366.79449298363005</v>
      </c>
      <c r="AD191" s="28">
        <f>10^((((LOG(P191*Q191))*1.47)+1.26))</f>
        <v>194.7886946992958</v>
      </c>
    </row>
    <row r="192" spans="1:137" ht="56" customHeight="1">
      <c r="A192" s="3" t="s">
        <v>0</v>
      </c>
      <c r="B192" s="1" t="s">
        <v>1</v>
      </c>
      <c r="C192" s="2" t="s">
        <v>2</v>
      </c>
      <c r="D192" s="2" t="s">
        <v>9</v>
      </c>
      <c r="E192" s="3">
        <v>933</v>
      </c>
      <c r="F192" s="1">
        <v>4307</v>
      </c>
      <c r="G192" s="3" t="s">
        <v>49</v>
      </c>
      <c r="H192" s="1" t="s">
        <v>50</v>
      </c>
      <c r="I192" s="3" t="s">
        <v>12</v>
      </c>
      <c r="J192" s="3" t="s">
        <v>183</v>
      </c>
      <c r="K192" s="3" t="s">
        <v>184</v>
      </c>
      <c r="L192" s="3"/>
      <c r="M192" s="1"/>
      <c r="N192" s="1"/>
      <c r="O192" s="1"/>
      <c r="P192" s="4">
        <v>6.9550000000000001</v>
      </c>
      <c r="Q192" s="4">
        <v>3.9790000000000001</v>
      </c>
      <c r="R192" s="4">
        <v>0</v>
      </c>
      <c r="S192" s="28">
        <f>10^(((LOG((P192*1)))*2.7421)+0.5614)</f>
        <v>743.12688235563087</v>
      </c>
      <c r="T192" s="3" t="s">
        <v>185</v>
      </c>
      <c r="U192" s="3">
        <v>0.94199999999999995</v>
      </c>
      <c r="V192" s="3">
        <v>22</v>
      </c>
      <c r="W192" s="3" t="s">
        <v>178</v>
      </c>
    </row>
    <row r="193" spans="1:137" ht="56" customHeight="1">
      <c r="A193" s="1" t="s">
        <v>0</v>
      </c>
      <c r="B193" s="1" t="s">
        <v>1</v>
      </c>
      <c r="C193" s="2" t="s">
        <v>2</v>
      </c>
      <c r="D193" s="2" t="s">
        <v>36</v>
      </c>
      <c r="E193" s="3">
        <v>725</v>
      </c>
      <c r="F193" s="3" t="s">
        <v>200</v>
      </c>
      <c r="G193" s="3" t="s">
        <v>40</v>
      </c>
      <c r="H193" s="1" t="s">
        <v>41</v>
      </c>
      <c r="I193" s="3" t="s">
        <v>12</v>
      </c>
      <c r="J193" s="3" t="s">
        <v>53</v>
      </c>
      <c r="K193" s="3" t="s">
        <v>120</v>
      </c>
      <c r="L193" s="3"/>
      <c r="M193" s="1"/>
      <c r="N193" s="1"/>
      <c r="O193" s="1"/>
      <c r="P193" s="4">
        <v>3.5430000000000001</v>
      </c>
      <c r="Q193" s="4">
        <v>1.6300000000000001</v>
      </c>
      <c r="R193" s="4">
        <v>0</v>
      </c>
      <c r="S193" s="28">
        <f>10^(((LOG((P193*Q193)))*1.684)+1.586)</f>
        <v>738.69463757163135</v>
      </c>
      <c r="T193" s="3" t="s">
        <v>146</v>
      </c>
      <c r="U193" s="3">
        <v>0.93500000000000005</v>
      </c>
      <c r="V193" s="3">
        <v>30.8</v>
      </c>
      <c r="W193" s="3" t="s">
        <v>142</v>
      </c>
      <c r="Y193" s="28">
        <f>10^((((LOG(P193*Q193))*1.689)+1.776))</f>
        <v>1154.1778624557571</v>
      </c>
      <c r="Z193" s="28">
        <f>10^((((LOG(P193*Q193))*1.5)+1.33))</f>
        <v>296.71406612036452</v>
      </c>
      <c r="AA193" s="59">
        <f>10^((((LOG(P193*Q193))*1.684)+1.586))</f>
        <v>738.69463757163135</v>
      </c>
      <c r="AB193" s="28">
        <f>10^((((LOG(P193*Q193))*1.734)+1.279))</f>
        <v>397.6883640659758</v>
      </c>
      <c r="AC193" s="28">
        <f>10^((((LOG(P193*Q193))*1.624)+1.427))</f>
        <v>461.0748365183685</v>
      </c>
      <c r="AD193" s="28">
        <f>10^((((LOG(P193*Q193))*1.47)+1.26))</f>
        <v>239.60251503765124</v>
      </c>
      <c r="EG193" s="7"/>
    </row>
    <row r="194" spans="1:137" ht="56" customHeight="1">
      <c r="A194" s="1" t="s">
        <v>0</v>
      </c>
      <c r="B194" s="1" t="s">
        <v>1</v>
      </c>
      <c r="C194" s="2" t="s">
        <v>2</v>
      </c>
      <c r="D194" s="2" t="s">
        <v>36</v>
      </c>
      <c r="E194" s="3">
        <v>725</v>
      </c>
      <c r="F194" s="3" t="s">
        <v>200</v>
      </c>
      <c r="G194" s="3" t="s">
        <v>40</v>
      </c>
      <c r="H194" s="1" t="s">
        <v>41</v>
      </c>
      <c r="I194" s="3" t="s">
        <v>12</v>
      </c>
      <c r="J194" s="3" t="s">
        <v>54</v>
      </c>
      <c r="K194" s="3" t="s">
        <v>121</v>
      </c>
      <c r="L194" s="3"/>
      <c r="M194" s="1"/>
      <c r="N194" s="1"/>
      <c r="O194" s="1"/>
      <c r="P194" s="4">
        <v>4.91</v>
      </c>
      <c r="Q194" s="4">
        <v>1.5710000000000002</v>
      </c>
      <c r="R194" s="4">
        <v>0</v>
      </c>
      <c r="S194" s="28">
        <f>10^(((LOG((P194*Q194)))*1.624)+1.427)</f>
        <v>737.74532772101384</v>
      </c>
      <c r="T194" s="3" t="s">
        <v>147</v>
      </c>
      <c r="U194" s="3">
        <v>0.94299999999999995</v>
      </c>
      <c r="V194" s="3">
        <v>29.1</v>
      </c>
      <c r="W194" s="3" t="s">
        <v>142</v>
      </c>
      <c r="X194" s="58"/>
      <c r="Y194" s="28">
        <f>10^((((LOG(P194*Q194))*1.689)+1.776))</f>
        <v>1881.8205928546915</v>
      </c>
      <c r="Z194" s="28">
        <f>10^((((LOG(P194*Q194))*1.5)+1.33))</f>
        <v>458.02218660136572</v>
      </c>
      <c r="AA194" s="28">
        <f>10^((((LOG(P194*Q194))*1.684)+1.586))</f>
        <v>1202.6574013496099</v>
      </c>
      <c r="AB194" s="28">
        <f>10^((((LOG(P194*Q194))*1.734)+1.279))</f>
        <v>656.90839531022255</v>
      </c>
      <c r="AC194" s="59">
        <f>10^((((LOG(P194*Q194))*1.624)+1.427))</f>
        <v>737.74532772101384</v>
      </c>
      <c r="AD194" s="28">
        <f>10^((((LOG(P194*Q194))*1.47)+1.26))</f>
        <v>366.66443354206029</v>
      </c>
    </row>
    <row r="195" spans="1:137" ht="56" customHeight="1">
      <c r="A195" s="1" t="s">
        <v>0</v>
      </c>
      <c r="B195" s="1" t="s">
        <v>1</v>
      </c>
      <c r="C195" s="2" t="s">
        <v>2</v>
      </c>
      <c r="D195" s="2" t="s">
        <v>202</v>
      </c>
      <c r="E195" s="3">
        <v>892</v>
      </c>
      <c r="F195" s="1">
        <v>449</v>
      </c>
      <c r="G195" s="3" t="s">
        <v>59</v>
      </c>
      <c r="H195" s="1" t="s">
        <v>60</v>
      </c>
      <c r="I195" s="3" t="s">
        <v>12</v>
      </c>
      <c r="J195" s="3" t="s">
        <v>54</v>
      </c>
      <c r="K195" s="3" t="s">
        <v>121</v>
      </c>
      <c r="L195" s="3"/>
      <c r="M195" s="1" t="s">
        <v>21</v>
      </c>
      <c r="N195" s="1"/>
      <c r="O195" s="1"/>
      <c r="P195" s="4">
        <v>4.8390000000000004</v>
      </c>
      <c r="Q195" s="4">
        <v>1.591</v>
      </c>
      <c r="R195" s="4">
        <v>0</v>
      </c>
      <c r="S195" s="28">
        <f>10^(((LOG((P195*Q195)))*1.624)+1.427)</f>
        <v>735.45397916011132</v>
      </c>
      <c r="T195" s="3" t="s">
        <v>147</v>
      </c>
      <c r="U195" s="3">
        <v>0.94299999999999995</v>
      </c>
      <c r="V195" s="3">
        <v>29.1</v>
      </c>
      <c r="W195" s="3" t="s">
        <v>142</v>
      </c>
      <c r="X195" s="58"/>
      <c r="Y195" s="28">
        <f>10^((((LOG(P195*Q195))*1.689)+1.776))</f>
        <v>1875.7423295231495</v>
      </c>
      <c r="Z195" s="28">
        <f>10^((((LOG(P195*Q195))*1.5)+1.33))</f>
        <v>456.70808788215135</v>
      </c>
      <c r="AA195" s="28">
        <f>10^((((LOG(P195*Q195))*1.684)+1.586))</f>
        <v>1198.7843100104662</v>
      </c>
      <c r="AB195" s="28">
        <f>10^((((LOG(P195*Q195))*1.734)+1.279))</f>
        <v>654.73014972060662</v>
      </c>
      <c r="AC195" s="59">
        <f>10^((((LOG(P195*Q195))*1.624)+1.427))</f>
        <v>735.45397916011132</v>
      </c>
      <c r="AD195" s="28">
        <f>10^((((LOG(P195*Q195))*1.47)+1.26))</f>
        <v>365.63345693883286</v>
      </c>
      <c r="EG195" s="7"/>
    </row>
    <row r="196" spans="1:137" ht="56" customHeight="1">
      <c r="A196" s="1" t="s">
        <v>0</v>
      </c>
      <c r="B196" s="1" t="s">
        <v>1</v>
      </c>
      <c r="C196" s="2" t="s">
        <v>2</v>
      </c>
      <c r="D196" s="2" t="s">
        <v>36</v>
      </c>
      <c r="E196" s="3">
        <v>725</v>
      </c>
      <c r="F196" s="3" t="s">
        <v>200</v>
      </c>
      <c r="G196" s="3" t="s">
        <v>40</v>
      </c>
      <c r="H196" s="1" t="s">
        <v>41</v>
      </c>
      <c r="I196" s="3" t="s">
        <v>12</v>
      </c>
      <c r="J196" s="3" t="s">
        <v>54</v>
      </c>
      <c r="K196" s="3" t="s">
        <v>121</v>
      </c>
      <c r="L196" s="3"/>
      <c r="M196" s="1"/>
      <c r="N196" s="1"/>
      <c r="O196" s="1"/>
      <c r="P196" s="4">
        <v>4.9670000000000005</v>
      </c>
      <c r="Q196" s="4">
        <v>1.548</v>
      </c>
      <c r="R196" s="4">
        <v>0</v>
      </c>
      <c r="S196" s="28">
        <f>10^(((LOG((P196*Q196)))*1.624)+1.427)</f>
        <v>733.91362255138756</v>
      </c>
      <c r="T196" s="3" t="s">
        <v>147</v>
      </c>
      <c r="U196" s="3">
        <v>0.94299999999999995</v>
      </c>
      <c r="V196" s="3">
        <v>29.1</v>
      </c>
      <c r="W196" s="3" t="s">
        <v>142</v>
      </c>
      <c r="X196" s="58"/>
      <c r="Y196" s="28">
        <f>10^((((LOG(P196*Q196))*1.689)+1.776))</f>
        <v>1871.6566493958037</v>
      </c>
      <c r="Z196" s="28">
        <f>10^((((LOG(P196*Q196))*1.5)+1.33))</f>
        <v>455.82451076143747</v>
      </c>
      <c r="AA196" s="28">
        <f>10^((((LOG(P196*Q196))*1.684)+1.586))</f>
        <v>1196.1808790095697</v>
      </c>
      <c r="AB196" s="28">
        <f>10^((((LOG(P196*Q196))*1.734)+1.279))</f>
        <v>653.26608472875</v>
      </c>
      <c r="AC196" s="59">
        <f>10^((((LOG(P196*Q196))*1.624)+1.427))</f>
        <v>733.91362255138756</v>
      </c>
      <c r="AD196" s="28">
        <f>10^((((LOG(P196*Q196))*1.47)+1.26))</f>
        <v>364.94021285659045</v>
      </c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</row>
    <row r="197" spans="1:137" ht="56" customHeight="1">
      <c r="A197" s="1" t="s">
        <v>0</v>
      </c>
      <c r="B197" s="1" t="s">
        <v>1</v>
      </c>
      <c r="C197" s="2" t="s">
        <v>2</v>
      </c>
      <c r="D197" s="2" t="s">
        <v>36</v>
      </c>
      <c r="E197" s="3">
        <v>725</v>
      </c>
      <c r="F197" s="1" t="s">
        <v>51</v>
      </c>
      <c r="G197" s="3" t="s">
        <v>40</v>
      </c>
      <c r="H197" s="1" t="s">
        <v>41</v>
      </c>
      <c r="I197" s="3" t="s">
        <v>12</v>
      </c>
      <c r="J197" s="3" t="s">
        <v>52</v>
      </c>
      <c r="K197" s="3" t="s">
        <v>119</v>
      </c>
      <c r="L197" s="3"/>
      <c r="M197" s="1"/>
      <c r="N197" s="1"/>
      <c r="O197" s="1"/>
      <c r="P197" s="4">
        <v>2.7350000000000003</v>
      </c>
      <c r="Q197" s="4">
        <v>1.8129999999999999</v>
      </c>
      <c r="R197" s="4">
        <v>0</v>
      </c>
      <c r="S197" s="28">
        <f>AVERAGE((10^(((LOG((P197*Q197)))*1.689)+1.776)),(10^(((LOG((P197*Q197)))*1.684)+1.586)))</f>
        <v>731.81727764958714</v>
      </c>
      <c r="T197" s="3" t="s">
        <v>143</v>
      </c>
      <c r="U197" s="3" t="s">
        <v>144</v>
      </c>
      <c r="V197" s="3" t="s">
        <v>145</v>
      </c>
      <c r="W197" s="3" t="s">
        <v>142</v>
      </c>
      <c r="X197" s="60">
        <f>AVERAGE(Y197,AA197)</f>
        <v>731.81727764958714</v>
      </c>
      <c r="Y197" s="28">
        <f>10^((((LOG(P197*Q197))*1.689)+1.776))</f>
        <v>892.18480544454314</v>
      </c>
      <c r="Z197" s="28">
        <f>10^((((LOG(P197*Q197))*1.5)+1.33))</f>
        <v>236.06559826496107</v>
      </c>
      <c r="AA197" s="28">
        <f>10^((((LOG(P197*Q197))*1.684)+1.586))</f>
        <v>571.44974985463114</v>
      </c>
      <c r="AB197" s="28">
        <f>10^((((LOG(P197*Q197))*1.734)+1.279))</f>
        <v>305.31335646431131</v>
      </c>
      <c r="AC197" s="28">
        <f>10^((((LOG(P197*Q197))*1.624)+1.427))</f>
        <v>359.96206855025434</v>
      </c>
      <c r="AD197" s="28">
        <f>10^((((LOG(P197*Q197))*1.47)+1.26))</f>
        <v>191.50144180746952</v>
      </c>
      <c r="EG197" s="7"/>
    </row>
    <row r="198" spans="1:137" ht="56" customHeight="1">
      <c r="A198" s="1" t="s">
        <v>0</v>
      </c>
      <c r="B198" s="1" t="s">
        <v>1</v>
      </c>
      <c r="C198" s="2" t="s">
        <v>2</v>
      </c>
      <c r="D198" s="2" t="s">
        <v>3</v>
      </c>
      <c r="E198" s="3">
        <v>892</v>
      </c>
      <c r="F198" s="1" t="s">
        <v>51</v>
      </c>
      <c r="G198" s="3" t="s">
        <v>59</v>
      </c>
      <c r="H198" s="1" t="s">
        <v>60</v>
      </c>
      <c r="I198" s="3" t="s">
        <v>12</v>
      </c>
      <c r="J198" s="3" t="s">
        <v>32</v>
      </c>
      <c r="K198" s="3" t="s">
        <v>118</v>
      </c>
      <c r="L198" s="3"/>
      <c r="M198" s="1" t="s">
        <v>8</v>
      </c>
      <c r="N198" s="1"/>
      <c r="O198" s="1"/>
      <c r="P198" s="4">
        <v>2.6190000000000002</v>
      </c>
      <c r="Q198" s="4">
        <v>1.6800000000000002</v>
      </c>
      <c r="R198" s="4">
        <v>0</v>
      </c>
      <c r="S198" s="28">
        <f>(10^(((LOG((P198*Q198)))*1.689)+1.776))</f>
        <v>729.0851181971907</v>
      </c>
      <c r="T198" s="3" t="s">
        <v>122</v>
      </c>
      <c r="U198" s="3">
        <v>0.94199999999999995</v>
      </c>
      <c r="V198" s="3">
        <v>29.2</v>
      </c>
      <c r="W198" s="3" t="s">
        <v>128</v>
      </c>
      <c r="Y198" s="59">
        <f>10^((((LOG(P198*Q198))*1.689)+1.776))</f>
        <v>729.0851181971907</v>
      </c>
      <c r="Z198" s="28">
        <f>10^((((LOG(P198*Q198))*1.5)+1.33))</f>
        <v>197.31821144588744</v>
      </c>
      <c r="AA198" s="28">
        <f>10^((((LOG(P198*Q198))*1.684)+1.586))</f>
        <v>467.26258770190304</v>
      </c>
      <c r="AB198" s="28">
        <f>10^((((LOG(P198*Q198))*1.734)+1.279))</f>
        <v>248.16083900913674</v>
      </c>
      <c r="AC198" s="28">
        <f>10^((((LOG(P198*Q198))*1.624)+1.427))</f>
        <v>296.45195790126849</v>
      </c>
      <c r="AD198" s="28">
        <f>10^((((LOG(P198*Q198))*1.47)+1.26))</f>
        <v>160.64374750375498</v>
      </c>
      <c r="EG198" s="7"/>
    </row>
    <row r="199" spans="1:137" ht="56" customHeight="1">
      <c r="A199" s="1" t="s">
        <v>0</v>
      </c>
      <c r="B199" s="1" t="s">
        <v>1</v>
      </c>
      <c r="C199" s="2" t="s">
        <v>2</v>
      </c>
      <c r="D199" s="2" t="s">
        <v>36</v>
      </c>
      <c r="E199" s="3">
        <v>725</v>
      </c>
      <c r="F199" s="3" t="s">
        <v>200</v>
      </c>
      <c r="G199" s="3" t="s">
        <v>40</v>
      </c>
      <c r="H199" s="1" t="s">
        <v>41</v>
      </c>
      <c r="I199" s="3" t="s">
        <v>12</v>
      </c>
      <c r="J199" s="3" t="s">
        <v>54</v>
      </c>
      <c r="K199" s="3" t="s">
        <v>121</v>
      </c>
      <c r="L199" s="3"/>
      <c r="M199" s="1"/>
      <c r="N199" s="1"/>
      <c r="O199" s="1"/>
      <c r="P199" s="4">
        <v>4.9850000000000003</v>
      </c>
      <c r="Q199" s="4">
        <v>1.534</v>
      </c>
      <c r="R199" s="4">
        <v>0</v>
      </c>
      <c r="S199" s="28">
        <f>10^(((LOG((P199*Q199)))*1.624)+1.427)</f>
        <v>727.4256455765792</v>
      </c>
      <c r="T199" s="3" t="s">
        <v>147</v>
      </c>
      <c r="U199" s="3">
        <v>0.94299999999999995</v>
      </c>
      <c r="V199" s="3">
        <v>29.1</v>
      </c>
      <c r="W199" s="3" t="s">
        <v>142</v>
      </c>
      <c r="X199" s="58"/>
      <c r="Y199" s="28">
        <f>10^((((LOG(P199*Q199))*1.689)+1.776))</f>
        <v>1854.4515534298462</v>
      </c>
      <c r="Z199" s="28">
        <f>10^((((LOG(P199*Q199))*1.5)+1.33))</f>
        <v>452.10132868760343</v>
      </c>
      <c r="AA199" s="28">
        <f>10^((((LOG(P199*Q199))*1.684)+1.586))</f>
        <v>1185.2174568178509</v>
      </c>
      <c r="AB199" s="28">
        <f>10^((((LOG(P199*Q199))*1.734)+1.279))</f>
        <v>647.10173701443944</v>
      </c>
      <c r="AC199" s="59">
        <f>10^((((LOG(P199*Q199))*1.624)+1.427))</f>
        <v>727.4256455765792</v>
      </c>
      <c r="AD199" s="28">
        <f>10^((((LOG(P199*Q199))*1.47)+1.26))</f>
        <v>362.01875269902899</v>
      </c>
    </row>
    <row r="200" spans="1:137" ht="56" customHeight="1">
      <c r="A200" s="1" t="s">
        <v>0</v>
      </c>
      <c r="B200" s="1" t="s">
        <v>1</v>
      </c>
      <c r="C200" s="2" t="s">
        <v>2</v>
      </c>
      <c r="D200" s="2" t="s">
        <v>36</v>
      </c>
      <c r="E200" s="3">
        <v>725</v>
      </c>
      <c r="F200" s="3" t="s">
        <v>200</v>
      </c>
      <c r="G200" s="3" t="s">
        <v>40</v>
      </c>
      <c r="H200" s="1" t="s">
        <v>41</v>
      </c>
      <c r="I200" s="3" t="s">
        <v>12</v>
      </c>
      <c r="J200" s="3" t="s">
        <v>54</v>
      </c>
      <c r="K200" s="3" t="s">
        <v>121</v>
      </c>
      <c r="L200" s="3"/>
      <c r="M200" s="1"/>
      <c r="N200" s="1"/>
      <c r="O200" s="1"/>
      <c r="P200" s="4">
        <v>4.6579999999999995</v>
      </c>
      <c r="Q200" s="4">
        <v>1.6379999999999999</v>
      </c>
      <c r="R200" s="4">
        <v>0</v>
      </c>
      <c r="S200" s="28">
        <f>10^(((LOG((P200*Q200)))*1.624)+1.427)</f>
        <v>724.77254202876884</v>
      </c>
      <c r="T200" s="3" t="s">
        <v>147</v>
      </c>
      <c r="U200" s="3">
        <v>0.94299999999999995</v>
      </c>
      <c r="V200" s="3">
        <v>29.1</v>
      </c>
      <c r="W200" s="3" t="s">
        <v>142</v>
      </c>
      <c r="X200" s="58"/>
      <c r="Y200" s="28">
        <f>10^((((LOG(P200*Q200))*1.689)+1.776))</f>
        <v>1847.4177055502589</v>
      </c>
      <c r="Z200" s="28">
        <f>10^((((LOG(P200*Q200))*1.5)+1.33))</f>
        <v>450.57809282173571</v>
      </c>
      <c r="AA200" s="28">
        <f>10^((((LOG(P200*Q200))*1.684)+1.586))</f>
        <v>1180.7352654184485</v>
      </c>
      <c r="AB200" s="28">
        <f>10^((((LOG(P200*Q200))*1.734)+1.279))</f>
        <v>644.58204466604161</v>
      </c>
      <c r="AC200" s="59">
        <f>10^((((LOG(P200*Q200))*1.624)+1.427))</f>
        <v>724.77254202876884</v>
      </c>
      <c r="AD200" s="28">
        <f>10^((((LOG(P200*Q200))*1.47)+1.26))</f>
        <v>360.82338045924791</v>
      </c>
    </row>
    <row r="201" spans="1:137" ht="56" customHeight="1">
      <c r="A201" s="1" t="s">
        <v>0</v>
      </c>
      <c r="B201" s="1" t="s">
        <v>1</v>
      </c>
      <c r="C201" s="2" t="s">
        <v>2</v>
      </c>
      <c r="D201" s="2" t="s">
        <v>3</v>
      </c>
      <c r="E201" s="3">
        <v>45614</v>
      </c>
      <c r="F201" s="1">
        <v>1</v>
      </c>
      <c r="G201" s="3" t="s">
        <v>44</v>
      </c>
      <c r="H201" s="1" t="s">
        <v>45</v>
      </c>
      <c r="I201" s="1" t="s">
        <v>12</v>
      </c>
      <c r="J201" s="3" t="s">
        <v>159</v>
      </c>
      <c r="K201" s="3" t="s">
        <v>198</v>
      </c>
      <c r="L201" s="3"/>
      <c r="M201" s="1" t="s">
        <v>8</v>
      </c>
      <c r="N201" s="1"/>
      <c r="O201" s="1"/>
      <c r="P201" s="4">
        <v>2.2200000000000002</v>
      </c>
      <c r="Q201" s="4">
        <v>1.79</v>
      </c>
      <c r="S201" s="28">
        <f>10^(((LOG((P201*1)))*2.8)+1.89)</f>
        <v>724.08296201137978</v>
      </c>
      <c r="T201" s="3" t="s">
        <v>205</v>
      </c>
      <c r="U201" s="3">
        <v>0.84</v>
      </c>
      <c r="V201" s="3">
        <v>94</v>
      </c>
      <c r="W201" s="3" t="s">
        <v>211</v>
      </c>
      <c r="X201" s="1"/>
      <c r="Y201" s="1"/>
      <c r="Z201" s="6"/>
      <c r="AA201" s="6"/>
      <c r="AB201" s="6"/>
      <c r="AC201" s="6"/>
      <c r="AD201" s="6"/>
      <c r="EG201" s="7"/>
    </row>
    <row r="202" spans="1:137" ht="56" customHeight="1">
      <c r="A202" s="1" t="s">
        <v>0</v>
      </c>
      <c r="B202" s="1" t="s">
        <v>1</v>
      </c>
      <c r="C202" s="2" t="s">
        <v>2</v>
      </c>
      <c r="D202" s="2" t="s">
        <v>28</v>
      </c>
      <c r="E202" s="3">
        <v>1018</v>
      </c>
      <c r="F202" s="1"/>
      <c r="G202" s="3" t="s">
        <v>33</v>
      </c>
      <c r="H202" s="1" t="s">
        <v>34</v>
      </c>
      <c r="I202" s="3" t="s">
        <v>6</v>
      </c>
      <c r="J202" s="3" t="s">
        <v>76</v>
      </c>
      <c r="K202" s="3" t="s">
        <v>121</v>
      </c>
      <c r="L202" s="3"/>
      <c r="M202" s="1"/>
      <c r="N202" s="1"/>
      <c r="O202" s="11"/>
      <c r="P202" s="12">
        <v>4.4189999999999996</v>
      </c>
      <c r="Q202" s="12">
        <v>1.7239999999999998</v>
      </c>
      <c r="R202" s="12">
        <v>0</v>
      </c>
      <c r="S202" s="28">
        <f>10^(((LOG((P202*Q202)))*1.624)+1.427)</f>
        <v>723.00731486606469</v>
      </c>
      <c r="T202" s="3" t="s">
        <v>147</v>
      </c>
      <c r="U202" s="3">
        <v>0.94299999999999995</v>
      </c>
      <c r="V202" s="3">
        <v>29.1</v>
      </c>
      <c r="W202" s="3" t="s">
        <v>166</v>
      </c>
      <c r="X202" s="60">
        <f>AVERAGE(AC202:AD202)</f>
        <v>541.51756573438342</v>
      </c>
      <c r="Y202" s="28">
        <f>10^((((LOG(P202*Q202))*1.689)+1.776))</f>
        <v>1842.7383460600181</v>
      </c>
      <c r="Z202" s="28">
        <f>10^((((LOG(P202*Q202))*1.5)+1.33))</f>
        <v>449.56438081144029</v>
      </c>
      <c r="AA202" s="28">
        <f>10^((((LOG(P202*Q202))*1.684)+1.586))</f>
        <v>1177.7534008726793</v>
      </c>
      <c r="AB202" s="28">
        <f>10^((((LOG(P202*Q202))*1.734)+1.279))</f>
        <v>642.90592782260671</v>
      </c>
      <c r="AC202" s="59">
        <f>10^((((LOG(P202*Q202))*1.624)+1.427))</f>
        <v>723.00731486606469</v>
      </c>
      <c r="AD202" s="28">
        <f>10^((((LOG(P202*Q202))*1.47)+1.26))</f>
        <v>360.02781660270205</v>
      </c>
    </row>
    <row r="203" spans="1:137" ht="56" customHeight="1">
      <c r="A203" s="1" t="s">
        <v>0</v>
      </c>
      <c r="B203" s="1" t="s">
        <v>1</v>
      </c>
      <c r="C203" s="2" t="s">
        <v>2</v>
      </c>
      <c r="D203" s="2" t="s">
        <v>3</v>
      </c>
      <c r="E203" s="3">
        <v>892</v>
      </c>
      <c r="F203" s="1" t="s">
        <v>51</v>
      </c>
      <c r="G203" s="3" t="s">
        <v>59</v>
      </c>
      <c r="H203" s="1" t="s">
        <v>60</v>
      </c>
      <c r="I203" s="3" t="s">
        <v>12</v>
      </c>
      <c r="J203" s="3" t="s">
        <v>76</v>
      </c>
      <c r="K203" s="3" t="s">
        <v>121</v>
      </c>
      <c r="L203" s="3"/>
      <c r="M203" s="1"/>
      <c r="N203" s="1"/>
      <c r="O203" s="1"/>
      <c r="P203" s="4">
        <v>4.9030000000000005</v>
      </c>
      <c r="Q203" s="4">
        <v>1.552</v>
      </c>
      <c r="R203" s="4">
        <v>0</v>
      </c>
      <c r="S203" s="28">
        <f>10^(((LOG((P203*Q203)))*1.624)+1.427)</f>
        <v>721.63612020853122</v>
      </c>
      <c r="T203" s="3" t="s">
        <v>147</v>
      </c>
      <c r="U203" s="3">
        <v>0.94299999999999995</v>
      </c>
      <c r="V203" s="3">
        <v>29.1</v>
      </c>
      <c r="W203" s="3" t="s">
        <v>166</v>
      </c>
      <c r="X203" s="60">
        <f>AVERAGE(AC203:AD203)</f>
        <v>540.52291547253583</v>
      </c>
      <c r="Y203" s="28">
        <f>10^((((LOG(P203*Q203))*1.689)+1.776))</f>
        <v>1839.1038246974283</v>
      </c>
      <c r="Z203" s="28">
        <f>10^((((LOG(P203*Q203))*1.5)+1.33))</f>
        <v>448.77681833682516</v>
      </c>
      <c r="AA203" s="28">
        <f>10^((((LOG(P203*Q203))*1.684)+1.586))</f>
        <v>1175.4373311679135</v>
      </c>
      <c r="AB203" s="28">
        <f>10^((((LOG(P203*Q203))*1.734)+1.279))</f>
        <v>641.60414358738706</v>
      </c>
      <c r="AC203" s="59">
        <f>10^((((LOG(P203*Q203))*1.624)+1.427))</f>
        <v>721.63612020853122</v>
      </c>
      <c r="AD203" s="28">
        <f>10^((((LOG(P203*Q203))*1.47)+1.26))</f>
        <v>359.40971073654038</v>
      </c>
    </row>
    <row r="204" spans="1:137" s="7" customFormat="1" ht="56" customHeight="1">
      <c r="A204" s="1" t="s">
        <v>0</v>
      </c>
      <c r="B204" s="1" t="s">
        <v>1</v>
      </c>
      <c r="C204" s="2" t="s">
        <v>2</v>
      </c>
      <c r="D204" s="2" t="s">
        <v>36</v>
      </c>
      <c r="E204" s="3">
        <v>725</v>
      </c>
      <c r="F204" s="1" t="s">
        <v>51</v>
      </c>
      <c r="G204" s="3" t="s">
        <v>40</v>
      </c>
      <c r="H204" s="1" t="s">
        <v>41</v>
      </c>
      <c r="I204" s="3" t="s">
        <v>12</v>
      </c>
      <c r="J204" s="3" t="s">
        <v>52</v>
      </c>
      <c r="K204" s="3" t="s">
        <v>119</v>
      </c>
      <c r="L204" s="3"/>
      <c r="M204" s="1"/>
      <c r="N204" s="1"/>
      <c r="O204" s="1"/>
      <c r="P204" s="4">
        <v>3.3409999999999997</v>
      </c>
      <c r="Q204" s="4">
        <v>1.47</v>
      </c>
      <c r="R204" s="4">
        <v>0</v>
      </c>
      <c r="S204" s="28">
        <f>AVERAGE((10^(((LOG((P204*Q204)))*1.689)+1.776)),(10^(((LOG((P204*Q204)))*1.684)+1.586)))</f>
        <v>720.08258117513469</v>
      </c>
      <c r="T204" s="3" t="s">
        <v>143</v>
      </c>
      <c r="U204" s="3" t="s">
        <v>144</v>
      </c>
      <c r="V204" s="3" t="s">
        <v>145</v>
      </c>
      <c r="W204" s="3" t="s">
        <v>142</v>
      </c>
      <c r="X204" s="60">
        <f>AVERAGE(Y204,AA204)</f>
        <v>720.08258117513469</v>
      </c>
      <c r="Y204" s="28">
        <f>10^((((LOG(P204*Q204))*1.689)+1.776))</f>
        <v>877.86219326083267</v>
      </c>
      <c r="Z204" s="28">
        <f>10^((((LOG(P204*Q204))*1.5)+1.33))</f>
        <v>232.69696319679267</v>
      </c>
      <c r="AA204" s="28">
        <f>10^((((LOG(P204*Q204))*1.684)+1.586))</f>
        <v>562.30296908943683</v>
      </c>
      <c r="AB204" s="28">
        <f>10^((((LOG(P204*Q204))*1.734)+1.279))</f>
        <v>300.28253061950801</v>
      </c>
      <c r="AC204" s="28">
        <f>10^((((LOG(P204*Q204))*1.624)+1.427))</f>
        <v>354.40410864537904</v>
      </c>
      <c r="AD204" s="28">
        <f>10^((((LOG(P204*Q204))*1.47)+1.26))</f>
        <v>188.82300343088357</v>
      </c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</row>
    <row r="205" spans="1:137" s="7" customFormat="1" ht="56" customHeight="1">
      <c r="A205" s="1" t="s">
        <v>0</v>
      </c>
      <c r="B205" s="1" t="s">
        <v>1</v>
      </c>
      <c r="C205" s="2" t="s">
        <v>2</v>
      </c>
      <c r="D205" s="2" t="s">
        <v>28</v>
      </c>
      <c r="E205" s="3">
        <v>1018</v>
      </c>
      <c r="F205" s="1"/>
      <c r="G205" s="3" t="s">
        <v>33</v>
      </c>
      <c r="H205" s="1" t="s">
        <v>34</v>
      </c>
      <c r="I205" s="3" t="s">
        <v>6</v>
      </c>
      <c r="J205" s="3" t="s">
        <v>65</v>
      </c>
      <c r="K205" s="3" t="s">
        <v>220</v>
      </c>
      <c r="L205" s="3"/>
      <c r="M205" s="1"/>
      <c r="N205" s="1"/>
      <c r="O205" s="11"/>
      <c r="P205" s="12">
        <v>3.15</v>
      </c>
      <c r="Q205" s="12">
        <v>1.8210000000000002</v>
      </c>
      <c r="R205" s="12">
        <v>0</v>
      </c>
      <c r="S205" s="28">
        <v>717.39108950956006</v>
      </c>
      <c r="T205" s="3" t="s">
        <v>221</v>
      </c>
      <c r="U205" s="3" t="s">
        <v>222</v>
      </c>
      <c r="V205" s="3" t="s">
        <v>223</v>
      </c>
      <c r="W205" s="3" t="s">
        <v>224</v>
      </c>
      <c r="X205" s="60">
        <f>AVERAGE(Y205,Z205)</f>
        <v>717.39108950956006</v>
      </c>
      <c r="Y205" s="28">
        <f>10^((((LOG(P205*Q205))*1.689)+1.776))</f>
        <v>1141.0640525140395</v>
      </c>
      <c r="Z205" s="28">
        <f>10^((((LOG(P205*Q205))*1.5)+1.33))</f>
        <v>293.7181265050807</v>
      </c>
      <c r="AA205" s="28">
        <f>10^((((LOG(P205*Q205))*1.684)+1.586))</f>
        <v>730.32626782705427</v>
      </c>
      <c r="AB205" s="28">
        <f>10^((((LOG(P205*Q205))*1.734)+1.279))</f>
        <v>393.05013183393004</v>
      </c>
      <c r="AC205" s="28">
        <f>10^((((LOG(P205*Q205))*1.624)+1.427))</f>
        <v>456.03659182324157</v>
      </c>
      <c r="AD205" s="28">
        <f>10^((((LOG(P205*Q205))*1.47)+1.26))</f>
        <v>237.23137955938759</v>
      </c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</row>
    <row r="206" spans="1:137" s="7" customFormat="1" ht="56" customHeight="1">
      <c r="A206" s="1" t="s">
        <v>0</v>
      </c>
      <c r="B206" s="1" t="s">
        <v>1</v>
      </c>
      <c r="C206" s="2" t="s">
        <v>2</v>
      </c>
      <c r="D206" s="2" t="s">
        <v>28</v>
      </c>
      <c r="E206" s="3">
        <v>1018</v>
      </c>
      <c r="F206" s="1">
        <v>8</v>
      </c>
      <c r="G206" s="3" t="s">
        <v>33</v>
      </c>
      <c r="H206" s="1" t="s">
        <v>34</v>
      </c>
      <c r="I206" s="3" t="s">
        <v>6</v>
      </c>
      <c r="J206" s="3" t="s">
        <v>54</v>
      </c>
      <c r="K206" s="3" t="s">
        <v>121</v>
      </c>
      <c r="L206" s="3"/>
      <c r="M206" s="1" t="s">
        <v>21</v>
      </c>
      <c r="N206" s="1"/>
      <c r="O206" s="1"/>
      <c r="P206" s="4">
        <v>5.04</v>
      </c>
      <c r="Q206" s="4">
        <v>1.5</v>
      </c>
      <c r="R206" s="4">
        <v>0</v>
      </c>
      <c r="S206" s="28">
        <f>10^(((LOG((P206*Q206)))*1.624)+1.427)</f>
        <v>714.0348285083777</v>
      </c>
      <c r="T206" s="3" t="s">
        <v>147</v>
      </c>
      <c r="U206" s="3">
        <v>0.94299999999999995</v>
      </c>
      <c r="V206" s="3">
        <v>29.1</v>
      </c>
      <c r="W206" s="3" t="s">
        <v>142</v>
      </c>
      <c r="X206" s="58"/>
      <c r="Y206" s="28">
        <f>10^((((LOG(P206*Q206))*1.689)+1.776))</f>
        <v>1818.9606861461973</v>
      </c>
      <c r="Z206" s="28">
        <f>10^((((LOG(P206*Q206))*1.5)+1.33))</f>
        <v>444.40884418295991</v>
      </c>
      <c r="AA206" s="28">
        <f>10^((((LOG(P206*Q206))*1.684)+1.586))</f>
        <v>1162.6010306496526</v>
      </c>
      <c r="AB206" s="28">
        <f>10^((((LOG(P206*Q206))*1.734)+1.279))</f>
        <v>634.39067908982622</v>
      </c>
      <c r="AC206" s="59">
        <f>10^((((LOG(P206*Q206))*1.624)+1.427))</f>
        <v>714.0348285083777</v>
      </c>
      <c r="AD206" s="28">
        <f>10^((((LOG(P206*Q206))*1.47)+1.26))</f>
        <v>355.98118087850401</v>
      </c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</row>
    <row r="207" spans="1:137" s="7" customFormat="1" ht="56" customHeight="1">
      <c r="A207" s="1" t="s">
        <v>0</v>
      </c>
      <c r="B207" s="1" t="s">
        <v>1</v>
      </c>
      <c r="C207" s="2" t="s">
        <v>2</v>
      </c>
      <c r="D207" s="2" t="s">
        <v>36</v>
      </c>
      <c r="E207" s="3">
        <v>725</v>
      </c>
      <c r="F207" s="3" t="s">
        <v>200</v>
      </c>
      <c r="G207" s="3" t="s">
        <v>40</v>
      </c>
      <c r="H207" s="1" t="s">
        <v>41</v>
      </c>
      <c r="I207" s="3" t="s">
        <v>12</v>
      </c>
      <c r="J207" s="3" t="s">
        <v>54</v>
      </c>
      <c r="K207" s="3" t="s">
        <v>121</v>
      </c>
      <c r="L207" s="3"/>
      <c r="M207" s="1"/>
      <c r="N207" s="1"/>
      <c r="O207" s="1"/>
      <c r="P207" s="4">
        <v>4.5939999999999994</v>
      </c>
      <c r="Q207" s="4">
        <v>1.6420000000000001</v>
      </c>
      <c r="R207" s="4">
        <v>0</v>
      </c>
      <c r="S207" s="28">
        <f>10^(((LOG((P207*Q207)))*1.624)+1.427)</f>
        <v>711.48241294424849</v>
      </c>
      <c r="T207" s="3" t="s">
        <v>147</v>
      </c>
      <c r="U207" s="3">
        <v>0.94299999999999995</v>
      </c>
      <c r="V207" s="3">
        <v>29.1</v>
      </c>
      <c r="W207" s="3" t="s">
        <v>142</v>
      </c>
      <c r="X207" s="58"/>
      <c r="Y207" s="28">
        <f>10^((((LOG(P207*Q207))*1.689)+1.776))</f>
        <v>1812.1988005167059</v>
      </c>
      <c r="Z207" s="28">
        <f>10^((((LOG(P207*Q207))*1.5)+1.33))</f>
        <v>442.94134031016239</v>
      </c>
      <c r="AA207" s="28">
        <f>10^((((LOG(P207*Q207))*1.684)+1.586))</f>
        <v>1158.2918962263891</v>
      </c>
      <c r="AB207" s="28">
        <f>10^((((LOG(P207*Q207))*1.734)+1.279))</f>
        <v>631.96965443817919</v>
      </c>
      <c r="AC207" s="59">
        <f>10^((((LOG(P207*Q207))*1.624)+1.427))</f>
        <v>711.48241294424849</v>
      </c>
      <c r="AD207" s="28">
        <f>10^((((LOG(P207*Q207))*1.47)+1.26))</f>
        <v>354.82915022565015</v>
      </c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</row>
    <row r="208" spans="1:137" s="7" customFormat="1" ht="56" customHeight="1">
      <c r="A208" s="1" t="s">
        <v>0</v>
      </c>
      <c r="B208" s="1" t="s">
        <v>1</v>
      </c>
      <c r="C208" s="2" t="s">
        <v>2</v>
      </c>
      <c r="D208" s="2" t="s">
        <v>36</v>
      </c>
      <c r="E208" s="3">
        <v>725</v>
      </c>
      <c r="F208" s="3" t="s">
        <v>200</v>
      </c>
      <c r="G208" s="3" t="s">
        <v>40</v>
      </c>
      <c r="H208" s="1" t="s">
        <v>41</v>
      </c>
      <c r="I208" s="3" t="s">
        <v>12</v>
      </c>
      <c r="J208" s="3" t="s">
        <v>54</v>
      </c>
      <c r="K208" s="3" t="s">
        <v>121</v>
      </c>
      <c r="L208" s="3"/>
      <c r="M208" s="1"/>
      <c r="N208" s="1"/>
      <c r="O208" s="1"/>
      <c r="P208" s="4">
        <v>4.867</v>
      </c>
      <c r="Q208" s="4">
        <v>1.548</v>
      </c>
      <c r="R208" s="4">
        <v>0</v>
      </c>
      <c r="S208" s="28">
        <f>10^(((LOG((P208*Q208)))*1.624)+1.427)</f>
        <v>710.06884738143492</v>
      </c>
      <c r="T208" s="3" t="s">
        <v>147</v>
      </c>
      <c r="U208" s="3">
        <v>0.94299999999999995</v>
      </c>
      <c r="V208" s="3">
        <v>29.1</v>
      </c>
      <c r="W208" s="3" t="s">
        <v>142</v>
      </c>
      <c r="X208" s="58"/>
      <c r="Y208" s="28">
        <f>10^((((LOG(P208*Q208))*1.689)+1.776))</f>
        <v>1808.454385559432</v>
      </c>
      <c r="Z208" s="28">
        <f>10^((((LOG(P208*Q208))*1.5)+1.33))</f>
        <v>442.12844203819134</v>
      </c>
      <c r="AA208" s="28">
        <f>10^((((LOG(P208*Q208))*1.684)+1.586))</f>
        <v>1155.9056793252605</v>
      </c>
      <c r="AB208" s="28">
        <f>10^((((LOG(P208*Q208))*1.734)+1.279))</f>
        <v>630.62910807376522</v>
      </c>
      <c r="AC208" s="59">
        <f>10^((((LOG(P208*Q208))*1.624)+1.427))</f>
        <v>710.06884738143492</v>
      </c>
      <c r="AD208" s="28">
        <f>10^((((LOG(P208*Q208))*1.47)+1.26))</f>
        <v>354.1909700239446</v>
      </c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</row>
    <row r="209" spans="1:137" s="42" customFormat="1" ht="56" customHeight="1">
      <c r="A209" s="1" t="s">
        <v>0</v>
      </c>
      <c r="B209" s="1" t="s">
        <v>1</v>
      </c>
      <c r="C209" s="2" t="s">
        <v>2</v>
      </c>
      <c r="D209" s="2" t="s">
        <v>3</v>
      </c>
      <c r="E209" s="3">
        <v>937</v>
      </c>
      <c r="F209" s="1">
        <v>764</v>
      </c>
      <c r="G209" s="3" t="s">
        <v>63</v>
      </c>
      <c r="H209" s="1" t="s">
        <v>64</v>
      </c>
      <c r="I209" s="3" t="s">
        <v>12</v>
      </c>
      <c r="J209" s="3" t="s">
        <v>87</v>
      </c>
      <c r="K209" s="3" t="s">
        <v>157</v>
      </c>
      <c r="L209" s="3"/>
      <c r="M209" s="1" t="s">
        <v>8</v>
      </c>
      <c r="N209" s="1"/>
      <c r="O209" s="1"/>
      <c r="P209" s="4">
        <v>3.0190000000000001</v>
      </c>
      <c r="Q209" s="4">
        <v>2.67</v>
      </c>
      <c r="R209" s="4">
        <v>0</v>
      </c>
      <c r="S209" s="28">
        <f>(10^(((LOG((P209*Q209)))*1.734)+1.279))</f>
        <v>709.01131355120413</v>
      </c>
      <c r="T209" s="3" t="s">
        <v>161</v>
      </c>
      <c r="U209" s="3">
        <v>0.93100000000000005</v>
      </c>
      <c r="V209" s="3">
        <v>32.4</v>
      </c>
      <c r="W209" s="3" t="s">
        <v>162</v>
      </c>
      <c r="X209" s="58"/>
      <c r="Y209" s="28">
        <f>10^((((LOG(P209*Q209))*1.689)+1.776))</f>
        <v>2027.0586676686182</v>
      </c>
      <c r="Z209" s="28">
        <f>10^((((LOG(P209*Q209))*1.5)+1.33))</f>
        <v>489.28461669498563</v>
      </c>
      <c r="AA209" s="28">
        <f>10^((((LOG(P209*Q209))*1.684)+1.586))</f>
        <v>1295.1928744607449</v>
      </c>
      <c r="AB209" s="59">
        <f>10^((((LOG(P209*Q209))*1.734)+1.279))</f>
        <v>709.01131355120413</v>
      </c>
      <c r="AC209" s="28">
        <f>10^((((LOG(P209*Q209))*1.624)+1.427))</f>
        <v>792.41371565331758</v>
      </c>
      <c r="AD209" s="28">
        <f>10^((((LOG(P209*Q209))*1.47)+1.26))</f>
        <v>391.17431466026352</v>
      </c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</row>
    <row r="210" spans="1:137" s="42" customFormat="1" ht="56" customHeight="1">
      <c r="A210" s="1" t="s">
        <v>0</v>
      </c>
      <c r="B210" s="1" t="s">
        <v>1</v>
      </c>
      <c r="C210" s="2" t="s">
        <v>2</v>
      </c>
      <c r="D210" s="2" t="s">
        <v>36</v>
      </c>
      <c r="E210" s="3">
        <v>725</v>
      </c>
      <c r="F210" s="3" t="s">
        <v>200</v>
      </c>
      <c r="G210" s="3" t="s">
        <v>40</v>
      </c>
      <c r="H210" s="1" t="s">
        <v>41</v>
      </c>
      <c r="I210" s="3" t="s">
        <v>12</v>
      </c>
      <c r="J210" s="3" t="s">
        <v>54</v>
      </c>
      <c r="K210" s="3" t="s">
        <v>121</v>
      </c>
      <c r="L210" s="3"/>
      <c r="M210" s="1"/>
      <c r="N210" s="1"/>
      <c r="O210" s="1"/>
      <c r="P210" s="4">
        <v>5.0679999999999996</v>
      </c>
      <c r="Q210" s="4">
        <v>1.4849999999999999</v>
      </c>
      <c r="R210" s="4">
        <v>0</v>
      </c>
      <c r="S210" s="28">
        <f>10^(((LOG((P210*Q210)))*1.624)+1.427)</f>
        <v>708.82399242588906</v>
      </c>
      <c r="T210" s="3" t="s">
        <v>147</v>
      </c>
      <c r="U210" s="3">
        <v>0.94299999999999995</v>
      </c>
      <c r="V210" s="3">
        <v>29.1</v>
      </c>
      <c r="W210" s="3" t="s">
        <v>142</v>
      </c>
      <c r="X210" s="58"/>
      <c r="Y210" s="28">
        <f>10^((((LOG(P210*Q210))*1.689)+1.776))</f>
        <v>1805.1571176868813</v>
      </c>
      <c r="Z210" s="28">
        <f>10^((((LOG(P210*Q210))*1.5)+1.33))</f>
        <v>441.41246174971286</v>
      </c>
      <c r="AA210" s="28">
        <f>10^((((LOG(P210*Q210))*1.684)+1.586))</f>
        <v>1153.8044053591839</v>
      </c>
      <c r="AB210" s="28">
        <f>10^((((LOG(P210*Q210))*1.734)+1.279))</f>
        <v>629.44870706093707</v>
      </c>
      <c r="AC210" s="59">
        <f>10^((((LOG(P210*Q210))*1.624)+1.427))</f>
        <v>708.82399242588906</v>
      </c>
      <c r="AD210" s="28">
        <f>10^((((LOG(P210*Q210))*1.47)+1.26))</f>
        <v>353.62885756753423</v>
      </c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</row>
    <row r="211" spans="1:137" s="42" customFormat="1" ht="56" customHeight="1">
      <c r="A211" s="1" t="s">
        <v>0</v>
      </c>
      <c r="B211" s="1" t="s">
        <v>1</v>
      </c>
      <c r="C211" s="2" t="s">
        <v>2</v>
      </c>
      <c r="D211" s="2" t="s">
        <v>36</v>
      </c>
      <c r="E211" s="3">
        <v>725</v>
      </c>
      <c r="F211" s="3" t="s">
        <v>200</v>
      </c>
      <c r="G211" s="3" t="s">
        <v>40</v>
      </c>
      <c r="H211" s="1" t="s">
        <v>41</v>
      </c>
      <c r="I211" s="3" t="s">
        <v>12</v>
      </c>
      <c r="J211" s="3" t="s">
        <v>54</v>
      </c>
      <c r="K211" s="3" t="s">
        <v>121</v>
      </c>
      <c r="L211" s="3"/>
      <c r="M211" s="1"/>
      <c r="N211" s="1"/>
      <c r="O211" s="1"/>
      <c r="P211" s="4">
        <v>4.9729999999999999</v>
      </c>
      <c r="Q211" s="4">
        <v>1.512</v>
      </c>
      <c r="R211" s="4">
        <v>0</v>
      </c>
      <c r="S211" s="28">
        <f>10^(((LOG((P211*Q211)))*1.624)+1.427)</f>
        <v>707.7835857101046</v>
      </c>
      <c r="T211" s="3" t="s">
        <v>147</v>
      </c>
      <c r="U211" s="3">
        <v>0.94299999999999995</v>
      </c>
      <c r="V211" s="3">
        <v>29.1</v>
      </c>
      <c r="W211" s="3" t="s">
        <v>142</v>
      </c>
      <c r="X211" s="58"/>
      <c r="Y211" s="28">
        <f>10^((((LOG(P211*Q211))*1.689)+1.776))</f>
        <v>1802.4015530204342</v>
      </c>
      <c r="Z211" s="28">
        <f>10^((((LOG(P211*Q211))*1.5)+1.33))</f>
        <v>440.81399653831892</v>
      </c>
      <c r="AA211" s="28">
        <f>10^((((LOG(P211*Q211))*1.684)+1.586))</f>
        <v>1152.0483378348417</v>
      </c>
      <c r="AB211" s="28">
        <f>10^((((LOG(P211*Q211))*1.734)+1.279))</f>
        <v>628.46227642315068</v>
      </c>
      <c r="AC211" s="59">
        <f>10^((((LOG(P211*Q211))*1.624)+1.427))</f>
        <v>707.7835857101046</v>
      </c>
      <c r="AD211" s="28">
        <f>10^((((LOG(P211*Q211))*1.47)+1.26))</f>
        <v>353.15899160579806</v>
      </c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</row>
    <row r="212" spans="1:137" s="7" customFormat="1" ht="56" customHeight="1">
      <c r="A212" s="1" t="s">
        <v>0</v>
      </c>
      <c r="B212" s="1" t="s">
        <v>1</v>
      </c>
      <c r="C212" s="2" t="s">
        <v>2</v>
      </c>
      <c r="D212" s="2" t="s">
        <v>36</v>
      </c>
      <c r="E212" s="3">
        <v>725</v>
      </c>
      <c r="F212" s="3" t="s">
        <v>200</v>
      </c>
      <c r="G212" s="3" t="s">
        <v>40</v>
      </c>
      <c r="H212" s="1" t="s">
        <v>41</v>
      </c>
      <c r="I212" s="3" t="s">
        <v>12</v>
      </c>
      <c r="J212" s="3" t="s">
        <v>54</v>
      </c>
      <c r="K212" s="3" t="s">
        <v>121</v>
      </c>
      <c r="L212" s="3"/>
      <c r="M212" s="1"/>
      <c r="N212" s="1"/>
      <c r="O212" s="1"/>
      <c r="P212" s="4">
        <v>4.7799999999999994</v>
      </c>
      <c r="Q212" s="4">
        <v>1.5720000000000001</v>
      </c>
      <c r="R212" s="4">
        <v>0</v>
      </c>
      <c r="S212" s="28">
        <f>10^(((LOG((P212*Q212)))*1.624)+1.427)</f>
        <v>707.01695999853541</v>
      </c>
      <c r="T212" s="3" t="s">
        <v>147</v>
      </c>
      <c r="U212" s="3">
        <v>0.94299999999999995</v>
      </c>
      <c r="V212" s="3">
        <v>29.1</v>
      </c>
      <c r="W212" s="3" t="s">
        <v>142</v>
      </c>
      <c r="X212" s="58"/>
      <c r="Y212" s="28">
        <f>10^((((LOG(P212*Q212))*1.689)+1.776))</f>
        <v>1800.3712135637422</v>
      </c>
      <c r="Z212" s="28">
        <f>10^((((LOG(P212*Q212))*1.5)+1.33))</f>
        <v>440.37297330478339</v>
      </c>
      <c r="AA212" s="28">
        <f>10^((((LOG(P212*Q212))*1.684)+1.586))</f>
        <v>1150.7544370827004</v>
      </c>
      <c r="AB212" s="28">
        <f>10^((((LOG(P212*Q212))*1.734)+1.279))</f>
        <v>627.7354859265746</v>
      </c>
      <c r="AC212" s="59">
        <f>10^((((LOG(P212*Q212))*1.624)+1.427))</f>
        <v>707.01695999853541</v>
      </c>
      <c r="AD212" s="28">
        <f>10^((((LOG(P212*Q212))*1.47)+1.26))</f>
        <v>352.81272805058552</v>
      </c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</row>
    <row r="213" spans="1:137" s="7" customFormat="1" ht="56" customHeight="1">
      <c r="A213" s="34" t="s">
        <v>0</v>
      </c>
      <c r="B213" s="34" t="s">
        <v>1</v>
      </c>
      <c r="C213" s="35" t="s">
        <v>2</v>
      </c>
      <c r="D213" s="35" t="s">
        <v>3</v>
      </c>
      <c r="E213" s="36">
        <v>892</v>
      </c>
      <c r="F213" s="34" t="s">
        <v>69</v>
      </c>
      <c r="G213" s="36" t="s">
        <v>59</v>
      </c>
      <c r="H213" s="34" t="s">
        <v>60</v>
      </c>
      <c r="I213" s="36" t="s">
        <v>12</v>
      </c>
      <c r="J213" s="36" t="s">
        <v>54</v>
      </c>
      <c r="K213" s="36" t="s">
        <v>121</v>
      </c>
      <c r="L213" s="36"/>
      <c r="M213" s="34" t="s">
        <v>21</v>
      </c>
      <c r="N213" s="34"/>
      <c r="O213" s="34"/>
      <c r="P213" s="4">
        <v>4.4130000000000003</v>
      </c>
      <c r="Q213" s="4">
        <v>1.702</v>
      </c>
      <c r="R213" s="4">
        <v>0</v>
      </c>
      <c r="S213" s="39">
        <f>10^(((LOG((P213*Q213)))*1.624)+1.427)</f>
        <v>706.5228574323296</v>
      </c>
      <c r="T213" s="36" t="s">
        <v>147</v>
      </c>
      <c r="U213" s="36">
        <v>0.94299999999999995</v>
      </c>
      <c r="V213" s="36">
        <v>29.1</v>
      </c>
      <c r="W213" s="36" t="s">
        <v>142</v>
      </c>
      <c r="X213" s="63"/>
      <c r="Y213" s="39">
        <f>10^((((LOG(P213*Q213))*1.689)+1.776))</f>
        <v>1799.0626739119259</v>
      </c>
      <c r="Z213" s="39">
        <f>10^((((LOG(P213*Q213))*1.5)+1.33))</f>
        <v>440.08870740902097</v>
      </c>
      <c r="AA213" s="39">
        <f>10^((((LOG(P213*Q213))*1.684)+1.586))</f>
        <v>1149.9205247626783</v>
      </c>
      <c r="AB213" s="39">
        <f>10^((((LOG(P213*Q213))*1.734)+1.279))</f>
        <v>627.26708607947364</v>
      </c>
      <c r="AC213" s="64">
        <f>10^((((LOG(P213*Q213))*1.624)+1.427))</f>
        <v>706.5228574323296</v>
      </c>
      <c r="AD213" s="39">
        <f>10^((((LOG(P213*Q213))*1.47)+1.26))</f>
        <v>352.5895367690988</v>
      </c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</row>
    <row r="214" spans="1:137" s="7" customFormat="1" ht="56" customHeight="1">
      <c r="A214" s="3" t="s">
        <v>0</v>
      </c>
      <c r="B214" s="1" t="s">
        <v>1</v>
      </c>
      <c r="C214" s="2" t="s">
        <v>2</v>
      </c>
      <c r="D214" s="2" t="s">
        <v>9</v>
      </c>
      <c r="E214" s="3">
        <v>933</v>
      </c>
      <c r="F214" s="1">
        <v>3335</v>
      </c>
      <c r="G214" s="3" t="s">
        <v>49</v>
      </c>
      <c r="H214" s="1" t="s">
        <v>50</v>
      </c>
      <c r="I214" s="3" t="s">
        <v>12</v>
      </c>
      <c r="J214" s="3" t="s">
        <v>183</v>
      </c>
      <c r="K214" s="3" t="s">
        <v>184</v>
      </c>
      <c r="L214" s="3"/>
      <c r="M214" s="1" t="s">
        <v>8</v>
      </c>
      <c r="N214" s="1"/>
      <c r="O214" s="1"/>
      <c r="P214" s="4">
        <v>6.827</v>
      </c>
      <c r="Q214" s="4">
        <v>3.992</v>
      </c>
      <c r="R214" s="4">
        <v>0</v>
      </c>
      <c r="S214" s="28">
        <f>10^(((LOG((P214*1)))*2.7421)+0.5614)</f>
        <v>706.2229336794768</v>
      </c>
      <c r="T214" s="3" t="s">
        <v>185</v>
      </c>
      <c r="U214" s="3">
        <v>0.94199999999999995</v>
      </c>
      <c r="V214" s="3">
        <v>22</v>
      </c>
      <c r="W214" s="3" t="s">
        <v>178</v>
      </c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</row>
    <row r="215" spans="1:137" s="7" customFormat="1" ht="56" customHeight="1">
      <c r="A215" s="3"/>
      <c r="B215" s="1" t="s">
        <v>1</v>
      </c>
      <c r="C215" s="2" t="s">
        <v>2</v>
      </c>
      <c r="D215" s="2" t="s">
        <v>9</v>
      </c>
      <c r="E215" s="3">
        <v>933</v>
      </c>
      <c r="F215" s="1">
        <v>3525</v>
      </c>
      <c r="G215" s="3" t="s">
        <v>49</v>
      </c>
      <c r="H215" s="1" t="s">
        <v>50</v>
      </c>
      <c r="I215" s="3" t="s">
        <v>12</v>
      </c>
      <c r="J215" s="3" t="s">
        <v>84</v>
      </c>
      <c r="K215" s="48" t="s">
        <v>212</v>
      </c>
      <c r="L215" s="48"/>
      <c r="M215" s="47"/>
      <c r="N215" s="47"/>
      <c r="O215" s="47"/>
      <c r="P215" s="49">
        <v>3.2729999999999997</v>
      </c>
      <c r="Q215" s="49">
        <v>2.7160000000000002</v>
      </c>
      <c r="R215" s="49">
        <v>0</v>
      </c>
      <c r="S215" s="28">
        <v>703.39315274180126</v>
      </c>
      <c r="T215" s="3" t="s">
        <v>206</v>
      </c>
      <c r="U215" s="3" t="s">
        <v>207</v>
      </c>
      <c r="V215" s="3" t="s">
        <v>208</v>
      </c>
      <c r="W215" s="3" t="s">
        <v>204</v>
      </c>
      <c r="X215" s="60">
        <f>AVERAGE(Z215,AB215)</f>
        <v>703.39315274180126</v>
      </c>
      <c r="Y215" s="28">
        <f>10^((((LOG(P215*Q215))*1.689)+1.776))</f>
        <v>2391.3942302305391</v>
      </c>
      <c r="Z215" s="28">
        <f>10^((((LOG(P215*Q215))*1.5)+1.33))</f>
        <v>566.64838636803154</v>
      </c>
      <c r="AA215" s="28">
        <f>10^((((LOG(P215*Q215))*1.684)+1.586))</f>
        <v>1527.2382700649096</v>
      </c>
      <c r="AB215" s="28">
        <f>10^((((LOG(P215*Q215))*1.734)+1.279))</f>
        <v>840.13791911557098</v>
      </c>
      <c r="AC215" s="28">
        <f>10^((((LOG(P215*Q215))*1.624)+1.427))</f>
        <v>928.9113127509105</v>
      </c>
      <c r="AD215" s="28">
        <f>10^((((LOG(P215*Q215))*1.47)+1.26))</f>
        <v>451.69718419170187</v>
      </c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</row>
    <row r="216" spans="1:137" s="7" customFormat="1" ht="56" customHeight="1">
      <c r="A216" s="1" t="s">
        <v>0</v>
      </c>
      <c r="B216" s="1" t="s">
        <v>1</v>
      </c>
      <c r="C216" s="2" t="s">
        <v>2</v>
      </c>
      <c r="D216" s="2" t="s">
        <v>36</v>
      </c>
      <c r="E216" s="3">
        <v>725</v>
      </c>
      <c r="F216" s="3" t="s">
        <v>200</v>
      </c>
      <c r="G216" s="3" t="s">
        <v>40</v>
      </c>
      <c r="H216" s="1" t="s">
        <v>41</v>
      </c>
      <c r="I216" s="3" t="s">
        <v>12</v>
      </c>
      <c r="J216" s="3" t="s">
        <v>54</v>
      </c>
      <c r="K216" s="3" t="s">
        <v>121</v>
      </c>
      <c r="L216" s="3"/>
      <c r="M216" s="1"/>
      <c r="N216" s="1"/>
      <c r="O216" s="1"/>
      <c r="P216" s="4">
        <v>4.8100000000000005</v>
      </c>
      <c r="Q216" s="4">
        <v>1.556</v>
      </c>
      <c r="R216" s="4">
        <v>0</v>
      </c>
      <c r="S216" s="28">
        <f>10^(((LOG((P216*Q216)))*1.624)+1.427)</f>
        <v>702.46903063981642</v>
      </c>
      <c r="T216" s="3" t="s">
        <v>147</v>
      </c>
      <c r="U216" s="3">
        <v>0.94299999999999995</v>
      </c>
      <c r="V216" s="3">
        <v>29.1</v>
      </c>
      <c r="W216" s="3" t="s">
        <v>142</v>
      </c>
      <c r="X216" s="58"/>
      <c r="Y216" s="28">
        <f>10^((((LOG(P216*Q216))*1.689)+1.776))</f>
        <v>1788.3282454208299</v>
      </c>
      <c r="Z216" s="28">
        <f>10^((((LOG(P216*Q216))*1.5)+1.33))</f>
        <v>437.7558953620586</v>
      </c>
      <c r="AA216" s="28">
        <f>10^((((LOG(P216*Q216))*1.684)+1.586))</f>
        <v>1143.0795696527784</v>
      </c>
      <c r="AB216" s="28">
        <f>10^((((LOG(P216*Q216))*1.734)+1.279))</f>
        <v>623.42497435772736</v>
      </c>
      <c r="AC216" s="59">
        <f>10^((((LOG(P216*Q216))*1.624)+1.427))</f>
        <v>702.46903063981642</v>
      </c>
      <c r="AD216" s="28">
        <f>10^((((LOG(P216*Q216))*1.47)+1.26))</f>
        <v>350.75782100705408</v>
      </c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</row>
    <row r="217" spans="1:137" s="7" customFormat="1" ht="56" customHeight="1">
      <c r="A217" s="1" t="s">
        <v>0</v>
      </c>
      <c r="B217" s="1" t="s">
        <v>1</v>
      </c>
      <c r="C217" s="2" t="s">
        <v>2</v>
      </c>
      <c r="D217" s="2" t="s">
        <v>36</v>
      </c>
      <c r="E217" s="3">
        <v>725</v>
      </c>
      <c r="F217" s="3" t="s">
        <v>200</v>
      </c>
      <c r="G217" s="3" t="s">
        <v>40</v>
      </c>
      <c r="H217" s="1" t="s">
        <v>41</v>
      </c>
      <c r="I217" s="3" t="s">
        <v>12</v>
      </c>
      <c r="J217" s="3" t="s">
        <v>53</v>
      </c>
      <c r="K217" s="3" t="s">
        <v>120</v>
      </c>
      <c r="L217" s="3"/>
      <c r="M217" s="1"/>
      <c r="N217" s="1"/>
      <c r="O217" s="1"/>
      <c r="P217" s="4">
        <v>3.6770000000000005</v>
      </c>
      <c r="Q217" s="4">
        <v>1.524</v>
      </c>
      <c r="R217" s="4">
        <v>0</v>
      </c>
      <c r="S217" s="28">
        <f>10^(((LOG((P217*Q217)))*1.684)+1.586)</f>
        <v>702.16302627642074</v>
      </c>
      <c r="T217" s="3" t="s">
        <v>146</v>
      </c>
      <c r="U217" s="3">
        <v>0.93500000000000005</v>
      </c>
      <c r="V217" s="3">
        <v>30.8</v>
      </c>
      <c r="W217" s="3" t="s">
        <v>142</v>
      </c>
      <c r="X217"/>
      <c r="Y217" s="28">
        <f>10^((((LOG(P217*Q217))*1.689)+1.776))</f>
        <v>1096.9336268370207</v>
      </c>
      <c r="Z217" s="28">
        <f>10^((((LOG(P217*Q217))*1.5)+1.33))</f>
        <v>283.60761998046405</v>
      </c>
      <c r="AA217" s="59">
        <f>10^((((LOG(P217*Q217))*1.684)+1.586))</f>
        <v>702.16302627642074</v>
      </c>
      <c r="AB217" s="28">
        <f>10^((((LOG(P217*Q217))*1.734)+1.279))</f>
        <v>377.45213564520327</v>
      </c>
      <c r="AC217" s="28">
        <f>10^((((LOG(P217*Q217))*1.624)+1.427))</f>
        <v>439.06542719733375</v>
      </c>
      <c r="AD217" s="28">
        <f>10^((((LOG(P217*Q217))*1.47)+1.26))</f>
        <v>229.22582127439665</v>
      </c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</row>
    <row r="218" spans="1:137" s="7" customFormat="1" ht="56" customHeight="1">
      <c r="A218" s="1" t="s">
        <v>0</v>
      </c>
      <c r="B218" s="1" t="s">
        <v>1</v>
      </c>
      <c r="C218" s="2" t="s">
        <v>2</v>
      </c>
      <c r="D218" s="2" t="s">
        <v>36</v>
      </c>
      <c r="E218" s="3">
        <v>725</v>
      </c>
      <c r="F218" s="3" t="s">
        <v>200</v>
      </c>
      <c r="G218" s="3" t="s">
        <v>40</v>
      </c>
      <c r="H218" s="1" t="s">
        <v>41</v>
      </c>
      <c r="I218" s="3" t="s">
        <v>12</v>
      </c>
      <c r="J218" s="3" t="s">
        <v>54</v>
      </c>
      <c r="K218" s="3" t="s">
        <v>121</v>
      </c>
      <c r="L218" s="3"/>
      <c r="M218" s="1"/>
      <c r="N218" s="1"/>
      <c r="O218" s="1"/>
      <c r="P218" s="4">
        <v>4.6950000000000003</v>
      </c>
      <c r="Q218" s="4">
        <v>1.593</v>
      </c>
      <c r="R218" s="4">
        <v>0</v>
      </c>
      <c r="S218" s="28">
        <f>10^(((LOG((P218*Q218)))*1.624)+1.427)</f>
        <v>701.6727792212472</v>
      </c>
      <c r="T218" s="3" t="s">
        <v>147</v>
      </c>
      <c r="U218" s="3">
        <v>0.94299999999999995</v>
      </c>
      <c r="V218" s="3">
        <v>29.1</v>
      </c>
      <c r="W218" s="3" t="s">
        <v>142</v>
      </c>
      <c r="X218" s="58"/>
      <c r="Y218" s="28">
        <f>10^((((LOG(P218*Q218))*1.689)+1.776))</f>
        <v>1786.2200831240034</v>
      </c>
      <c r="Z218" s="28">
        <f>10^((((LOG(P218*Q218))*1.5)+1.33))</f>
        <v>437.29756452802133</v>
      </c>
      <c r="AA218" s="28">
        <f>10^((((LOG(P218*Q218))*1.684)+1.586))</f>
        <v>1141.7360424494539</v>
      </c>
      <c r="AB218" s="28">
        <f>10^((((LOG(P218*Q218))*1.734)+1.279))</f>
        <v>622.67048412350334</v>
      </c>
      <c r="AC218" s="59">
        <f>10^((((LOG(P218*Q218))*1.624)+1.427))</f>
        <v>701.6727792212472</v>
      </c>
      <c r="AD218" s="28">
        <f>10^((((LOG(P218*Q218))*1.47)+1.26))</f>
        <v>350.39791834454587</v>
      </c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</row>
    <row r="219" spans="1:137" s="7" customFormat="1" ht="56" customHeight="1">
      <c r="A219" s="1" t="s">
        <v>0</v>
      </c>
      <c r="B219" s="1" t="s">
        <v>1</v>
      </c>
      <c r="C219" s="2" t="s">
        <v>2</v>
      </c>
      <c r="D219" s="2" t="s">
        <v>3</v>
      </c>
      <c r="E219" s="3">
        <v>45614</v>
      </c>
      <c r="F219" s="1">
        <v>1</v>
      </c>
      <c r="G219" s="3" t="s">
        <v>44</v>
      </c>
      <c r="H219" s="1" t="s">
        <v>45</v>
      </c>
      <c r="I219" s="1" t="s">
        <v>12</v>
      </c>
      <c r="J219" s="3" t="s">
        <v>53</v>
      </c>
      <c r="K219" s="3" t="s">
        <v>120</v>
      </c>
      <c r="L219" s="3"/>
      <c r="M219" s="1" t="s">
        <v>8</v>
      </c>
      <c r="N219" s="1"/>
      <c r="O219" s="1"/>
      <c r="P219" s="4">
        <v>3.9060000000000001</v>
      </c>
      <c r="Q219" s="4">
        <v>1.4319999999999999</v>
      </c>
      <c r="R219" s="4">
        <v>0</v>
      </c>
      <c r="S219" s="28">
        <f>10^(((LOG((P219*Q219)))*1.684)+1.586)</f>
        <v>699.9791961112353</v>
      </c>
      <c r="T219" s="3" t="s">
        <v>146</v>
      </c>
      <c r="U219" s="3">
        <v>0.93500000000000005</v>
      </c>
      <c r="V219" s="3">
        <v>30.8</v>
      </c>
      <c r="W219" s="3" t="s">
        <v>142</v>
      </c>
      <c r="X219" s="58"/>
      <c r="Y219" s="28">
        <f>10^((((LOG(P219*Q219))*1.689)+1.776))</f>
        <v>1093.5118883972584</v>
      </c>
      <c r="Z219" s="28">
        <f>10^((((LOG(P219*Q219))*1.5)+1.33))</f>
        <v>282.82180221732671</v>
      </c>
      <c r="AA219" s="59">
        <f>10^((((LOG(P219*Q219))*1.684)+1.586))</f>
        <v>699.9791961112353</v>
      </c>
      <c r="AB219" s="28">
        <f>10^((((LOG(P219*Q219))*1.734)+1.279))</f>
        <v>376.24340446982899</v>
      </c>
      <c r="AC219" s="28">
        <f>10^((((LOG(P219*Q219))*1.624)+1.427))</f>
        <v>437.74845025790222</v>
      </c>
      <c r="AD219" s="28">
        <f>10^((((LOG(P219*Q219))*1.47)+1.26))</f>
        <v>228.60336965087947</v>
      </c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</row>
    <row r="220" spans="1:137" s="7" customFormat="1" ht="56" customHeight="1">
      <c r="A220" s="1" t="s">
        <v>0</v>
      </c>
      <c r="B220" s="1" t="s">
        <v>1</v>
      </c>
      <c r="C220" s="2" t="s">
        <v>2</v>
      </c>
      <c r="D220" s="2" t="s">
        <v>36</v>
      </c>
      <c r="E220" s="3">
        <v>725</v>
      </c>
      <c r="F220" s="3" t="s">
        <v>200</v>
      </c>
      <c r="G220" s="3" t="s">
        <v>40</v>
      </c>
      <c r="H220" s="1" t="s">
        <v>41</v>
      </c>
      <c r="I220" s="3" t="s">
        <v>12</v>
      </c>
      <c r="J220" s="3" t="s">
        <v>53</v>
      </c>
      <c r="K220" s="3" t="s">
        <v>120</v>
      </c>
      <c r="L220" s="3"/>
      <c r="M220" s="1"/>
      <c r="N220" s="1"/>
      <c r="O220" s="1"/>
      <c r="P220" s="4">
        <v>3.3590000000000004</v>
      </c>
      <c r="Q220" s="4">
        <v>1.6649999999999998</v>
      </c>
      <c r="R220" s="4">
        <v>0</v>
      </c>
      <c r="S220" s="28">
        <f>10^(((LOG((P220*Q220)))*1.684)+1.586)</f>
        <v>699.84074390337935</v>
      </c>
      <c r="T220" s="3" t="s">
        <v>146</v>
      </c>
      <c r="U220" s="3">
        <v>0.93500000000000005</v>
      </c>
      <c r="V220" s="3">
        <v>30.8</v>
      </c>
      <c r="W220" s="3" t="s">
        <v>142</v>
      </c>
      <c r="X220"/>
      <c r="Y220" s="28">
        <f>10^((((LOG(P220*Q220))*1.689)+1.776))</f>
        <v>1093.294955359974</v>
      </c>
      <c r="Z220" s="28">
        <f>10^((((LOG(P220*Q220))*1.5)+1.33))</f>
        <v>282.77197329396785</v>
      </c>
      <c r="AA220" s="59">
        <f>10^((((LOG(P220*Q220))*1.684)+1.586))</f>
        <v>699.84074390337935</v>
      </c>
      <c r="AB220" s="28">
        <f>10^((((LOG(P220*Q220))*1.734)+1.279))</f>
        <v>376.16677613659476</v>
      </c>
      <c r="AC220" s="28">
        <f>10^((((LOG(P220*Q220))*1.624)+1.427))</f>
        <v>437.66495057264979</v>
      </c>
      <c r="AD220" s="28">
        <f>10^((((LOG(P220*Q220))*1.47)+1.26))</f>
        <v>228.56389865475452</v>
      </c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</row>
    <row r="221" spans="1:137" s="7" customFormat="1" ht="56" customHeight="1">
      <c r="A221" s="1" t="s">
        <v>0</v>
      </c>
      <c r="B221" s="1" t="s">
        <v>1</v>
      </c>
      <c r="C221" s="2" t="s">
        <v>2</v>
      </c>
      <c r="D221" s="2" t="s">
        <v>36</v>
      </c>
      <c r="E221" s="3">
        <v>725</v>
      </c>
      <c r="F221" s="3" t="s">
        <v>200</v>
      </c>
      <c r="G221" s="3" t="s">
        <v>40</v>
      </c>
      <c r="H221" s="1" t="s">
        <v>41</v>
      </c>
      <c r="I221" s="3" t="s">
        <v>12</v>
      </c>
      <c r="J221" s="3" t="s">
        <v>54</v>
      </c>
      <c r="K221" s="3" t="s">
        <v>121</v>
      </c>
      <c r="L221" s="3"/>
      <c r="M221" s="1"/>
      <c r="N221" s="1"/>
      <c r="O221" s="1"/>
      <c r="P221" s="4">
        <v>4.9180000000000001</v>
      </c>
      <c r="Q221" s="4">
        <v>1.5169999999999999</v>
      </c>
      <c r="R221" s="4">
        <v>0</v>
      </c>
      <c r="S221" s="28">
        <f>10^(((LOG((P221*Q221)))*1.624)+1.427)</f>
        <v>698.85189450669725</v>
      </c>
      <c r="T221" s="3" t="s">
        <v>147</v>
      </c>
      <c r="U221" s="3">
        <v>0.94299999999999995</v>
      </c>
      <c r="V221" s="3">
        <v>29.1</v>
      </c>
      <c r="W221" s="3" t="s">
        <v>142</v>
      </c>
      <c r="X221" s="58"/>
      <c r="Y221" s="28">
        <f>10^((((LOG(P221*Q221))*1.689)+1.776))</f>
        <v>1778.7522549944392</v>
      </c>
      <c r="Z221" s="28">
        <f>10^((((LOG(P221*Q221))*1.5)+1.33))</f>
        <v>435.67351320756239</v>
      </c>
      <c r="AA221" s="28">
        <f>10^((((LOG(P221*Q221))*1.684)+1.586))</f>
        <v>1136.9767741744176</v>
      </c>
      <c r="AB221" s="28">
        <f>10^((((LOG(P221*Q221))*1.734)+1.279))</f>
        <v>619.99801406529264</v>
      </c>
      <c r="AC221" s="59">
        <f>10^((((LOG(P221*Q221))*1.624)+1.427))</f>
        <v>698.85189450669725</v>
      </c>
      <c r="AD221" s="28">
        <f>10^((((LOG(P221*Q221))*1.47)+1.26))</f>
        <v>349.12257701909175</v>
      </c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</row>
    <row r="222" spans="1:137" s="7" customFormat="1" ht="56" customHeight="1">
      <c r="A222" s="1" t="s">
        <v>0</v>
      </c>
      <c r="B222" s="1" t="s">
        <v>1</v>
      </c>
      <c r="C222" s="2" t="s">
        <v>2</v>
      </c>
      <c r="D222" s="2" t="s">
        <v>3</v>
      </c>
      <c r="E222" s="3">
        <v>45819</v>
      </c>
      <c r="F222" s="1" t="s">
        <v>89</v>
      </c>
      <c r="G222" s="3" t="s">
        <v>90</v>
      </c>
      <c r="H222" s="1" t="s">
        <v>240</v>
      </c>
      <c r="I222" s="3" t="s">
        <v>12</v>
      </c>
      <c r="J222" s="3" t="s">
        <v>91</v>
      </c>
      <c r="K222" s="3" t="s">
        <v>158</v>
      </c>
      <c r="L222" s="3"/>
      <c r="M222" s="1"/>
      <c r="N222" s="1"/>
      <c r="O222" s="1"/>
      <c r="P222" s="4">
        <v>4.4670000000000005</v>
      </c>
      <c r="Q222" s="4">
        <v>2.6589999999999998</v>
      </c>
      <c r="R222" s="4">
        <v>0</v>
      </c>
      <c r="S222" s="28">
        <f>10^(((LOG((P222*Q222)))*1.47)+1.26)</f>
        <v>691.60704098772021</v>
      </c>
      <c r="T222" s="3" t="s">
        <v>210</v>
      </c>
      <c r="U222" s="3">
        <v>0.88</v>
      </c>
      <c r="V222" s="3">
        <v>44.9</v>
      </c>
      <c r="W222" s="3" t="s">
        <v>204</v>
      </c>
      <c r="X222" s="58"/>
      <c r="Y222" s="28">
        <f>10^((((LOG(P222*Q222))*1.689)+1.776))</f>
        <v>3901.4515271761247</v>
      </c>
      <c r="Z222" s="28">
        <f>10^((((LOG(P222*Q222))*1.5)+1.33))</f>
        <v>875.18816209043052</v>
      </c>
      <c r="AA222" s="28">
        <f>10^((((LOG(P222*Q222))*1.684)+1.586))</f>
        <v>2488.0124201963245</v>
      </c>
      <c r="AB222" s="28">
        <f>10^((((LOG(P222*Q222))*1.734)+1.279))</f>
        <v>1388.6386810333722</v>
      </c>
      <c r="AC222" s="28">
        <f>10^((((LOG(P222*Q222))*1.624)+1.427))</f>
        <v>1487.1969518614924</v>
      </c>
      <c r="AD222" s="59">
        <f>10^((((LOG(P222*Q222))*1.47)+1.26))</f>
        <v>691.60704098772021</v>
      </c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</row>
    <row r="223" spans="1:137" s="42" customFormat="1" ht="56" customHeight="1">
      <c r="A223" s="1" t="s">
        <v>0</v>
      </c>
      <c r="B223" s="1" t="s">
        <v>1</v>
      </c>
      <c r="C223" s="2" t="s">
        <v>2</v>
      </c>
      <c r="D223" s="2" t="s">
        <v>36</v>
      </c>
      <c r="E223" s="3">
        <v>725</v>
      </c>
      <c r="F223" s="3" t="s">
        <v>200</v>
      </c>
      <c r="G223" s="3" t="s">
        <v>40</v>
      </c>
      <c r="H223" s="1" t="s">
        <v>41</v>
      </c>
      <c r="I223" s="3" t="s">
        <v>12</v>
      </c>
      <c r="J223" s="3" t="s">
        <v>53</v>
      </c>
      <c r="K223" s="3" t="s">
        <v>120</v>
      </c>
      <c r="L223" s="3"/>
      <c r="M223" s="1"/>
      <c r="N223" s="1"/>
      <c r="O223" s="1"/>
      <c r="P223" s="4">
        <v>3.8140000000000001</v>
      </c>
      <c r="Q223" s="4">
        <v>1.456</v>
      </c>
      <c r="R223" s="4">
        <v>0</v>
      </c>
      <c r="S223" s="28">
        <f>10^(((LOG((P223*Q223)))*1.684)+1.586)</f>
        <v>691.52651254364673</v>
      </c>
      <c r="T223" s="3" t="s">
        <v>146</v>
      </c>
      <c r="U223" s="3">
        <v>0.93500000000000005</v>
      </c>
      <c r="V223" s="3">
        <v>30.8</v>
      </c>
      <c r="W223" s="3" t="s">
        <v>142</v>
      </c>
      <c r="X223"/>
      <c r="Y223" s="28">
        <f>10^((((LOG(P223*Q223))*1.689)+1.776))</f>
        <v>1080.2680847662766</v>
      </c>
      <c r="Z223" s="28">
        <f>10^((((LOG(P223*Q223))*1.5)+1.33))</f>
        <v>279.77769995566661</v>
      </c>
      <c r="AA223" s="59">
        <f>10^((((LOG(P223*Q223))*1.684)+1.586))</f>
        <v>691.52651254364673</v>
      </c>
      <c r="AB223" s="28">
        <f>10^((((LOG(P223*Q223))*1.734)+1.279))</f>
        <v>371.56597539276896</v>
      </c>
      <c r="AC223" s="28">
        <f>10^((((LOG(P223*Q223))*1.624)+1.427))</f>
        <v>432.64960487866352</v>
      </c>
      <c r="AD223" s="28">
        <f>10^((((LOG(P223*Q223))*1.47)+1.26))</f>
        <v>226.19178800579152</v>
      </c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 s="8"/>
    </row>
    <row r="224" spans="1:137" s="7" customFormat="1" ht="56" customHeight="1">
      <c r="A224" s="1" t="s">
        <v>0</v>
      </c>
      <c r="B224" s="1" t="s">
        <v>1</v>
      </c>
      <c r="C224" s="2" t="s">
        <v>2</v>
      </c>
      <c r="D224" s="2" t="s">
        <v>3</v>
      </c>
      <c r="E224" s="3">
        <v>892</v>
      </c>
      <c r="F224" s="1">
        <v>493</v>
      </c>
      <c r="G224" s="3" t="s">
        <v>59</v>
      </c>
      <c r="H224" s="1" t="s">
        <v>60</v>
      </c>
      <c r="I224" s="3" t="s">
        <v>12</v>
      </c>
      <c r="J224" s="3" t="s">
        <v>54</v>
      </c>
      <c r="K224" s="3" t="s">
        <v>121</v>
      </c>
      <c r="L224" s="3"/>
      <c r="M224" s="1" t="s">
        <v>21</v>
      </c>
      <c r="N224" s="1"/>
      <c r="O224" s="1"/>
      <c r="P224" s="4">
        <v>4.4249999999999998</v>
      </c>
      <c r="Q224" s="4">
        <v>1.675</v>
      </c>
      <c r="R224" s="4">
        <v>0</v>
      </c>
      <c r="S224" s="28">
        <f>10^(((LOG((P224*Q224)))*1.624)+1.427)</f>
        <v>691.45387103875885</v>
      </c>
      <c r="T224" s="3" t="s">
        <v>147</v>
      </c>
      <c r="U224" s="3">
        <v>0.94299999999999995</v>
      </c>
      <c r="V224" s="3">
        <v>29.1</v>
      </c>
      <c r="W224" s="3" t="s">
        <v>142</v>
      </c>
      <c r="X224" s="58"/>
      <c r="Y224" s="28">
        <f>10^((((LOG(P224*Q224))*1.689)+1.776))</f>
        <v>1759.1729479139128</v>
      </c>
      <c r="Z224" s="28">
        <f>10^((((LOG(P224*Q224))*1.5)+1.33))</f>
        <v>431.4119091047782</v>
      </c>
      <c r="AA224" s="28">
        <f>10^((((LOG(P224*Q224))*1.684)+1.586))</f>
        <v>1124.4985441582066</v>
      </c>
      <c r="AB224" s="28">
        <f>10^((((LOG(P224*Q224))*1.734)+1.279))</f>
        <v>612.99269887203764</v>
      </c>
      <c r="AC224" s="59">
        <f>10^((((LOG(P224*Q224))*1.624)+1.427))</f>
        <v>691.45387103875885</v>
      </c>
      <c r="AD224" s="28">
        <f>10^((((LOG(P224*Q224))*1.47)+1.26))</f>
        <v>345.77555495376157</v>
      </c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</row>
    <row r="225" spans="1:137" s="7" customFormat="1" ht="56" customHeight="1">
      <c r="A225" s="1" t="s">
        <v>0</v>
      </c>
      <c r="B225" s="1" t="s">
        <v>1</v>
      </c>
      <c r="C225" s="2" t="s">
        <v>2</v>
      </c>
      <c r="D225" s="2" t="s">
        <v>36</v>
      </c>
      <c r="E225" s="3">
        <v>725</v>
      </c>
      <c r="F225" s="3" t="s">
        <v>200</v>
      </c>
      <c r="G225" s="3" t="s">
        <v>40</v>
      </c>
      <c r="H225" s="1" t="s">
        <v>41</v>
      </c>
      <c r="I225" s="3" t="s">
        <v>12</v>
      </c>
      <c r="J225" s="3" t="s">
        <v>54</v>
      </c>
      <c r="K225" s="3" t="s">
        <v>121</v>
      </c>
      <c r="L225" s="3"/>
      <c r="M225" s="1"/>
      <c r="N225" s="1"/>
      <c r="O225" s="1"/>
      <c r="P225" s="4">
        <v>4.8130000000000006</v>
      </c>
      <c r="Q225" s="4">
        <v>1.5390000000000001</v>
      </c>
      <c r="R225" s="4">
        <v>0</v>
      </c>
      <c r="S225" s="28">
        <f>10^(((LOG((P225*Q225)))*1.624)+1.427)</f>
        <v>690.74679414522484</v>
      </c>
      <c r="T225" s="3" t="s">
        <v>147</v>
      </c>
      <c r="U225" s="3">
        <v>0.94299999999999995</v>
      </c>
      <c r="V225" s="3">
        <v>29.1</v>
      </c>
      <c r="W225" s="3" t="s">
        <v>142</v>
      </c>
      <c r="X225" s="58"/>
      <c r="Y225" s="28">
        <f>10^((((LOG(P225*Q225))*1.689)+1.776))</f>
        <v>1757.3020645858287</v>
      </c>
      <c r="Z225" s="28">
        <f>10^((((LOG(P225*Q225))*1.5)+1.33))</f>
        <v>431.00441835230146</v>
      </c>
      <c r="AA225" s="28">
        <f>10^((((LOG(P225*Q225))*1.684)+1.586))</f>
        <v>1123.3061765048392</v>
      </c>
      <c r="AB225" s="28">
        <f>10^((((LOG(P225*Q225))*1.734)+1.279))</f>
        <v>612.32342055162962</v>
      </c>
      <c r="AC225" s="59">
        <f>10^((((LOG(P225*Q225))*1.624)+1.427))</f>
        <v>690.74679414522484</v>
      </c>
      <c r="AD225" s="28">
        <f>10^((((LOG(P225*Q225))*1.47)+1.26))</f>
        <v>345.45548117735854</v>
      </c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</row>
    <row r="226" spans="1:137" s="7" customFormat="1" ht="56" customHeight="1">
      <c r="A226" s="1" t="s">
        <v>0</v>
      </c>
      <c r="B226" s="1" t="s">
        <v>1</v>
      </c>
      <c r="C226" s="2" t="s">
        <v>2</v>
      </c>
      <c r="D226" s="2" t="s">
        <v>36</v>
      </c>
      <c r="E226" s="3">
        <v>725</v>
      </c>
      <c r="F226" s="1" t="s">
        <v>51</v>
      </c>
      <c r="G226" s="3" t="s">
        <v>40</v>
      </c>
      <c r="H226" s="1" t="s">
        <v>41</v>
      </c>
      <c r="I226" s="3" t="s">
        <v>12</v>
      </c>
      <c r="J226" s="3" t="s">
        <v>52</v>
      </c>
      <c r="K226" s="3" t="s">
        <v>119</v>
      </c>
      <c r="L226" s="3"/>
      <c r="M226" s="1"/>
      <c r="N226" s="1"/>
      <c r="O226" s="1"/>
      <c r="P226" s="4">
        <v>3.1970000000000001</v>
      </c>
      <c r="Q226" s="4">
        <v>1.496</v>
      </c>
      <c r="R226" s="4">
        <v>0</v>
      </c>
      <c r="S226" s="28">
        <f>AVERAGE((10^(((LOG((P226*Q226)))*1.689)+1.776)),(10^(((LOG((P226*Q226)))*1.684)+1.586)))</f>
        <v>688.57020019958463</v>
      </c>
      <c r="T226" s="3" t="s">
        <v>143</v>
      </c>
      <c r="U226" s="3" t="s">
        <v>144</v>
      </c>
      <c r="V226" s="3" t="s">
        <v>145</v>
      </c>
      <c r="W226" s="3" t="s">
        <v>142</v>
      </c>
      <c r="X226" s="60">
        <f>AVERAGE(Y226,AA226)</f>
        <v>688.57020019958463</v>
      </c>
      <c r="Y226" s="28">
        <f>10^((((LOG(P226*Q226))*1.689)+1.776))</f>
        <v>839.4015641251375</v>
      </c>
      <c r="Z226" s="28">
        <f>10^((((LOG(P226*Q226))*1.5)+1.33))</f>
        <v>223.62036123779401</v>
      </c>
      <c r="AA226" s="28">
        <f>10^((((LOG(P226*Q226))*1.684)+1.586))</f>
        <v>537.73883627403188</v>
      </c>
      <c r="AB226" s="28">
        <f>10^((((LOG(P226*Q226))*1.734)+1.279))</f>
        <v>286.78412980824993</v>
      </c>
      <c r="AC226" s="28">
        <f>10^((((LOG(P226*Q226))*1.624)+1.427))</f>
        <v>339.46183083771348</v>
      </c>
      <c r="AD226" s="28">
        <f>10^((((LOG(P226*Q226))*1.47)+1.26))</f>
        <v>181.60220517517718</v>
      </c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</row>
    <row r="227" spans="1:137" s="7" customFormat="1" ht="56" customHeight="1">
      <c r="A227" s="1" t="s">
        <v>0</v>
      </c>
      <c r="B227" s="1" t="s">
        <v>1</v>
      </c>
      <c r="C227" s="2" t="s">
        <v>2</v>
      </c>
      <c r="D227" s="2" t="s">
        <v>36</v>
      </c>
      <c r="E227" s="3">
        <v>725</v>
      </c>
      <c r="F227" s="3" t="s">
        <v>200</v>
      </c>
      <c r="G227" s="3" t="s">
        <v>40</v>
      </c>
      <c r="H227" s="1" t="s">
        <v>41</v>
      </c>
      <c r="I227" s="3" t="s">
        <v>12</v>
      </c>
      <c r="J227" s="3" t="s">
        <v>54</v>
      </c>
      <c r="K227" s="3" t="s">
        <v>121</v>
      </c>
      <c r="L227" s="3"/>
      <c r="M227" s="1"/>
      <c r="N227" s="1"/>
      <c r="O227" s="1"/>
      <c r="P227" s="4">
        <v>4.6929999999999996</v>
      </c>
      <c r="Q227" s="4">
        <v>1.5720000000000001</v>
      </c>
      <c r="R227" s="4">
        <v>0</v>
      </c>
      <c r="S227" s="28">
        <f>10^(((LOG((P227*Q227)))*1.624)+1.427)</f>
        <v>686.23778604542542</v>
      </c>
      <c r="T227" s="3" t="s">
        <v>147</v>
      </c>
      <c r="U227" s="3">
        <v>0.94299999999999995</v>
      </c>
      <c r="V227" s="3">
        <v>29.1</v>
      </c>
      <c r="W227" s="3" t="s">
        <v>142</v>
      </c>
      <c r="X227" s="58"/>
      <c r="Y227" s="28">
        <f>10^((((LOG(P227*Q227))*1.689)+1.776))</f>
        <v>1745.3733039306733</v>
      </c>
      <c r="Z227" s="28">
        <f>10^((((LOG(P227*Q227))*1.5)+1.33))</f>
        <v>428.40511141544869</v>
      </c>
      <c r="AA227" s="28">
        <f>10^((((LOG(P227*Q227))*1.684)+1.586))</f>
        <v>1115.703546357513</v>
      </c>
      <c r="AB227" s="28">
        <f>10^((((LOG(P227*Q227))*1.734)+1.279))</f>
        <v>608.05654615136962</v>
      </c>
      <c r="AC227" s="59">
        <f>10^((((LOG(P227*Q227))*1.624)+1.427))</f>
        <v>686.23778604542542</v>
      </c>
      <c r="AD227" s="28">
        <f>10^((((LOG(P227*Q227))*1.47)+1.26))</f>
        <v>343.41364802203657</v>
      </c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</row>
    <row r="228" spans="1:137" s="7" customFormat="1" ht="56" customHeight="1">
      <c r="A228" s="1" t="s">
        <v>0</v>
      </c>
      <c r="B228" s="1" t="s">
        <v>1</v>
      </c>
      <c r="C228" s="2" t="s">
        <v>2</v>
      </c>
      <c r="D228" s="2" t="s">
        <v>36</v>
      </c>
      <c r="E228" s="3">
        <v>725</v>
      </c>
      <c r="F228" s="3" t="s">
        <v>200</v>
      </c>
      <c r="G228" s="3" t="s">
        <v>40</v>
      </c>
      <c r="H228" s="1" t="s">
        <v>41</v>
      </c>
      <c r="I228" s="3" t="s">
        <v>12</v>
      </c>
      <c r="J228" s="3" t="s">
        <v>54</v>
      </c>
      <c r="K228" s="3" t="s">
        <v>121</v>
      </c>
      <c r="L228" s="3"/>
      <c r="M228" s="1"/>
      <c r="N228" s="1"/>
      <c r="O228" s="1"/>
      <c r="P228" s="4">
        <v>4.7380000000000004</v>
      </c>
      <c r="Q228" s="4">
        <v>1.556</v>
      </c>
      <c r="R228" s="4">
        <v>0</v>
      </c>
      <c r="S228" s="28">
        <f>10^(((LOG((P228*Q228)))*1.624)+1.427)</f>
        <v>685.47236383245388</v>
      </c>
      <c r="T228" s="3" t="s">
        <v>147</v>
      </c>
      <c r="U228" s="3">
        <v>0.94299999999999995</v>
      </c>
      <c r="V228" s="3">
        <v>29.1</v>
      </c>
      <c r="W228" s="3" t="s">
        <v>142</v>
      </c>
      <c r="X228" s="58"/>
      <c r="Y228" s="28">
        <f>10^((((LOG(P228*Q228))*1.689)+1.776))</f>
        <v>1743.3486598423017</v>
      </c>
      <c r="Z228" s="28">
        <f>10^((((LOG(P228*Q228))*1.5)+1.33))</f>
        <v>427.96373938140135</v>
      </c>
      <c r="AA228" s="28">
        <f>10^((((LOG(P228*Q228))*1.684)+1.586))</f>
        <v>1114.4131522897389</v>
      </c>
      <c r="AB228" s="28">
        <f>10^((((LOG(P228*Q228))*1.734)+1.279))</f>
        <v>607.33241528658857</v>
      </c>
      <c r="AC228" s="59">
        <f>10^((((LOG(P228*Q228))*1.624)+1.427))</f>
        <v>685.47236383245388</v>
      </c>
      <c r="AD228" s="28">
        <f>10^((((LOG(P228*Q228))*1.47)+1.26))</f>
        <v>343.06691255204368</v>
      </c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</row>
    <row r="229" spans="1:137" s="7" customFormat="1" ht="56" customHeight="1">
      <c r="A229" s="1" t="s">
        <v>0</v>
      </c>
      <c r="B229" s="1" t="s">
        <v>1</v>
      </c>
      <c r="C229" s="2" t="s">
        <v>2</v>
      </c>
      <c r="D229" s="2" t="s">
        <v>3</v>
      </c>
      <c r="E229" s="3">
        <v>892</v>
      </c>
      <c r="F229" s="1" t="s">
        <v>51</v>
      </c>
      <c r="G229" s="3" t="s">
        <v>59</v>
      </c>
      <c r="H229" s="1" t="s">
        <v>60</v>
      </c>
      <c r="I229" s="3" t="s">
        <v>12</v>
      </c>
      <c r="J229" s="3" t="s">
        <v>53</v>
      </c>
      <c r="K229" s="3" t="s">
        <v>120</v>
      </c>
      <c r="L229" s="3"/>
      <c r="M229" s="1" t="s">
        <v>8</v>
      </c>
      <c r="N229" s="1"/>
      <c r="O229" s="1"/>
      <c r="P229" s="4">
        <v>3.6100000000000003</v>
      </c>
      <c r="Q229" s="4">
        <v>1.528</v>
      </c>
      <c r="R229" s="4">
        <v>0</v>
      </c>
      <c r="S229" s="28">
        <f>10^(((LOG((P229*Q229)))*1.684)+1.586)</f>
        <v>683.76340955919045</v>
      </c>
      <c r="T229" s="3" t="s">
        <v>146</v>
      </c>
      <c r="U229" s="3">
        <v>0.93500000000000005</v>
      </c>
      <c r="V229" s="3">
        <v>30.8</v>
      </c>
      <c r="W229" s="3" t="s">
        <v>142</v>
      </c>
      <c r="X229"/>
      <c r="Y229" s="28">
        <f>10^((((LOG(P229*Q229))*1.689)+1.776))</f>
        <v>1068.1051506248498</v>
      </c>
      <c r="Z229" s="28">
        <f>10^((((LOG(P229*Q229))*1.5)+1.33))</f>
        <v>276.97835665516578</v>
      </c>
      <c r="AA229" s="59">
        <f>10^((((LOG(P229*Q229))*1.684)+1.586))</f>
        <v>683.76340955919045</v>
      </c>
      <c r="AB229" s="28">
        <f>10^((((LOG(P229*Q229))*1.734)+1.279))</f>
        <v>367.27163161868231</v>
      </c>
      <c r="AC229" s="28">
        <f>10^((((LOG(P229*Q229))*1.624)+1.427))</f>
        <v>427.96477370166247</v>
      </c>
      <c r="AD229" s="28">
        <f>10^((((LOG(P229*Q229))*1.47)+1.26))</f>
        <v>223.97364482765283</v>
      </c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</row>
    <row r="230" spans="1:137" s="57" customFormat="1" ht="56" customHeight="1">
      <c r="A230" s="1" t="s">
        <v>0</v>
      </c>
      <c r="B230" s="1" t="s">
        <v>1</v>
      </c>
      <c r="C230" s="2" t="s">
        <v>2</v>
      </c>
      <c r="D230" s="2" t="s">
        <v>3</v>
      </c>
      <c r="E230" s="3">
        <v>892</v>
      </c>
      <c r="F230" s="1" t="s">
        <v>62</v>
      </c>
      <c r="G230" s="3" t="s">
        <v>59</v>
      </c>
      <c r="H230" s="1" t="s">
        <v>60</v>
      </c>
      <c r="I230" s="3" t="s">
        <v>12</v>
      </c>
      <c r="J230" s="3" t="s">
        <v>32</v>
      </c>
      <c r="K230" s="3" t="s">
        <v>118</v>
      </c>
      <c r="L230" s="3"/>
      <c r="M230" s="1" t="s">
        <v>8</v>
      </c>
      <c r="N230" s="1"/>
      <c r="O230" s="1"/>
      <c r="P230" s="4">
        <v>2.637</v>
      </c>
      <c r="Q230" s="4">
        <v>1.605</v>
      </c>
      <c r="R230" s="4">
        <v>0</v>
      </c>
      <c r="S230" s="28">
        <f>(10^(((LOG((P230*Q230)))*1.689)+1.776))</f>
        <v>682.81388873978642</v>
      </c>
      <c r="T230" s="3" t="s">
        <v>122</v>
      </c>
      <c r="U230" s="3">
        <v>0.94199999999999995</v>
      </c>
      <c r="V230" s="3">
        <v>29.2</v>
      </c>
      <c r="W230" s="3" t="s">
        <v>128</v>
      </c>
      <c r="X230"/>
      <c r="Y230" s="59">
        <f>10^((((LOG(P230*Q230))*1.689)+1.776))</f>
        <v>682.81388873978642</v>
      </c>
      <c r="Z230" s="28">
        <f>10^((((LOG(P230*Q230))*1.5)+1.33))</f>
        <v>186.15630487567117</v>
      </c>
      <c r="AA230" s="28">
        <f>10^((((LOG(P230*Q230))*1.684)+1.586))</f>
        <v>437.6928180097911</v>
      </c>
      <c r="AB230" s="28">
        <f>10^((((LOG(P230*Q230))*1.734)+1.279))</f>
        <v>232.00571273806307</v>
      </c>
      <c r="AC230" s="28">
        <f>10^((((LOG(P230*Q230))*1.624)+1.427))</f>
        <v>278.33915884962943</v>
      </c>
      <c r="AD230" s="28">
        <f>10^((((LOG(P230*Q230))*1.47)+1.26))</f>
        <v>151.73305248119982</v>
      </c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 s="7"/>
    </row>
    <row r="231" spans="1:137" s="57" customFormat="1" ht="56" customHeight="1">
      <c r="A231" s="1" t="s">
        <v>0</v>
      </c>
      <c r="B231" s="1" t="s">
        <v>1</v>
      </c>
      <c r="C231" s="2" t="s">
        <v>2</v>
      </c>
      <c r="D231" s="2" t="s">
        <v>36</v>
      </c>
      <c r="E231" s="3">
        <v>725</v>
      </c>
      <c r="F231" s="3" t="s">
        <v>200</v>
      </c>
      <c r="G231" s="3" t="s">
        <v>40</v>
      </c>
      <c r="H231" s="1" t="s">
        <v>41</v>
      </c>
      <c r="I231" s="3" t="s">
        <v>12</v>
      </c>
      <c r="J231" s="3" t="s">
        <v>54</v>
      </c>
      <c r="K231" s="3" t="s">
        <v>121</v>
      </c>
      <c r="L231" s="3"/>
      <c r="M231" s="1"/>
      <c r="N231" s="1"/>
      <c r="O231" s="1"/>
      <c r="P231" s="4">
        <v>4.9489999999999998</v>
      </c>
      <c r="Q231" s="4">
        <v>1.4830000000000001</v>
      </c>
      <c r="R231" s="4">
        <v>0</v>
      </c>
      <c r="S231" s="28">
        <f>10^(((LOG((P231*Q231)))*1.624)+1.427)</f>
        <v>680.50226374884994</v>
      </c>
      <c r="T231" s="3" t="s">
        <v>147</v>
      </c>
      <c r="U231" s="3">
        <v>0.94299999999999995</v>
      </c>
      <c r="V231" s="3">
        <v>29.1</v>
      </c>
      <c r="W231" s="3" t="s">
        <v>142</v>
      </c>
      <c r="X231" s="58"/>
      <c r="Y231" s="28">
        <f>10^((((LOG(P231*Q231))*1.689)+1.776))</f>
        <v>1730.2042862889364</v>
      </c>
      <c r="Z231" s="28">
        <f>10^((((LOG(P231*Q231))*1.5)+1.33))</f>
        <v>425.09687000262608</v>
      </c>
      <c r="AA231" s="28">
        <f>10^((((LOG(P231*Q231))*1.684)+1.586))</f>
        <v>1106.0355610527474</v>
      </c>
      <c r="AB231" s="28">
        <f>10^((((LOG(P231*Q231))*1.734)+1.279))</f>
        <v>602.63176637011657</v>
      </c>
      <c r="AC231" s="59">
        <f>10^((((LOG(P231*Q231))*1.624)+1.427))</f>
        <v>680.50226374884994</v>
      </c>
      <c r="AD231" s="28">
        <f>10^((((LOG(P231*Q231))*1.47)+1.26))</f>
        <v>340.81456710250546</v>
      </c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</row>
    <row r="232" spans="1:137" s="57" customFormat="1" ht="56" customHeight="1">
      <c r="A232" s="1" t="s">
        <v>0</v>
      </c>
      <c r="B232" s="1" t="s">
        <v>1</v>
      </c>
      <c r="C232" s="2" t="s">
        <v>2</v>
      </c>
      <c r="D232" s="2" t="s">
        <v>36</v>
      </c>
      <c r="E232" s="3">
        <v>725</v>
      </c>
      <c r="F232" s="1" t="s">
        <v>51</v>
      </c>
      <c r="G232" s="3" t="s">
        <v>40</v>
      </c>
      <c r="H232" s="1" t="s">
        <v>41</v>
      </c>
      <c r="I232" s="3" t="s">
        <v>12</v>
      </c>
      <c r="J232" s="3" t="s">
        <v>52</v>
      </c>
      <c r="K232" s="3" t="s">
        <v>119</v>
      </c>
      <c r="L232" s="3"/>
      <c r="M232" s="1"/>
      <c r="N232" s="1"/>
      <c r="O232" s="1"/>
      <c r="P232" s="4">
        <v>2.9630000000000001</v>
      </c>
      <c r="Q232" s="4">
        <v>1.6</v>
      </c>
      <c r="R232" s="4">
        <v>0</v>
      </c>
      <c r="S232" s="28">
        <f>AVERAGE((10^(((LOG((P232*Q232)))*1.689)+1.776)),(10^(((LOG((P232*Q232)))*1.684)+1.586)))</f>
        <v>678.4210623630313</v>
      </c>
      <c r="T232" s="3" t="s">
        <v>143</v>
      </c>
      <c r="U232" s="3" t="s">
        <v>144</v>
      </c>
      <c r="V232" s="3" t="s">
        <v>145</v>
      </c>
      <c r="W232" s="3" t="s">
        <v>142</v>
      </c>
      <c r="X232" s="60">
        <f>AVERAGE(Y232,AA232)</f>
        <v>678.4210623630313</v>
      </c>
      <c r="Y232" s="28">
        <f>10^((((LOG(P232*Q232))*1.689)+1.776))</f>
        <v>827.01504457408475</v>
      </c>
      <c r="Z232" s="28">
        <f>10^((((LOG(P232*Q232))*1.5)+1.33))</f>
        <v>220.68735583576617</v>
      </c>
      <c r="AA232" s="28">
        <f>10^((((LOG(P232*Q232))*1.684)+1.586))</f>
        <v>529.82708015197784</v>
      </c>
      <c r="AB232" s="28">
        <f>10^((((LOG(P232*Q232))*1.734)+1.279))</f>
        <v>282.44034518168115</v>
      </c>
      <c r="AC232" s="28">
        <f>10^((((LOG(P232*Q232))*1.624)+1.427))</f>
        <v>334.64400856149098</v>
      </c>
      <c r="AD232" s="28">
        <f>10^((((LOG(P232*Q232))*1.47)+1.26))</f>
        <v>179.2676404147372</v>
      </c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 s="7"/>
    </row>
    <row r="233" spans="1:137" s="57" customFormat="1" ht="56" customHeight="1">
      <c r="A233" s="1" t="s">
        <v>0</v>
      </c>
      <c r="B233" s="1" t="s">
        <v>1</v>
      </c>
      <c r="C233" s="2" t="s">
        <v>2</v>
      </c>
      <c r="D233" s="2" t="s">
        <v>36</v>
      </c>
      <c r="E233" s="3">
        <v>725</v>
      </c>
      <c r="F233" s="3" t="s">
        <v>200</v>
      </c>
      <c r="G233" s="3" t="s">
        <v>40</v>
      </c>
      <c r="H233" s="1" t="s">
        <v>41</v>
      </c>
      <c r="I233" s="3" t="s">
        <v>12</v>
      </c>
      <c r="J233" s="3" t="s">
        <v>53</v>
      </c>
      <c r="K233" s="3" t="s">
        <v>120</v>
      </c>
      <c r="L233" s="3"/>
      <c r="M233" s="1"/>
      <c r="N233" s="1"/>
      <c r="O233" s="1"/>
      <c r="P233" s="4">
        <v>3.91</v>
      </c>
      <c r="Q233" s="4">
        <v>1.4039999999999999</v>
      </c>
      <c r="R233" s="4">
        <v>0</v>
      </c>
      <c r="S233" s="28">
        <f>10^(((LOG((P233*Q233)))*1.684)+1.586)</f>
        <v>678.25322739072908</v>
      </c>
      <c r="T233" s="3" t="s">
        <v>146</v>
      </c>
      <c r="U233" s="3">
        <v>0.93500000000000005</v>
      </c>
      <c r="V233" s="3">
        <v>30.8</v>
      </c>
      <c r="W233" s="3" t="s">
        <v>142</v>
      </c>
      <c r="X233"/>
      <c r="Y233" s="28">
        <f>10^((((LOG(P233*Q233))*1.689)+1.776))</f>
        <v>1059.4722555493026</v>
      </c>
      <c r="Z233" s="28">
        <f>10^((((LOG(P233*Q233))*1.5)+1.33))</f>
        <v>274.98930144774664</v>
      </c>
      <c r="AA233" s="59">
        <f>10^((((LOG(P233*Q233))*1.684)+1.586))</f>
        <v>678.25322739072908</v>
      </c>
      <c r="AB233" s="28">
        <f>10^((((LOG(P233*Q233))*1.734)+1.279))</f>
        <v>364.22442154824859</v>
      </c>
      <c r="AC233" s="28">
        <f>10^((((LOG(P233*Q233))*1.624)+1.427))</f>
        <v>424.63837288052207</v>
      </c>
      <c r="AD233" s="28">
        <f>10^((((LOG(P233*Q233))*1.47)+1.26))</f>
        <v>222.3972853597748</v>
      </c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 s="7"/>
    </row>
    <row r="234" spans="1:137" s="57" customFormat="1" ht="56" customHeight="1">
      <c r="A234" s="1" t="s">
        <v>0</v>
      </c>
      <c r="B234" s="1" t="s">
        <v>1</v>
      </c>
      <c r="C234" s="2" t="s">
        <v>2</v>
      </c>
      <c r="D234" s="2" t="s">
        <v>3</v>
      </c>
      <c r="E234" s="3">
        <v>892</v>
      </c>
      <c r="F234" s="1" t="s">
        <v>68</v>
      </c>
      <c r="G234" s="3" t="s">
        <v>59</v>
      </c>
      <c r="H234" s="1" t="s">
        <v>60</v>
      </c>
      <c r="I234" s="3" t="s">
        <v>12</v>
      </c>
      <c r="J234" s="3" t="s">
        <v>53</v>
      </c>
      <c r="K234" s="3" t="s">
        <v>120</v>
      </c>
      <c r="L234" s="3"/>
      <c r="M234" s="1" t="s">
        <v>21</v>
      </c>
      <c r="N234" s="1"/>
      <c r="O234" s="1"/>
      <c r="P234" s="4">
        <v>2.9119999999999999</v>
      </c>
      <c r="Q234" s="4">
        <v>1.8829999999999998</v>
      </c>
      <c r="R234" s="4">
        <v>0</v>
      </c>
      <c r="S234" s="28">
        <f>10^(((LOG((P234*Q234)))*1.684)+1.586)</f>
        <v>676.9338119384671</v>
      </c>
      <c r="T234" s="3" t="s">
        <v>146</v>
      </c>
      <c r="U234" s="3">
        <v>0.93500000000000005</v>
      </c>
      <c r="V234" s="3">
        <v>30.8</v>
      </c>
      <c r="W234" s="3" t="s">
        <v>142</v>
      </c>
      <c r="X234"/>
      <c r="Y234" s="28">
        <f>10^((((LOG(P234*Q234))*1.689)+1.776))</f>
        <v>1057.4051360073415</v>
      </c>
      <c r="Z234" s="28">
        <f>10^((((LOG(P234*Q234))*1.5)+1.33))</f>
        <v>274.5127598105164</v>
      </c>
      <c r="AA234" s="59">
        <f>10^((((LOG(P234*Q234))*1.684)+1.586))</f>
        <v>676.9338119384671</v>
      </c>
      <c r="AB234" s="28">
        <f>10^((((LOG(P234*Q234))*1.734)+1.279))</f>
        <v>363.49487465058576</v>
      </c>
      <c r="AC234" s="28">
        <f>10^((((LOG(P234*Q234))*1.624)+1.427))</f>
        <v>423.84172219854679</v>
      </c>
      <c r="AD234" s="28">
        <f>10^((((LOG(P234*Q234))*1.47)+1.26))</f>
        <v>222.01958435272735</v>
      </c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</row>
    <row r="235" spans="1:137" s="7" customFormat="1" ht="56" customHeight="1">
      <c r="A235" s="1" t="s">
        <v>0</v>
      </c>
      <c r="B235" s="1" t="s">
        <v>1</v>
      </c>
      <c r="C235" s="2" t="s">
        <v>2</v>
      </c>
      <c r="D235" s="2" t="s">
        <v>36</v>
      </c>
      <c r="E235" s="3">
        <v>725</v>
      </c>
      <c r="F235" s="3" t="s">
        <v>200</v>
      </c>
      <c r="G235" s="3" t="s">
        <v>40</v>
      </c>
      <c r="H235" s="1" t="s">
        <v>41</v>
      </c>
      <c r="I235" s="3" t="s">
        <v>12</v>
      </c>
      <c r="J235" s="3" t="s">
        <v>54</v>
      </c>
      <c r="K235" s="3" t="s">
        <v>121</v>
      </c>
      <c r="L235" s="3"/>
      <c r="M235" s="1"/>
      <c r="N235" s="1"/>
      <c r="O235" s="1"/>
      <c r="P235" s="4">
        <v>4.3579999999999997</v>
      </c>
      <c r="Q235" s="4">
        <v>1.6780000000000002</v>
      </c>
      <c r="R235" s="4">
        <v>0</v>
      </c>
      <c r="S235" s="28">
        <f>10^(((LOG((P235*Q235)))*1.624)+1.427)</f>
        <v>676.49500181266956</v>
      </c>
      <c r="T235" s="3" t="s">
        <v>147</v>
      </c>
      <c r="U235" s="3">
        <v>0.94299999999999995</v>
      </c>
      <c r="V235" s="3">
        <v>29.1</v>
      </c>
      <c r="W235" s="3" t="s">
        <v>142</v>
      </c>
      <c r="X235" s="58"/>
      <c r="Y235" s="28">
        <f>10^((((LOG(P235*Q235))*1.689)+1.776))</f>
        <v>1719.6091173600673</v>
      </c>
      <c r="Z235" s="28">
        <f>10^((((LOG(P235*Q235))*1.5)+1.33))</f>
        <v>422.78422416223964</v>
      </c>
      <c r="AA235" s="28">
        <f>10^((((LOG(P235*Q235))*1.684)+1.586))</f>
        <v>1099.2825731059677</v>
      </c>
      <c r="AB235" s="28">
        <f>10^((((LOG(P235*Q235))*1.734)+1.279))</f>
        <v>598.84344803345152</v>
      </c>
      <c r="AC235" s="59">
        <f>10^((((LOG(P235*Q235))*1.624)+1.427))</f>
        <v>676.49500181266956</v>
      </c>
      <c r="AD235" s="28">
        <f>10^((((LOG(P235*Q235))*1.47)+1.26))</f>
        <v>338.99742405258485</v>
      </c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</row>
    <row r="236" spans="1:137" s="7" customFormat="1" ht="56" customHeight="1">
      <c r="A236" s="1" t="s">
        <v>0</v>
      </c>
      <c r="B236" s="1" t="s">
        <v>1</v>
      </c>
      <c r="C236" s="2" t="s">
        <v>2</v>
      </c>
      <c r="D236" s="2" t="s">
        <v>3</v>
      </c>
      <c r="E236" s="3">
        <v>892</v>
      </c>
      <c r="F236" s="1" t="s">
        <v>62</v>
      </c>
      <c r="G236" s="3" t="s">
        <v>59</v>
      </c>
      <c r="H236" s="1" t="s">
        <v>60</v>
      </c>
      <c r="I236" s="3" t="s">
        <v>12</v>
      </c>
      <c r="J236" s="3" t="s">
        <v>32</v>
      </c>
      <c r="K236" s="3" t="s">
        <v>118</v>
      </c>
      <c r="L236" s="3"/>
      <c r="M236" s="1" t="s">
        <v>8</v>
      </c>
      <c r="N236" s="1"/>
      <c r="O236" s="1"/>
      <c r="P236" s="4">
        <v>2.5840000000000001</v>
      </c>
      <c r="Q236" s="4">
        <v>1.6280000000000001</v>
      </c>
      <c r="R236" s="4">
        <v>0</v>
      </c>
      <c r="S236" s="28">
        <f>(10^(((LOG((P236*Q236)))*1.689)+1.776))</f>
        <v>675.8437949078949</v>
      </c>
      <c r="T236" s="3" t="s">
        <v>122</v>
      </c>
      <c r="U236" s="3">
        <v>0.94199999999999995</v>
      </c>
      <c r="V236" s="3">
        <v>29.2</v>
      </c>
      <c r="W236" s="3" t="s">
        <v>128</v>
      </c>
      <c r="X236"/>
      <c r="Y236" s="59">
        <f>10^((((LOG(P236*Q236))*1.689)+1.776))</f>
        <v>675.8437949078949</v>
      </c>
      <c r="Z236" s="28">
        <f>10^((((LOG(P236*Q236))*1.5)+1.33))</f>
        <v>184.4677135637962</v>
      </c>
      <c r="AA236" s="28">
        <f>10^((((LOG(P236*Q236))*1.684)+1.586))</f>
        <v>433.23805381066495</v>
      </c>
      <c r="AB236" s="28">
        <f>10^((((LOG(P236*Q236))*1.734)+1.279))</f>
        <v>229.57465573188847</v>
      </c>
      <c r="AC236" s="28">
        <f>10^((((LOG(P236*Q236))*1.624)+1.427))</f>
        <v>275.60670671063104</v>
      </c>
      <c r="AD236" s="28">
        <f>10^((((LOG(P236*Q236))*1.47)+1.26))</f>
        <v>150.38411262872344</v>
      </c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</row>
    <row r="237" spans="1:137" s="7" customFormat="1" ht="56" customHeight="1">
      <c r="A237" s="1" t="s">
        <v>0</v>
      </c>
      <c r="B237" s="1" t="s">
        <v>1</v>
      </c>
      <c r="C237" s="2" t="s">
        <v>2</v>
      </c>
      <c r="D237" s="2" t="s">
        <v>36</v>
      </c>
      <c r="E237" s="3">
        <v>725</v>
      </c>
      <c r="F237" s="3" t="s">
        <v>200</v>
      </c>
      <c r="G237" s="3" t="s">
        <v>40</v>
      </c>
      <c r="H237" s="1" t="s">
        <v>41</v>
      </c>
      <c r="I237" s="3" t="s">
        <v>12</v>
      </c>
      <c r="J237" s="3" t="s">
        <v>54</v>
      </c>
      <c r="K237" s="3" t="s">
        <v>121</v>
      </c>
      <c r="L237" s="3"/>
      <c r="M237" s="1"/>
      <c r="N237" s="1"/>
      <c r="O237" s="1"/>
      <c r="P237" s="4">
        <v>4.6390000000000002</v>
      </c>
      <c r="Q237" s="4">
        <v>1.5710000000000002</v>
      </c>
      <c r="R237" s="4">
        <v>0</v>
      </c>
      <c r="S237" s="28">
        <f>10^(((LOG((P237*Q237)))*1.624)+1.427)</f>
        <v>672.76486969215784</v>
      </c>
      <c r="T237" s="3" t="s">
        <v>147</v>
      </c>
      <c r="U237" s="3">
        <v>0.94299999999999995</v>
      </c>
      <c r="V237" s="3">
        <v>29.1</v>
      </c>
      <c r="W237" s="3" t="s">
        <v>142</v>
      </c>
      <c r="X237" s="58"/>
      <c r="Y237" s="28">
        <f>10^((((LOG(P237*Q237))*1.689)+1.776))</f>
        <v>1709.7489343422246</v>
      </c>
      <c r="Z237" s="28">
        <f>10^((((LOG(P237*Q237))*1.5)+1.33))</f>
        <v>420.6305736747525</v>
      </c>
      <c r="AA237" s="28">
        <f>10^((((LOG(P237*Q237))*1.684)+1.586))</f>
        <v>1092.9979286845328</v>
      </c>
      <c r="AB237" s="28">
        <f>10^((((LOG(P237*Q237))*1.734)+1.279))</f>
        <v>595.31848354516842</v>
      </c>
      <c r="AC237" s="59">
        <f>10^((((LOG(P237*Q237))*1.624)+1.427))</f>
        <v>672.76486969215784</v>
      </c>
      <c r="AD237" s="28">
        <f>10^((((LOG(P237*Q237))*1.47)+1.26))</f>
        <v>337.30503158150958</v>
      </c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</row>
    <row r="238" spans="1:137" s="7" customFormat="1" ht="56" customHeight="1">
      <c r="A238" s="1" t="s">
        <v>0</v>
      </c>
      <c r="B238" s="1" t="s">
        <v>1</v>
      </c>
      <c r="C238" s="2" t="s">
        <v>2</v>
      </c>
      <c r="D238" s="2" t="s">
        <v>3</v>
      </c>
      <c r="E238" s="3">
        <v>45614</v>
      </c>
      <c r="F238" s="1">
        <v>1</v>
      </c>
      <c r="G238" s="3" t="s">
        <v>44</v>
      </c>
      <c r="H238" s="1" t="s">
        <v>45</v>
      </c>
      <c r="I238" s="1" t="s">
        <v>12</v>
      </c>
      <c r="J238" s="3" t="s">
        <v>93</v>
      </c>
      <c r="K238" s="3" t="s">
        <v>192</v>
      </c>
      <c r="L238" s="3"/>
      <c r="M238" s="1" t="s">
        <v>8</v>
      </c>
      <c r="N238" s="1"/>
      <c r="O238" s="1"/>
      <c r="P238" s="4">
        <v>1.73</v>
      </c>
      <c r="Q238" s="4">
        <v>1.61</v>
      </c>
      <c r="R238" s="4">
        <v>0</v>
      </c>
      <c r="S238" s="39">
        <f>10^(((LOG((P238*1)))*2.51)+2.23)</f>
        <v>672.19568277241478</v>
      </c>
      <c r="T238" s="3" t="s">
        <v>203</v>
      </c>
      <c r="U238" s="3">
        <v>0.72</v>
      </c>
      <c r="V238" s="3">
        <v>93.5</v>
      </c>
      <c r="W238" s="3" t="s">
        <v>204</v>
      </c>
      <c r="X238" s="47"/>
      <c r="Y238" s="47"/>
      <c r="Z238" s="50"/>
      <c r="AA238" s="50"/>
      <c r="AB238" s="50"/>
      <c r="AC238" s="50"/>
      <c r="AD238" s="50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</row>
    <row r="239" spans="1:137" s="7" customFormat="1" ht="56" customHeight="1">
      <c r="A239" s="1" t="s">
        <v>0</v>
      </c>
      <c r="B239" s="1" t="s">
        <v>1</v>
      </c>
      <c r="C239" s="2" t="s">
        <v>2</v>
      </c>
      <c r="D239" s="2" t="s">
        <v>36</v>
      </c>
      <c r="E239" s="3">
        <v>725</v>
      </c>
      <c r="F239" s="1" t="s">
        <v>51</v>
      </c>
      <c r="G239" s="3" t="s">
        <v>40</v>
      </c>
      <c r="H239" s="1" t="s">
        <v>41</v>
      </c>
      <c r="I239" s="3" t="s">
        <v>12</v>
      </c>
      <c r="J239" s="3" t="s">
        <v>52</v>
      </c>
      <c r="K239" s="3" t="s">
        <v>119</v>
      </c>
      <c r="L239" s="3"/>
      <c r="M239" s="1"/>
      <c r="N239" s="1"/>
      <c r="O239" s="1"/>
      <c r="P239" s="4">
        <v>3.1760000000000002</v>
      </c>
      <c r="Q239" s="4">
        <v>1.4830000000000001</v>
      </c>
      <c r="R239" s="4">
        <v>0</v>
      </c>
      <c r="S239" s="28">
        <f>AVERAGE((10^(((LOG((P239*Q239)))*1.689)+1.776)),(10^(((LOG((P239*Q239)))*1.684)+1.586)))</f>
        <v>671.00382528124533</v>
      </c>
      <c r="T239" s="3" t="s">
        <v>143</v>
      </c>
      <c r="U239" s="3" t="s">
        <v>144</v>
      </c>
      <c r="V239" s="3" t="s">
        <v>145</v>
      </c>
      <c r="W239" s="3" t="s">
        <v>142</v>
      </c>
      <c r="X239" s="60">
        <f>AVERAGE(Y239,AA239)</f>
        <v>671.00382528124533</v>
      </c>
      <c r="Y239" s="28">
        <f>10^((((LOG(P239*Q239))*1.689)+1.776))</f>
        <v>817.96280965900485</v>
      </c>
      <c r="Z239" s="28">
        <f>10^((((LOG(P239*Q239))*1.5)+1.33))</f>
        <v>218.54076912021341</v>
      </c>
      <c r="AA239" s="28">
        <f>10^((((LOG(P239*Q239))*1.684)+1.586))</f>
        <v>524.04484090348592</v>
      </c>
      <c r="AB239" s="28">
        <f>10^((((LOG(P239*Q239))*1.734)+1.279))</f>
        <v>279.26694365356758</v>
      </c>
      <c r="AC239" s="28">
        <f>10^((((LOG(P239*Q239))*1.624)+1.427))</f>
        <v>331.12132490784114</v>
      </c>
      <c r="AD239" s="28">
        <f>10^((((LOG(P239*Q239))*1.47)+1.26))</f>
        <v>177.55864323752382</v>
      </c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</row>
    <row r="240" spans="1:137" s="7" customFormat="1" ht="56" customHeight="1">
      <c r="A240" s="1" t="s">
        <v>0</v>
      </c>
      <c r="B240" s="1" t="s">
        <v>1</v>
      </c>
      <c r="C240" s="2" t="s">
        <v>2</v>
      </c>
      <c r="D240" s="2" t="s">
        <v>36</v>
      </c>
      <c r="E240" s="3">
        <v>725</v>
      </c>
      <c r="F240" s="3" t="s">
        <v>200</v>
      </c>
      <c r="G240" s="3" t="s">
        <v>40</v>
      </c>
      <c r="H240" s="1" t="s">
        <v>41</v>
      </c>
      <c r="I240" s="3" t="s">
        <v>12</v>
      </c>
      <c r="J240" s="3" t="s">
        <v>54</v>
      </c>
      <c r="K240" s="3" t="s">
        <v>121</v>
      </c>
      <c r="L240" s="3"/>
      <c r="M240" s="1"/>
      <c r="N240" s="1"/>
      <c r="O240" s="1"/>
      <c r="P240" s="4">
        <v>4.5439999999999996</v>
      </c>
      <c r="Q240" s="4">
        <v>1.595</v>
      </c>
      <c r="R240" s="4">
        <v>0</v>
      </c>
      <c r="S240" s="28">
        <f>10^(((LOG((P240*Q240)))*1.624)+1.427)</f>
        <v>666.75025797440492</v>
      </c>
      <c r="T240" s="3" t="s">
        <v>147</v>
      </c>
      <c r="U240" s="3">
        <v>0.94299999999999995</v>
      </c>
      <c r="V240" s="3">
        <v>29.1</v>
      </c>
      <c r="W240" s="3" t="s">
        <v>142</v>
      </c>
      <c r="X240" s="58"/>
      <c r="Y240" s="28">
        <f>10^((((LOG(P240*Q240))*1.689)+1.776))</f>
        <v>1693.8546006760305</v>
      </c>
      <c r="Z240" s="28">
        <f>10^((((LOG(P240*Q240))*1.5)+1.33))</f>
        <v>417.15601985894955</v>
      </c>
      <c r="AA240" s="28">
        <f>10^((((LOG(P240*Q240))*1.684)+1.586))</f>
        <v>1082.8670350617585</v>
      </c>
      <c r="AB240" s="28">
        <f>10^((((LOG(P240*Q240))*1.734)+1.279))</f>
        <v>589.63748281760047</v>
      </c>
      <c r="AC240" s="59">
        <f>10^((((LOG(P240*Q240))*1.624)+1.427))</f>
        <v>666.75025797440492</v>
      </c>
      <c r="AD240" s="28">
        <f>10^((((LOG(P240*Q240))*1.47)+1.26))</f>
        <v>334.57427445612183</v>
      </c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</row>
    <row r="241" spans="1:137" s="7" customFormat="1" ht="56" customHeight="1">
      <c r="A241" s="1" t="s">
        <v>0</v>
      </c>
      <c r="B241" s="1" t="s">
        <v>1</v>
      </c>
      <c r="C241" s="2" t="s">
        <v>2</v>
      </c>
      <c r="D241" s="2" t="s">
        <v>36</v>
      </c>
      <c r="E241" s="3">
        <v>725</v>
      </c>
      <c r="F241" s="3" t="s">
        <v>200</v>
      </c>
      <c r="G241" s="3" t="s">
        <v>40</v>
      </c>
      <c r="H241" s="1" t="s">
        <v>41</v>
      </c>
      <c r="I241" s="3" t="s">
        <v>12</v>
      </c>
      <c r="J241" s="3" t="s">
        <v>53</v>
      </c>
      <c r="K241" s="3" t="s">
        <v>120</v>
      </c>
      <c r="L241" s="3"/>
      <c r="M241" s="1"/>
      <c r="N241" s="1"/>
      <c r="O241" s="1"/>
      <c r="P241" s="4">
        <v>3.46</v>
      </c>
      <c r="Q241" s="4">
        <v>1.5619999999999998</v>
      </c>
      <c r="R241" s="4">
        <v>0</v>
      </c>
      <c r="S241" s="28">
        <f>10^(((LOG((P241*Q241)))*1.684)+1.586)</f>
        <v>660.6371684575098</v>
      </c>
      <c r="T241" s="3" t="s">
        <v>146</v>
      </c>
      <c r="U241" s="3">
        <v>0.93500000000000005</v>
      </c>
      <c r="V241" s="3">
        <v>30.8</v>
      </c>
      <c r="W241" s="3" t="s">
        <v>142</v>
      </c>
      <c r="X241"/>
      <c r="Y241" s="28">
        <f>10^((((LOG(P241*Q241))*1.689)+1.776))</f>
        <v>1031.8742851851362</v>
      </c>
      <c r="Z241" s="28">
        <f>10^((((LOG(P241*Q241))*1.5)+1.33))</f>
        <v>268.61835952436087</v>
      </c>
      <c r="AA241" s="59">
        <f>10^((((LOG(P241*Q241))*1.684)+1.586))</f>
        <v>660.6371684575098</v>
      </c>
      <c r="AB241" s="28">
        <f>10^((((LOG(P241*Q241))*1.734)+1.279))</f>
        <v>354.48744687099531</v>
      </c>
      <c r="AC241" s="28">
        <f>10^((((LOG(P241*Q241))*1.624)+1.427))</f>
        <v>413.99736449609827</v>
      </c>
      <c r="AD241" s="28">
        <f>10^((((LOG(P241*Q241))*1.47)+1.26))</f>
        <v>217.34666397560972</v>
      </c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</row>
    <row r="242" spans="1:137" s="7" customFormat="1" ht="56" customHeight="1">
      <c r="A242" s="1" t="s">
        <v>0</v>
      </c>
      <c r="B242" s="1" t="s">
        <v>1</v>
      </c>
      <c r="C242" s="2" t="s">
        <v>2</v>
      </c>
      <c r="D242" s="2" t="s">
        <v>36</v>
      </c>
      <c r="E242" s="3">
        <v>725</v>
      </c>
      <c r="F242" s="3" t="s">
        <v>200</v>
      </c>
      <c r="G242" s="3" t="s">
        <v>40</v>
      </c>
      <c r="H242" s="1" t="s">
        <v>41</v>
      </c>
      <c r="I242" s="3" t="s">
        <v>12</v>
      </c>
      <c r="J242" s="3" t="s">
        <v>54</v>
      </c>
      <c r="K242" s="3" t="s">
        <v>121</v>
      </c>
      <c r="L242" s="3"/>
      <c r="M242" s="1"/>
      <c r="N242" s="1"/>
      <c r="O242" s="1"/>
      <c r="P242" s="4">
        <v>4.71</v>
      </c>
      <c r="Q242" s="4">
        <v>1.5289999999999999</v>
      </c>
      <c r="R242" s="4">
        <v>0</v>
      </c>
      <c r="S242" s="28">
        <f>10^(((LOG((P242*Q242)))*1.624)+1.427)</f>
        <v>659.87809123030252</v>
      </c>
      <c r="T242" s="3" t="s">
        <v>147</v>
      </c>
      <c r="U242" s="3">
        <v>0.94299999999999995</v>
      </c>
      <c r="V242" s="3">
        <v>29.1</v>
      </c>
      <c r="W242" s="3" t="s">
        <v>142</v>
      </c>
      <c r="X242" s="58"/>
      <c r="Y242" s="28">
        <f>10^((((LOG(P242*Q242))*1.689)+1.776))</f>
        <v>1675.7011009753915</v>
      </c>
      <c r="Z242" s="28">
        <f>10^((((LOG(P242*Q242))*1.5)+1.33))</f>
        <v>413.18313719736028</v>
      </c>
      <c r="AA242" s="28">
        <f>10^((((LOG(P242*Q242))*1.684)+1.586))</f>
        <v>1071.2958265643963</v>
      </c>
      <c r="AB242" s="28">
        <f>10^((((LOG(P242*Q242))*1.734)+1.279))</f>
        <v>583.15074214597712</v>
      </c>
      <c r="AC242" s="59">
        <f>10^((((LOG(P242*Q242))*1.624)+1.427))</f>
        <v>659.87809123030252</v>
      </c>
      <c r="AD242" s="28">
        <f>10^((((LOG(P242*Q242))*1.47)+1.26))</f>
        <v>331.45130787071008</v>
      </c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</row>
    <row r="243" spans="1:137" s="7" customFormat="1" ht="56" customHeight="1">
      <c r="A243" s="1" t="s">
        <v>0</v>
      </c>
      <c r="B243" s="1" t="s">
        <v>1</v>
      </c>
      <c r="C243" s="2" t="s">
        <v>2</v>
      </c>
      <c r="D243" s="2" t="s">
        <v>3</v>
      </c>
      <c r="E243" s="3">
        <v>892</v>
      </c>
      <c r="F243" s="1" t="s">
        <v>66</v>
      </c>
      <c r="G243" s="3" t="s">
        <v>59</v>
      </c>
      <c r="H243" s="1" t="s">
        <v>60</v>
      </c>
      <c r="I243" s="3" t="s">
        <v>12</v>
      </c>
      <c r="J243" s="3" t="s">
        <v>54</v>
      </c>
      <c r="K243" s="3" t="s">
        <v>121</v>
      </c>
      <c r="L243" s="3"/>
      <c r="M243" s="1" t="s">
        <v>8</v>
      </c>
      <c r="N243" s="1"/>
      <c r="O243" s="1"/>
      <c r="P243" s="4">
        <v>4.5140000000000002</v>
      </c>
      <c r="Q243" s="4">
        <v>1.59</v>
      </c>
      <c r="R243" s="4">
        <v>0</v>
      </c>
      <c r="S243" s="28">
        <f>10^(((LOG((P243*Q243)))*1.624)+1.427)</f>
        <v>656.26145157822077</v>
      </c>
      <c r="T243" s="3" t="s">
        <v>147</v>
      </c>
      <c r="U243" s="3">
        <v>0.94299999999999995</v>
      </c>
      <c r="V243" s="3">
        <v>29.1</v>
      </c>
      <c r="W243" s="3" t="s">
        <v>142</v>
      </c>
      <c r="X243" s="58"/>
      <c r="Y243" s="28">
        <f>10^((((LOG(P243*Q243))*1.689)+1.776))</f>
        <v>1666.1504276925132</v>
      </c>
      <c r="Z243" s="28">
        <f>10^((((LOG(P243*Q243))*1.5)+1.33))</f>
        <v>411.09104704636661</v>
      </c>
      <c r="AA243" s="28">
        <f>10^((((LOG(P243*Q243))*1.684)+1.586))</f>
        <v>1065.2079904162877</v>
      </c>
      <c r="AB243" s="28">
        <f>10^((((LOG(P243*Q243))*1.734)+1.279))</f>
        <v>579.73877631549715</v>
      </c>
      <c r="AC243" s="59">
        <f>10^((((LOG(P243*Q243))*1.624)+1.427))</f>
        <v>656.26145157822077</v>
      </c>
      <c r="AD243" s="28">
        <f>10^((((LOG(P243*Q243))*1.47)+1.26))</f>
        <v>329.80653609043873</v>
      </c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</row>
    <row r="244" spans="1:137" s="7" customFormat="1" ht="56" customHeight="1">
      <c r="A244" s="1" t="s">
        <v>0</v>
      </c>
      <c r="B244" s="1" t="s">
        <v>1</v>
      </c>
      <c r="C244" s="2" t="s">
        <v>2</v>
      </c>
      <c r="D244" s="2" t="s">
        <v>36</v>
      </c>
      <c r="E244" s="3">
        <v>725</v>
      </c>
      <c r="F244" s="3" t="s">
        <v>200</v>
      </c>
      <c r="G244" s="3" t="s">
        <v>40</v>
      </c>
      <c r="H244" s="1" t="s">
        <v>41</v>
      </c>
      <c r="I244" s="3" t="s">
        <v>12</v>
      </c>
      <c r="J244" s="3" t="s">
        <v>54</v>
      </c>
      <c r="K244" s="3" t="s">
        <v>121</v>
      </c>
      <c r="L244" s="3"/>
      <c r="M244" s="1"/>
      <c r="N244" s="1"/>
      <c r="O244" s="1"/>
      <c r="P244" s="4">
        <v>4.548</v>
      </c>
      <c r="Q244" s="4">
        <v>1.577</v>
      </c>
      <c r="R244" s="4">
        <v>0</v>
      </c>
      <c r="S244" s="28">
        <f>10^(((LOG((P244*Q244)))*1.624)+1.427)</f>
        <v>655.50965158902193</v>
      </c>
      <c r="T244" s="3" t="s">
        <v>147</v>
      </c>
      <c r="U244" s="3">
        <v>0.94299999999999995</v>
      </c>
      <c r="V244" s="3">
        <v>29.1</v>
      </c>
      <c r="W244" s="3" t="s">
        <v>142</v>
      </c>
      <c r="X244" s="58"/>
      <c r="Y244" s="28">
        <f>10^((((LOG(P244*Q244))*1.689)+1.776))</f>
        <v>1664.1653692672426</v>
      </c>
      <c r="Z244" s="28">
        <f>10^((((LOG(P244*Q244))*1.5)+1.33))</f>
        <v>410.65604863145393</v>
      </c>
      <c r="AA244" s="28">
        <f>10^((((LOG(P244*Q244))*1.684)+1.586))</f>
        <v>1063.9426519696804</v>
      </c>
      <c r="AB244" s="28">
        <f>10^((((LOG(P244*Q244))*1.734)+1.279))</f>
        <v>579.02968203522187</v>
      </c>
      <c r="AC244" s="59">
        <f>10^((((LOG(P244*Q244))*1.624)+1.427))</f>
        <v>655.50965158902193</v>
      </c>
      <c r="AD244" s="28">
        <f>10^((((LOG(P244*Q244))*1.47)+1.26))</f>
        <v>329.46452547432511</v>
      </c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</row>
    <row r="245" spans="1:137" s="7" customFormat="1" ht="56" customHeight="1">
      <c r="A245" s="1" t="s">
        <v>0</v>
      </c>
      <c r="B245" s="1" t="s">
        <v>1</v>
      </c>
      <c r="C245" s="2" t="s">
        <v>2</v>
      </c>
      <c r="D245" s="2" t="s">
        <v>36</v>
      </c>
      <c r="E245" s="3">
        <v>725</v>
      </c>
      <c r="F245" s="3" t="s">
        <v>200</v>
      </c>
      <c r="G245" s="3" t="s">
        <v>40</v>
      </c>
      <c r="H245" s="1" t="s">
        <v>41</v>
      </c>
      <c r="I245" s="3" t="s">
        <v>12</v>
      </c>
      <c r="J245" s="3" t="s">
        <v>54</v>
      </c>
      <c r="K245" s="3" t="s">
        <v>121</v>
      </c>
      <c r="L245" s="3"/>
      <c r="M245" s="1"/>
      <c r="N245" s="1"/>
      <c r="O245" s="1"/>
      <c r="P245" s="4">
        <v>4.7389999999999999</v>
      </c>
      <c r="Q245" s="4">
        <v>1.5029999999999999</v>
      </c>
      <c r="R245" s="4">
        <v>0</v>
      </c>
      <c r="S245" s="28">
        <f>10^(((LOG((P245*Q245)))*1.624)+1.427)</f>
        <v>648.18145208412921</v>
      </c>
      <c r="T245" s="3" t="s">
        <v>147</v>
      </c>
      <c r="U245" s="3">
        <v>0.94299999999999995</v>
      </c>
      <c r="V245" s="3">
        <v>29.1</v>
      </c>
      <c r="W245" s="3" t="s">
        <v>142</v>
      </c>
      <c r="X245" s="58"/>
      <c r="Y245" s="28">
        <f>10^((((LOG(P245*Q245))*1.689)+1.776))</f>
        <v>1644.8207237732713</v>
      </c>
      <c r="Z245" s="28">
        <f>10^((((LOG(P245*Q245))*1.5)+1.33))</f>
        <v>406.4138820695224</v>
      </c>
      <c r="AA245" s="28">
        <f>10^((((LOG(P245*Q245))*1.684)+1.586))</f>
        <v>1051.6115339683274</v>
      </c>
      <c r="AB245" s="28">
        <f>10^((((LOG(P245*Q245))*1.734)+1.279))</f>
        <v>572.12065242661913</v>
      </c>
      <c r="AC245" s="59">
        <f>10^((((LOG(P245*Q245))*1.624)+1.427))</f>
        <v>648.18145208412921</v>
      </c>
      <c r="AD245" s="28">
        <f>10^((((LOG(P245*Q245))*1.47)+1.26))</f>
        <v>326.12880809820086</v>
      </c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</row>
    <row r="246" spans="1:137" s="72" customFormat="1" ht="56" customHeight="1">
      <c r="A246" s="1" t="s">
        <v>0</v>
      </c>
      <c r="B246" s="1" t="s">
        <v>1</v>
      </c>
      <c r="C246" s="2" t="s">
        <v>2</v>
      </c>
      <c r="D246" s="2" t="s">
        <v>3</v>
      </c>
      <c r="E246" s="3">
        <v>892</v>
      </c>
      <c r="F246" s="1" t="s">
        <v>62</v>
      </c>
      <c r="G246" s="3" t="s">
        <v>59</v>
      </c>
      <c r="H246" s="1" t="s">
        <v>60</v>
      </c>
      <c r="I246" s="3" t="s">
        <v>12</v>
      </c>
      <c r="J246" s="3" t="s">
        <v>53</v>
      </c>
      <c r="K246" s="3" t="s">
        <v>120</v>
      </c>
      <c r="L246" s="3"/>
      <c r="M246" s="1" t="s">
        <v>8</v>
      </c>
      <c r="N246" s="1"/>
      <c r="O246" s="1"/>
      <c r="P246" s="4">
        <v>2.7719999999999998</v>
      </c>
      <c r="Q246" s="4">
        <v>1.927</v>
      </c>
      <c r="R246" s="4">
        <v>0</v>
      </c>
      <c r="S246" s="28">
        <f>10^(((LOG((P246*Q246)))*1.684)+1.586)</f>
        <v>647.74579145624921</v>
      </c>
      <c r="T246" s="3" t="s">
        <v>146</v>
      </c>
      <c r="U246" s="3">
        <v>0.93500000000000005</v>
      </c>
      <c r="V246" s="3">
        <v>30.8</v>
      </c>
      <c r="W246" s="3" t="s">
        <v>142</v>
      </c>
      <c r="X246"/>
      <c r="Y246" s="28">
        <f>10^((((LOG(P246*Q246))*1.689)+1.776))</f>
        <v>1011.6795578560469</v>
      </c>
      <c r="Z246" s="28">
        <f>10^((((LOG(P246*Q246))*1.5)+1.33))</f>
        <v>263.94437490331552</v>
      </c>
      <c r="AA246" s="59">
        <f>10^((((LOG(P246*Q246))*1.684)+1.586))</f>
        <v>647.74579145624921</v>
      </c>
      <c r="AB246" s="28">
        <f>10^((((LOG(P246*Q246))*1.734)+1.279))</f>
        <v>347.3668312861156</v>
      </c>
      <c r="AC246" s="28">
        <f>10^((((LOG(P246*Q246))*1.624)+1.427))</f>
        <v>406.20391378440053</v>
      </c>
      <c r="AD246" s="28">
        <f>10^((((LOG(P246*Q246))*1.47)+1.26))</f>
        <v>213.63979997279887</v>
      </c>
    </row>
    <row r="247" spans="1:137" ht="56" customHeight="1">
      <c r="A247" s="1" t="s">
        <v>0</v>
      </c>
      <c r="B247" s="1" t="s">
        <v>1</v>
      </c>
      <c r="C247" s="2" t="s">
        <v>2</v>
      </c>
      <c r="D247" s="2" t="s">
        <v>3</v>
      </c>
      <c r="E247" s="3">
        <v>40450</v>
      </c>
      <c r="F247" s="1">
        <v>2571</v>
      </c>
      <c r="G247" s="3" t="s">
        <v>25</v>
      </c>
      <c r="H247" s="1" t="s">
        <v>26</v>
      </c>
      <c r="I247" s="3" t="s">
        <v>12</v>
      </c>
      <c r="J247" s="3" t="s">
        <v>52</v>
      </c>
      <c r="K247" s="3" t="s">
        <v>119</v>
      </c>
      <c r="L247" s="3"/>
      <c r="M247" s="1" t="s">
        <v>8</v>
      </c>
      <c r="N247" s="1"/>
      <c r="O247" s="1"/>
      <c r="P247" s="4">
        <v>3.4659999999999997</v>
      </c>
      <c r="Q247" s="4">
        <v>1.33</v>
      </c>
      <c r="R247" s="4">
        <v>0</v>
      </c>
      <c r="S247" s="28">
        <f>AVERAGE((10^(((LOG((P247*Q247)))*1.689)+1.776)),(10^(((LOG((P247*Q247)))*1.684)+1.586)))</f>
        <v>647.09126015040044</v>
      </c>
      <c r="T247" s="3" t="s">
        <v>143</v>
      </c>
      <c r="U247" s="3" t="s">
        <v>144</v>
      </c>
      <c r="V247" s="3" t="s">
        <v>145</v>
      </c>
      <c r="W247" s="3" t="s">
        <v>142</v>
      </c>
      <c r="X247" s="58">
        <f>AVERAGE(Y247,AA247)</f>
        <v>647.09126015040044</v>
      </c>
      <c r="Y247" s="28">
        <f>10^((((LOG(P247*Q247))*1.689)+1.776))</f>
        <v>788.77993901725108</v>
      </c>
      <c r="Z247" s="28">
        <f>10^((((LOG(P247*Q247))*1.5)+1.33))</f>
        <v>211.60225862803199</v>
      </c>
      <c r="AA247" s="28">
        <f>10^((((LOG(P247*Q247))*1.684)+1.586))</f>
        <v>505.40258128354981</v>
      </c>
      <c r="AB247" s="28">
        <f>10^((((LOG(P247*Q247))*1.734)+1.279))</f>
        <v>269.04285669354135</v>
      </c>
      <c r="AC247" s="28">
        <f>10^((((LOG(P247*Q247))*1.624)+1.427))</f>
        <v>319.75448423470885</v>
      </c>
      <c r="AD247" s="28">
        <f>10^((((LOG(P247*Q247))*1.47)+1.26))</f>
        <v>172.03225932755041</v>
      </c>
    </row>
    <row r="248" spans="1:137" ht="56" customHeight="1">
      <c r="A248" s="1" t="s">
        <v>0</v>
      </c>
      <c r="B248" s="1" t="s">
        <v>1</v>
      </c>
      <c r="C248" s="2" t="s">
        <v>2</v>
      </c>
      <c r="D248" s="2" t="s">
        <v>9</v>
      </c>
      <c r="E248" s="3">
        <v>31009</v>
      </c>
      <c r="F248" s="1">
        <v>25</v>
      </c>
      <c r="G248" s="3" t="s">
        <v>71</v>
      </c>
      <c r="H248" s="1" t="s">
        <v>23</v>
      </c>
      <c r="I248" s="3" t="s">
        <v>12</v>
      </c>
      <c r="J248" s="3" t="s">
        <v>87</v>
      </c>
      <c r="K248" s="3" t="s">
        <v>157</v>
      </c>
      <c r="L248" s="3"/>
      <c r="M248" s="1" t="s">
        <v>8</v>
      </c>
      <c r="N248" s="1"/>
      <c r="O248" s="1"/>
      <c r="P248" s="4">
        <v>3.585</v>
      </c>
      <c r="Q248" s="4">
        <v>2.13</v>
      </c>
      <c r="R248" s="4">
        <v>0</v>
      </c>
      <c r="S248" s="28">
        <f>(10^(((LOG((P248*Q248)))*1.734)+1.279))</f>
        <v>645.49730859008582</v>
      </c>
      <c r="T248" s="3" t="s">
        <v>161</v>
      </c>
      <c r="U248" s="3">
        <v>0.93100000000000005</v>
      </c>
      <c r="V248" s="3">
        <v>32.4</v>
      </c>
      <c r="W248" s="3" t="s">
        <v>162</v>
      </c>
      <c r="X248" s="58"/>
      <c r="Y248" s="28">
        <f>10^((((LOG(P248*Q248))*1.689)+1.776))</f>
        <v>1849.9727931889577</v>
      </c>
      <c r="Z248" s="28">
        <f>10^((((LOG(P248*Q248))*1.5)+1.33))</f>
        <v>451.13149235734511</v>
      </c>
      <c r="AA248" s="28">
        <f>10^((((LOG(P248*Q248))*1.684)+1.586))</f>
        <v>1182.3634542931568</v>
      </c>
      <c r="AB248" s="59">
        <f>10^((((LOG(P248*Q248))*1.734)+1.279))</f>
        <v>645.49730859008582</v>
      </c>
      <c r="AC248" s="28">
        <f>10^((((LOG(P248*Q248))*1.624)+1.427))</f>
        <v>725.73634276540952</v>
      </c>
      <c r="AD248" s="28">
        <f>10^((((LOG(P248*Q248))*1.47)+1.26))</f>
        <v>361.25767476265025</v>
      </c>
    </row>
    <row r="249" spans="1:137" ht="56" customHeight="1">
      <c r="A249" s="1" t="s">
        <v>0</v>
      </c>
      <c r="B249" s="1" t="s">
        <v>1</v>
      </c>
      <c r="C249" s="2" t="s">
        <v>2</v>
      </c>
      <c r="D249" s="10" t="s">
        <v>28</v>
      </c>
      <c r="E249" s="3">
        <v>740</v>
      </c>
      <c r="F249" s="1">
        <v>5</v>
      </c>
      <c r="G249" s="1" t="s">
        <v>29</v>
      </c>
      <c r="H249" s="1" t="s">
        <v>30</v>
      </c>
      <c r="I249" s="3" t="s">
        <v>31</v>
      </c>
      <c r="J249" s="3" t="s">
        <v>183</v>
      </c>
      <c r="K249" s="3" t="s">
        <v>184</v>
      </c>
      <c r="L249" s="3"/>
      <c r="M249" s="1"/>
      <c r="N249" s="1"/>
      <c r="O249" s="1"/>
      <c r="P249" s="4">
        <v>6.6</v>
      </c>
      <c r="Q249" s="4">
        <v>3.4</v>
      </c>
      <c r="R249" s="4">
        <v>0</v>
      </c>
      <c r="S249" s="28">
        <f>10^(((LOG((P249*1)))*2.7421)+0.5614)</f>
        <v>643.6820904295497</v>
      </c>
      <c r="T249" s="3" t="s">
        <v>185</v>
      </c>
      <c r="U249" s="3">
        <v>0.94199999999999995</v>
      </c>
      <c r="V249" s="3">
        <v>22</v>
      </c>
      <c r="W249" s="3" t="s">
        <v>178</v>
      </c>
    </row>
    <row r="250" spans="1:137" ht="56" customHeight="1">
      <c r="A250" s="1" t="s">
        <v>0</v>
      </c>
      <c r="B250" s="1" t="s">
        <v>1</v>
      </c>
      <c r="C250" s="2" t="s">
        <v>2</v>
      </c>
      <c r="D250" s="2" t="s">
        <v>3</v>
      </c>
      <c r="E250" s="3">
        <v>45819</v>
      </c>
      <c r="F250" s="1" t="s">
        <v>92</v>
      </c>
      <c r="G250" s="3" t="s">
        <v>90</v>
      </c>
      <c r="H250" s="1" t="s">
        <v>240</v>
      </c>
      <c r="I250" s="3" t="s">
        <v>12</v>
      </c>
      <c r="J250" s="3" t="s">
        <v>91</v>
      </c>
      <c r="K250" s="3" t="s">
        <v>158</v>
      </c>
      <c r="L250" s="3"/>
      <c r="M250" s="1"/>
      <c r="N250" s="1"/>
      <c r="O250" s="1"/>
      <c r="P250" s="4">
        <v>4.5619999999999994</v>
      </c>
      <c r="Q250" s="4">
        <v>2.4750000000000001</v>
      </c>
      <c r="R250" s="4">
        <v>0</v>
      </c>
      <c r="S250" s="28">
        <f>10^(((LOG((P250*Q250)))*1.47)+1.26)</f>
        <v>641.96863759609812</v>
      </c>
      <c r="T250" s="3" t="s">
        <v>210</v>
      </c>
      <c r="U250" s="3">
        <v>0.88</v>
      </c>
      <c r="V250" s="3">
        <v>44.9</v>
      </c>
      <c r="W250" s="3" t="s">
        <v>204</v>
      </c>
      <c r="X250" s="58"/>
      <c r="Y250" s="28">
        <f>10^((((LOG(P250*Q250))*1.689)+1.776))</f>
        <v>3581.4738772970381</v>
      </c>
      <c r="Z250" s="28">
        <f>10^((((LOG(P250*Q250))*1.5)+1.33))</f>
        <v>811.13982795883578</v>
      </c>
      <c r="AA250" s="28">
        <f>10^((((LOG(P250*Q250))*1.684)+1.586))</f>
        <v>2284.5366801532496</v>
      </c>
      <c r="AB250" s="28">
        <f>10^((((LOG(P250*Q250))*1.734)+1.279))</f>
        <v>1271.8463841332052</v>
      </c>
      <c r="AC250" s="28">
        <f>10^((((LOG(P250*Q250))*1.624)+1.427))</f>
        <v>1369.7279137451765</v>
      </c>
      <c r="AD250" s="59">
        <f>10^((((LOG(P250*Q250))*1.47)+1.26))</f>
        <v>641.96863759609812</v>
      </c>
    </row>
    <row r="251" spans="1:137" ht="56" customHeight="1">
      <c r="A251" s="1" t="s">
        <v>0</v>
      </c>
      <c r="B251" s="1" t="s">
        <v>1</v>
      </c>
      <c r="C251" s="2" t="s">
        <v>2</v>
      </c>
      <c r="D251" s="2" t="s">
        <v>36</v>
      </c>
      <c r="E251" s="3">
        <v>725</v>
      </c>
      <c r="F251" s="1" t="s">
        <v>51</v>
      </c>
      <c r="G251" s="3" t="s">
        <v>40</v>
      </c>
      <c r="H251" s="1" t="s">
        <v>41</v>
      </c>
      <c r="I251" s="3" t="s">
        <v>12</v>
      </c>
      <c r="J251" s="3" t="s">
        <v>52</v>
      </c>
      <c r="K251" s="3" t="s">
        <v>119</v>
      </c>
      <c r="L251" s="3"/>
      <c r="M251" s="1"/>
      <c r="N251" s="1"/>
      <c r="O251" s="1"/>
      <c r="P251" s="4">
        <v>3.028</v>
      </c>
      <c r="Q251" s="4">
        <v>1.51</v>
      </c>
      <c r="R251" s="4">
        <v>0</v>
      </c>
      <c r="S251" s="28">
        <f>AVERAGE((10^(((LOG((P251*Q251)))*1.689)+1.776)),(10^(((LOG((P251*Q251)))*1.684)+1.586)))</f>
        <v>638.23546622256947</v>
      </c>
      <c r="T251" s="3" t="s">
        <v>143</v>
      </c>
      <c r="U251" s="3" t="s">
        <v>144</v>
      </c>
      <c r="V251" s="3" t="s">
        <v>145</v>
      </c>
      <c r="W251" s="3" t="s">
        <v>142</v>
      </c>
      <c r="X251" s="60">
        <f>AVERAGE(Y251,AA251)</f>
        <v>638.23546622256947</v>
      </c>
      <c r="Y251" s="28">
        <f>10^((((LOG(P251*Q251))*1.689)+1.776))</f>
        <v>777.97265067811361</v>
      </c>
      <c r="Z251" s="28">
        <f>10^((((LOG(P251*Q251))*1.5)+1.33))</f>
        <v>209.02547892887372</v>
      </c>
      <c r="AA251" s="28">
        <f>10^((((LOG(P251*Q251))*1.684)+1.586))</f>
        <v>498.49828176702533</v>
      </c>
      <c r="AB251" s="28">
        <f>10^((((LOG(P251*Q251))*1.734)+1.279))</f>
        <v>265.25910907122426</v>
      </c>
      <c r="AC251" s="28">
        <f>10^((((LOG(P251*Q251))*1.624)+1.427))</f>
        <v>315.54092667610951</v>
      </c>
      <c r="AD251" s="28">
        <f>10^((((LOG(P251*Q251))*1.47)+1.26))</f>
        <v>169.97898932113401</v>
      </c>
    </row>
    <row r="252" spans="1:137" ht="56" customHeight="1">
      <c r="A252" s="1" t="s">
        <v>0</v>
      </c>
      <c r="B252" s="1" t="s">
        <v>1</v>
      </c>
      <c r="C252" s="2" t="s">
        <v>2</v>
      </c>
      <c r="D252" s="2" t="s">
        <v>3</v>
      </c>
      <c r="E252" s="3">
        <v>45614</v>
      </c>
      <c r="F252" s="1">
        <v>1</v>
      </c>
      <c r="G252" s="3" t="s">
        <v>44</v>
      </c>
      <c r="H252" s="1" t="s">
        <v>45</v>
      </c>
      <c r="I252" s="1" t="s">
        <v>12</v>
      </c>
      <c r="J252" s="3" t="s">
        <v>53</v>
      </c>
      <c r="K252" s="3" t="s">
        <v>120</v>
      </c>
      <c r="L252" s="3"/>
      <c r="M252" s="1" t="s">
        <v>8</v>
      </c>
      <c r="N252" s="1"/>
      <c r="O252" s="1"/>
      <c r="P252" s="4">
        <v>3.226</v>
      </c>
      <c r="Q252" s="4">
        <v>1.6309999999999998</v>
      </c>
      <c r="R252" s="4">
        <v>0</v>
      </c>
      <c r="S252" s="28">
        <f>10^(((LOG((P252*Q252)))*1.684)+1.586)</f>
        <v>631.4853181276909</v>
      </c>
      <c r="T252" s="3" t="s">
        <v>146</v>
      </c>
      <c r="U252" s="3">
        <v>0.93500000000000005</v>
      </c>
      <c r="V252" s="3">
        <v>30.8</v>
      </c>
      <c r="W252" s="3" t="s">
        <v>142</v>
      </c>
      <c r="X252" s="58"/>
      <c r="Y252" s="28">
        <f>10^((((LOG(P252*Q252))*1.689)+1.776))</f>
        <v>986.20874537621035</v>
      </c>
      <c r="Z252" s="28">
        <f>10^((((LOG(P252*Q252))*1.5)+1.33))</f>
        <v>258.03432757699744</v>
      </c>
      <c r="AA252" s="59">
        <f>10^((((LOG(P252*Q252))*1.684)+1.586))</f>
        <v>631.4853181276909</v>
      </c>
      <c r="AB252" s="28">
        <f>10^((((LOG(P252*Q252))*1.734)+1.279))</f>
        <v>338.39128841094652</v>
      </c>
      <c r="AC252" s="28">
        <f>10^((((LOG(P252*Q252))*1.624)+1.427))</f>
        <v>396.3657849715263</v>
      </c>
      <c r="AD252" s="28">
        <f>10^((((LOG(P252*Q252))*1.47)+1.26))</f>
        <v>208.95075100759192</v>
      </c>
    </row>
    <row r="253" spans="1:137" ht="56" customHeight="1">
      <c r="A253" s="1" t="s">
        <v>0</v>
      </c>
      <c r="B253" s="1" t="s">
        <v>1</v>
      </c>
      <c r="C253" s="2" t="s">
        <v>2</v>
      </c>
      <c r="D253" s="2" t="s">
        <v>36</v>
      </c>
      <c r="E253" s="3">
        <v>725</v>
      </c>
      <c r="F253" s="1" t="s">
        <v>51</v>
      </c>
      <c r="G253" s="3" t="s">
        <v>40</v>
      </c>
      <c r="H253" s="1" t="s">
        <v>41</v>
      </c>
      <c r="I253" s="3" t="s">
        <v>12</v>
      </c>
      <c r="J253" s="3" t="s">
        <v>52</v>
      </c>
      <c r="K253" s="3" t="s">
        <v>119</v>
      </c>
      <c r="L253" s="3"/>
      <c r="M253" s="1"/>
      <c r="N253" s="1"/>
      <c r="O253" s="1"/>
      <c r="P253" s="4">
        <v>3.7229999999999999</v>
      </c>
      <c r="Q253" s="4">
        <v>1.2170000000000001</v>
      </c>
      <c r="R253" s="4">
        <v>0</v>
      </c>
      <c r="S253" s="28">
        <f>AVERAGE((10^(((LOG((P253*Q253)))*1.689)+1.776)),(10^(((LOG((P253*Q253)))*1.684)+1.586)))</f>
        <v>628.51904276582536</v>
      </c>
      <c r="T253" s="3" t="s">
        <v>143</v>
      </c>
      <c r="U253" s="3" t="s">
        <v>144</v>
      </c>
      <c r="V253" s="3" t="s">
        <v>145</v>
      </c>
      <c r="W253" s="3" t="s">
        <v>142</v>
      </c>
      <c r="X253" s="60">
        <f>AVERAGE(Y253,AA253)</f>
        <v>628.51904276582536</v>
      </c>
      <c r="Y253" s="28">
        <f>10^((((LOG(P253*Q253))*1.689)+1.776))</f>
        <v>766.11528082891925</v>
      </c>
      <c r="Z253" s="28">
        <f>10^((((LOG(P253*Q253))*1.5)+1.33))</f>
        <v>206.19371418019387</v>
      </c>
      <c r="AA253" s="28">
        <f>10^((((LOG(P253*Q253))*1.684)+1.586))</f>
        <v>490.92280470273147</v>
      </c>
      <c r="AB253" s="28">
        <f>10^((((LOG(P253*Q253))*1.734)+1.279))</f>
        <v>261.1093282408728</v>
      </c>
      <c r="AC253" s="28">
        <f>10^((((LOG(P253*Q253))*1.624)+1.427))</f>
        <v>310.91536862848432</v>
      </c>
      <c r="AD253" s="28">
        <f>10^((((LOG(P253*Q253))*1.47)+1.26))</f>
        <v>167.72195394049453</v>
      </c>
    </row>
    <row r="254" spans="1:137" ht="56" customHeight="1">
      <c r="A254" s="1" t="s">
        <v>0</v>
      </c>
      <c r="B254" s="1" t="s">
        <v>1</v>
      </c>
      <c r="C254" s="2" t="s">
        <v>2</v>
      </c>
      <c r="D254" s="2" t="s">
        <v>36</v>
      </c>
      <c r="E254" s="3">
        <v>725</v>
      </c>
      <c r="F254" s="3" t="s">
        <v>200</v>
      </c>
      <c r="G254" s="3" t="s">
        <v>40</v>
      </c>
      <c r="H254" s="1" t="s">
        <v>41</v>
      </c>
      <c r="I254" s="3" t="s">
        <v>12</v>
      </c>
      <c r="J254" s="3" t="s">
        <v>53</v>
      </c>
      <c r="K254" s="3" t="s">
        <v>120</v>
      </c>
      <c r="L254" s="3"/>
      <c r="M254" s="1"/>
      <c r="N254" s="1"/>
      <c r="O254" s="1"/>
      <c r="P254" s="4">
        <v>3.4460000000000002</v>
      </c>
      <c r="Q254" s="4">
        <v>1.5210000000000001</v>
      </c>
      <c r="R254" s="4">
        <v>0</v>
      </c>
      <c r="S254" s="28">
        <f>10^(((LOG((P254*Q254)))*1.684)+1.586)</f>
        <v>627.40000292416869</v>
      </c>
      <c r="T254" s="3" t="s">
        <v>146</v>
      </c>
      <c r="U254" s="3">
        <v>0.93500000000000005</v>
      </c>
      <c r="V254" s="3">
        <v>30.8</v>
      </c>
      <c r="W254" s="3" t="s">
        <v>142</v>
      </c>
      <c r="Y254" s="28">
        <f>10^((((LOG(P254*Q254))*1.689)+1.776))</f>
        <v>979.80970951206712</v>
      </c>
      <c r="Z254" s="28">
        <f>10^((((LOG(P254*Q254))*1.5)+1.33))</f>
        <v>256.54687610419455</v>
      </c>
      <c r="AA254" s="59">
        <f>10^((((LOG(P254*Q254))*1.684)+1.586))</f>
        <v>627.40000292416869</v>
      </c>
      <c r="AB254" s="28">
        <f>10^((((LOG(P254*Q254))*1.734)+1.279))</f>
        <v>336.13732587875029</v>
      </c>
      <c r="AC254" s="28">
        <f>10^((((LOG(P254*Q254))*1.624)+1.427))</f>
        <v>393.89262294108022</v>
      </c>
      <c r="AD254" s="28">
        <f>10^((((LOG(P254*Q254))*1.47)+1.26))</f>
        <v>207.77026616365015</v>
      </c>
    </row>
    <row r="255" spans="1:137" ht="56" customHeight="1">
      <c r="A255" s="34" t="s">
        <v>0</v>
      </c>
      <c r="B255" s="34" t="s">
        <v>1</v>
      </c>
      <c r="C255" s="35" t="s">
        <v>2</v>
      </c>
      <c r="D255" s="35" t="s">
        <v>3</v>
      </c>
      <c r="E255" s="36">
        <v>892</v>
      </c>
      <c r="F255" s="34" t="s">
        <v>75</v>
      </c>
      <c r="G255" s="36" t="s">
        <v>59</v>
      </c>
      <c r="H255" s="34" t="s">
        <v>60</v>
      </c>
      <c r="I255" s="36" t="s">
        <v>12</v>
      </c>
      <c r="J255" s="36" t="s">
        <v>53</v>
      </c>
      <c r="K255" s="36" t="s">
        <v>120</v>
      </c>
      <c r="L255" s="36"/>
      <c r="M255" s="34" t="s">
        <v>8</v>
      </c>
      <c r="N255" s="34"/>
      <c r="O255" s="34"/>
      <c r="P255" s="4">
        <v>3.08</v>
      </c>
      <c r="Q255" s="4">
        <v>1.7</v>
      </c>
      <c r="R255" s="4">
        <v>0</v>
      </c>
      <c r="S255" s="39">
        <f>10^(((LOG((P255*Q255)))*1.684)+1.586)</f>
        <v>626.31871667235305</v>
      </c>
      <c r="T255" s="36" t="s">
        <v>146</v>
      </c>
      <c r="U255" s="36">
        <v>0.93500000000000005</v>
      </c>
      <c r="V255" s="36">
        <v>30.8</v>
      </c>
      <c r="W255" s="36" t="s">
        <v>142</v>
      </c>
      <c r="X255" s="40"/>
      <c r="Y255" s="39">
        <f>10^((((LOG(P255*Q255))*1.689)+1.776))</f>
        <v>978.11605683018615</v>
      </c>
      <c r="Z255" s="39">
        <f>10^((((LOG(P255*Q255))*1.5)+1.33))</f>
        <v>256.15300603224154</v>
      </c>
      <c r="AA255" s="64">
        <f>10^((((LOG(P255*Q255))*1.684)+1.586))</f>
        <v>626.31871667235305</v>
      </c>
      <c r="AB255" s="39">
        <f>10^((((LOG(P255*Q255))*1.734)+1.279))</f>
        <v>335.54082815124235</v>
      </c>
      <c r="AC255" s="39">
        <f>10^((((LOG(P255*Q255))*1.624)+1.427))</f>
        <v>393.23793959813747</v>
      </c>
      <c r="AD255" s="39">
        <f>10^((((LOG(P255*Q255))*1.47)+1.26))</f>
        <v>207.45765650334914</v>
      </c>
    </row>
    <row r="256" spans="1:137" ht="56" customHeight="1">
      <c r="A256" s="1" t="s">
        <v>0</v>
      </c>
      <c r="B256" s="1" t="s">
        <v>1</v>
      </c>
      <c r="C256" s="2" t="s">
        <v>2</v>
      </c>
      <c r="D256" s="2" t="s">
        <v>3</v>
      </c>
      <c r="E256" s="3">
        <v>892</v>
      </c>
      <c r="F256" s="1" t="s">
        <v>62</v>
      </c>
      <c r="G256" s="3" t="s">
        <v>59</v>
      </c>
      <c r="H256" s="1" t="s">
        <v>60</v>
      </c>
      <c r="I256" s="3" t="s">
        <v>12</v>
      </c>
      <c r="J256" s="3" t="s">
        <v>32</v>
      </c>
      <c r="K256" s="3" t="s">
        <v>118</v>
      </c>
      <c r="L256" s="3"/>
      <c r="M256" s="1" t="s">
        <v>8</v>
      </c>
      <c r="N256" s="1"/>
      <c r="O256" s="1"/>
      <c r="P256" s="4">
        <v>2.6100000000000003</v>
      </c>
      <c r="Q256" s="4">
        <v>1.54</v>
      </c>
      <c r="R256" s="4">
        <v>0</v>
      </c>
      <c r="S256" s="28">
        <f>(10^(((LOG((P256*Q256)))*1.689)+1.776))</f>
        <v>625.78956117954431</v>
      </c>
      <c r="T256" s="3" t="s">
        <v>122</v>
      </c>
      <c r="U256" s="3">
        <v>0.94199999999999995</v>
      </c>
      <c r="V256" s="3">
        <v>29.2</v>
      </c>
      <c r="W256" s="3" t="s">
        <v>128</v>
      </c>
      <c r="Y256" s="59">
        <f>10^((((LOG(P256*Q256))*1.689)+1.776))</f>
        <v>625.78956117954431</v>
      </c>
      <c r="Z256" s="28">
        <f>10^((((LOG(P256*Q256))*1.5)+1.33))</f>
        <v>172.2827685853415</v>
      </c>
      <c r="AA256" s="28">
        <f>10^((((LOG(P256*Q256))*1.684)+1.586))</f>
        <v>401.24303637968023</v>
      </c>
      <c r="AB256" s="28">
        <f>10^((((LOG(P256*Q256))*1.734)+1.279))</f>
        <v>212.13658324512539</v>
      </c>
      <c r="AC256" s="28">
        <f>10^((((LOG(P256*Q256))*1.624)+1.427))</f>
        <v>255.9515916354957</v>
      </c>
      <c r="AD256" s="28">
        <f>10^((((LOG(P256*Q256))*1.47)+1.26))</f>
        <v>140.64263853565123</v>
      </c>
    </row>
    <row r="257" spans="1:137" ht="56" customHeight="1">
      <c r="A257" s="1" t="s">
        <v>0</v>
      </c>
      <c r="B257" s="1" t="s">
        <v>1</v>
      </c>
      <c r="C257" s="2" t="s">
        <v>2</v>
      </c>
      <c r="D257" s="2" t="s">
        <v>36</v>
      </c>
      <c r="E257" s="3">
        <v>725</v>
      </c>
      <c r="F257" s="3" t="s">
        <v>200</v>
      </c>
      <c r="G257" s="3" t="s">
        <v>40</v>
      </c>
      <c r="H257" s="1" t="s">
        <v>41</v>
      </c>
      <c r="I257" s="3" t="s">
        <v>12</v>
      </c>
      <c r="J257" s="3" t="s">
        <v>54</v>
      </c>
      <c r="K257" s="3" t="s">
        <v>121</v>
      </c>
      <c r="L257" s="3"/>
      <c r="M257" s="1"/>
      <c r="N257" s="1"/>
      <c r="O257" s="1"/>
      <c r="P257" s="4">
        <v>4.8609999999999998</v>
      </c>
      <c r="Q257" s="4">
        <v>1.4300000000000002</v>
      </c>
      <c r="R257" s="4">
        <v>0</v>
      </c>
      <c r="S257" s="28">
        <f>10^(((LOG((P257*Q257)))*1.624)+1.427)</f>
        <v>623.02881540526721</v>
      </c>
      <c r="T257" s="3" t="s">
        <v>147</v>
      </c>
      <c r="U257" s="3">
        <v>0.94299999999999995</v>
      </c>
      <c r="V257" s="3">
        <v>29.1</v>
      </c>
      <c r="W257" s="3" t="s">
        <v>142</v>
      </c>
      <c r="X257" s="58"/>
      <c r="Y257" s="28">
        <f>10^((((LOG(P257*Q257))*1.689)+1.776))</f>
        <v>1578.4911135173959</v>
      </c>
      <c r="Z257" s="28">
        <f>10^((((LOG(P257*Q257))*1.5)+1.33))</f>
        <v>391.82531175358946</v>
      </c>
      <c r="AA257" s="28">
        <f>10^((((LOG(P257*Q257))*1.684)+1.586))</f>
        <v>1009.3268651541287</v>
      </c>
      <c r="AB257" s="28">
        <f>10^((((LOG(P257*Q257))*1.734)+1.279))</f>
        <v>548.44731655652788</v>
      </c>
      <c r="AC257" s="59">
        <f>10^((((LOG(P257*Q257))*1.624)+1.427))</f>
        <v>623.02881540526721</v>
      </c>
      <c r="AD257" s="28">
        <f>10^((((LOG(P257*Q257))*1.47)+1.26))</f>
        <v>314.65210250845706</v>
      </c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</row>
    <row r="258" spans="1:137" ht="56" customHeight="1">
      <c r="A258" s="1" t="s">
        <v>0</v>
      </c>
      <c r="B258" s="1" t="s">
        <v>1</v>
      </c>
      <c r="C258" s="2" t="s">
        <v>2</v>
      </c>
      <c r="D258" s="2" t="s">
        <v>36</v>
      </c>
      <c r="E258" s="3">
        <v>725</v>
      </c>
      <c r="F258" s="3" t="s">
        <v>200</v>
      </c>
      <c r="G258" s="3" t="s">
        <v>40</v>
      </c>
      <c r="H258" s="1" t="s">
        <v>41</v>
      </c>
      <c r="I258" s="3" t="s">
        <v>12</v>
      </c>
      <c r="J258" s="3" t="s">
        <v>54</v>
      </c>
      <c r="K258" s="3" t="s">
        <v>121</v>
      </c>
      <c r="L258" s="3"/>
      <c r="M258" s="1"/>
      <c r="N258" s="1"/>
      <c r="O258" s="1"/>
      <c r="P258" s="4">
        <v>4.76</v>
      </c>
      <c r="Q258" s="4">
        <v>1.46</v>
      </c>
      <c r="R258" s="4">
        <v>0</v>
      </c>
      <c r="S258" s="28">
        <f>10^(((LOG((P258*Q258)))*1.624)+1.427)</f>
        <v>622.79157517949841</v>
      </c>
      <c r="T258" s="3" t="s">
        <v>147</v>
      </c>
      <c r="U258" s="3">
        <v>0.94299999999999995</v>
      </c>
      <c r="V258" s="3">
        <v>29.1</v>
      </c>
      <c r="W258" s="3" t="s">
        <v>142</v>
      </c>
      <c r="X258" s="58"/>
      <c r="Y258" s="28">
        <f>10^((((LOG(P258*Q258))*1.689)+1.776))</f>
        <v>1577.8659945863819</v>
      </c>
      <c r="Z258" s="28">
        <f>10^((((LOG(P258*Q258))*1.5)+1.33))</f>
        <v>391.68750064336558</v>
      </c>
      <c r="AA258" s="28">
        <f>10^((((LOG(P258*Q258))*1.684)+1.586))</f>
        <v>1008.9283314688955</v>
      </c>
      <c r="AB258" s="28">
        <f>10^((((LOG(P258*Q258))*1.734)+1.279))</f>
        <v>548.22433313355225</v>
      </c>
      <c r="AC258" s="59">
        <f>10^((((LOG(P258*Q258))*1.624)+1.427))</f>
        <v>622.79157517949841</v>
      </c>
      <c r="AD258" s="28">
        <f>10^((((LOG(P258*Q258))*1.47)+1.26))</f>
        <v>314.54364740697406</v>
      </c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</row>
    <row r="259" spans="1:137" ht="56" customHeight="1">
      <c r="A259" s="1" t="s">
        <v>0</v>
      </c>
      <c r="B259" s="1" t="s">
        <v>1</v>
      </c>
      <c r="C259" s="2" t="s">
        <v>2</v>
      </c>
      <c r="D259" s="2" t="s">
        <v>9</v>
      </c>
      <c r="E259" s="3">
        <v>937</v>
      </c>
      <c r="F259" s="1">
        <v>38</v>
      </c>
      <c r="G259" s="3" t="s">
        <v>63</v>
      </c>
      <c r="H259" s="1" t="s">
        <v>64</v>
      </c>
      <c r="I259" s="3" t="s">
        <v>12</v>
      </c>
      <c r="J259" s="3" t="s">
        <v>225</v>
      </c>
      <c r="K259" s="3" t="s">
        <v>226</v>
      </c>
      <c r="L259" s="3"/>
      <c r="M259" s="1"/>
      <c r="N259" s="1"/>
      <c r="O259" s="1"/>
      <c r="P259" s="4">
        <v>3.335</v>
      </c>
      <c r="Q259" s="4">
        <v>1.69</v>
      </c>
      <c r="R259" s="4">
        <v>0</v>
      </c>
      <c r="S259" s="28">
        <v>620.99925762912255</v>
      </c>
      <c r="T259" s="3" t="s">
        <v>227</v>
      </c>
      <c r="U259" s="3" t="s">
        <v>228</v>
      </c>
      <c r="V259" s="3" t="s">
        <v>229</v>
      </c>
      <c r="W259" s="3" t="s">
        <v>224</v>
      </c>
      <c r="X259" s="60">
        <f>AVERAGE(Y259:AB259)</f>
        <v>620.99925762912255</v>
      </c>
      <c r="Y259" s="28">
        <f>10^((((LOG(P259*Q259))*1.689)+1.776))</f>
        <v>1107.6677591521709</v>
      </c>
      <c r="Z259" s="28">
        <f>10^((((LOG(P259*Q259))*1.5)+1.33))</f>
        <v>286.07098694863942</v>
      </c>
      <c r="AA259" s="28">
        <f>10^((((LOG(P259*Q259))*1.684)+1.586))</f>
        <v>709.01365953979155</v>
      </c>
      <c r="AB259" s="28">
        <f>10^((((LOG(P259*Q259))*1.734)+1.279))</f>
        <v>381.24462487588852</v>
      </c>
      <c r="AC259" s="28">
        <f>10^((((LOG(P259*Q259))*1.624)+1.427))</f>
        <v>443.19581379757199</v>
      </c>
      <c r="AD259" s="28">
        <f>10^((((LOG(P259*Q259))*1.47)+1.26))</f>
        <v>231.1768480003565</v>
      </c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</row>
    <row r="260" spans="1:137" ht="56" customHeight="1">
      <c r="A260" s="1" t="s">
        <v>0</v>
      </c>
      <c r="B260" s="1" t="s">
        <v>1</v>
      </c>
      <c r="C260" s="2" t="s">
        <v>2</v>
      </c>
      <c r="D260" s="2" t="s">
        <v>36</v>
      </c>
      <c r="E260" s="3">
        <v>725</v>
      </c>
      <c r="F260" s="1" t="s">
        <v>51</v>
      </c>
      <c r="G260" s="3" t="s">
        <v>40</v>
      </c>
      <c r="H260" s="1" t="s">
        <v>41</v>
      </c>
      <c r="I260" s="3" t="s">
        <v>12</v>
      </c>
      <c r="J260" s="3" t="s">
        <v>52</v>
      </c>
      <c r="K260" s="3" t="s">
        <v>119</v>
      </c>
      <c r="L260" s="3"/>
      <c r="M260" s="1"/>
      <c r="N260" s="1"/>
      <c r="O260" s="1"/>
      <c r="P260" s="4">
        <v>3.2380000000000004</v>
      </c>
      <c r="Q260" s="4">
        <v>1.3839999999999999</v>
      </c>
      <c r="R260" s="4">
        <v>0</v>
      </c>
      <c r="S260" s="28">
        <f>AVERAGE((10^(((LOG((P260*Q260)))*1.689)+1.776)),(10^(((LOG((P260*Q260)))*1.684)+1.586)))</f>
        <v>616.97856755177384</v>
      </c>
      <c r="T260" s="3" t="s">
        <v>143</v>
      </c>
      <c r="U260" s="3" t="s">
        <v>144</v>
      </c>
      <c r="V260" s="3" t="s">
        <v>145</v>
      </c>
      <c r="W260" s="3" t="s">
        <v>142</v>
      </c>
      <c r="X260" s="60">
        <f>AVERAGE(Y260,AA260)</f>
        <v>616.97856755177384</v>
      </c>
      <c r="Y260" s="28">
        <f>10^((((LOG(P260*Q260))*1.689)+1.776))</f>
        <v>752.03221752608749</v>
      </c>
      <c r="Z260" s="28">
        <f>10^((((LOG(P260*Q260))*1.5)+1.33))</f>
        <v>202.82402726931792</v>
      </c>
      <c r="AA260" s="28">
        <f>10^((((LOG(P260*Q260))*1.684)+1.586))</f>
        <v>481.92491757746023</v>
      </c>
      <c r="AB260" s="28">
        <f>10^((((LOG(P260*Q260))*1.734)+1.279))</f>
        <v>256.18283565323128</v>
      </c>
      <c r="AC260" s="28">
        <f>10^((((LOG(P260*Q260))*1.624)+1.427))</f>
        <v>305.41798368421735</v>
      </c>
      <c r="AD260" s="28">
        <f>10^((((LOG(P260*Q260))*1.47)+1.26))</f>
        <v>165.03536338389873</v>
      </c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</row>
    <row r="261" spans="1:137" ht="56" customHeight="1">
      <c r="A261" s="1" t="s">
        <v>0</v>
      </c>
      <c r="B261" s="1" t="s">
        <v>1</v>
      </c>
      <c r="C261" s="2" t="s">
        <v>2</v>
      </c>
      <c r="D261" s="2" t="s">
        <v>36</v>
      </c>
      <c r="E261" s="3">
        <v>725</v>
      </c>
      <c r="F261" s="3" t="s">
        <v>200</v>
      </c>
      <c r="G261" s="3" t="s">
        <v>40</v>
      </c>
      <c r="H261" s="1" t="s">
        <v>41</v>
      </c>
      <c r="I261" s="3" t="s">
        <v>12</v>
      </c>
      <c r="J261" s="3" t="s">
        <v>54</v>
      </c>
      <c r="K261" s="3" t="s">
        <v>121</v>
      </c>
      <c r="L261" s="3"/>
      <c r="M261" s="1"/>
      <c r="N261" s="1"/>
      <c r="O261" s="1"/>
      <c r="P261" s="4">
        <v>4.4799999999999995</v>
      </c>
      <c r="Q261" s="4">
        <v>1.54</v>
      </c>
      <c r="R261" s="4">
        <v>0</v>
      </c>
      <c r="S261" s="28">
        <f>10^(((LOG((P261*Q261)))*1.624)+1.427)</f>
        <v>615.47319786690787</v>
      </c>
      <c r="T261" s="3" t="s">
        <v>147</v>
      </c>
      <c r="U261" s="3">
        <v>0.94299999999999995</v>
      </c>
      <c r="V261" s="3">
        <v>29.1</v>
      </c>
      <c r="W261" s="3" t="s">
        <v>142</v>
      </c>
      <c r="X261" s="58"/>
      <c r="Y261" s="28">
        <f>10^((((LOG(P261*Q261))*1.689)+1.776))</f>
        <v>1558.5870488760279</v>
      </c>
      <c r="Z261" s="28">
        <f>10^((((LOG(P261*Q261))*1.5)+1.33))</f>
        <v>387.43433174225203</v>
      </c>
      <c r="AA261" s="28">
        <f>10^((((LOG(P261*Q261))*1.684)+1.586))</f>
        <v>996.63714505527344</v>
      </c>
      <c r="AB261" s="28">
        <f>10^((((LOG(P261*Q261))*1.734)+1.279))</f>
        <v>541.34858532902649</v>
      </c>
      <c r="AC261" s="59">
        <f>10^((((LOG(P261*Q261))*1.624)+1.427))</f>
        <v>615.47319786690787</v>
      </c>
      <c r="AD261" s="28">
        <f>10^((((LOG(P261*Q261))*1.47)+1.26))</f>
        <v>311.1960961018147</v>
      </c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</row>
    <row r="262" spans="1:137" ht="56" customHeight="1">
      <c r="A262" s="1" t="s">
        <v>0</v>
      </c>
      <c r="B262" s="1" t="s">
        <v>1</v>
      </c>
      <c r="C262" s="2" t="s">
        <v>2</v>
      </c>
      <c r="D262" s="2" t="s">
        <v>36</v>
      </c>
      <c r="E262" s="3">
        <v>725</v>
      </c>
      <c r="F262" s="3" t="s">
        <v>200</v>
      </c>
      <c r="G262" s="3" t="s">
        <v>40</v>
      </c>
      <c r="H262" s="1" t="s">
        <v>41</v>
      </c>
      <c r="I262" s="3" t="s">
        <v>12</v>
      </c>
      <c r="J262" s="3" t="s">
        <v>53</v>
      </c>
      <c r="K262" s="3" t="s">
        <v>120</v>
      </c>
      <c r="L262" s="3"/>
      <c r="M262" s="1"/>
      <c r="N262" s="1"/>
      <c r="O262" s="1"/>
      <c r="P262" s="4">
        <v>3.476</v>
      </c>
      <c r="Q262" s="4">
        <v>1.4810000000000001</v>
      </c>
      <c r="R262" s="4">
        <v>0</v>
      </c>
      <c r="S262" s="28">
        <f>10^(((LOG((P262*Q262)))*1.684)+1.586)</f>
        <v>608.68562795713729</v>
      </c>
      <c r="T262" s="3" t="s">
        <v>146</v>
      </c>
      <c r="U262" s="3">
        <v>0.93500000000000005</v>
      </c>
      <c r="V262" s="3">
        <v>30.8</v>
      </c>
      <c r="W262" s="3" t="s">
        <v>142</v>
      </c>
      <c r="Y262" s="28">
        <f>10^((((LOG(P262*Q262))*1.689)+1.776))</f>
        <v>950.49803116517535</v>
      </c>
      <c r="Z262" s="28">
        <f>10^((((LOG(P262*Q262))*1.5)+1.33))</f>
        <v>249.71937508191314</v>
      </c>
      <c r="AA262" s="59">
        <f>10^((((LOG(P262*Q262))*1.684)+1.586))</f>
        <v>608.68562795713729</v>
      </c>
      <c r="AB262" s="28">
        <f>10^((((LOG(P262*Q262))*1.734)+1.279))</f>
        <v>325.81778642676045</v>
      </c>
      <c r="AC262" s="28">
        <f>10^((((LOG(P262*Q262))*1.624)+1.427))</f>
        <v>382.55594722639529</v>
      </c>
      <c r="AD262" s="28">
        <f>10^((((LOG(P262*Q262))*1.47)+1.26))</f>
        <v>202.34999344450151</v>
      </c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</row>
    <row r="263" spans="1:137" ht="56" customHeight="1">
      <c r="A263" s="1" t="s">
        <v>0</v>
      </c>
      <c r="B263" s="1" t="s">
        <v>1</v>
      </c>
      <c r="C263" s="2" t="s">
        <v>2</v>
      </c>
      <c r="D263" s="2" t="s">
        <v>9</v>
      </c>
      <c r="E263" s="3">
        <v>40541</v>
      </c>
      <c r="F263" s="3">
        <v>498</v>
      </c>
      <c r="G263" s="3" t="s">
        <v>55</v>
      </c>
      <c r="H263" s="1" t="s">
        <v>56</v>
      </c>
      <c r="I263" s="3" t="s">
        <v>6</v>
      </c>
      <c r="J263" s="3" t="s">
        <v>54</v>
      </c>
      <c r="K263" s="3" t="s">
        <v>121</v>
      </c>
      <c r="L263" s="3"/>
      <c r="M263" s="3" t="s">
        <v>8</v>
      </c>
      <c r="N263" s="1"/>
      <c r="O263" s="11"/>
      <c r="P263" s="12">
        <v>4.4009999999999998</v>
      </c>
      <c r="Q263" s="12">
        <v>1.5529999999999999</v>
      </c>
      <c r="R263" s="12">
        <v>0</v>
      </c>
      <c r="S263" s="28">
        <f>10^(((LOG((P263*Q263)))*1.624)+1.427)</f>
        <v>606.16361832536893</v>
      </c>
      <c r="T263" s="3" t="s">
        <v>147</v>
      </c>
      <c r="U263" s="3">
        <v>0.94299999999999995</v>
      </c>
      <c r="V263" s="3">
        <v>29.1</v>
      </c>
      <c r="W263" s="3" t="s">
        <v>142</v>
      </c>
      <c r="X263" s="58"/>
      <c r="Y263" s="28">
        <f>10^((((LOG(P263*Q263))*1.689)+1.776))</f>
        <v>1534.0759102891041</v>
      </c>
      <c r="Z263" s="28">
        <f>10^((((LOG(P263*Q263))*1.5)+1.33))</f>
        <v>382.01836053349581</v>
      </c>
      <c r="AA263" s="28">
        <f>10^((((LOG(P263*Q263))*1.684)+1.586))</f>
        <v>981.0095520470577</v>
      </c>
      <c r="AB263" s="28">
        <f>10^((((LOG(P263*Q263))*1.734)+1.279))</f>
        <v>532.61007488458336</v>
      </c>
      <c r="AC263" s="59">
        <f>10^((((LOG(P263*Q263))*1.624)+1.427))</f>
        <v>606.16361832536893</v>
      </c>
      <c r="AD263" s="28">
        <f>10^((((LOG(P263*Q263))*1.47)+1.26))</f>
        <v>306.93227026123861</v>
      </c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</row>
    <row r="264" spans="1:137" ht="56" customHeight="1">
      <c r="A264" s="1" t="s">
        <v>0</v>
      </c>
      <c r="B264" s="1" t="s">
        <v>1</v>
      </c>
      <c r="C264" s="2" t="s">
        <v>2</v>
      </c>
      <c r="D264" s="2" t="s">
        <v>3</v>
      </c>
      <c r="E264" s="3">
        <v>892</v>
      </c>
      <c r="F264" s="3" t="s">
        <v>67</v>
      </c>
      <c r="G264" s="3" t="s">
        <v>59</v>
      </c>
      <c r="H264" s="1" t="s">
        <v>60</v>
      </c>
      <c r="I264" s="3" t="s">
        <v>12</v>
      </c>
      <c r="J264" s="3" t="s">
        <v>54</v>
      </c>
      <c r="K264" s="3" t="s">
        <v>121</v>
      </c>
      <c r="L264" s="3"/>
      <c r="M264" s="1" t="s">
        <v>8</v>
      </c>
      <c r="N264" s="1"/>
      <c r="O264" s="1"/>
      <c r="P264" s="4">
        <v>4.38</v>
      </c>
      <c r="Q264" s="4">
        <v>1.56</v>
      </c>
      <c r="R264" s="4">
        <v>0</v>
      </c>
      <c r="S264" s="28">
        <f>10^(((LOG((P264*Q264)))*1.624)+1.427)</f>
        <v>605.88235274503427</v>
      </c>
      <c r="T264" s="3" t="s">
        <v>147</v>
      </c>
      <c r="U264" s="3">
        <v>0.94299999999999995</v>
      </c>
      <c r="V264" s="3">
        <v>29.1</v>
      </c>
      <c r="W264" s="3" t="s">
        <v>142</v>
      </c>
      <c r="X264" s="58"/>
      <c r="Y264" s="28">
        <f>10^((((LOG(P264*Q264))*1.689)+1.776))</f>
        <v>1533.3356010596647</v>
      </c>
      <c r="Z264" s="28">
        <f>10^((((LOG(P264*Q264))*1.5)+1.33))</f>
        <v>381.85463218262521</v>
      </c>
      <c r="AA264" s="28">
        <f>10^((((LOG(P264*Q264))*1.684)+1.586))</f>
        <v>980.53754085390869</v>
      </c>
      <c r="AB264" s="28">
        <f>10^((((LOG(P264*Q264))*1.734)+1.279))</f>
        <v>532.34620347195334</v>
      </c>
      <c r="AC264" s="59">
        <f>10^((((LOG(P264*Q264))*1.624)+1.427))</f>
        <v>605.88235274503427</v>
      </c>
      <c r="AD264" s="28">
        <f>10^((((LOG(P264*Q264))*1.47)+1.26))</f>
        <v>306.80335327624186</v>
      </c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</row>
    <row r="265" spans="1:137" ht="56" customHeight="1">
      <c r="A265" s="1" t="s">
        <v>0</v>
      </c>
      <c r="B265" s="1" t="s">
        <v>1</v>
      </c>
      <c r="C265" s="2" t="s">
        <v>2</v>
      </c>
      <c r="D265" s="2" t="s">
        <v>36</v>
      </c>
      <c r="E265" s="3">
        <v>725</v>
      </c>
      <c r="F265" s="1" t="s">
        <v>51</v>
      </c>
      <c r="G265" s="3" t="s">
        <v>40</v>
      </c>
      <c r="H265" s="1" t="s">
        <v>41</v>
      </c>
      <c r="I265" s="3" t="s">
        <v>12</v>
      </c>
      <c r="J265" s="3" t="s">
        <v>52</v>
      </c>
      <c r="K265" s="3" t="s">
        <v>119</v>
      </c>
      <c r="L265" s="3"/>
      <c r="M265" s="1"/>
      <c r="N265" s="1"/>
      <c r="O265" s="1"/>
      <c r="P265" s="4">
        <v>3.1149999999999998</v>
      </c>
      <c r="Q265" s="4">
        <v>1.4220000000000002</v>
      </c>
      <c r="R265" s="4">
        <v>0</v>
      </c>
      <c r="S265" s="28">
        <f>AVERAGE((10^(((LOG((P265*Q265)))*1.689)+1.776)),(10^(((LOG((P265*Q265)))*1.684)+1.586)))</f>
        <v>604.98076931049764</v>
      </c>
      <c r="T265" s="3" t="s">
        <v>143</v>
      </c>
      <c r="U265" s="3" t="s">
        <v>144</v>
      </c>
      <c r="V265" s="3" t="s">
        <v>145</v>
      </c>
      <c r="W265" s="3" t="s">
        <v>142</v>
      </c>
      <c r="X265" s="60">
        <f>AVERAGE(Y265,AA265)</f>
        <v>604.98076931049764</v>
      </c>
      <c r="Y265" s="28">
        <f>10^((((LOG(P265*Q265))*1.689)+1.776))</f>
        <v>737.39139694622281</v>
      </c>
      <c r="Z265" s="28">
        <f>10^((((LOG(P265*Q265))*1.5)+1.33))</f>
        <v>199.31338780811754</v>
      </c>
      <c r="AA265" s="28">
        <f>10^((((LOG(P265*Q265))*1.684)+1.586))</f>
        <v>472.57014167477234</v>
      </c>
      <c r="AB265" s="28">
        <f>10^((((LOG(P265*Q265))*1.734)+1.279))</f>
        <v>251.06383626306749</v>
      </c>
      <c r="AC265" s="28">
        <f>10^((((LOG(P265*Q265))*1.624)+1.427))</f>
        <v>299.69867256556279</v>
      </c>
      <c r="AD265" s="28">
        <f>10^((((LOG(P265*Q265))*1.47)+1.26))</f>
        <v>162.23544399028376</v>
      </c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</row>
    <row r="266" spans="1:137" ht="56" customHeight="1">
      <c r="A266" s="1" t="s">
        <v>0</v>
      </c>
      <c r="B266" s="1" t="s">
        <v>1</v>
      </c>
      <c r="C266" s="2" t="s">
        <v>2</v>
      </c>
      <c r="D266" s="2" t="s">
        <v>3</v>
      </c>
      <c r="E266" s="3">
        <v>892</v>
      </c>
      <c r="F266" s="1">
        <v>258</v>
      </c>
      <c r="G266" s="3" t="s">
        <v>59</v>
      </c>
      <c r="H266" s="1" t="s">
        <v>60</v>
      </c>
      <c r="I266" s="3" t="s">
        <v>12</v>
      </c>
      <c r="J266" s="3" t="s">
        <v>32</v>
      </c>
      <c r="K266" s="3" t="s">
        <v>118</v>
      </c>
      <c r="L266" s="3"/>
      <c r="M266" s="1" t="s">
        <v>21</v>
      </c>
      <c r="N266" s="1"/>
      <c r="O266" s="1"/>
      <c r="P266" s="4">
        <v>2.4950000000000001</v>
      </c>
      <c r="Q266" s="4">
        <v>1.573</v>
      </c>
      <c r="R266" s="4">
        <v>0</v>
      </c>
      <c r="S266" s="28">
        <f>(10^(((LOG((P266*Q266)))*1.689)+1.776))</f>
        <v>601.07265586260121</v>
      </c>
      <c r="T266" s="3" t="s">
        <v>122</v>
      </c>
      <c r="U266" s="3">
        <v>0.94199999999999995</v>
      </c>
      <c r="V266" s="3">
        <v>29.2</v>
      </c>
      <c r="W266" s="3" t="s">
        <v>128</v>
      </c>
      <c r="Y266" s="59">
        <f>10^((((LOG(P266*Q266))*1.689)+1.776))</f>
        <v>601.07265586260121</v>
      </c>
      <c r="Z266" s="28">
        <f>10^((((LOG(P266*Q266))*1.5)+1.33))</f>
        <v>166.22598261090715</v>
      </c>
      <c r="AA266" s="28">
        <f>10^((((LOG(P266*Q266))*1.684)+1.586))</f>
        <v>385.4410582442718</v>
      </c>
      <c r="AB266" s="28">
        <f>10^((((LOG(P266*Q266))*1.734)+1.279))</f>
        <v>203.53914162528224</v>
      </c>
      <c r="AC266" s="28">
        <f>10^((((LOG(P266*Q266))*1.624)+1.427))</f>
        <v>246.22379383848312</v>
      </c>
      <c r="AD266" s="28">
        <f>10^((((LOG(P266*Q266))*1.47)+1.26))</f>
        <v>135.79535997917509</v>
      </c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</row>
    <row r="267" spans="1:137" ht="56" customHeight="1">
      <c r="A267" s="1" t="s">
        <v>0</v>
      </c>
      <c r="B267" s="1" t="s">
        <v>1</v>
      </c>
      <c r="C267" s="2" t="s">
        <v>2</v>
      </c>
      <c r="D267" s="2" t="s">
        <v>36</v>
      </c>
      <c r="E267" s="3">
        <v>725</v>
      </c>
      <c r="F267" s="3" t="s">
        <v>200</v>
      </c>
      <c r="G267" s="3" t="s">
        <v>40</v>
      </c>
      <c r="H267" s="1" t="s">
        <v>41</v>
      </c>
      <c r="I267" s="3" t="s">
        <v>12</v>
      </c>
      <c r="J267" s="3" t="s">
        <v>53</v>
      </c>
      <c r="K267" s="3" t="s">
        <v>120</v>
      </c>
      <c r="L267" s="3"/>
      <c r="M267" s="1"/>
      <c r="N267" s="1"/>
      <c r="O267" s="1"/>
      <c r="P267" s="4">
        <v>3.4460000000000002</v>
      </c>
      <c r="Q267" s="4">
        <v>1.4789999999999999</v>
      </c>
      <c r="R267" s="4">
        <v>0</v>
      </c>
      <c r="S267" s="28">
        <f>10^(((LOG((P267*Q267)))*1.684)+1.586)</f>
        <v>598.50161263627933</v>
      </c>
      <c r="T267" s="3" t="s">
        <v>146</v>
      </c>
      <c r="U267" s="3">
        <v>0.93500000000000005</v>
      </c>
      <c r="V267" s="3">
        <v>30.8</v>
      </c>
      <c r="W267" s="3" t="s">
        <v>142</v>
      </c>
      <c r="Y267" s="28">
        <f>10^((((LOG(P267*Q267))*1.689)+1.776))</f>
        <v>934.54827923667006</v>
      </c>
      <c r="Z267" s="28">
        <f>10^((((LOG(P267*Q267))*1.5)+1.33))</f>
        <v>245.994371707711</v>
      </c>
      <c r="AA267" s="59">
        <f>10^((((LOG(P267*Q267))*1.684)+1.586))</f>
        <v>598.50161263627933</v>
      </c>
      <c r="AB267" s="28">
        <f>10^((((LOG(P267*Q267))*1.734)+1.279))</f>
        <v>320.20602347898108</v>
      </c>
      <c r="AC267" s="28">
        <f>10^((((LOG(P267*Q267))*1.624)+1.427))</f>
        <v>376.3815427941401</v>
      </c>
      <c r="AD267" s="28">
        <f>10^((((LOG(P267*Q267))*1.47)+1.26))</f>
        <v>199.39151226927183</v>
      </c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</row>
    <row r="268" spans="1:137" ht="56" customHeight="1">
      <c r="A268" s="1" t="s">
        <v>0</v>
      </c>
      <c r="B268" s="1" t="s">
        <v>1</v>
      </c>
      <c r="C268" s="2" t="s">
        <v>2</v>
      </c>
      <c r="D268" s="2" t="s">
        <v>3</v>
      </c>
      <c r="E268" s="3">
        <v>45614</v>
      </c>
      <c r="F268" s="1">
        <v>1</v>
      </c>
      <c r="G268" s="3" t="s">
        <v>44</v>
      </c>
      <c r="H268" s="1" t="s">
        <v>45</v>
      </c>
      <c r="I268" s="1" t="s">
        <v>12</v>
      </c>
      <c r="J268" s="3" t="s">
        <v>87</v>
      </c>
      <c r="K268" s="3" t="s">
        <v>157</v>
      </c>
      <c r="L268" s="3"/>
      <c r="M268" s="1" t="s">
        <v>8</v>
      </c>
      <c r="N268" s="1"/>
      <c r="O268" s="1"/>
      <c r="P268" s="4">
        <v>3.1070000000000002</v>
      </c>
      <c r="Q268" s="4">
        <v>2.3489999999999998</v>
      </c>
      <c r="R268" s="4">
        <v>0</v>
      </c>
      <c r="S268" s="28">
        <f>(10^(((LOG((P268*Q268)))*1.734)+1.279))</f>
        <v>596.80284425166349</v>
      </c>
      <c r="T268" s="3" t="s">
        <v>161</v>
      </c>
      <c r="U268" s="3">
        <v>0.93100000000000005</v>
      </c>
      <c r="V268" s="3">
        <v>32.4</v>
      </c>
      <c r="W268" s="3" t="s">
        <v>162</v>
      </c>
      <c r="X268" s="58"/>
      <c r="Y268" s="28">
        <f>10^((((LOG(P268*Q268))*1.689)+1.776))</f>
        <v>1713.9012364267619</v>
      </c>
      <c r="Z268" s="28">
        <f>10^((((LOG(P268*Q268))*1.5)+1.33))</f>
        <v>421.53768394112603</v>
      </c>
      <c r="AA268" s="28">
        <f>10^((((LOG(P268*Q268))*1.684)+1.586))</f>
        <v>1095.644519593013</v>
      </c>
      <c r="AB268" s="59">
        <f>10^((((LOG(P268*Q268))*1.734)+1.279))</f>
        <v>596.80284425166349</v>
      </c>
      <c r="AC268" s="28">
        <f>10^((((LOG(P268*Q268))*1.624)+1.427))</f>
        <v>674.33579668375114</v>
      </c>
      <c r="AD268" s="28">
        <f>10^((((LOG(P268*Q268))*1.47)+1.26))</f>
        <v>338.01788261261368</v>
      </c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</row>
    <row r="269" spans="1:137" ht="56" customHeight="1">
      <c r="A269" s="1" t="s">
        <v>0</v>
      </c>
      <c r="B269" s="1" t="s">
        <v>1</v>
      </c>
      <c r="C269" s="2" t="s">
        <v>2</v>
      </c>
      <c r="D269" s="2" t="s">
        <v>3</v>
      </c>
      <c r="E269" s="3">
        <v>892</v>
      </c>
      <c r="F269" s="1" t="s">
        <v>62</v>
      </c>
      <c r="G269" s="3" t="s">
        <v>59</v>
      </c>
      <c r="H269" s="1" t="s">
        <v>60</v>
      </c>
      <c r="I269" s="3" t="s">
        <v>12</v>
      </c>
      <c r="J269" s="3" t="s">
        <v>225</v>
      </c>
      <c r="K269" s="3" t="s">
        <v>226</v>
      </c>
      <c r="L269" s="3"/>
      <c r="M269" s="1"/>
      <c r="N269" s="1"/>
      <c r="O269" s="1"/>
      <c r="P269" s="4">
        <v>3.45</v>
      </c>
      <c r="Q269" s="4">
        <v>1.59</v>
      </c>
      <c r="R269" s="4">
        <v>0</v>
      </c>
      <c r="S269" s="28">
        <v>593.48543043772156</v>
      </c>
      <c r="T269" s="3" t="s">
        <v>227</v>
      </c>
      <c r="U269" s="3" t="s">
        <v>228</v>
      </c>
      <c r="V269" s="3" t="s">
        <v>229</v>
      </c>
      <c r="W269" s="3" t="s">
        <v>224</v>
      </c>
      <c r="X269" s="60">
        <f>AVERAGE(Y269:AB269)</f>
        <v>593.48543043772156</v>
      </c>
      <c r="Y269" s="28">
        <f>10^((((LOG(P269*Q269))*1.689)+1.776))</f>
        <v>1058.1230974063967</v>
      </c>
      <c r="Z269" s="28">
        <f>10^((((LOG(P269*Q269))*1.5)+1.33))</f>
        <v>274.67828623362448</v>
      </c>
      <c r="AA269" s="28">
        <f>10^((((LOG(P269*Q269))*1.684)+1.586))</f>
        <v>677.39207820331649</v>
      </c>
      <c r="AB269" s="28">
        <f>10^((((LOG(P269*Q269))*1.734)+1.279))</f>
        <v>363.74825990754857</v>
      </c>
      <c r="AC269" s="28">
        <f>10^((((LOG(P269*Q269))*1.624)+1.427))</f>
        <v>424.11842533874187</v>
      </c>
      <c r="AD269" s="28">
        <f>10^((((LOG(P269*Q269))*1.47)+1.26))</f>
        <v>222.15078003342808</v>
      </c>
      <c r="EG269" s="7"/>
    </row>
    <row r="270" spans="1:137" ht="56" customHeight="1">
      <c r="A270" s="1" t="s">
        <v>0</v>
      </c>
      <c r="B270" s="1" t="s">
        <v>1</v>
      </c>
      <c r="C270" s="2" t="s">
        <v>2</v>
      </c>
      <c r="D270" s="2" t="s">
        <v>36</v>
      </c>
      <c r="E270" s="3">
        <v>725</v>
      </c>
      <c r="F270" s="1" t="s">
        <v>51</v>
      </c>
      <c r="G270" s="3" t="s">
        <v>40</v>
      </c>
      <c r="H270" s="1" t="s">
        <v>41</v>
      </c>
      <c r="I270" s="3" t="s">
        <v>12</v>
      </c>
      <c r="J270" s="3" t="s">
        <v>52</v>
      </c>
      <c r="K270" s="3" t="s">
        <v>119</v>
      </c>
      <c r="L270" s="3"/>
      <c r="M270" s="1"/>
      <c r="N270" s="1"/>
      <c r="O270" s="1"/>
      <c r="P270" s="4">
        <v>3.0870000000000002</v>
      </c>
      <c r="Q270" s="4">
        <v>1.4159999999999999</v>
      </c>
      <c r="R270" s="4">
        <v>0</v>
      </c>
      <c r="S270" s="28">
        <f>AVERAGE((10^(((LOG((P270*Q270)))*1.689)+1.776)),(10^(((LOG((P270*Q270)))*1.684)+1.586)))</f>
        <v>591.59970623803974</v>
      </c>
      <c r="T270" s="3" t="s">
        <v>143</v>
      </c>
      <c r="U270" s="3" t="s">
        <v>144</v>
      </c>
      <c r="V270" s="3" t="s">
        <v>145</v>
      </c>
      <c r="W270" s="3" t="s">
        <v>142</v>
      </c>
      <c r="X270" s="60">
        <f>AVERAGE(Y270,AA270)</f>
        <v>591.59970623803974</v>
      </c>
      <c r="Y270" s="28">
        <f>10^((((LOG(P270*Q270))*1.689)+1.776))</f>
        <v>721.06298503500102</v>
      </c>
      <c r="Z270" s="28">
        <f>10^((((LOG(P270*Q270))*1.5)+1.33))</f>
        <v>195.38887136086294</v>
      </c>
      <c r="AA270" s="28">
        <f>10^((((LOG(P270*Q270))*1.684)+1.586))</f>
        <v>462.13642744107858</v>
      </c>
      <c r="AB270" s="28">
        <f>10^((((LOG(P270*Q270))*1.734)+1.279))</f>
        <v>245.3579852753461</v>
      </c>
      <c r="AC270" s="28">
        <f>10^((((LOG(P270*Q270))*1.624)+1.427))</f>
        <v>293.31495714581496</v>
      </c>
      <c r="AD270" s="28">
        <f>10^((((LOG(P270*Q270))*1.47)+1.26))</f>
        <v>159.10426724528571</v>
      </c>
    </row>
    <row r="271" spans="1:137" ht="56" customHeight="1">
      <c r="A271" s="1" t="s">
        <v>0</v>
      </c>
      <c r="B271" s="1" t="s">
        <v>1</v>
      </c>
      <c r="C271" s="2" t="s">
        <v>2</v>
      </c>
      <c r="D271" s="2" t="s">
        <v>36</v>
      </c>
      <c r="E271" s="3">
        <v>725</v>
      </c>
      <c r="F271" s="1" t="s">
        <v>51</v>
      </c>
      <c r="G271" s="3" t="s">
        <v>40</v>
      </c>
      <c r="H271" s="1" t="s">
        <v>41</v>
      </c>
      <c r="I271" s="3" t="s">
        <v>12</v>
      </c>
      <c r="J271" s="3" t="s">
        <v>52</v>
      </c>
      <c r="K271" s="3" t="s">
        <v>119</v>
      </c>
      <c r="L271" s="3"/>
      <c r="M271" s="1"/>
      <c r="N271" s="1"/>
      <c r="O271" s="1"/>
      <c r="P271" s="4">
        <v>3.1420000000000003</v>
      </c>
      <c r="Q271" s="4">
        <v>1.3859999999999999</v>
      </c>
      <c r="R271" s="4">
        <v>0</v>
      </c>
      <c r="S271" s="28">
        <f>AVERAGE((10^(((LOG((P271*Q271)))*1.689)+1.776)),(10^(((LOG((P271*Q271)))*1.684)+1.586)))</f>
        <v>587.86454347074323</v>
      </c>
      <c r="T271" s="3" t="s">
        <v>143</v>
      </c>
      <c r="U271" s="3" t="s">
        <v>144</v>
      </c>
      <c r="V271" s="3" t="s">
        <v>145</v>
      </c>
      <c r="W271" s="3" t="s">
        <v>142</v>
      </c>
      <c r="X271" s="60">
        <f>AVERAGE(Y271,AA271)</f>
        <v>587.86454347074323</v>
      </c>
      <c r="Y271" s="28">
        <f>10^((((LOG(P271*Q271))*1.689)+1.776))</f>
        <v>716.50518107646508</v>
      </c>
      <c r="Z271" s="28">
        <f>10^((((LOG(P271*Q271))*1.5)+1.33))</f>
        <v>194.2916410441473</v>
      </c>
      <c r="AA271" s="28">
        <f>10^((((LOG(P271*Q271))*1.684)+1.586))</f>
        <v>459.22390586502149</v>
      </c>
      <c r="AB271" s="28">
        <f>10^((((LOG(P271*Q271))*1.734)+1.279))</f>
        <v>243.76590327182834</v>
      </c>
      <c r="AC271" s="28">
        <f>10^((((LOG(P271*Q271))*1.624)+1.427))</f>
        <v>291.53206135519792</v>
      </c>
      <c r="AD271" s="28">
        <f>10^((((LOG(P271*Q271))*1.47)+1.26))</f>
        <v>158.22861772858124</v>
      </c>
    </row>
    <row r="272" spans="1:137" ht="56" customHeight="1">
      <c r="A272" s="1" t="s">
        <v>0</v>
      </c>
      <c r="B272" s="1" t="s">
        <v>1</v>
      </c>
      <c r="C272" s="2" t="s">
        <v>2</v>
      </c>
      <c r="D272" s="2" t="s">
        <v>36</v>
      </c>
      <c r="E272" s="3">
        <v>725</v>
      </c>
      <c r="F272" s="1" t="s">
        <v>51</v>
      </c>
      <c r="G272" s="3" t="s">
        <v>40</v>
      </c>
      <c r="H272" s="1" t="s">
        <v>41</v>
      </c>
      <c r="I272" s="3" t="s">
        <v>12</v>
      </c>
      <c r="J272" s="3" t="s">
        <v>52</v>
      </c>
      <c r="K272" s="3" t="s">
        <v>119</v>
      </c>
      <c r="L272" s="3"/>
      <c r="M272" s="1"/>
      <c r="N272" s="1"/>
      <c r="O272" s="1"/>
      <c r="P272" s="4">
        <v>3.4929999999999999</v>
      </c>
      <c r="Q272" s="4">
        <v>1.244</v>
      </c>
      <c r="R272" s="4">
        <v>0</v>
      </c>
      <c r="S272" s="28">
        <f>AVERAGE((10^(((LOG((P272*Q272)))*1.689)+1.776)),(10^(((LOG((P272*Q272)))*1.684)+1.586)))</f>
        <v>585.69810847894507</v>
      </c>
      <c r="T272" s="3" t="s">
        <v>143</v>
      </c>
      <c r="U272" s="3" t="s">
        <v>144</v>
      </c>
      <c r="V272" s="3" t="s">
        <v>145</v>
      </c>
      <c r="W272" s="3" t="s">
        <v>142</v>
      </c>
      <c r="X272" s="60">
        <f>AVERAGE(Y272,AA272)</f>
        <v>585.69810847894507</v>
      </c>
      <c r="Y272" s="28">
        <f>10^((((LOG(P272*Q272))*1.689)+1.776))</f>
        <v>713.86162057426259</v>
      </c>
      <c r="Z272" s="28">
        <f>10^((((LOG(P272*Q272))*1.5)+1.33))</f>
        <v>193.65488157791577</v>
      </c>
      <c r="AA272" s="28">
        <f>10^((((LOG(P272*Q272))*1.684)+1.586))</f>
        <v>457.53459638362756</v>
      </c>
      <c r="AB272" s="28">
        <f>10^((((LOG(P272*Q272))*1.734)+1.279))</f>
        <v>242.84260728091385</v>
      </c>
      <c r="AC272" s="28">
        <f>10^((((LOG(P272*Q272))*1.624)+1.427))</f>
        <v>290.49776858529327</v>
      </c>
      <c r="AD272" s="28">
        <f>10^((((LOG(P272*Q272))*1.47)+1.26))</f>
        <v>157.72040369610923</v>
      </c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</row>
    <row r="273" spans="1:137" ht="56" customHeight="1">
      <c r="A273" s="1" t="s">
        <v>0</v>
      </c>
      <c r="B273" s="1" t="s">
        <v>1</v>
      </c>
      <c r="C273" s="2" t="s">
        <v>2</v>
      </c>
      <c r="D273" s="2" t="s">
        <v>3</v>
      </c>
      <c r="E273" s="3">
        <v>892</v>
      </c>
      <c r="F273" s="1" t="s">
        <v>62</v>
      </c>
      <c r="G273" s="3" t="s">
        <v>59</v>
      </c>
      <c r="H273" s="1" t="s">
        <v>60</v>
      </c>
      <c r="I273" s="3" t="s">
        <v>12</v>
      </c>
      <c r="J273" s="3" t="s">
        <v>225</v>
      </c>
      <c r="K273" s="3" t="s">
        <v>226</v>
      </c>
      <c r="L273" s="3"/>
      <c r="M273" s="1"/>
      <c r="N273" s="1"/>
      <c r="O273" s="1"/>
      <c r="P273" s="4">
        <v>3.5049999999999999</v>
      </c>
      <c r="Q273" s="4">
        <v>1.544</v>
      </c>
      <c r="R273" s="4">
        <v>0</v>
      </c>
      <c r="S273" s="28">
        <v>580.19480104778631</v>
      </c>
      <c r="T273" s="3" t="s">
        <v>227</v>
      </c>
      <c r="U273" s="3" t="s">
        <v>228</v>
      </c>
      <c r="V273" s="3" t="s">
        <v>229</v>
      </c>
      <c r="W273" s="3" t="s">
        <v>224</v>
      </c>
      <c r="X273" s="60">
        <f>AVERAGE(Y273:AB273)</f>
        <v>580.19480104778631</v>
      </c>
      <c r="Y273" s="28">
        <f>10^((((LOG(P273*Q273))*1.689)+1.776))</f>
        <v>1034.1971880697233</v>
      </c>
      <c r="Z273" s="28">
        <f>10^((((LOG(P273*Q273))*1.5)+1.33))</f>
        <v>269.15532567228325</v>
      </c>
      <c r="AA273" s="28">
        <f>10^((((LOG(P273*Q273))*1.684)+1.586))</f>
        <v>662.11995371430453</v>
      </c>
      <c r="AB273" s="28">
        <f>10^((((LOG(P273*Q273))*1.734)+1.279))</f>
        <v>355.30673673483409</v>
      </c>
      <c r="AC273" s="28">
        <f>10^((((LOG(P273*Q273))*1.624)+1.427))</f>
        <v>414.89342929584961</v>
      </c>
      <c r="AD273" s="28">
        <f>10^((((LOG(P273*Q273))*1.47)+1.26))</f>
        <v>217.77244038320293</v>
      </c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</row>
    <row r="274" spans="1:137" ht="56" customHeight="1">
      <c r="A274" s="1" t="s">
        <v>0</v>
      </c>
      <c r="B274" s="1" t="s">
        <v>1</v>
      </c>
      <c r="C274" s="2" t="s">
        <v>2</v>
      </c>
      <c r="D274" s="2" t="s">
        <v>28</v>
      </c>
      <c r="E274" s="3">
        <v>1018</v>
      </c>
      <c r="F274" s="1">
        <v>4</v>
      </c>
      <c r="G274" s="3" t="s">
        <v>33</v>
      </c>
      <c r="H274" s="1" t="s">
        <v>34</v>
      </c>
      <c r="I274" s="3" t="s">
        <v>6</v>
      </c>
      <c r="J274" s="3" t="s">
        <v>76</v>
      </c>
      <c r="K274" s="3" t="s">
        <v>121</v>
      </c>
      <c r="L274" s="3"/>
      <c r="M274" s="1"/>
      <c r="N274" s="1"/>
      <c r="O274" s="11"/>
      <c r="P274" s="12">
        <v>4.5810000000000004</v>
      </c>
      <c r="Q274" s="12">
        <v>1.45</v>
      </c>
      <c r="R274" s="12">
        <v>0</v>
      </c>
      <c r="S274" s="28">
        <f>10^(((LOG((P274*Q274)))*1.624)+1.427)</f>
        <v>578.71021656075879</v>
      </c>
      <c r="T274" s="3" t="s">
        <v>147</v>
      </c>
      <c r="U274" s="3">
        <v>0.94299999999999995</v>
      </c>
      <c r="V274" s="3">
        <v>29.1</v>
      </c>
      <c r="W274" s="3" t="s">
        <v>166</v>
      </c>
      <c r="X274" s="60">
        <f>AVERAGE(AC274:AD274)</f>
        <v>436.51606294593483</v>
      </c>
      <c r="Y274" s="28">
        <f>10^((((LOG(P274*Q274))*1.689)+1.776))</f>
        <v>1461.882571811879</v>
      </c>
      <c r="Z274" s="28">
        <f>10^((((LOG(P274*Q274))*1.5)+1.33))</f>
        <v>366.00957003191775</v>
      </c>
      <c r="AA274" s="28">
        <f>10^((((LOG(P274*Q274))*1.684)+1.586))</f>
        <v>934.9768268091459</v>
      </c>
      <c r="AB274" s="28">
        <f>10^((((LOG(P274*Q274))*1.734)+1.279))</f>
        <v>506.89412980736751</v>
      </c>
      <c r="AC274" s="59">
        <f>10^((((LOG(P274*Q274))*1.624)+1.427))</f>
        <v>578.71021656075879</v>
      </c>
      <c r="AD274" s="28">
        <f>10^((((LOG(P274*Q274))*1.47)+1.26))</f>
        <v>294.32190933111087</v>
      </c>
    </row>
    <row r="275" spans="1:137" ht="56" customHeight="1">
      <c r="A275" s="1" t="s">
        <v>0</v>
      </c>
      <c r="B275" s="1" t="s">
        <v>1</v>
      </c>
      <c r="C275" s="2" t="s">
        <v>2</v>
      </c>
      <c r="D275" s="2" t="s">
        <v>36</v>
      </c>
      <c r="E275" s="3">
        <v>725</v>
      </c>
      <c r="F275" s="3" t="s">
        <v>200</v>
      </c>
      <c r="G275" s="3" t="s">
        <v>40</v>
      </c>
      <c r="H275" s="1" t="s">
        <v>41</v>
      </c>
      <c r="I275" s="3" t="s">
        <v>12</v>
      </c>
      <c r="J275" s="3" t="s">
        <v>53</v>
      </c>
      <c r="K275" s="3" t="s">
        <v>120</v>
      </c>
      <c r="L275" s="3"/>
      <c r="M275" s="1"/>
      <c r="N275" s="1"/>
      <c r="O275" s="1"/>
      <c r="P275" s="4">
        <v>3.415</v>
      </c>
      <c r="Q275" s="4">
        <v>1.4510000000000001</v>
      </c>
      <c r="R275" s="4">
        <v>0</v>
      </c>
      <c r="S275" s="28">
        <f>10^(((LOG((P275*Q275)))*1.684)+1.586)</f>
        <v>570.79199640539287</v>
      </c>
      <c r="T275" s="3" t="s">
        <v>146</v>
      </c>
      <c r="U275" s="3">
        <v>0.93500000000000005</v>
      </c>
      <c r="V275" s="3">
        <v>30.8</v>
      </c>
      <c r="W275" s="3" t="s">
        <v>142</v>
      </c>
      <c r="Y275" s="28">
        <f>10^((((LOG(P275*Q275))*1.689)+1.776))</f>
        <v>891.15483033443206</v>
      </c>
      <c r="Z275" s="28">
        <f>10^((((LOG(P275*Q275))*1.5)+1.33))</f>
        <v>235.82355428713873</v>
      </c>
      <c r="AA275" s="59">
        <f>10^((((LOG(P275*Q275))*1.684)+1.586))</f>
        <v>570.79199640539287</v>
      </c>
      <c r="AB275" s="28">
        <f>10^((((LOG(P275*Q275))*1.734)+1.279))</f>
        <v>304.95150488455255</v>
      </c>
      <c r="AC275" s="28">
        <f>10^((((LOG(P275*Q275))*1.624)+1.427))</f>
        <v>359.56249689513271</v>
      </c>
      <c r="AD275" s="28">
        <f>10^((((LOG(P275*Q275))*1.47)+1.26))</f>
        <v>191.30901562776901</v>
      </c>
    </row>
    <row r="276" spans="1:137" ht="56" customHeight="1">
      <c r="A276" s="1" t="s">
        <v>0</v>
      </c>
      <c r="B276" s="1" t="s">
        <v>1</v>
      </c>
      <c r="C276" s="2" t="s">
        <v>2</v>
      </c>
      <c r="D276" s="2" t="s">
        <v>36</v>
      </c>
      <c r="E276" s="3">
        <v>725</v>
      </c>
      <c r="F276" s="3" t="s">
        <v>200</v>
      </c>
      <c r="G276" s="3" t="s">
        <v>40</v>
      </c>
      <c r="H276" s="1" t="s">
        <v>41</v>
      </c>
      <c r="I276" s="3" t="s">
        <v>12</v>
      </c>
      <c r="J276" s="3" t="s">
        <v>54</v>
      </c>
      <c r="K276" s="3" t="s">
        <v>121</v>
      </c>
      <c r="L276" s="3"/>
      <c r="M276" s="1"/>
      <c r="N276" s="1"/>
      <c r="O276" s="1"/>
      <c r="P276" s="4">
        <v>4.7249999999999996</v>
      </c>
      <c r="Q276" s="4">
        <v>1.393</v>
      </c>
      <c r="R276" s="4">
        <v>0</v>
      </c>
      <c r="S276" s="28">
        <f>10^(((LOG((P276*Q276)))*1.624)+1.427)</f>
        <v>570.17104287238487</v>
      </c>
      <c r="T276" s="3" t="s">
        <v>147</v>
      </c>
      <c r="U276" s="3">
        <v>0.94299999999999995</v>
      </c>
      <c r="V276" s="3">
        <v>29.1</v>
      </c>
      <c r="W276" s="3" t="s">
        <v>142</v>
      </c>
      <c r="X276" s="58"/>
      <c r="Y276" s="28">
        <f>10^((((LOG(P276*Q276))*1.689)+1.776))</f>
        <v>1439.4550164081297</v>
      </c>
      <c r="Z276" s="28">
        <f>10^((((LOG(P276*Q276))*1.5)+1.33))</f>
        <v>361.01844719741098</v>
      </c>
      <c r="AA276" s="28">
        <f>10^((((LOG(P276*Q276))*1.684)+1.586))</f>
        <v>920.67496270181289</v>
      </c>
      <c r="AB276" s="28">
        <f>10^((((LOG(P276*Q276))*1.734)+1.279))</f>
        <v>498.91203387824891</v>
      </c>
      <c r="AC276" s="59">
        <f>10^((((LOG(P276*Q276))*1.624)+1.427))</f>
        <v>570.17104287238487</v>
      </c>
      <c r="AD276" s="28">
        <f>10^((((LOG(P276*Q276))*1.47)+1.26))</f>
        <v>290.38809389188117</v>
      </c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</row>
    <row r="277" spans="1:137" ht="56" customHeight="1">
      <c r="A277" s="1" t="s">
        <v>0</v>
      </c>
      <c r="B277" s="1" t="s">
        <v>1</v>
      </c>
      <c r="C277" s="2" t="s">
        <v>2</v>
      </c>
      <c r="D277" s="2" t="s">
        <v>36</v>
      </c>
      <c r="E277" s="3">
        <v>725</v>
      </c>
      <c r="F277" s="1" t="s">
        <v>51</v>
      </c>
      <c r="G277" s="3" t="s">
        <v>40</v>
      </c>
      <c r="H277" s="1" t="s">
        <v>41</v>
      </c>
      <c r="I277" s="3" t="s">
        <v>12</v>
      </c>
      <c r="J277" s="3" t="s">
        <v>52</v>
      </c>
      <c r="K277" s="3" t="s">
        <v>119</v>
      </c>
      <c r="L277" s="3"/>
      <c r="M277" s="1"/>
      <c r="N277" s="1"/>
      <c r="O277" s="1"/>
      <c r="P277" s="4">
        <v>2.8440000000000003</v>
      </c>
      <c r="Q277" s="4">
        <v>1.5029999999999999</v>
      </c>
      <c r="R277" s="4">
        <v>0</v>
      </c>
      <c r="S277" s="28">
        <f>AVERAGE((10^(((LOG((P277*Q277)))*1.689)+1.776)),(10^(((LOG((P277*Q277)))*1.684)+1.586)))</f>
        <v>569.69776114071294</v>
      </c>
      <c r="T277" s="3" t="s">
        <v>143</v>
      </c>
      <c r="U277" s="3" t="s">
        <v>144</v>
      </c>
      <c r="V277" s="3" t="s">
        <v>145</v>
      </c>
      <c r="W277" s="3" t="s">
        <v>142</v>
      </c>
      <c r="X277" s="60">
        <f>AVERAGE(Y277,AA277)</f>
        <v>569.69776114071294</v>
      </c>
      <c r="Y277" s="28">
        <f>10^((((LOG(P277*Q277))*1.689)+1.776))</f>
        <v>694.33778424981801</v>
      </c>
      <c r="Z277" s="28">
        <f>10^((((LOG(P277*Q277))*1.5)+1.33))</f>
        <v>188.94389284816921</v>
      </c>
      <c r="AA277" s="28">
        <f>10^((((LOG(P277*Q277))*1.684)+1.586))</f>
        <v>445.05773803160781</v>
      </c>
      <c r="AB277" s="28">
        <f>10^((((LOG(P277*Q277))*1.734)+1.279))</f>
        <v>236.02651011711993</v>
      </c>
      <c r="AC277" s="28">
        <f>10^((((LOG(P277*Q277))*1.624)+1.427))</f>
        <v>282.85446714114681</v>
      </c>
      <c r="AD277" s="28">
        <f>10^((((LOG(P277*Q277))*1.47)+1.26))</f>
        <v>153.95939711588983</v>
      </c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</row>
    <row r="278" spans="1:137" ht="56" customHeight="1">
      <c r="A278" s="1" t="s">
        <v>0</v>
      </c>
      <c r="B278" s="1" t="s">
        <v>1</v>
      </c>
      <c r="C278" s="2" t="s">
        <v>2</v>
      </c>
      <c r="D278" s="2" t="s">
        <v>36</v>
      </c>
      <c r="E278" s="3">
        <v>725</v>
      </c>
      <c r="F278" s="3" t="s">
        <v>200</v>
      </c>
      <c r="G278" s="3" t="s">
        <v>40</v>
      </c>
      <c r="H278" s="1" t="s">
        <v>41</v>
      </c>
      <c r="I278" s="3" t="s">
        <v>12</v>
      </c>
      <c r="J278" s="3" t="s">
        <v>53</v>
      </c>
      <c r="K278" s="3" t="s">
        <v>120</v>
      </c>
      <c r="L278" s="3"/>
      <c r="M278" s="1"/>
      <c r="N278" s="1"/>
      <c r="O278" s="1"/>
      <c r="P278" s="4">
        <v>3.4340000000000002</v>
      </c>
      <c r="Q278" s="4">
        <v>1.425</v>
      </c>
      <c r="R278" s="4">
        <v>0</v>
      </c>
      <c r="S278" s="28">
        <f>10^(((LOG((P278*Q278)))*1.684)+1.586)</f>
        <v>558.87144626394468</v>
      </c>
      <c r="T278" s="3" t="s">
        <v>146</v>
      </c>
      <c r="U278" s="3">
        <v>0.93500000000000005</v>
      </c>
      <c r="V278" s="3">
        <v>30.8</v>
      </c>
      <c r="W278" s="3" t="s">
        <v>142</v>
      </c>
      <c r="Y278" s="28">
        <f>10^((((LOG(P278*Q278))*1.689)+1.776))</f>
        <v>872.4890739914722</v>
      </c>
      <c r="Z278" s="28">
        <f>10^((((LOG(P278*Q278))*1.5)+1.33))</f>
        <v>231.43163991517008</v>
      </c>
      <c r="AA278" s="59">
        <f>10^((((LOG(P278*Q278))*1.684)+1.586))</f>
        <v>558.87144626394468</v>
      </c>
      <c r="AB278" s="28">
        <f>10^((((LOG(P278*Q278))*1.734)+1.279))</f>
        <v>298.39578146948531</v>
      </c>
      <c r="AC278" s="28">
        <f>10^((((LOG(P278*Q278))*1.624)+1.427))</f>
        <v>352.31814606544435</v>
      </c>
      <c r="AD278" s="28">
        <f>10^((((LOG(P278*Q278))*1.47)+1.26))</f>
        <v>187.8167313601698</v>
      </c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</row>
    <row r="279" spans="1:137" ht="56" customHeight="1">
      <c r="A279" s="3" t="s">
        <v>0</v>
      </c>
      <c r="B279" s="1" t="s">
        <v>1</v>
      </c>
      <c r="C279" s="2" t="s">
        <v>2</v>
      </c>
      <c r="D279" s="2" t="s">
        <v>9</v>
      </c>
      <c r="E279" s="3">
        <v>933</v>
      </c>
      <c r="F279" s="1">
        <v>999</v>
      </c>
      <c r="G279" s="3" t="s">
        <v>49</v>
      </c>
      <c r="H279" s="1" t="s">
        <v>50</v>
      </c>
      <c r="I279" s="3" t="s">
        <v>12</v>
      </c>
      <c r="J279" s="3" t="s">
        <v>87</v>
      </c>
      <c r="K279" s="3" t="s">
        <v>157</v>
      </c>
      <c r="L279" s="3"/>
      <c r="M279" s="1" t="s">
        <v>21</v>
      </c>
      <c r="N279" s="1"/>
      <c r="O279" s="1"/>
      <c r="P279" s="4">
        <v>3.694</v>
      </c>
      <c r="Q279" s="4">
        <v>1.9010000000000002</v>
      </c>
      <c r="R279" s="4">
        <v>0</v>
      </c>
      <c r="S279" s="28">
        <f>(10^(((LOG((P279*Q279)))*1.734)+1.279))</f>
        <v>558.20612793005716</v>
      </c>
      <c r="T279" s="3" t="s">
        <v>161</v>
      </c>
      <c r="U279" s="3">
        <v>0.93100000000000005</v>
      </c>
      <c r="V279" s="3">
        <v>32.4</v>
      </c>
      <c r="W279" s="3" t="s">
        <v>162</v>
      </c>
      <c r="X279" s="58"/>
      <c r="Y279" s="28">
        <f>10^((((LOG(P279*Q279))*1.689)+1.776))</f>
        <v>1605.8428577527031</v>
      </c>
      <c r="Z279" s="28">
        <f>10^((((LOG(P279*Q279))*1.5)+1.33))</f>
        <v>397.84922092434738</v>
      </c>
      <c r="AA279" s="28">
        <f>10^((((LOG(P279*Q279))*1.684)+1.586))</f>
        <v>1026.7640383446203</v>
      </c>
      <c r="AB279" s="59">
        <f>10^((((LOG(P279*Q279))*1.734)+1.279))</f>
        <v>558.20612793005716</v>
      </c>
      <c r="AC279" s="28">
        <f>10^((((LOG(P279*Q279))*1.624)+1.427))</f>
        <v>633.40561495000634</v>
      </c>
      <c r="AD279" s="28">
        <f>10^((((LOG(P279*Q279))*1.47)+1.26))</f>
        <v>319.39207928422951</v>
      </c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</row>
    <row r="280" spans="1:137" ht="56" customHeight="1">
      <c r="A280" s="1" t="s">
        <v>0</v>
      </c>
      <c r="B280" s="1" t="s">
        <v>1</v>
      </c>
      <c r="C280" s="2" t="s">
        <v>2</v>
      </c>
      <c r="D280" s="2" t="s">
        <v>28</v>
      </c>
      <c r="E280" s="3">
        <v>1018</v>
      </c>
      <c r="F280" s="1">
        <v>2</v>
      </c>
      <c r="G280" s="3" t="s">
        <v>33</v>
      </c>
      <c r="H280" s="1" t="s">
        <v>34</v>
      </c>
      <c r="I280" s="3" t="s">
        <v>6</v>
      </c>
      <c r="J280" s="3" t="s">
        <v>76</v>
      </c>
      <c r="K280" s="3" t="s">
        <v>121</v>
      </c>
      <c r="L280" s="3"/>
      <c r="M280" s="1"/>
      <c r="N280" s="1"/>
      <c r="O280" s="11"/>
      <c r="P280" s="12">
        <v>4.383</v>
      </c>
      <c r="Q280" s="12">
        <v>1.482</v>
      </c>
      <c r="R280" s="12">
        <v>0</v>
      </c>
      <c r="S280" s="28">
        <f>10^(((LOG((P280*Q280)))*1.624)+1.427)</f>
        <v>558.07729135318539</v>
      </c>
      <c r="T280" s="3" t="s">
        <v>147</v>
      </c>
      <c r="U280" s="3">
        <v>0.94299999999999995</v>
      </c>
      <c r="V280" s="3">
        <v>29.1</v>
      </c>
      <c r="W280" s="3" t="s">
        <v>166</v>
      </c>
      <c r="X280" s="60">
        <f>AVERAGE(AC280:AD280)</f>
        <v>421.44223158887462</v>
      </c>
      <c r="Y280" s="28">
        <f>10^((((LOG(P280*Q280))*1.689)+1.776))</f>
        <v>1407.7146486306476</v>
      </c>
      <c r="Z280" s="28">
        <f>10^((((LOG(P280*Q280))*1.5)+1.33))</f>
        <v>353.93988989101501</v>
      </c>
      <c r="AA280" s="28">
        <f>10^((((LOG(P280*Q280))*1.684)+1.586))</f>
        <v>900.433266262556</v>
      </c>
      <c r="AB280" s="28">
        <f>10^((((LOG(P280*Q280))*1.734)+1.279))</f>
        <v>487.62112850843448</v>
      </c>
      <c r="AC280" s="59">
        <f>10^((((LOG(P280*Q280))*1.624)+1.427))</f>
        <v>558.07729135318539</v>
      </c>
      <c r="AD280" s="28">
        <f>10^((((LOG(P280*Q280))*1.47)+1.26))</f>
        <v>284.8071718245638</v>
      </c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</row>
    <row r="281" spans="1:137" ht="56" customHeight="1">
      <c r="A281" s="1" t="s">
        <v>0</v>
      </c>
      <c r="B281" s="1" t="s">
        <v>1</v>
      </c>
      <c r="C281" s="2" t="s">
        <v>2</v>
      </c>
      <c r="D281" s="2" t="s">
        <v>36</v>
      </c>
      <c r="E281" s="3">
        <v>725</v>
      </c>
      <c r="F281" s="3" t="s">
        <v>200</v>
      </c>
      <c r="G281" s="3" t="s">
        <v>40</v>
      </c>
      <c r="H281" s="1" t="s">
        <v>41</v>
      </c>
      <c r="I281" s="3" t="s">
        <v>12</v>
      </c>
      <c r="J281" s="3" t="s">
        <v>53</v>
      </c>
      <c r="K281" s="3" t="s">
        <v>120</v>
      </c>
      <c r="L281" s="3"/>
      <c r="M281" s="1"/>
      <c r="N281" s="1"/>
      <c r="O281" s="1"/>
      <c r="P281" s="4">
        <v>3.31</v>
      </c>
      <c r="Q281" s="4">
        <v>1.472</v>
      </c>
      <c r="R281" s="4">
        <v>0</v>
      </c>
      <c r="S281" s="28">
        <f>10^(((LOG((P281*Q281)))*1.684)+1.586)</f>
        <v>554.8135939734326</v>
      </c>
      <c r="T281" s="3" t="s">
        <v>146</v>
      </c>
      <c r="U281" s="3">
        <v>0.93500000000000005</v>
      </c>
      <c r="V281" s="3">
        <v>30.8</v>
      </c>
      <c r="W281" s="3" t="s">
        <v>142</v>
      </c>
      <c r="Y281" s="28">
        <f>10^((((LOG(P281*Q281))*1.689)+1.776))</f>
        <v>866.13536704635692</v>
      </c>
      <c r="Z281" s="28">
        <f>10^((((LOG(P281*Q281))*1.5)+1.33))</f>
        <v>229.93427063339939</v>
      </c>
      <c r="AA281" s="59">
        <f>10^((((LOG(P281*Q281))*1.684)+1.586))</f>
        <v>554.8135939734326</v>
      </c>
      <c r="AB281" s="28">
        <f>10^((((LOG(P281*Q281))*1.734)+1.279))</f>
        <v>296.16510250358471</v>
      </c>
      <c r="AC281" s="28">
        <f>10^((((LOG(P281*Q281))*1.624)+1.427))</f>
        <v>349.85085960221795</v>
      </c>
      <c r="AD281" s="28">
        <f>10^((((LOG(P281*Q281))*1.47)+1.26))</f>
        <v>186.62577814683186</v>
      </c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</row>
    <row r="282" spans="1:137" ht="56" customHeight="1">
      <c r="A282" s="1" t="s">
        <v>0</v>
      </c>
      <c r="B282" s="1" t="s">
        <v>1</v>
      </c>
      <c r="C282" s="2" t="s">
        <v>2</v>
      </c>
      <c r="D282" s="2" t="s">
        <v>36</v>
      </c>
      <c r="E282" s="3">
        <v>725</v>
      </c>
      <c r="F282" s="3" t="s">
        <v>200</v>
      </c>
      <c r="G282" s="3" t="s">
        <v>40</v>
      </c>
      <c r="H282" s="1" t="s">
        <v>41</v>
      </c>
      <c r="I282" s="3" t="s">
        <v>12</v>
      </c>
      <c r="J282" s="3" t="s">
        <v>54</v>
      </c>
      <c r="K282" s="3" t="s">
        <v>121</v>
      </c>
      <c r="L282" s="3"/>
      <c r="M282" s="1"/>
      <c r="N282" s="1"/>
      <c r="O282" s="1"/>
      <c r="P282" s="4">
        <v>4.7370000000000001</v>
      </c>
      <c r="Q282" s="4">
        <v>1.3640000000000001</v>
      </c>
      <c r="R282" s="4">
        <v>0</v>
      </c>
      <c r="S282" s="28">
        <f>10^(((LOG((P282*Q282)))*1.624)+1.427)</f>
        <v>553.2940936534892</v>
      </c>
      <c r="T282" s="3" t="s">
        <v>147</v>
      </c>
      <c r="U282" s="3">
        <v>0.94299999999999995</v>
      </c>
      <c r="V282" s="3">
        <v>29.1</v>
      </c>
      <c r="W282" s="3" t="s">
        <v>142</v>
      </c>
      <c r="X282" s="58"/>
      <c r="Y282" s="28">
        <f>10^((((LOG(P282*Q282))*1.689)+1.776))</f>
        <v>1395.1685836623342</v>
      </c>
      <c r="Z282" s="28">
        <f>10^((((LOG(P282*Q282))*1.5)+1.33))</f>
        <v>351.13703090802323</v>
      </c>
      <c r="AA282" s="28">
        <f>10^((((LOG(P282*Q282))*1.684)+1.586))</f>
        <v>892.43192824551943</v>
      </c>
      <c r="AB282" s="28">
        <f>10^((((LOG(P282*Q282))*1.734)+1.279))</f>
        <v>483.16001630836507</v>
      </c>
      <c r="AC282" s="59">
        <f>10^((((LOG(P282*Q282))*1.624)+1.427))</f>
        <v>553.2940936534892</v>
      </c>
      <c r="AD282" s="28">
        <f>10^((((LOG(P282*Q282))*1.47)+1.26))</f>
        <v>282.59670899111632</v>
      </c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</row>
    <row r="283" spans="1:137" ht="56" customHeight="1">
      <c r="A283" s="1" t="s">
        <v>0</v>
      </c>
      <c r="B283" s="1" t="s">
        <v>1</v>
      </c>
      <c r="C283" s="2" t="s">
        <v>2</v>
      </c>
      <c r="D283" s="2" t="s">
        <v>36</v>
      </c>
      <c r="E283" s="3">
        <v>725</v>
      </c>
      <c r="F283" s="1" t="s">
        <v>51</v>
      </c>
      <c r="G283" s="3" t="s">
        <v>40</v>
      </c>
      <c r="H283" s="1" t="s">
        <v>41</v>
      </c>
      <c r="I283" s="3" t="s">
        <v>12</v>
      </c>
      <c r="J283" s="3" t="s">
        <v>52</v>
      </c>
      <c r="K283" s="3" t="s">
        <v>119</v>
      </c>
      <c r="L283" s="3"/>
      <c r="M283" s="1"/>
      <c r="N283" s="1"/>
      <c r="O283" s="1"/>
      <c r="P283" s="4">
        <v>2.9350000000000001</v>
      </c>
      <c r="Q283" s="4">
        <v>1.4289999999999998</v>
      </c>
      <c r="R283" s="4">
        <v>0</v>
      </c>
      <c r="S283" s="28">
        <f>AVERAGE((10^(((LOG((P283*Q283)))*1.689)+1.776)),(10^(((LOG((P283*Q283)))*1.684)+1.586)))</f>
        <v>551.73349210807703</v>
      </c>
      <c r="T283" s="3" t="s">
        <v>143</v>
      </c>
      <c r="U283" s="3" t="s">
        <v>144</v>
      </c>
      <c r="V283" s="3" t="s">
        <v>145</v>
      </c>
      <c r="W283" s="3" t="s">
        <v>142</v>
      </c>
      <c r="X283" s="60">
        <f>AVERAGE(Y283,AA283)</f>
        <v>551.73349210807703</v>
      </c>
      <c r="Y283" s="28">
        <f>10^((((LOG(P283*Q283))*1.689)+1.776))</f>
        <v>672.41830064764554</v>
      </c>
      <c r="Z283" s="28">
        <f>10^((((LOG(P283*Q283))*1.5)+1.33))</f>
        <v>183.63713205090863</v>
      </c>
      <c r="AA283" s="28">
        <f>10^((((LOG(P283*Q283))*1.684)+1.586))</f>
        <v>431.04868356850852</v>
      </c>
      <c r="AB283" s="28">
        <f>10^((((LOG(P283*Q283))*1.734)+1.279))</f>
        <v>228.38014260711003</v>
      </c>
      <c r="AC283" s="28">
        <f>10^((((LOG(P283*Q283))*1.624)+1.427))</f>
        <v>274.26342995779771</v>
      </c>
      <c r="AD283" s="28">
        <f>10^((((LOG(P283*Q283))*1.47)+1.26))</f>
        <v>149.72050783779434</v>
      </c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</row>
    <row r="284" spans="1:137" ht="56" customHeight="1">
      <c r="A284" s="1" t="s">
        <v>0</v>
      </c>
      <c r="B284" s="1" t="s">
        <v>1</v>
      </c>
      <c r="C284" s="2" t="s">
        <v>2</v>
      </c>
      <c r="D284" s="2" t="s">
        <v>36</v>
      </c>
      <c r="E284" s="3">
        <v>725</v>
      </c>
      <c r="F284" s="3" t="s">
        <v>200</v>
      </c>
      <c r="G284" s="3" t="s">
        <v>40</v>
      </c>
      <c r="H284" s="1" t="s">
        <v>41</v>
      </c>
      <c r="I284" s="3" t="s">
        <v>12</v>
      </c>
      <c r="J284" s="3" t="s">
        <v>53</v>
      </c>
      <c r="K284" s="3" t="s">
        <v>120</v>
      </c>
      <c r="L284" s="3"/>
      <c r="M284" s="1"/>
      <c r="N284" s="1"/>
      <c r="O284" s="1"/>
      <c r="P284" s="4">
        <v>3.1269999999999998</v>
      </c>
      <c r="Q284" s="4">
        <v>1.5429999999999999</v>
      </c>
      <c r="R284" s="4">
        <v>0</v>
      </c>
      <c r="S284" s="28">
        <f>10^(((LOG((P284*Q284)))*1.684)+1.586)</f>
        <v>545.76234925350877</v>
      </c>
      <c r="T284" s="3" t="s">
        <v>146</v>
      </c>
      <c r="U284" s="3">
        <v>0.93500000000000005</v>
      </c>
      <c r="V284" s="3">
        <v>30.8</v>
      </c>
      <c r="W284" s="3" t="s">
        <v>142</v>
      </c>
      <c r="Y284" s="28">
        <f>10^((((LOG(P284*Q284))*1.689)+1.776))</f>
        <v>851.96360104916846</v>
      </c>
      <c r="Z284" s="28">
        <f>10^((((LOG(P284*Q284))*1.5)+1.33))</f>
        <v>226.58998515239759</v>
      </c>
      <c r="AA284" s="59">
        <f>10^((((LOG(P284*Q284))*1.684)+1.586))</f>
        <v>545.76234925350877</v>
      </c>
      <c r="AB284" s="28">
        <f>10^((((LOG(P284*Q284))*1.734)+1.279))</f>
        <v>291.19121053333703</v>
      </c>
      <c r="AC284" s="28">
        <f>10^((((LOG(P284*Q284))*1.624)+1.427))</f>
        <v>344.34512828330662</v>
      </c>
      <c r="AD284" s="28">
        <f>10^((((LOG(P284*Q284))*1.47)+1.26))</f>
        <v>183.96529310758953</v>
      </c>
    </row>
    <row r="285" spans="1:137" ht="56" customHeight="1">
      <c r="A285" s="1" t="s">
        <v>0</v>
      </c>
      <c r="B285" s="1" t="s">
        <v>1</v>
      </c>
      <c r="C285" s="2" t="s">
        <v>2</v>
      </c>
      <c r="D285" s="2" t="s">
        <v>3</v>
      </c>
      <c r="E285" s="3">
        <v>892</v>
      </c>
      <c r="F285" s="1" t="s">
        <v>62</v>
      </c>
      <c r="G285" s="3" t="s">
        <v>59</v>
      </c>
      <c r="H285" s="1" t="s">
        <v>60</v>
      </c>
      <c r="I285" s="3" t="s">
        <v>12</v>
      </c>
      <c r="J285" s="3" t="s">
        <v>225</v>
      </c>
      <c r="K285" s="3" t="s">
        <v>226</v>
      </c>
      <c r="L285" s="3"/>
      <c r="M285" s="1"/>
      <c r="N285" s="1"/>
      <c r="O285" s="1"/>
      <c r="P285" s="4">
        <v>3.3020000000000005</v>
      </c>
      <c r="Q285" s="4">
        <v>1.575</v>
      </c>
      <c r="R285" s="4">
        <v>0</v>
      </c>
      <c r="S285" s="28">
        <v>542.84718094754908</v>
      </c>
      <c r="T285" s="3" t="s">
        <v>227</v>
      </c>
      <c r="U285" s="3" t="s">
        <v>228</v>
      </c>
      <c r="V285" s="3" t="s">
        <v>229</v>
      </c>
      <c r="W285" s="3" t="s">
        <v>224</v>
      </c>
      <c r="X285" s="60">
        <f>AVERAGE(Y285:AB285)</f>
        <v>542.84718094754908</v>
      </c>
      <c r="Y285" s="28">
        <f>10^((((LOG(P285*Q285))*1.689)+1.776))</f>
        <v>966.98855091059272</v>
      </c>
      <c r="Z285" s="28">
        <f>10^((((LOG(P285*Q285))*1.5)+1.33))</f>
        <v>253.56332645756208</v>
      </c>
      <c r="AA285" s="28">
        <f>10^((((LOG(P285*Q285))*1.684)+1.586))</f>
        <v>619.21439504844943</v>
      </c>
      <c r="AB285" s="28">
        <f>10^((((LOG(P285*Q285))*1.734)+1.279))</f>
        <v>331.62245137359213</v>
      </c>
      <c r="AC285" s="28">
        <f>10^((((LOG(P285*Q285))*1.624)+1.427))</f>
        <v>388.93550111551377</v>
      </c>
      <c r="AD285" s="28">
        <f>10^((((LOG(P285*Q285))*1.47)+1.26))</f>
        <v>205.40202069571785</v>
      </c>
    </row>
    <row r="286" spans="1:137" ht="56" customHeight="1">
      <c r="A286" s="1" t="s">
        <v>0</v>
      </c>
      <c r="B286" s="1" t="s">
        <v>1</v>
      </c>
      <c r="C286" s="2" t="s">
        <v>2</v>
      </c>
      <c r="D286" s="2" t="s">
        <v>28</v>
      </c>
      <c r="E286" s="3">
        <v>1018</v>
      </c>
      <c r="F286" s="1">
        <v>6</v>
      </c>
      <c r="G286" s="3" t="s">
        <v>33</v>
      </c>
      <c r="H286" s="1" t="s">
        <v>34</v>
      </c>
      <c r="I286" s="3" t="s">
        <v>6</v>
      </c>
      <c r="J286" s="3" t="s">
        <v>76</v>
      </c>
      <c r="K286" s="3" t="s">
        <v>121</v>
      </c>
      <c r="L286" s="3"/>
      <c r="M286" s="1"/>
      <c r="N286" s="1"/>
      <c r="O286" s="11"/>
      <c r="P286" s="12">
        <v>4.3770000000000007</v>
      </c>
      <c r="Q286" s="12">
        <v>1.454</v>
      </c>
      <c r="R286" s="12">
        <v>0</v>
      </c>
      <c r="S286" s="28">
        <f>10^(((LOG((P286*Q286)))*1.624)+1.427)</f>
        <v>539.85273743360699</v>
      </c>
      <c r="T286" s="3" t="s">
        <v>147</v>
      </c>
      <c r="U286" s="3">
        <v>0.94299999999999995</v>
      </c>
      <c r="V286" s="3">
        <v>29.1</v>
      </c>
      <c r="W286" s="3" t="s">
        <v>166</v>
      </c>
      <c r="X286" s="60">
        <f>AVERAGE(AC286:AD286)</f>
        <v>408.11401047727122</v>
      </c>
      <c r="Y286" s="28">
        <f>10^((((LOG(P286*Q286))*1.689)+1.776))</f>
        <v>1359.9359979489229</v>
      </c>
      <c r="Z286" s="28">
        <f>10^((((LOG(P286*Q286))*1.5)+1.33))</f>
        <v>343.25069851931067</v>
      </c>
      <c r="AA286" s="28">
        <f>10^((((LOG(P286*Q286))*1.684)+1.586))</f>
        <v>869.96096248549554</v>
      </c>
      <c r="AB286" s="28">
        <f>10^((((LOG(P286*Q286))*1.734)+1.279))</f>
        <v>470.63780809164996</v>
      </c>
      <c r="AC286" s="59">
        <f>10^((((LOG(P286*Q286))*1.624)+1.427))</f>
        <v>539.85273743360699</v>
      </c>
      <c r="AD286" s="28">
        <f>10^((((LOG(P286*Q286))*1.47)+1.26))</f>
        <v>276.3752835209354</v>
      </c>
    </row>
    <row r="287" spans="1:137" ht="56" customHeight="1">
      <c r="A287" s="1" t="s">
        <v>0</v>
      </c>
      <c r="B287" s="1" t="s">
        <v>1</v>
      </c>
      <c r="C287" s="2" t="s">
        <v>2</v>
      </c>
      <c r="D287" s="2" t="s">
        <v>3</v>
      </c>
      <c r="E287" s="3">
        <v>892</v>
      </c>
      <c r="F287" s="1" t="s">
        <v>51</v>
      </c>
      <c r="G287" s="3" t="s">
        <v>59</v>
      </c>
      <c r="H287" s="1" t="s">
        <v>60</v>
      </c>
      <c r="I287" s="3" t="s">
        <v>12</v>
      </c>
      <c r="J287" s="3" t="s">
        <v>225</v>
      </c>
      <c r="K287" s="3" t="s">
        <v>226</v>
      </c>
      <c r="L287" s="3"/>
      <c r="M287" s="1"/>
      <c r="N287" s="1"/>
      <c r="O287" s="1"/>
      <c r="P287" s="4">
        <v>3.274</v>
      </c>
      <c r="Q287" s="4">
        <v>1.5740000000000001</v>
      </c>
      <c r="R287" s="4">
        <v>0</v>
      </c>
      <c r="S287" s="28">
        <v>534.6028448947842</v>
      </c>
      <c r="T287" s="3" t="s">
        <v>227</v>
      </c>
      <c r="U287" s="3" t="s">
        <v>228</v>
      </c>
      <c r="V287" s="3" t="s">
        <v>229</v>
      </c>
      <c r="W287" s="3" t="s">
        <v>224</v>
      </c>
      <c r="X287" s="60">
        <f>AVERAGE(Y287:AB287)</f>
        <v>534.6028448947842</v>
      </c>
      <c r="Y287" s="28">
        <f>10^((((LOG(P287*Q287))*1.689)+1.776))</f>
        <v>952.15766487574922</v>
      </c>
      <c r="Z287" s="28">
        <f>10^((((LOG(P287*Q287))*1.5)+1.33))</f>
        <v>250.1065725179665</v>
      </c>
      <c r="AA287" s="28">
        <f>10^((((LOG(P287*Q287))*1.684)+1.586))</f>
        <v>609.74528514738029</v>
      </c>
      <c r="AB287" s="28">
        <f>10^((((LOG(P287*Q287))*1.734)+1.279))</f>
        <v>326.40185703804065</v>
      </c>
      <c r="AC287" s="28">
        <f>10^((((LOG(P287*Q287))*1.624)+1.427))</f>
        <v>383.19818785574029</v>
      </c>
      <c r="AD287" s="28">
        <f>10^((((LOG(P287*Q287))*1.47)+1.26))</f>
        <v>202.65746346256361</v>
      </c>
      <c r="EG287" s="7"/>
    </row>
    <row r="288" spans="1:137" ht="56" customHeight="1">
      <c r="A288" s="1" t="s">
        <v>0</v>
      </c>
      <c r="B288" s="1" t="s">
        <v>1</v>
      </c>
      <c r="C288" s="2" t="s">
        <v>2</v>
      </c>
      <c r="D288" s="2" t="s">
        <v>36</v>
      </c>
      <c r="E288" s="3">
        <v>725</v>
      </c>
      <c r="F288" s="3" t="s">
        <v>200</v>
      </c>
      <c r="G288" s="3" t="s">
        <v>40</v>
      </c>
      <c r="H288" s="1" t="s">
        <v>41</v>
      </c>
      <c r="I288" s="3" t="s">
        <v>12</v>
      </c>
      <c r="J288" s="3" t="s">
        <v>53</v>
      </c>
      <c r="K288" s="3" t="s">
        <v>120</v>
      </c>
      <c r="L288" s="3"/>
      <c r="M288" s="1"/>
      <c r="N288" s="1"/>
      <c r="O288" s="1"/>
      <c r="P288" s="4">
        <v>3.1100000000000003</v>
      </c>
      <c r="Q288" s="4">
        <v>1.53</v>
      </c>
      <c r="R288" s="4">
        <v>0</v>
      </c>
      <c r="S288" s="28">
        <f>10^(((LOG((P288*Q288)))*1.684)+1.586)</f>
        <v>533.1247742586163</v>
      </c>
      <c r="T288" s="3" t="s">
        <v>146</v>
      </c>
      <c r="U288" s="3">
        <v>0.93500000000000005</v>
      </c>
      <c r="V288" s="3">
        <v>30.8</v>
      </c>
      <c r="W288" s="3" t="s">
        <v>142</v>
      </c>
      <c r="Y288" s="28">
        <f>10^((((LOG(P288*Q288))*1.689)+1.776))</f>
        <v>832.17779573835219</v>
      </c>
      <c r="Z288" s="28">
        <f>10^((((LOG(P288*Q288))*1.5)+1.33))</f>
        <v>221.91043756421732</v>
      </c>
      <c r="AA288" s="59">
        <f>10^((((LOG(P288*Q288))*1.684)+1.586))</f>
        <v>533.1247742586163</v>
      </c>
      <c r="AB288" s="28">
        <f>10^((((LOG(P288*Q288))*1.734)+1.279))</f>
        <v>284.2506428933047</v>
      </c>
      <c r="AC288" s="28">
        <f>10^((((LOG(P288*Q288))*1.624)+1.427))</f>
        <v>336.65243141031061</v>
      </c>
      <c r="AD288" s="28">
        <f>10^((((LOG(P288*Q288))*1.47)+1.26))</f>
        <v>180.24124358709011</v>
      </c>
      <c r="EG288" s="8"/>
    </row>
    <row r="289" spans="1:137" ht="56" customHeight="1">
      <c r="A289" s="1" t="s">
        <v>0</v>
      </c>
      <c r="B289" s="1" t="s">
        <v>1</v>
      </c>
      <c r="C289" s="2" t="s">
        <v>2</v>
      </c>
      <c r="D289" s="2" t="s">
        <v>36</v>
      </c>
      <c r="E289" s="3">
        <v>725</v>
      </c>
      <c r="F289" s="3" t="s">
        <v>200</v>
      </c>
      <c r="G289" s="3" t="s">
        <v>40</v>
      </c>
      <c r="H289" s="1" t="s">
        <v>41</v>
      </c>
      <c r="I289" s="3" t="s">
        <v>12</v>
      </c>
      <c r="J289" s="3" t="s">
        <v>53</v>
      </c>
      <c r="K289" s="3" t="s">
        <v>120</v>
      </c>
      <c r="L289" s="3"/>
      <c r="M289" s="1"/>
      <c r="N289" s="1"/>
      <c r="O289" s="1"/>
      <c r="P289" s="4">
        <v>3.3659999999999997</v>
      </c>
      <c r="Q289" s="4">
        <v>1.4</v>
      </c>
      <c r="R289" s="4">
        <v>0</v>
      </c>
      <c r="S289" s="28">
        <f>10^(((LOG((P289*Q289)))*1.684)+1.586)</f>
        <v>524.49309625999138</v>
      </c>
      <c r="T289" s="3" t="s">
        <v>146</v>
      </c>
      <c r="U289" s="3">
        <v>0.93500000000000005</v>
      </c>
      <c r="V289" s="3">
        <v>30.8</v>
      </c>
      <c r="W289" s="3" t="s">
        <v>142</v>
      </c>
      <c r="Y289" s="28">
        <f>10^((((LOG(P289*Q289))*1.689)+1.776))</f>
        <v>818.66455366200853</v>
      </c>
      <c r="Z289" s="28">
        <f>10^((((LOG(P289*Q289))*1.5)+1.33))</f>
        <v>218.70727071139788</v>
      </c>
      <c r="AA289" s="59">
        <f>10^((((LOG(P289*Q289))*1.684)+1.586))</f>
        <v>524.49309625999138</v>
      </c>
      <c r="AB289" s="28">
        <f>10^((((LOG(P289*Q289))*1.734)+1.279))</f>
        <v>279.51291758893507</v>
      </c>
      <c r="AC289" s="28">
        <f>10^((((LOG(P289*Q289))*1.624)+1.427))</f>
        <v>331.39446252164976</v>
      </c>
      <c r="AD289" s="28">
        <f>10^((((LOG(P289*Q289))*1.47)+1.26))</f>
        <v>177.69121484021969</v>
      </c>
    </row>
    <row r="290" spans="1:137" ht="56" customHeight="1">
      <c r="A290" s="1" t="s">
        <v>0</v>
      </c>
      <c r="B290" s="1" t="s">
        <v>1</v>
      </c>
      <c r="C290" s="2" t="s">
        <v>2</v>
      </c>
      <c r="D290" s="2" t="s">
        <v>36</v>
      </c>
      <c r="E290" s="3">
        <v>725</v>
      </c>
      <c r="F290" s="3" t="s">
        <v>200</v>
      </c>
      <c r="G290" s="3" t="s">
        <v>40</v>
      </c>
      <c r="H290" s="1" t="s">
        <v>41</v>
      </c>
      <c r="I290" s="3" t="s">
        <v>12</v>
      </c>
      <c r="J290" s="3" t="s">
        <v>53</v>
      </c>
      <c r="K290" s="3" t="s">
        <v>120</v>
      </c>
      <c r="L290" s="3"/>
      <c r="M290" s="1"/>
      <c r="N290" s="1"/>
      <c r="O290" s="1"/>
      <c r="P290" s="4">
        <v>3.0979999999999999</v>
      </c>
      <c r="Q290" s="4">
        <v>1.512</v>
      </c>
      <c r="R290" s="4">
        <v>0</v>
      </c>
      <c r="S290" s="28">
        <f>10^(((LOG((P290*Q290)))*1.684)+1.586)</f>
        <v>519.21390714572397</v>
      </c>
      <c r="T290" s="3" t="s">
        <v>146</v>
      </c>
      <c r="U290" s="3">
        <v>0.93500000000000005</v>
      </c>
      <c r="V290" s="3">
        <v>30.8</v>
      </c>
      <c r="W290" s="3" t="s">
        <v>142</v>
      </c>
      <c r="Y290" s="28">
        <f>10^((((LOG(P290*Q290))*1.689)+1.776))</f>
        <v>810.40009366936908</v>
      </c>
      <c r="Z290" s="28">
        <f>10^((((LOG(P290*Q290))*1.5)+1.33))</f>
        <v>216.74535892270816</v>
      </c>
      <c r="AA290" s="59">
        <f>10^((((LOG(P290*Q290))*1.684)+1.586))</f>
        <v>519.21390714572397</v>
      </c>
      <c r="AB290" s="28">
        <f>10^((((LOG(P290*Q290))*1.734)+1.279))</f>
        <v>276.61643300611269</v>
      </c>
      <c r="AC290" s="28">
        <f>10^((((LOG(P290*Q290))*1.624)+1.427))</f>
        <v>328.17713875308169</v>
      </c>
      <c r="AD290" s="28">
        <f>10^((((LOG(P290*Q290))*1.47)+1.26))</f>
        <v>176.1289762409674</v>
      </c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</row>
    <row r="291" spans="1:137" ht="56" customHeight="1">
      <c r="A291" s="1" t="s">
        <v>0</v>
      </c>
      <c r="B291" s="1" t="s">
        <v>1</v>
      </c>
      <c r="C291" s="2" t="s">
        <v>2</v>
      </c>
      <c r="D291" s="2" t="s">
        <v>28</v>
      </c>
      <c r="E291" s="3">
        <v>1018</v>
      </c>
      <c r="F291" s="1"/>
      <c r="G291" s="3" t="s">
        <v>33</v>
      </c>
      <c r="H291" s="1" t="s">
        <v>34</v>
      </c>
      <c r="I291" s="3" t="s">
        <v>6</v>
      </c>
      <c r="J291" s="3" t="s">
        <v>76</v>
      </c>
      <c r="K291" s="3" t="s">
        <v>121</v>
      </c>
      <c r="L291" s="3"/>
      <c r="M291" s="1"/>
      <c r="N291" s="1"/>
      <c r="O291" s="11"/>
      <c r="P291" s="12">
        <v>4.1850000000000005</v>
      </c>
      <c r="Q291" s="12">
        <v>1.484</v>
      </c>
      <c r="R291" s="12">
        <v>0</v>
      </c>
      <c r="S291" s="28">
        <f>10^(((LOG((P291*Q291)))*1.624)+1.427)</f>
        <v>518.85031645620609</v>
      </c>
      <c r="T291" s="3" t="s">
        <v>147</v>
      </c>
      <c r="U291" s="3">
        <v>0.94299999999999995</v>
      </c>
      <c r="V291" s="3">
        <v>29.1</v>
      </c>
      <c r="W291" s="3" t="s">
        <v>166</v>
      </c>
      <c r="X291" s="58">
        <f>AVERAGE(AC291:AD291)</f>
        <v>392.73744198878109</v>
      </c>
      <c r="Y291" s="28">
        <f>10^((((LOG(P291*Q291))*1.689)+1.776))</f>
        <v>1304.9548762713639</v>
      </c>
      <c r="Z291" s="28">
        <f>10^((((LOG(P291*Q291))*1.5)+1.33))</f>
        <v>330.89792585397697</v>
      </c>
      <c r="AA291" s="28">
        <f>10^((((LOG(P291*Q291))*1.684)+1.586))</f>
        <v>834.89113130255305</v>
      </c>
      <c r="AB291" s="28">
        <f>10^((((LOG(P291*Q291))*1.734)+1.279))</f>
        <v>451.11401099908687</v>
      </c>
      <c r="AC291" s="59">
        <f>10^((((LOG(P291*Q291))*1.624)+1.427))</f>
        <v>518.85031645620609</v>
      </c>
      <c r="AD291" s="28">
        <f>10^((((LOG(P291*Q291))*1.47)+1.26))</f>
        <v>266.62456752135608</v>
      </c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</row>
    <row r="292" spans="1:137" ht="56" customHeight="1">
      <c r="A292" s="1" t="s">
        <v>0</v>
      </c>
      <c r="B292" s="1" t="s">
        <v>1</v>
      </c>
      <c r="C292" s="2" t="s">
        <v>2</v>
      </c>
      <c r="D292" s="2" t="s">
        <v>3</v>
      </c>
      <c r="E292" s="3">
        <v>892</v>
      </c>
      <c r="F292" s="1">
        <v>474</v>
      </c>
      <c r="G292" s="3" t="s">
        <v>59</v>
      </c>
      <c r="H292" s="1" t="s">
        <v>60</v>
      </c>
      <c r="I292" s="3" t="s">
        <v>12</v>
      </c>
      <c r="J292" s="3" t="s">
        <v>53</v>
      </c>
      <c r="K292" s="3" t="s">
        <v>120</v>
      </c>
      <c r="L292" s="3"/>
      <c r="M292" s="1" t="s">
        <v>8</v>
      </c>
      <c r="N292" s="1"/>
      <c r="O292" s="1"/>
      <c r="P292" s="4">
        <v>3.3380000000000001</v>
      </c>
      <c r="Q292" s="4">
        <v>1.3980000000000001</v>
      </c>
      <c r="R292" s="4">
        <v>0</v>
      </c>
      <c r="S292" s="28">
        <f>10^(((LOG((P292*Q292)))*1.684)+1.586)</f>
        <v>515.92320318633074</v>
      </c>
      <c r="T292" s="3" t="s">
        <v>146</v>
      </c>
      <c r="U292" s="3">
        <v>0.93500000000000005</v>
      </c>
      <c r="V292" s="3">
        <v>30.8</v>
      </c>
      <c r="W292" s="3" t="s">
        <v>142</v>
      </c>
      <c r="Y292" s="28">
        <f>10^((((LOG(P292*Q292))*1.689)+1.776))</f>
        <v>805.24869160968422</v>
      </c>
      <c r="Z292" s="28">
        <f>10^((((LOG(P292*Q292))*1.5)+1.33))</f>
        <v>215.52132859802344</v>
      </c>
      <c r="AA292" s="59">
        <f>10^((((LOG(P292*Q292))*1.684)+1.586))</f>
        <v>515.92320318633074</v>
      </c>
      <c r="AB292" s="28">
        <f>10^((((LOG(P292*Q292))*1.734)+1.279))</f>
        <v>274.81139424830428</v>
      </c>
      <c r="AC292" s="28">
        <f>10^((((LOG(P292*Q292))*1.624)+1.427))</f>
        <v>326.17107884229114</v>
      </c>
      <c r="AD292" s="28">
        <f>10^((((LOG(P292*Q292))*1.47)+1.26))</f>
        <v>175.15415759091198</v>
      </c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</row>
    <row r="293" spans="1:137" ht="56" customHeight="1">
      <c r="A293" s="1" t="s">
        <v>0</v>
      </c>
      <c r="B293" s="1" t="s">
        <v>1</v>
      </c>
      <c r="C293" s="2" t="s">
        <v>2</v>
      </c>
      <c r="D293" s="2" t="s">
        <v>36</v>
      </c>
      <c r="E293" s="3">
        <v>725</v>
      </c>
      <c r="F293" s="3" t="s">
        <v>200</v>
      </c>
      <c r="G293" s="3" t="s">
        <v>40</v>
      </c>
      <c r="H293" s="1" t="s">
        <v>41</v>
      </c>
      <c r="I293" s="3" t="s">
        <v>12</v>
      </c>
      <c r="J293" s="3" t="s">
        <v>54</v>
      </c>
      <c r="K293" s="3" t="s">
        <v>121</v>
      </c>
      <c r="L293" s="3"/>
      <c r="M293" s="1"/>
      <c r="N293" s="1"/>
      <c r="O293" s="1"/>
      <c r="P293" s="4">
        <v>4.5720000000000001</v>
      </c>
      <c r="Q293" s="4">
        <v>1.35</v>
      </c>
      <c r="R293" s="4">
        <v>0</v>
      </c>
      <c r="S293" s="28">
        <f>10^(((LOG((P293*Q293)))*1.624)+1.427)</f>
        <v>513.65857678052407</v>
      </c>
      <c r="T293" s="3" t="s">
        <v>147</v>
      </c>
      <c r="U293" s="3">
        <v>0.94299999999999995</v>
      </c>
      <c r="V293" s="3">
        <v>29.1</v>
      </c>
      <c r="W293" s="3" t="s">
        <v>142</v>
      </c>
      <c r="X293" s="58"/>
      <c r="Y293" s="28">
        <f>10^((((LOG(P293*Q293))*1.689)+1.776))</f>
        <v>1291.3772864028183</v>
      </c>
      <c r="Z293" s="28">
        <f>10^((((LOG(P293*Q293))*1.5)+1.33))</f>
        <v>327.83852366303904</v>
      </c>
      <c r="AA293" s="28">
        <f>10^((((LOG(P293*Q293))*1.684)+1.586))</f>
        <v>826.22996876957905</v>
      </c>
      <c r="AB293" s="28">
        <f>10^((((LOG(P293*Q293))*1.734)+1.279))</f>
        <v>446.29594719493014</v>
      </c>
      <c r="AC293" s="59">
        <f>10^((((LOG(P293*Q293))*1.624)+1.427))</f>
        <v>513.65857678052407</v>
      </c>
      <c r="AD293" s="28">
        <f>10^((((LOG(P293*Q293))*1.47)+1.26))</f>
        <v>264.20850011312064</v>
      </c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</row>
    <row r="294" spans="1:137" ht="56" customHeight="1">
      <c r="A294" s="1" t="s">
        <v>0</v>
      </c>
      <c r="B294" s="1" t="s">
        <v>1</v>
      </c>
      <c r="C294" s="2" t="s">
        <v>2</v>
      </c>
      <c r="D294" s="2" t="s">
        <v>28</v>
      </c>
      <c r="E294" s="3">
        <v>1018</v>
      </c>
      <c r="F294" s="1">
        <v>5</v>
      </c>
      <c r="G294" s="3" t="s">
        <v>33</v>
      </c>
      <c r="H294" s="1" t="s">
        <v>34</v>
      </c>
      <c r="I294" s="3" t="s">
        <v>6</v>
      </c>
      <c r="J294" s="3" t="s">
        <v>76</v>
      </c>
      <c r="K294" s="3" t="s">
        <v>121</v>
      </c>
      <c r="L294" s="3"/>
      <c r="M294" s="1"/>
      <c r="N294" s="1"/>
      <c r="O294" s="11"/>
      <c r="P294" s="12">
        <v>4.4240000000000004</v>
      </c>
      <c r="Q294" s="12">
        <v>1.393</v>
      </c>
      <c r="R294" s="12">
        <v>0</v>
      </c>
      <c r="S294" s="28">
        <f>10^(((LOG((P294*Q294)))*1.624)+1.427)</f>
        <v>512.3660736458761</v>
      </c>
      <c r="T294" s="3" t="s">
        <v>147</v>
      </c>
      <c r="U294" s="3">
        <v>0.94299999999999995</v>
      </c>
      <c r="V294" s="3">
        <v>29.1</v>
      </c>
      <c r="W294" s="3" t="s">
        <v>166</v>
      </c>
      <c r="X294" s="60">
        <f>AVERAGE(AC294:AD294)</f>
        <v>387.98636274566377</v>
      </c>
      <c r="Y294" s="28">
        <f>10^((((LOG(P294*Q294))*1.689)+1.776))</f>
        <v>1287.9979459945832</v>
      </c>
      <c r="Z294" s="28">
        <f>10^((((LOG(P294*Q294))*1.5)+1.33))</f>
        <v>327.0765077576354</v>
      </c>
      <c r="AA294" s="28">
        <f>10^((((LOG(P294*Q294))*1.684)+1.586))</f>
        <v>824.07424126579201</v>
      </c>
      <c r="AB294" s="28">
        <f>10^((((LOG(P294*Q294))*1.734)+1.279))</f>
        <v>445.09698350265813</v>
      </c>
      <c r="AC294" s="59">
        <f>10^((((LOG(P294*Q294))*1.624)+1.427))</f>
        <v>512.3660736458761</v>
      </c>
      <c r="AD294" s="28">
        <f>10^((((LOG(P294*Q294))*1.47)+1.26))</f>
        <v>263.60665184545138</v>
      </c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</row>
    <row r="295" spans="1:137" ht="56" customHeight="1">
      <c r="A295" s="1" t="s">
        <v>0</v>
      </c>
      <c r="B295" s="1" t="s">
        <v>1</v>
      </c>
      <c r="C295" s="2" t="s">
        <v>2</v>
      </c>
      <c r="D295" s="2" t="s">
        <v>3</v>
      </c>
      <c r="E295" s="3">
        <v>892</v>
      </c>
      <c r="F295" s="1" t="s">
        <v>51</v>
      </c>
      <c r="G295" s="3" t="s">
        <v>59</v>
      </c>
      <c r="H295" s="1" t="s">
        <v>60</v>
      </c>
      <c r="I295" s="3" t="s">
        <v>12</v>
      </c>
      <c r="J295" s="3" t="s">
        <v>53</v>
      </c>
      <c r="K295" s="3" t="s">
        <v>120</v>
      </c>
      <c r="L295" s="3"/>
      <c r="M295" s="1" t="s">
        <v>8</v>
      </c>
      <c r="N295" s="1"/>
      <c r="O295" s="1"/>
      <c r="P295" s="4">
        <v>3.0489999999999999</v>
      </c>
      <c r="Q295" s="4">
        <v>1.5130000000000001</v>
      </c>
      <c r="R295" s="4">
        <v>0</v>
      </c>
      <c r="S295" s="28">
        <f>10^(((LOG((P295*Q295)))*1.684)+1.586)</f>
        <v>506.02253437031715</v>
      </c>
      <c r="T295" s="3" t="s">
        <v>146</v>
      </c>
      <c r="U295" s="3">
        <v>0.93500000000000005</v>
      </c>
      <c r="V295" s="3">
        <v>30.8</v>
      </c>
      <c r="W295" s="3" t="s">
        <v>142</v>
      </c>
      <c r="Y295" s="28">
        <f>10^((((LOG(P295*Q295))*1.689)+1.776))</f>
        <v>789.75037207126786</v>
      </c>
      <c r="Z295" s="28">
        <f>10^((((LOG(P295*Q295))*1.5)+1.33))</f>
        <v>211.83344474481376</v>
      </c>
      <c r="AA295" s="59">
        <f>10^((((LOG(P295*Q295))*1.684)+1.586))</f>
        <v>506.02253437031715</v>
      </c>
      <c r="AB295" s="28">
        <f>10^((((LOG(P295*Q295))*1.734)+1.279))</f>
        <v>269.38268358913211</v>
      </c>
      <c r="AC295" s="28">
        <f>10^((((LOG(P295*Q295))*1.624)+1.427))</f>
        <v>320.13272859907659</v>
      </c>
      <c r="AD295" s="28">
        <f>10^((((LOG(P295*Q295))*1.47)+1.26))</f>
        <v>172.21645213897486</v>
      </c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</row>
    <row r="296" spans="1:137" ht="56" customHeight="1">
      <c r="A296" s="1" t="s">
        <v>0</v>
      </c>
      <c r="B296" s="1" t="s">
        <v>1</v>
      </c>
      <c r="C296" s="2" t="s">
        <v>2</v>
      </c>
      <c r="D296" s="2" t="s">
        <v>36</v>
      </c>
      <c r="E296" s="3">
        <v>725</v>
      </c>
      <c r="F296" s="3" t="s">
        <v>200</v>
      </c>
      <c r="G296" s="3" t="s">
        <v>40</v>
      </c>
      <c r="H296" s="1" t="s">
        <v>41</v>
      </c>
      <c r="I296" s="3" t="s">
        <v>12</v>
      </c>
      <c r="J296" s="3" t="s">
        <v>53</v>
      </c>
      <c r="K296" s="3" t="s">
        <v>120</v>
      </c>
      <c r="L296" s="3"/>
      <c r="M296" s="1"/>
      <c r="N296" s="1"/>
      <c r="O296" s="1"/>
      <c r="P296" s="4">
        <v>3.4039999999999999</v>
      </c>
      <c r="Q296" s="4">
        <v>1.355</v>
      </c>
      <c r="R296" s="4">
        <v>0</v>
      </c>
      <c r="S296" s="28">
        <f>10^(((LOG((P296*Q296)))*1.684)+1.586)</f>
        <v>505.89009666062185</v>
      </c>
      <c r="T296" s="3" t="s">
        <v>146</v>
      </c>
      <c r="U296" s="3">
        <v>0.93500000000000005</v>
      </c>
      <c r="V296" s="3">
        <v>30.8</v>
      </c>
      <c r="W296" s="3" t="s">
        <v>142</v>
      </c>
      <c r="Y296" s="28">
        <f>10^((((LOG(P296*Q296))*1.689)+1.776))</f>
        <v>789.54306265102082</v>
      </c>
      <c r="Z296" s="28">
        <f>10^((((LOG(P296*Q296))*1.5)+1.33))</f>
        <v>211.78406012496475</v>
      </c>
      <c r="AA296" s="59">
        <f>10^((((LOG(P296*Q296))*1.684)+1.586))</f>
        <v>505.89009666062185</v>
      </c>
      <c r="AB296" s="28">
        <f>10^((((LOG(P296*Q296))*1.734)+1.279))</f>
        <v>269.31008690281755</v>
      </c>
      <c r="AC296" s="28">
        <f>10^((((LOG(P296*Q296))*1.624)+1.427))</f>
        <v>320.0519273929861</v>
      </c>
      <c r="AD296" s="28">
        <f>10^((((LOG(P296*Q296))*1.47)+1.26))</f>
        <v>172.17710629071863</v>
      </c>
      <c r="EG296" s="7"/>
    </row>
    <row r="297" spans="1:137" ht="56" customHeight="1">
      <c r="A297" s="1" t="s">
        <v>0</v>
      </c>
      <c r="B297" s="1" t="s">
        <v>1</v>
      </c>
      <c r="C297" s="2" t="s">
        <v>2</v>
      </c>
      <c r="D297" s="2" t="s">
        <v>36</v>
      </c>
      <c r="E297" s="3">
        <v>725</v>
      </c>
      <c r="F297" s="1" t="s">
        <v>51</v>
      </c>
      <c r="G297" s="3" t="s">
        <v>40</v>
      </c>
      <c r="H297" s="1" t="s">
        <v>41</v>
      </c>
      <c r="I297" s="3" t="s">
        <v>12</v>
      </c>
      <c r="J297" s="3" t="s">
        <v>52</v>
      </c>
      <c r="K297" s="3" t="s">
        <v>119</v>
      </c>
      <c r="L297" s="3"/>
      <c r="M297" s="1"/>
      <c r="N297" s="1"/>
      <c r="O297" s="1"/>
      <c r="P297" s="4">
        <v>3.0350000000000001</v>
      </c>
      <c r="Q297" s="4">
        <v>1.3119999999999998</v>
      </c>
      <c r="R297" s="4">
        <v>0</v>
      </c>
      <c r="S297" s="28">
        <f>AVERAGE((10^(((LOG((P297*Q297)))*1.689)+1.776)),(10^(((LOG((P297*Q297)))*1.684)+1.586)))</f>
        <v>505.46390702398105</v>
      </c>
      <c r="T297" s="3" t="s">
        <v>143</v>
      </c>
      <c r="U297" s="3" t="s">
        <v>144</v>
      </c>
      <c r="V297" s="3" t="s">
        <v>145</v>
      </c>
      <c r="W297" s="3" t="s">
        <v>142</v>
      </c>
      <c r="X297" s="60">
        <f>AVERAGE(Y297,AA297)</f>
        <v>505.46390702398105</v>
      </c>
      <c r="Y297" s="28">
        <f>10^((((LOG(P297*Q297))*1.689)+1.776))</f>
        <v>615.96535215423989</v>
      </c>
      <c r="Z297" s="28">
        <f>10^((((LOG(P297*Q297))*1.5)+1.33))</f>
        <v>169.8786478942846</v>
      </c>
      <c r="AA297" s="28">
        <f>10^((((LOG(P297*Q297))*1.684)+1.586))</f>
        <v>394.96246189372221</v>
      </c>
      <c r="AB297" s="28">
        <f>10^((((LOG(P297*Q297))*1.734)+1.279))</f>
        <v>208.71826107300194</v>
      </c>
      <c r="AC297" s="28">
        <f>10^((((LOG(P297*Q297))*1.624)+1.427))</f>
        <v>252.08689525559822</v>
      </c>
      <c r="AD297" s="28">
        <f>10^((((LOG(P297*Q297))*1.47)+1.26))</f>
        <v>138.71902247680026</v>
      </c>
    </row>
    <row r="298" spans="1:137" ht="56" customHeight="1">
      <c r="A298" s="1" t="s">
        <v>0</v>
      </c>
      <c r="B298" s="1" t="s">
        <v>1</v>
      </c>
      <c r="C298" s="2" t="s">
        <v>2</v>
      </c>
      <c r="D298" s="2" t="s">
        <v>36</v>
      </c>
      <c r="E298" s="3">
        <v>725</v>
      </c>
      <c r="F298" s="3" t="s">
        <v>200</v>
      </c>
      <c r="G298" s="3" t="s">
        <v>40</v>
      </c>
      <c r="H298" s="1" t="s">
        <v>41</v>
      </c>
      <c r="I298" s="3" t="s">
        <v>12</v>
      </c>
      <c r="J298" s="3" t="s">
        <v>53</v>
      </c>
      <c r="K298" s="3" t="s">
        <v>120</v>
      </c>
      <c r="L298" s="3"/>
      <c r="M298" s="1"/>
      <c r="N298" s="1"/>
      <c r="O298" s="1"/>
      <c r="P298" s="4">
        <v>3.5450000000000004</v>
      </c>
      <c r="Q298" s="4">
        <v>1.2909999999999999</v>
      </c>
      <c r="R298" s="4">
        <v>0</v>
      </c>
      <c r="S298" s="28">
        <f>10^(((LOG((P298*Q298)))*1.684)+1.586)</f>
        <v>499.29077191035037</v>
      </c>
      <c r="T298" s="3" t="s">
        <v>146</v>
      </c>
      <c r="U298" s="3">
        <v>0.93500000000000005</v>
      </c>
      <c r="V298" s="3">
        <v>30.8</v>
      </c>
      <c r="W298" s="3" t="s">
        <v>142</v>
      </c>
      <c r="Y298" s="28">
        <f>10^((((LOG(P298*Q298))*1.689)+1.776))</f>
        <v>779.21311169420596</v>
      </c>
      <c r="Z298" s="28">
        <f>10^((((LOG(P298*Q298))*1.5)+1.33))</f>
        <v>209.32144430271964</v>
      </c>
      <c r="AA298" s="59">
        <f>10^((((LOG(P298*Q298))*1.684)+1.586))</f>
        <v>499.29077191035037</v>
      </c>
      <c r="AB298" s="28">
        <f>10^((((LOG(P298*Q298))*1.734)+1.279))</f>
        <v>265.69333700749416</v>
      </c>
      <c r="AC298" s="28">
        <f>10^((((LOG(P298*Q298))*1.624)+1.427))</f>
        <v>316.02467285203846</v>
      </c>
      <c r="AD298" s="28">
        <f>10^((((LOG(P298*Q298))*1.47)+1.26))</f>
        <v>170.2148507086001</v>
      </c>
    </row>
    <row r="299" spans="1:137" ht="56" customHeight="1">
      <c r="A299" s="1" t="s">
        <v>0</v>
      </c>
      <c r="B299" s="1" t="s">
        <v>1</v>
      </c>
      <c r="C299" s="2" t="s">
        <v>2</v>
      </c>
      <c r="D299" s="2" t="s">
        <v>9</v>
      </c>
      <c r="E299" s="3">
        <v>937</v>
      </c>
      <c r="F299" s="1">
        <v>38</v>
      </c>
      <c r="G299" s="3" t="s">
        <v>63</v>
      </c>
      <c r="H299" s="1" t="s">
        <v>64</v>
      </c>
      <c r="I299" s="3" t="s">
        <v>12</v>
      </c>
      <c r="J299" s="3" t="s">
        <v>225</v>
      </c>
      <c r="K299" s="3" t="s">
        <v>226</v>
      </c>
      <c r="L299" s="3"/>
      <c r="M299" s="1"/>
      <c r="N299" s="1"/>
      <c r="O299" s="1"/>
      <c r="P299" s="4">
        <v>2.82</v>
      </c>
      <c r="Q299" s="4">
        <v>1.75</v>
      </c>
      <c r="R299" s="4">
        <v>0</v>
      </c>
      <c r="S299" s="28">
        <v>497.27807583185245</v>
      </c>
      <c r="T299" s="3" t="s">
        <v>227</v>
      </c>
      <c r="U299" s="3" t="s">
        <v>228</v>
      </c>
      <c r="V299" s="3" t="s">
        <v>229</v>
      </c>
      <c r="W299" s="3" t="s">
        <v>224</v>
      </c>
      <c r="X299" s="60">
        <f>AVERAGE(Y299:AB299)</f>
        <v>497.27807583185245</v>
      </c>
      <c r="Y299" s="28">
        <f>10^((((LOG(P299*Q299))*1.689)+1.776))</f>
        <v>885.03818384162469</v>
      </c>
      <c r="Z299" s="28">
        <f>10^((((LOG(P299*Q299))*1.5)+1.33))</f>
        <v>234.38549702074096</v>
      </c>
      <c r="AA299" s="28">
        <f>10^((((LOG(P299*Q299))*1.684)+1.586))</f>
        <v>566.88579213193418</v>
      </c>
      <c r="AB299" s="28">
        <f>10^((((LOG(P299*Q299))*1.734)+1.279))</f>
        <v>302.80283033310991</v>
      </c>
      <c r="AC299" s="28">
        <f>10^((((LOG(P299*Q299))*1.624)+1.427))</f>
        <v>357.18921967597731</v>
      </c>
      <c r="AD299" s="28">
        <f>10^((((LOG(P299*Q299))*1.47)+1.26))</f>
        <v>190.16567127610048</v>
      </c>
    </row>
    <row r="300" spans="1:137" ht="56" customHeight="1">
      <c r="A300" s="1" t="s">
        <v>0</v>
      </c>
      <c r="B300" s="1" t="s">
        <v>1</v>
      </c>
      <c r="C300" s="2" t="s">
        <v>2</v>
      </c>
      <c r="D300" s="2" t="s">
        <v>28</v>
      </c>
      <c r="E300" s="3">
        <v>1018</v>
      </c>
      <c r="F300" s="1">
        <v>12</v>
      </c>
      <c r="G300" s="3" t="s">
        <v>33</v>
      </c>
      <c r="H300" s="1" t="s">
        <v>34</v>
      </c>
      <c r="I300" s="3" t="s">
        <v>6</v>
      </c>
      <c r="J300" s="3" t="s">
        <v>54</v>
      </c>
      <c r="K300" s="3" t="s">
        <v>121</v>
      </c>
      <c r="L300" s="3"/>
      <c r="M300" s="1" t="s">
        <v>8</v>
      </c>
      <c r="N300" s="1"/>
      <c r="O300" s="1"/>
      <c r="P300" s="4">
        <v>4.085</v>
      </c>
      <c r="Q300" s="4">
        <v>1.48</v>
      </c>
      <c r="R300" s="4">
        <v>0</v>
      </c>
      <c r="S300" s="28">
        <f>10^(((LOG((P300*Q300)))*1.624)+1.427)</f>
        <v>496.68487219679957</v>
      </c>
      <c r="T300" s="3" t="s">
        <v>147</v>
      </c>
      <c r="U300" s="3">
        <v>0.94299999999999995</v>
      </c>
      <c r="V300" s="3">
        <v>29.1</v>
      </c>
      <c r="W300" s="3" t="s">
        <v>142</v>
      </c>
      <c r="X300" s="58"/>
      <c r="Y300" s="28">
        <f>10^((((LOG(P300*Q300))*1.689)+1.776))</f>
        <v>1247.0257693342146</v>
      </c>
      <c r="Z300" s="28">
        <f>10^((((LOG(P300*Q300))*1.5)+1.33))</f>
        <v>317.81959097532291</v>
      </c>
      <c r="AA300" s="28">
        <f>10^((((LOG(P300*Q300))*1.684)+1.586))</f>
        <v>797.93618356392722</v>
      </c>
      <c r="AB300" s="28">
        <f>10^((((LOG(P300*Q300))*1.734)+1.279))</f>
        <v>430.56710604557759</v>
      </c>
      <c r="AC300" s="59">
        <f>10^((((LOG(P300*Q300))*1.624)+1.427))</f>
        <v>496.68487219679957</v>
      </c>
      <c r="AD300" s="28">
        <f>10^((((LOG(P300*Q300))*1.47)+1.26))</f>
        <v>256.29318083241839</v>
      </c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</row>
    <row r="301" spans="1:137" ht="56" customHeight="1">
      <c r="A301" s="1" t="s">
        <v>0</v>
      </c>
      <c r="B301" s="1" t="s">
        <v>1</v>
      </c>
      <c r="C301" s="2" t="s">
        <v>2</v>
      </c>
      <c r="D301" s="2" t="s">
        <v>36</v>
      </c>
      <c r="E301" s="3">
        <v>725</v>
      </c>
      <c r="F301" s="1" t="s">
        <v>51</v>
      </c>
      <c r="G301" s="3" t="s">
        <v>40</v>
      </c>
      <c r="H301" s="1" t="s">
        <v>41</v>
      </c>
      <c r="I301" s="3" t="s">
        <v>12</v>
      </c>
      <c r="J301" s="3" t="s">
        <v>52</v>
      </c>
      <c r="K301" s="3" t="s">
        <v>119</v>
      </c>
      <c r="L301" s="3"/>
      <c r="M301" s="1"/>
      <c r="N301" s="1"/>
      <c r="O301" s="1"/>
      <c r="P301" s="4">
        <v>3.012</v>
      </c>
      <c r="Q301" s="4">
        <v>1.306</v>
      </c>
      <c r="R301" s="4">
        <v>0</v>
      </c>
      <c r="S301" s="28">
        <f>AVERAGE((10^(((LOG((P301*Q301)))*1.689)+1.776)),(10^(((LOG((P301*Q301)))*1.684)+1.586)))</f>
        <v>495.17450330194731</v>
      </c>
      <c r="T301" s="3" t="s">
        <v>143</v>
      </c>
      <c r="U301" s="3" t="s">
        <v>144</v>
      </c>
      <c r="V301" s="3" t="s">
        <v>145</v>
      </c>
      <c r="W301" s="3" t="s">
        <v>142</v>
      </c>
      <c r="X301" s="60">
        <f>AVERAGE(Y301,AA301)</f>
        <v>495.17450330194731</v>
      </c>
      <c r="Y301" s="28">
        <f>10^((((LOG(P301*Q301))*1.689)+1.776))</f>
        <v>603.41217132223187</v>
      </c>
      <c r="Z301" s="28">
        <f>10^((((LOG(P301*Q301))*1.5)+1.33))</f>
        <v>166.80044951747578</v>
      </c>
      <c r="AA301" s="28">
        <f>10^((((LOG(P301*Q301))*1.684)+1.586))</f>
        <v>386.9368352816627</v>
      </c>
      <c r="AB301" s="28">
        <f>10^((((LOG(P301*Q301))*1.734)+1.279))</f>
        <v>204.35251287924677</v>
      </c>
      <c r="AC301" s="28">
        <f>10^((((LOG(P301*Q301))*1.624)+1.427))</f>
        <v>247.14520370425251</v>
      </c>
      <c r="AD301" s="28">
        <f>10^((((LOG(P301*Q301))*1.47)+1.26))</f>
        <v>136.25525861480222</v>
      </c>
    </row>
    <row r="302" spans="1:137" ht="56" customHeight="1">
      <c r="A302" s="34" t="s">
        <v>0</v>
      </c>
      <c r="B302" s="34" t="s">
        <v>1</v>
      </c>
      <c r="C302" s="35" t="s">
        <v>2</v>
      </c>
      <c r="D302" s="35" t="s">
        <v>3</v>
      </c>
      <c r="E302" s="36">
        <v>908</v>
      </c>
      <c r="F302" s="34">
        <v>2486</v>
      </c>
      <c r="G302" s="36" t="s">
        <v>4</v>
      </c>
      <c r="H302" s="34" t="s">
        <v>5</v>
      </c>
      <c r="I302" s="36" t="s">
        <v>12</v>
      </c>
      <c r="J302" s="36" t="s">
        <v>190</v>
      </c>
      <c r="K302" s="36" t="s">
        <v>189</v>
      </c>
      <c r="L302" s="72"/>
      <c r="M302" s="34" t="s">
        <v>21</v>
      </c>
      <c r="N302" s="34"/>
      <c r="O302" s="34"/>
      <c r="P302" s="4">
        <v>8.843</v>
      </c>
      <c r="Q302" s="4">
        <v>6.6440000000000001</v>
      </c>
      <c r="R302" s="4">
        <v>0</v>
      </c>
      <c r="S302" s="39">
        <f>10^(((LOG(P302))*2.8409))+0.3222</f>
        <v>489.19387447685244</v>
      </c>
      <c r="T302" s="5" t="s">
        <v>191</v>
      </c>
      <c r="U302" s="36">
        <v>0.95399999999999996</v>
      </c>
      <c r="V302" s="36">
        <v>20</v>
      </c>
      <c r="W302" s="36" t="s">
        <v>178</v>
      </c>
      <c r="X302" s="72"/>
      <c r="Y302" s="72"/>
      <c r="Z302" s="72"/>
      <c r="AA302" s="72"/>
      <c r="AB302" s="72"/>
      <c r="AC302" s="72"/>
      <c r="AD302" s="72"/>
    </row>
    <row r="303" spans="1:137" ht="56" customHeight="1">
      <c r="A303" s="1" t="s">
        <v>0</v>
      </c>
      <c r="B303" s="1" t="s">
        <v>1</v>
      </c>
      <c r="C303" s="2" t="s">
        <v>2</v>
      </c>
      <c r="D303" s="2" t="s">
        <v>36</v>
      </c>
      <c r="E303" s="3">
        <v>725</v>
      </c>
      <c r="F303" s="3" t="s">
        <v>200</v>
      </c>
      <c r="G303" s="3" t="s">
        <v>40</v>
      </c>
      <c r="H303" s="1" t="s">
        <v>41</v>
      </c>
      <c r="I303" s="3" t="s">
        <v>12</v>
      </c>
      <c r="J303" s="3" t="s">
        <v>53</v>
      </c>
      <c r="K303" s="3" t="s">
        <v>120</v>
      </c>
      <c r="L303" s="3"/>
      <c r="M303" s="1"/>
      <c r="N303" s="1"/>
      <c r="O303" s="1"/>
      <c r="P303" s="4">
        <v>3.044</v>
      </c>
      <c r="Q303" s="4">
        <v>1.454</v>
      </c>
      <c r="R303" s="4">
        <v>0</v>
      </c>
      <c r="S303" s="28">
        <f>10^(((LOG((P303*Q303)))*1.684)+1.586)</f>
        <v>471.93180625350436</v>
      </c>
      <c r="T303" s="3" t="s">
        <v>146</v>
      </c>
      <c r="U303" s="3">
        <v>0.93500000000000005</v>
      </c>
      <c r="V303" s="3">
        <v>30.8</v>
      </c>
      <c r="W303" s="3" t="s">
        <v>142</v>
      </c>
      <c r="Y303" s="28">
        <f>10^((((LOG(P303*Q303))*1.689)+1.776))</f>
        <v>736.39239249457603</v>
      </c>
      <c r="Z303" s="28">
        <f>10^((((LOG(P303*Q303))*1.5)+1.33))</f>
        <v>199.07355953926682</v>
      </c>
      <c r="AA303" s="59">
        <f>10^((((LOG(P303*Q303))*1.684)+1.586))</f>
        <v>471.93180625350436</v>
      </c>
      <c r="AB303" s="28">
        <f>10^((((LOG(P303*Q303))*1.734)+1.279))</f>
        <v>250.71464359233667</v>
      </c>
      <c r="AC303" s="28">
        <f>10^((((LOG(P303*Q303))*1.624)+1.427))</f>
        <v>299.30826171578894</v>
      </c>
      <c r="AD303" s="28">
        <f>10^((((LOG(P303*Q303))*1.47)+1.26))</f>
        <v>162.04413254760837</v>
      </c>
    </row>
    <row r="304" spans="1:137" ht="56" customHeight="1">
      <c r="A304" s="1" t="s">
        <v>0</v>
      </c>
      <c r="B304" s="1" t="s">
        <v>1</v>
      </c>
      <c r="C304" s="2" t="s">
        <v>2</v>
      </c>
      <c r="D304" s="2" t="s">
        <v>36</v>
      </c>
      <c r="E304" s="3">
        <v>725</v>
      </c>
      <c r="F304" s="3" t="s">
        <v>200</v>
      </c>
      <c r="G304" s="3" t="s">
        <v>40</v>
      </c>
      <c r="H304" s="1" t="s">
        <v>41</v>
      </c>
      <c r="I304" s="3" t="s">
        <v>12</v>
      </c>
      <c r="J304" s="3" t="s">
        <v>53</v>
      </c>
      <c r="K304" s="3" t="s">
        <v>120</v>
      </c>
      <c r="L304" s="3"/>
      <c r="M304" s="1"/>
      <c r="N304" s="1"/>
      <c r="O304" s="1"/>
      <c r="P304" s="4">
        <v>3.0609999999999999</v>
      </c>
      <c r="Q304" s="4">
        <v>1.4140000000000001</v>
      </c>
      <c r="R304" s="4">
        <v>0</v>
      </c>
      <c r="S304" s="28">
        <f>10^(((LOG((P304*Q304)))*1.684)+1.586)</f>
        <v>454.51754534580704</v>
      </c>
      <c r="T304" s="3" t="s">
        <v>146</v>
      </c>
      <c r="U304" s="3">
        <v>0.93500000000000005</v>
      </c>
      <c r="V304" s="3">
        <v>30.8</v>
      </c>
      <c r="W304" s="3" t="s">
        <v>142</v>
      </c>
      <c r="Y304" s="28">
        <f>10^((((LOG(P304*Q304))*1.689)+1.776))</f>
        <v>709.14038084191259</v>
      </c>
      <c r="Z304" s="28">
        <f>10^((((LOG(P304*Q304))*1.5)+1.33))</f>
        <v>192.51701026532672</v>
      </c>
      <c r="AA304" s="59">
        <f>10^((((LOG(P304*Q304))*1.684)+1.586))</f>
        <v>454.51754534580704</v>
      </c>
      <c r="AB304" s="28">
        <f>10^((((LOG(P304*Q304))*1.734)+1.279))</f>
        <v>241.1938831161003</v>
      </c>
      <c r="AC304" s="28">
        <f>10^((((LOG(P304*Q304))*1.624)+1.427))</f>
        <v>288.65021693623481</v>
      </c>
      <c r="AD304" s="28">
        <f>10^((((LOG(P304*Q304))*1.47)+1.26))</f>
        <v>156.81215617002965</v>
      </c>
      <c r="EG304" s="7"/>
    </row>
    <row r="305" spans="1:137" ht="56" customHeight="1">
      <c r="A305" s="1" t="s">
        <v>0</v>
      </c>
      <c r="B305" s="1" t="s">
        <v>1</v>
      </c>
      <c r="C305" s="2" t="s">
        <v>2</v>
      </c>
      <c r="D305" s="2" t="s">
        <v>36</v>
      </c>
      <c r="E305" s="3">
        <v>725</v>
      </c>
      <c r="F305" s="3" t="s">
        <v>200</v>
      </c>
      <c r="G305" s="3" t="s">
        <v>40</v>
      </c>
      <c r="H305" s="1" t="s">
        <v>41</v>
      </c>
      <c r="I305" s="3" t="s">
        <v>12</v>
      </c>
      <c r="J305" s="3" t="s">
        <v>53</v>
      </c>
      <c r="K305" s="3" t="s">
        <v>120</v>
      </c>
      <c r="L305" s="3"/>
      <c r="M305" s="1"/>
      <c r="N305" s="1"/>
      <c r="O305" s="1"/>
      <c r="P305" s="4">
        <v>2.9769999999999999</v>
      </c>
      <c r="Q305" s="4">
        <v>1.4510000000000001</v>
      </c>
      <c r="R305" s="4">
        <v>0</v>
      </c>
      <c r="S305" s="28">
        <f>10^(((LOG((P305*Q305)))*1.684)+1.586)</f>
        <v>452.99298861141557</v>
      </c>
      <c r="T305" s="3" t="s">
        <v>146</v>
      </c>
      <c r="U305" s="3">
        <v>0.93500000000000005</v>
      </c>
      <c r="V305" s="3">
        <v>30.8</v>
      </c>
      <c r="W305" s="3" t="s">
        <v>142</v>
      </c>
      <c r="Y305" s="28">
        <f>10^((((LOG(P305*Q305))*1.689)+1.776))</f>
        <v>706.75470983946684</v>
      </c>
      <c r="Z305" s="28">
        <f>10^((((LOG(P305*Q305))*1.5)+1.33))</f>
        <v>191.94171487565492</v>
      </c>
      <c r="AA305" s="59">
        <f>10^((((LOG(P305*Q305))*1.684)+1.586))</f>
        <v>452.99298861141557</v>
      </c>
      <c r="AB305" s="28">
        <f>10^((((LOG(P305*Q305))*1.734)+1.279))</f>
        <v>240.36088391738767</v>
      </c>
      <c r="AC305" s="28">
        <f>10^((((LOG(P305*Q305))*1.624)+1.427))</f>
        <v>287.71645805708749</v>
      </c>
      <c r="AD305" s="28">
        <f>10^((((LOG(P305*Q305))*1.47)+1.26))</f>
        <v>156.35291525018258</v>
      </c>
    </row>
    <row r="306" spans="1:137" ht="56" customHeight="1">
      <c r="A306" s="34" t="s">
        <v>0</v>
      </c>
      <c r="B306" s="34" t="s">
        <v>1</v>
      </c>
      <c r="C306" s="35" t="s">
        <v>2</v>
      </c>
      <c r="D306" s="35" t="s">
        <v>3</v>
      </c>
      <c r="E306" s="36">
        <v>892</v>
      </c>
      <c r="F306" s="34" t="s">
        <v>75</v>
      </c>
      <c r="G306" s="36" t="s">
        <v>59</v>
      </c>
      <c r="H306" s="34" t="s">
        <v>60</v>
      </c>
      <c r="I306" s="36" t="s">
        <v>12</v>
      </c>
      <c r="J306" s="36" t="s">
        <v>54</v>
      </c>
      <c r="K306" s="36" t="s">
        <v>121</v>
      </c>
      <c r="L306" s="36"/>
      <c r="M306" s="34" t="s">
        <v>8</v>
      </c>
      <c r="N306" s="34"/>
      <c r="O306" s="34"/>
      <c r="P306" s="4">
        <v>3.8899999999999997</v>
      </c>
      <c r="Q306" s="4">
        <v>1.4670000000000001</v>
      </c>
      <c r="R306" s="4">
        <v>0</v>
      </c>
      <c r="S306" s="39">
        <f>10^(((LOG((P306*Q306)))*1.624)+1.427)</f>
        <v>452.23134147973821</v>
      </c>
      <c r="T306" s="36" t="s">
        <v>147</v>
      </c>
      <c r="U306" s="36">
        <v>0.94299999999999995</v>
      </c>
      <c r="V306" s="36">
        <v>29.1</v>
      </c>
      <c r="W306" s="36" t="s">
        <v>142</v>
      </c>
      <c r="X306" s="63"/>
      <c r="Y306" s="39">
        <f>10^((((LOG(P306*Q306))*1.689)+1.776))</f>
        <v>1131.1633851592551</v>
      </c>
      <c r="Z306" s="39">
        <f>10^((((LOG(P306*Q306))*1.5)+1.33))</f>
        <v>291.45369979975379</v>
      </c>
      <c r="AA306" s="39">
        <f>10^((((LOG(P306*Q306))*1.684)+1.586))</f>
        <v>724.00812559839335</v>
      </c>
      <c r="AB306" s="39">
        <f>10^((((LOG(P306*Q306))*1.734)+1.279))</f>
        <v>389.54929804651385</v>
      </c>
      <c r="AC306" s="64">
        <f>10^((((LOG(P306*Q306))*1.624)+1.427))</f>
        <v>452.23134147973821</v>
      </c>
      <c r="AD306" s="39">
        <f>10^((((LOG(P306*Q306))*1.47)+1.26))</f>
        <v>235.43887900934101</v>
      </c>
    </row>
    <row r="307" spans="1:137" ht="56" customHeight="1">
      <c r="A307" s="3" t="s">
        <v>0</v>
      </c>
      <c r="B307" s="1" t="s">
        <v>1</v>
      </c>
      <c r="C307" s="2" t="s">
        <v>2</v>
      </c>
      <c r="D307" s="2" t="s">
        <v>9</v>
      </c>
      <c r="E307" s="3">
        <v>933</v>
      </c>
      <c r="F307" s="1">
        <v>330</v>
      </c>
      <c r="G307" s="3" t="s">
        <v>49</v>
      </c>
      <c r="H307" s="1" t="s">
        <v>50</v>
      </c>
      <c r="I307" s="3" t="s">
        <v>12</v>
      </c>
      <c r="J307" s="3" t="s">
        <v>87</v>
      </c>
      <c r="K307" s="3" t="s">
        <v>157</v>
      </c>
      <c r="L307" s="3"/>
      <c r="M307" s="1" t="s">
        <v>8</v>
      </c>
      <c r="N307" s="1"/>
      <c r="O307" s="1"/>
      <c r="P307" s="4">
        <v>3.9530000000000003</v>
      </c>
      <c r="Q307" s="4">
        <v>1.569</v>
      </c>
      <c r="R307" s="4">
        <v>0</v>
      </c>
      <c r="S307" s="28">
        <f>(10^(((LOG((P307*Q307)))*1.734)+1.279))</f>
        <v>450.0712589386693</v>
      </c>
      <c r="T307" s="3" t="s">
        <v>161</v>
      </c>
      <c r="U307" s="3">
        <v>0.93100000000000005</v>
      </c>
      <c r="V307" s="3">
        <v>32.4</v>
      </c>
      <c r="W307" s="3" t="s">
        <v>162</v>
      </c>
      <c r="X307" s="58"/>
      <c r="Y307" s="28">
        <f>10^((((LOG(P307*Q307))*1.689)+1.776))</f>
        <v>1302.0166595369835</v>
      </c>
      <c r="Z307" s="28">
        <f>10^((((LOG(P307*Q307))*1.5)+1.33))</f>
        <v>330.23616855367322</v>
      </c>
      <c r="AA307" s="28">
        <f>10^((((LOG(P307*Q307))*1.684)+1.586))</f>
        <v>833.01686167662297</v>
      </c>
      <c r="AB307" s="59">
        <f>10^((((LOG(P307*Q307))*1.734)+1.279))</f>
        <v>450.0712589386693</v>
      </c>
      <c r="AC307" s="28">
        <f>10^((((LOG(P307*Q307))*1.624)+1.427))</f>
        <v>517.72699093764857</v>
      </c>
      <c r="AD307" s="28">
        <f>10^((((LOG(P307*Q307))*1.47)+1.26))</f>
        <v>266.10200335338118</v>
      </c>
    </row>
    <row r="308" spans="1:137" ht="56" customHeight="1">
      <c r="A308" s="1" t="s">
        <v>0</v>
      </c>
      <c r="B308" s="1" t="s">
        <v>1</v>
      </c>
      <c r="C308" s="2" t="s">
        <v>2</v>
      </c>
      <c r="D308" s="2" t="s">
        <v>3</v>
      </c>
      <c r="E308" s="3">
        <v>908</v>
      </c>
      <c r="F308" s="1">
        <v>567</v>
      </c>
      <c r="G308" s="3" t="s">
        <v>4</v>
      </c>
      <c r="H308" s="1" t="s">
        <v>5</v>
      </c>
      <c r="I308" s="3" t="s">
        <v>6</v>
      </c>
      <c r="J308" s="3" t="s">
        <v>182</v>
      </c>
      <c r="K308" s="3" t="s">
        <v>180</v>
      </c>
      <c r="L308" s="3"/>
      <c r="M308" s="1"/>
      <c r="N308" s="1"/>
      <c r="O308" s="1"/>
      <c r="P308" s="4">
        <v>5.9240000000000004</v>
      </c>
      <c r="Q308" s="4">
        <v>3.5549999999999997</v>
      </c>
      <c r="R308" s="4">
        <v>0</v>
      </c>
      <c r="S308" s="28">
        <f>10^(((LOG((P308*1)))*2.6495)+0.60616)</f>
        <v>449.99073762446307</v>
      </c>
      <c r="T308" s="3" t="s">
        <v>181</v>
      </c>
      <c r="U308" s="3">
        <v>0.95289999999999997</v>
      </c>
      <c r="V308" s="3">
        <v>20</v>
      </c>
      <c r="W308" s="3" t="s">
        <v>178</v>
      </c>
      <c r="EG308" s="7"/>
    </row>
    <row r="309" spans="1:137" ht="56" customHeight="1">
      <c r="A309" s="1" t="s">
        <v>0</v>
      </c>
      <c r="B309" s="1" t="s">
        <v>1</v>
      </c>
      <c r="C309" s="2" t="s">
        <v>2</v>
      </c>
      <c r="D309" s="2" t="s">
        <v>3</v>
      </c>
      <c r="E309" s="3">
        <v>45614</v>
      </c>
      <c r="F309" s="1">
        <v>1</v>
      </c>
      <c r="G309" s="3" t="s">
        <v>44</v>
      </c>
      <c r="H309" s="1" t="s">
        <v>45</v>
      </c>
      <c r="I309" s="1" t="s">
        <v>12</v>
      </c>
      <c r="J309" s="3" t="s">
        <v>58</v>
      </c>
      <c r="K309" s="3" t="s">
        <v>154</v>
      </c>
      <c r="L309" s="3"/>
      <c r="M309" s="1" t="s">
        <v>8</v>
      </c>
      <c r="N309" s="1"/>
      <c r="O309" s="1"/>
      <c r="P309" s="4">
        <v>1.919</v>
      </c>
      <c r="Q309" s="4">
        <v>1.357</v>
      </c>
      <c r="R309" s="4">
        <v>0</v>
      </c>
      <c r="S309" s="28">
        <f>10^(((LOG((P309*1)))*2.988)+1.797)</f>
        <v>439.36759660142366</v>
      </c>
      <c r="T309" s="3" t="s">
        <v>155</v>
      </c>
      <c r="U309" s="3">
        <v>0.751</v>
      </c>
      <c r="V309" s="3">
        <v>67.3</v>
      </c>
      <c r="W309" s="3" t="s">
        <v>142</v>
      </c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</row>
    <row r="310" spans="1:137" ht="56" customHeight="1">
      <c r="A310" s="1" t="s">
        <v>0</v>
      </c>
      <c r="B310" s="1" t="s">
        <v>1</v>
      </c>
      <c r="C310" s="2" t="s">
        <v>2</v>
      </c>
      <c r="D310" s="2" t="s">
        <v>36</v>
      </c>
      <c r="E310" s="3">
        <v>725</v>
      </c>
      <c r="F310" s="3" t="s">
        <v>200</v>
      </c>
      <c r="G310" s="3" t="s">
        <v>40</v>
      </c>
      <c r="H310" s="1" t="s">
        <v>41</v>
      </c>
      <c r="I310" s="3" t="s">
        <v>12</v>
      </c>
      <c r="J310" s="3" t="s">
        <v>53</v>
      </c>
      <c r="K310" s="3" t="s">
        <v>120</v>
      </c>
      <c r="L310" s="3"/>
      <c r="M310" s="1"/>
      <c r="N310" s="1"/>
      <c r="O310" s="1"/>
      <c r="P310" s="4">
        <v>2.9289999999999998</v>
      </c>
      <c r="Q310" s="4">
        <v>1.4449999999999998</v>
      </c>
      <c r="R310" s="4">
        <v>0</v>
      </c>
      <c r="S310" s="28">
        <f>10^(((LOG((P310*Q310)))*1.684)+1.586)</f>
        <v>437.69630103837488</v>
      </c>
      <c r="T310" s="3" t="s">
        <v>146</v>
      </c>
      <c r="U310" s="3">
        <v>0.93500000000000005</v>
      </c>
      <c r="V310" s="3">
        <v>30.8</v>
      </c>
      <c r="W310" s="3" t="s">
        <v>142</v>
      </c>
      <c r="Y310" s="28">
        <f>10^((((LOG(P310*Q310))*1.689)+1.776))</f>
        <v>682.81933850173141</v>
      </c>
      <c r="Z310" s="28">
        <f>10^((((LOG(P310*Q310))*1.5)+1.33))</f>
        <v>186.15762439073023</v>
      </c>
      <c r="AA310" s="59">
        <f>10^((((LOG(P310*Q310))*1.684)+1.586))</f>
        <v>437.69630103837488</v>
      </c>
      <c r="AB310" s="28">
        <f>10^((((LOG(P310*Q310))*1.734)+1.279))</f>
        <v>232.0076137872521</v>
      </c>
      <c r="AC310" s="28">
        <f>10^((((LOG(P310*Q310))*1.624)+1.427))</f>
        <v>278.34129487203961</v>
      </c>
      <c r="AD310" s="28">
        <f>10^((((LOG(P310*Q310))*1.47)+1.26))</f>
        <v>151.73410648661198</v>
      </c>
    </row>
    <row r="311" spans="1:137" ht="56" customHeight="1">
      <c r="A311" s="1" t="s">
        <v>0</v>
      </c>
      <c r="B311" s="1" t="s">
        <v>1</v>
      </c>
      <c r="C311" s="2" t="s">
        <v>2</v>
      </c>
      <c r="D311" s="2" t="s">
        <v>3</v>
      </c>
      <c r="E311" s="3">
        <v>892</v>
      </c>
      <c r="F311" s="1">
        <v>348</v>
      </c>
      <c r="G311" s="3" t="s">
        <v>59</v>
      </c>
      <c r="H311" s="1" t="s">
        <v>60</v>
      </c>
      <c r="I311" s="3" t="s">
        <v>12</v>
      </c>
      <c r="J311" s="3" t="s">
        <v>225</v>
      </c>
      <c r="K311" s="3" t="s">
        <v>226</v>
      </c>
      <c r="L311" s="3"/>
      <c r="M311" s="1"/>
      <c r="N311" s="1"/>
      <c r="O311" s="1"/>
      <c r="P311" s="4">
        <v>3.125</v>
      </c>
      <c r="Q311" s="4">
        <v>1.45</v>
      </c>
      <c r="R311" s="4">
        <v>0</v>
      </c>
      <c r="S311" s="28">
        <v>431.14238610856444</v>
      </c>
      <c r="T311" s="3" t="s">
        <v>227</v>
      </c>
      <c r="U311" s="3" t="s">
        <v>228</v>
      </c>
      <c r="V311" s="3" t="s">
        <v>229</v>
      </c>
      <c r="W311" s="3" t="s">
        <v>224</v>
      </c>
      <c r="X311" s="60">
        <f>AVERAGE(Y311:AB311)</f>
        <v>431.14238610856444</v>
      </c>
      <c r="Y311" s="28">
        <f>10^((((LOG(P311*Q311))*1.689)+1.776))</f>
        <v>766.21780976782111</v>
      </c>
      <c r="Z311" s="28">
        <f>10^((((LOG(P311*Q311))*1.5)+1.33))</f>
        <v>206.21822095259137</v>
      </c>
      <c r="AA311" s="28">
        <f>10^((((LOG(P311*Q311))*1.684)+1.586))</f>
        <v>490.98831022238994</v>
      </c>
      <c r="AB311" s="28">
        <f>10^((((LOG(P311*Q311))*1.734)+1.279))</f>
        <v>261.1452034914555</v>
      </c>
      <c r="AC311" s="28">
        <f>10^((((LOG(P311*Q311))*1.624)+1.427))</f>
        <v>310.95537689962714</v>
      </c>
      <c r="AD311" s="28">
        <f>10^((((LOG(P311*Q311))*1.47)+1.26))</f>
        <v>167.74148951414173</v>
      </c>
      <c r="EG311" s="8"/>
    </row>
    <row r="312" spans="1:137" ht="56" customHeight="1">
      <c r="A312" s="3" t="s">
        <v>0</v>
      </c>
      <c r="B312" s="1" t="s">
        <v>1</v>
      </c>
      <c r="C312" s="2" t="s">
        <v>2</v>
      </c>
      <c r="D312" s="2" t="s">
        <v>9</v>
      </c>
      <c r="E312" s="3">
        <v>933</v>
      </c>
      <c r="F312" s="1">
        <v>3403</v>
      </c>
      <c r="G312" s="3" t="s">
        <v>49</v>
      </c>
      <c r="H312" s="1" t="s">
        <v>50</v>
      </c>
      <c r="I312" s="3" t="s">
        <v>12</v>
      </c>
      <c r="J312" s="3" t="s">
        <v>88</v>
      </c>
      <c r="K312" s="3" t="s">
        <v>158</v>
      </c>
      <c r="L312" s="3"/>
      <c r="M312" s="1" t="s">
        <v>8</v>
      </c>
      <c r="N312" s="1"/>
      <c r="O312" s="1"/>
      <c r="P312" s="4">
        <v>3.8740000000000001</v>
      </c>
      <c r="Q312" s="4">
        <v>2.2039999999999997</v>
      </c>
      <c r="R312" s="4">
        <v>0</v>
      </c>
      <c r="S312" s="28">
        <f>10^(((LOG((P312*Q312)))*1.47)+1.26)</f>
        <v>425.71178569460488</v>
      </c>
      <c r="T312" s="3" t="s">
        <v>210</v>
      </c>
      <c r="U312" s="3">
        <v>0.88</v>
      </c>
      <c r="V312" s="3">
        <v>44.9</v>
      </c>
      <c r="W312" s="3" t="s">
        <v>204</v>
      </c>
      <c r="X312" s="58"/>
      <c r="Y312" s="28">
        <f>10^((((LOG(P312*Q312))*1.689)+1.776))</f>
        <v>2234.0143985730515</v>
      </c>
      <c r="Z312" s="28">
        <f>10^((((LOG(P312*Q312))*1.5)+1.33))</f>
        <v>533.4046653220928</v>
      </c>
      <c r="AA312" s="28">
        <f>10^((((LOG(P312*Q312))*1.684)+1.586))</f>
        <v>1427.0168849056058</v>
      </c>
      <c r="AB312" s="28">
        <f>10^((((LOG(P312*Q312))*1.734)+1.279))</f>
        <v>783.42544359167027</v>
      </c>
      <c r="AC312" s="28">
        <f>10^((((LOG(P312*Q312))*1.624)+1.427))</f>
        <v>870.05526506458909</v>
      </c>
      <c r="AD312" s="59">
        <f>10^((((LOG(P312*Q312))*1.47)+1.26))</f>
        <v>425.71178569460488</v>
      </c>
      <c r="EG312" s="7"/>
    </row>
    <row r="313" spans="1:137" ht="56" customHeight="1">
      <c r="A313" s="1" t="s">
        <v>0</v>
      </c>
      <c r="B313" s="1" t="s">
        <v>1</v>
      </c>
      <c r="C313" s="2" t="s">
        <v>2</v>
      </c>
      <c r="D313" s="2" t="s">
        <v>3</v>
      </c>
      <c r="E313" s="3">
        <v>908</v>
      </c>
      <c r="F313" s="1">
        <v>2091</v>
      </c>
      <c r="G313" s="3" t="s">
        <v>4</v>
      </c>
      <c r="H313" s="1" t="s">
        <v>5</v>
      </c>
      <c r="I313" s="3" t="s">
        <v>6</v>
      </c>
      <c r="J313" s="3" t="s">
        <v>182</v>
      </c>
      <c r="K313" s="3" t="s">
        <v>180</v>
      </c>
      <c r="L313" s="3"/>
      <c r="M313" s="1"/>
      <c r="N313" s="1"/>
      <c r="O313" s="1"/>
      <c r="P313" s="4">
        <v>5.6929999999999996</v>
      </c>
      <c r="Q313" s="4">
        <v>3.6229999999999998</v>
      </c>
      <c r="R313" s="4">
        <v>0</v>
      </c>
      <c r="S313" s="28">
        <f>10^(((LOG((P313*1)))*2.6495)+0.60616)</f>
        <v>404.98269536991012</v>
      </c>
      <c r="T313" s="3" t="s">
        <v>181</v>
      </c>
      <c r="U313" s="3">
        <v>0.95289999999999997</v>
      </c>
      <c r="V313" s="3">
        <v>20</v>
      </c>
      <c r="W313" s="3" t="s">
        <v>178</v>
      </c>
    </row>
    <row r="314" spans="1:137" ht="56" customHeight="1">
      <c r="A314" s="1" t="s">
        <v>0</v>
      </c>
      <c r="B314" s="1" t="s">
        <v>1</v>
      </c>
      <c r="C314" s="2" t="s">
        <v>2</v>
      </c>
      <c r="D314" s="2" t="s">
        <v>9</v>
      </c>
      <c r="E314" s="3">
        <v>41427</v>
      </c>
      <c r="F314" s="1">
        <v>1</v>
      </c>
      <c r="G314" s="3" t="s">
        <v>72</v>
      </c>
      <c r="H314" s="1" t="s">
        <v>73</v>
      </c>
      <c r="I314" s="65"/>
      <c r="J314" s="3" t="s">
        <v>87</v>
      </c>
      <c r="K314" s="3" t="s">
        <v>157</v>
      </c>
      <c r="L314" s="3"/>
      <c r="M314" s="1" t="s">
        <v>21</v>
      </c>
      <c r="N314" s="1"/>
      <c r="O314" s="1"/>
      <c r="P314" s="4">
        <v>2.851</v>
      </c>
      <c r="Q314" s="4">
        <v>2.0300000000000002</v>
      </c>
      <c r="R314" s="4">
        <v>0</v>
      </c>
      <c r="S314" s="28">
        <f>(10^(((LOG((P314*Q314)))*1.734)+1.279))</f>
        <v>399.17497297117382</v>
      </c>
      <c r="T314" s="3" t="s">
        <v>161</v>
      </c>
      <c r="U314" s="3">
        <v>0.93100000000000005</v>
      </c>
      <c r="V314" s="3">
        <v>32.4</v>
      </c>
      <c r="W314" s="3" t="s">
        <v>162</v>
      </c>
      <c r="X314" s="58"/>
      <c r="Y314" s="28">
        <f>10^((((LOG(P314*Q314))*1.689)+1.776))</f>
        <v>1158.3801532638265</v>
      </c>
      <c r="Z314" s="28">
        <f>10^((((LOG(P314*Q314))*1.5)+1.33))</f>
        <v>297.67330052504877</v>
      </c>
      <c r="AA314" s="28">
        <f>10^((((LOG(P314*Q314))*1.684)+1.586))</f>
        <v>741.37620307104658</v>
      </c>
      <c r="AB314" s="59">
        <f>10^((((LOG(P314*Q314))*1.734)+1.279))</f>
        <v>399.17497297117382</v>
      </c>
      <c r="AC314" s="28">
        <f>10^((((LOG(P314*Q314))*1.624)+1.427))</f>
        <v>462.68886342435349</v>
      </c>
      <c r="AD314" s="28">
        <f>10^((((LOG(P314*Q314))*1.47)+1.26))</f>
        <v>240.3615993832567</v>
      </c>
    </row>
    <row r="315" spans="1:137" ht="56" customHeight="1">
      <c r="A315" s="1" t="s">
        <v>0</v>
      </c>
      <c r="B315" s="1" t="s">
        <v>1</v>
      </c>
      <c r="C315" s="2" t="s">
        <v>2</v>
      </c>
      <c r="D315" s="2" t="s">
        <v>3</v>
      </c>
      <c r="E315" s="3">
        <v>892</v>
      </c>
      <c r="F315" s="1" t="s">
        <v>51</v>
      </c>
      <c r="G315" s="3" t="s">
        <v>59</v>
      </c>
      <c r="H315" s="1" t="s">
        <v>60</v>
      </c>
      <c r="I315" s="3" t="s">
        <v>12</v>
      </c>
      <c r="J315" s="3" t="s">
        <v>54</v>
      </c>
      <c r="K315" s="3" t="s">
        <v>121</v>
      </c>
      <c r="L315" s="3"/>
      <c r="M315" s="1" t="s">
        <v>8</v>
      </c>
      <c r="N315" s="1"/>
      <c r="O315" s="1"/>
      <c r="P315" s="4">
        <v>3.9889999999999999</v>
      </c>
      <c r="Q315" s="4">
        <v>1.3240000000000001</v>
      </c>
      <c r="R315" s="4">
        <v>0</v>
      </c>
      <c r="S315" s="28">
        <f>10^(((LOG((P315*Q315)))*1.624)+1.427)</f>
        <v>398.79461266564226</v>
      </c>
      <c r="T315" s="3" t="s">
        <v>147</v>
      </c>
      <c r="U315" s="3">
        <v>0.94299999999999995</v>
      </c>
      <c r="V315" s="3">
        <v>29.1</v>
      </c>
      <c r="W315" s="3" t="s">
        <v>142</v>
      </c>
      <c r="X315" s="58"/>
      <c r="Y315" s="28">
        <f>10^((((LOG(P315*Q315))*1.689)+1.776))</f>
        <v>992.49462662550832</v>
      </c>
      <c r="Z315" s="28">
        <f>10^((((LOG(P315*Q315))*1.5)+1.33))</f>
        <v>259.49442515216623</v>
      </c>
      <c r="AA315" s="28">
        <f>10^((((LOG(P315*Q315))*1.684)+1.586))</f>
        <v>635.49831600144864</v>
      </c>
      <c r="AB315" s="28">
        <f>10^((((LOG(P315*Q315))*1.734)+1.279))</f>
        <v>340.60577338597386</v>
      </c>
      <c r="AC315" s="59">
        <f>10^((((LOG(P315*Q315))*1.624)+1.427))</f>
        <v>398.79461266564226</v>
      </c>
      <c r="AD315" s="28">
        <f>10^((((LOG(P315*Q315))*1.47)+1.26))</f>
        <v>210.10939463520248</v>
      </c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</row>
    <row r="316" spans="1:137" ht="56" customHeight="1">
      <c r="A316" s="1" t="s">
        <v>0</v>
      </c>
      <c r="B316" s="1" t="s">
        <v>1</v>
      </c>
      <c r="C316" s="2" t="s">
        <v>2</v>
      </c>
      <c r="D316" s="2" t="s">
        <v>9</v>
      </c>
      <c r="E316" s="3">
        <v>40279</v>
      </c>
      <c r="F316" s="1">
        <v>68</v>
      </c>
      <c r="G316" s="3" t="s">
        <v>10</v>
      </c>
      <c r="H316" s="1" t="s">
        <v>11</v>
      </c>
      <c r="I316" s="3" t="s">
        <v>12</v>
      </c>
      <c r="J316" s="3" t="s">
        <v>85</v>
      </c>
      <c r="K316" s="3" t="s">
        <v>160</v>
      </c>
      <c r="L316" s="3"/>
      <c r="M316" s="1"/>
      <c r="N316" s="1"/>
      <c r="O316" s="1"/>
      <c r="P316" s="4">
        <v>3.2890000000000001</v>
      </c>
      <c r="Q316" s="4">
        <v>2.1030000000000002</v>
      </c>
      <c r="R316" s="4">
        <v>0</v>
      </c>
      <c r="S316" s="28">
        <f>10^(((LOG((P316*Q316)))*1.5)+1.33)</f>
        <v>388.91502287942592</v>
      </c>
      <c r="T316" s="3" t="s">
        <v>209</v>
      </c>
      <c r="U316" s="3">
        <v>0.92</v>
      </c>
      <c r="V316" s="3">
        <v>41.2</v>
      </c>
      <c r="W316" s="3" t="s">
        <v>204</v>
      </c>
      <c r="X316" s="58"/>
      <c r="Y316" s="28">
        <f>10^((((LOG(P316*Q316))*1.689)+1.776))</f>
        <v>1565.2957781360856</v>
      </c>
      <c r="Z316" s="59">
        <f>10^((((LOG(P316*Q316))*1.5)+1.33))</f>
        <v>388.91502287942592</v>
      </c>
      <c r="AA316" s="28">
        <f>10^((((LOG(P316*Q316))*1.684)+1.586))</f>
        <v>1000.9143094866188</v>
      </c>
      <c r="AB316" s="28">
        <f>10^((((LOG(P316*Q316))*1.734)+1.279))</f>
        <v>543.74096729281962</v>
      </c>
      <c r="AC316" s="28">
        <f>10^((((LOG(P316*Q316))*1.624)+1.427))</f>
        <v>618.02025569170712</v>
      </c>
      <c r="AD316" s="28">
        <f>10^((((LOG(P316*Q316))*1.47)+1.26))</f>
        <v>312.36159002621741</v>
      </c>
      <c r="EG316" s="8"/>
    </row>
    <row r="317" spans="1:137" ht="56" customHeight="1">
      <c r="A317" s="1" t="s">
        <v>0</v>
      </c>
      <c r="B317" s="1" t="s">
        <v>1</v>
      </c>
      <c r="C317" s="2" t="s">
        <v>2</v>
      </c>
      <c r="D317" s="2" t="s">
        <v>9</v>
      </c>
      <c r="E317" s="3">
        <v>40279</v>
      </c>
      <c r="F317" s="1">
        <v>97</v>
      </c>
      <c r="G317" s="3" t="s">
        <v>10</v>
      </c>
      <c r="H317" s="1" t="s">
        <v>11</v>
      </c>
      <c r="I317" s="3" t="s">
        <v>12</v>
      </c>
      <c r="J317" s="3" t="s">
        <v>213</v>
      </c>
      <c r="K317" s="3" t="s">
        <v>219</v>
      </c>
      <c r="L317" s="3"/>
      <c r="M317" s="1"/>
      <c r="N317" s="1"/>
      <c r="O317" s="8"/>
      <c r="P317" s="4">
        <v>4.3860000000000001</v>
      </c>
      <c r="Q317" s="4">
        <v>7.8019999999999996</v>
      </c>
      <c r="R317" s="4">
        <v>0</v>
      </c>
      <c r="S317" s="28">
        <f>EXP(((LN((Q317))*3.125)+-0.463))</f>
        <v>386.42501820083834</v>
      </c>
      <c r="T317" s="5" t="s">
        <v>214</v>
      </c>
      <c r="U317" s="3">
        <v>0.97</v>
      </c>
      <c r="V317" s="3">
        <v>43.4</v>
      </c>
      <c r="W317" s="3" t="s">
        <v>217</v>
      </c>
      <c r="X317" s="1"/>
      <c r="Y317" s="28"/>
      <c r="Z317" s="6"/>
      <c r="AA317" s="6"/>
      <c r="AB317" s="6"/>
      <c r="AC317" s="6"/>
      <c r="AD317" s="6"/>
      <c r="EG317" s="8"/>
    </row>
    <row r="318" spans="1:137" ht="56" customHeight="1">
      <c r="A318" s="1" t="s">
        <v>0</v>
      </c>
      <c r="B318" s="1" t="s">
        <v>1</v>
      </c>
      <c r="C318" s="2" t="s">
        <v>2</v>
      </c>
      <c r="D318" s="2" t="s">
        <v>3</v>
      </c>
      <c r="E318" s="3">
        <v>45614</v>
      </c>
      <c r="F318" s="1">
        <v>1</v>
      </c>
      <c r="G318" s="3" t="s">
        <v>44</v>
      </c>
      <c r="H318" s="1" t="s">
        <v>45</v>
      </c>
      <c r="I318" s="1" t="s">
        <v>12</v>
      </c>
      <c r="J318" s="3" t="s">
        <v>85</v>
      </c>
      <c r="K318" s="3" t="s">
        <v>160</v>
      </c>
      <c r="L318" s="3"/>
      <c r="M318" s="1" t="s">
        <v>8</v>
      </c>
      <c r="N318" s="1"/>
      <c r="O318" s="1"/>
      <c r="P318" s="4">
        <v>2.589</v>
      </c>
      <c r="Q318" s="4">
        <v>2.6160000000000001</v>
      </c>
      <c r="R318" s="4">
        <v>0</v>
      </c>
      <c r="S318" s="28">
        <f>10^(((LOG((P318*Q318)))*1.5)+1.33)</f>
        <v>376.83799561151295</v>
      </c>
      <c r="T318" s="3" t="s">
        <v>209</v>
      </c>
      <c r="U318" s="3">
        <v>0.92</v>
      </c>
      <c r="V318" s="3">
        <v>41.2</v>
      </c>
      <c r="W318" s="3" t="s">
        <v>204</v>
      </c>
      <c r="X318" s="58"/>
      <c r="Y318" s="28">
        <f>10^((((LOG(P318*Q318))*1.689)+1.776))</f>
        <v>1510.6719851578437</v>
      </c>
      <c r="Z318" s="59">
        <f>10^((((LOG(P318*Q318))*1.5)+1.33))</f>
        <v>376.83799561151295</v>
      </c>
      <c r="AA318" s="28">
        <f>10^((((LOG(P318*Q318))*1.684)+1.586))</f>
        <v>966.0871965882493</v>
      </c>
      <c r="AB318" s="28">
        <f>10^((((LOG(P318*Q318))*1.734)+1.279))</f>
        <v>524.26976939208248</v>
      </c>
      <c r="AC318" s="28">
        <f>10^((((LOG(P318*Q318))*1.624)+1.427))</f>
        <v>597.26922680486007</v>
      </c>
      <c r="AD318" s="28">
        <f>10^((((LOG(P318*Q318))*1.47)+1.26))</f>
        <v>302.85279872886832</v>
      </c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</row>
    <row r="319" spans="1:137" ht="56" customHeight="1">
      <c r="A319" s="1" t="s">
        <v>0</v>
      </c>
      <c r="B319" s="1" t="s">
        <v>1</v>
      </c>
      <c r="C319" s="2" t="s">
        <v>2</v>
      </c>
      <c r="D319" s="2" t="s">
        <v>3</v>
      </c>
      <c r="E319" s="3">
        <v>31322</v>
      </c>
      <c r="F319" s="1">
        <v>1</v>
      </c>
      <c r="G319" s="3" t="s">
        <v>78</v>
      </c>
      <c r="H319" s="1" t="s">
        <v>79</v>
      </c>
      <c r="I319" s="3" t="s">
        <v>12</v>
      </c>
      <c r="J319" s="3" t="s">
        <v>182</v>
      </c>
      <c r="K319" s="3" t="s">
        <v>180</v>
      </c>
      <c r="L319" s="3"/>
      <c r="M319" s="1" t="s">
        <v>8</v>
      </c>
      <c r="N319" s="1"/>
      <c r="O319" s="1"/>
      <c r="P319" s="4">
        <v>5.38</v>
      </c>
      <c r="Q319" s="4">
        <v>2.7</v>
      </c>
      <c r="R319" s="4">
        <v>0</v>
      </c>
      <c r="S319" s="28">
        <f>10^(((LOG((P319*1)))*2.6495)+0.60616)</f>
        <v>348.63231471550483</v>
      </c>
      <c r="T319" s="3" t="s">
        <v>181</v>
      </c>
      <c r="U319" s="3">
        <v>0.95289999999999997</v>
      </c>
      <c r="V319" s="3">
        <v>20</v>
      </c>
      <c r="W319" s="3" t="s">
        <v>178</v>
      </c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</row>
    <row r="320" spans="1:137" ht="56" customHeight="1">
      <c r="A320" s="34" t="s">
        <v>0</v>
      </c>
      <c r="B320" s="34" t="s">
        <v>1</v>
      </c>
      <c r="C320" s="35" t="s">
        <v>2</v>
      </c>
      <c r="D320" s="35" t="s">
        <v>9</v>
      </c>
      <c r="E320" s="36">
        <v>43192</v>
      </c>
      <c r="F320" s="36">
        <v>26</v>
      </c>
      <c r="G320" s="36" t="s">
        <v>46</v>
      </c>
      <c r="H320" s="34"/>
      <c r="I320" s="65" t="s">
        <v>175</v>
      </c>
      <c r="J320" s="36" t="s">
        <v>54</v>
      </c>
      <c r="K320" s="36" t="s">
        <v>121</v>
      </c>
      <c r="L320" s="36"/>
      <c r="M320" s="34" t="s">
        <v>21</v>
      </c>
      <c r="N320" s="34"/>
      <c r="O320" s="37"/>
      <c r="P320" s="38">
        <v>3.8890000000000002</v>
      </c>
      <c r="Q320" s="38">
        <v>1.236</v>
      </c>
      <c r="R320" s="38">
        <v>0</v>
      </c>
      <c r="S320" s="39">
        <f>10^(((LOG((P320*Q320)))*1.624)+1.427)</f>
        <v>342.24319073345316</v>
      </c>
      <c r="T320" s="36" t="s">
        <v>147</v>
      </c>
      <c r="U320" s="36">
        <v>0.94299999999999995</v>
      </c>
      <c r="V320" s="36">
        <v>29.1</v>
      </c>
      <c r="W320" s="36" t="s">
        <v>142</v>
      </c>
      <c r="X320" s="63"/>
      <c r="Y320" s="39">
        <f>10^((((LOG(P320*Q320))*1.689)+1.776))</f>
        <v>846.55559248215877</v>
      </c>
      <c r="Z320" s="39">
        <f>10^((((LOG(P320*Q320))*1.5)+1.33))</f>
        <v>225.31215471257076</v>
      </c>
      <c r="AA320" s="39">
        <f>10^((((LOG(P320*Q320))*1.684)+1.586))</f>
        <v>542.30823714927647</v>
      </c>
      <c r="AB320" s="39">
        <f>10^((((LOG(P320*Q320))*1.734)+1.279))</f>
        <v>289.29373041500827</v>
      </c>
      <c r="AC320" s="64">
        <f>10^((((LOG(P320*Q320))*1.624)+1.427))</f>
        <v>342.24319073345316</v>
      </c>
      <c r="AD320" s="39">
        <f>10^((((LOG(P320*Q320))*1.47)+1.26))</f>
        <v>182.94853175798698</v>
      </c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</row>
    <row r="321" spans="1:137" ht="56" customHeight="1">
      <c r="A321" s="1" t="s">
        <v>0</v>
      </c>
      <c r="B321" s="1" t="s">
        <v>1</v>
      </c>
      <c r="C321" s="2" t="s">
        <v>2</v>
      </c>
      <c r="D321" s="2" t="s">
        <v>3</v>
      </c>
      <c r="E321" s="3">
        <v>908</v>
      </c>
      <c r="F321" s="1">
        <v>831</v>
      </c>
      <c r="G321" s="3" t="s">
        <v>4</v>
      </c>
      <c r="H321" s="1" t="s">
        <v>5</v>
      </c>
      <c r="I321" s="3" t="s">
        <v>12</v>
      </c>
      <c r="J321" s="3" t="s">
        <v>190</v>
      </c>
      <c r="K321" s="3" t="s">
        <v>189</v>
      </c>
      <c r="M321" s="47" t="s">
        <v>21</v>
      </c>
      <c r="N321" s="47"/>
      <c r="O321" s="47"/>
      <c r="P321" s="49">
        <v>7.51</v>
      </c>
      <c r="Q321" s="49">
        <v>5.5469999999999997</v>
      </c>
      <c r="R321" s="49">
        <v>0</v>
      </c>
      <c r="S321" s="46">
        <f>10^(((LOG(P321))*2.8409))+0.3222</f>
        <v>307.65258289668691</v>
      </c>
      <c r="T321" s="5" t="s">
        <v>191</v>
      </c>
      <c r="U321" s="3">
        <v>0.95399999999999996</v>
      </c>
      <c r="V321" s="3">
        <v>20</v>
      </c>
      <c r="W321" s="3" t="s">
        <v>178</v>
      </c>
      <c r="EG321" s="7"/>
    </row>
    <row r="322" spans="1:137" s="40" customFormat="1" ht="56" customHeight="1">
      <c r="A322" s="1" t="s">
        <v>0</v>
      </c>
      <c r="B322" s="1" t="s">
        <v>1</v>
      </c>
      <c r="C322" s="2" t="s">
        <v>2</v>
      </c>
      <c r="D322" s="2" t="s">
        <v>9</v>
      </c>
      <c r="E322" s="3">
        <v>31141</v>
      </c>
      <c r="F322" s="1">
        <v>49</v>
      </c>
      <c r="G322" s="3" t="s">
        <v>86</v>
      </c>
      <c r="H322" s="1" t="s">
        <v>19</v>
      </c>
      <c r="I322" s="3" t="s">
        <v>12</v>
      </c>
      <c r="J322" s="3" t="s">
        <v>85</v>
      </c>
      <c r="K322" s="3" t="s">
        <v>160</v>
      </c>
      <c r="L322" s="3"/>
      <c r="M322" s="1" t="s">
        <v>21</v>
      </c>
      <c r="N322" s="1"/>
      <c r="O322" s="1"/>
      <c r="P322" s="4">
        <v>3.0750000000000002</v>
      </c>
      <c r="Q322" s="4">
        <v>1.8239999999999998</v>
      </c>
      <c r="R322" s="4">
        <v>0</v>
      </c>
      <c r="S322" s="28">
        <f>10^(((LOG((P322*Q322)))*1.5)+1.33)</f>
        <v>283.99123160321625</v>
      </c>
      <c r="T322" s="3" t="s">
        <v>209</v>
      </c>
      <c r="U322" s="3">
        <v>0.92</v>
      </c>
      <c r="V322" s="3">
        <v>41.2</v>
      </c>
      <c r="W322" s="3" t="s">
        <v>204</v>
      </c>
      <c r="X322" s="58"/>
      <c r="Y322" s="28">
        <f>10^((((LOG(P322*Q322))*1.689)+1.776))</f>
        <v>1098.6044465649727</v>
      </c>
      <c r="Z322" s="59">
        <f>10^((((LOG(P322*Q322))*1.5)+1.33))</f>
        <v>283.99123160321625</v>
      </c>
      <c r="AA322" s="28">
        <f>10^((((LOG(P322*Q322))*1.684)+1.586))</f>
        <v>703.22937354403302</v>
      </c>
      <c r="AB322" s="28">
        <f>10^((((LOG(P322*Q322))*1.734)+1.279))</f>
        <v>378.04239024845367</v>
      </c>
      <c r="AC322" s="28">
        <f>10^((((LOG(P322*Q322))*1.624)+1.427))</f>
        <v>439.70844372925052</v>
      </c>
      <c r="AD322" s="28">
        <f>10^((((LOG(P322*Q322))*1.47)+1.26))</f>
        <v>229.52967012872784</v>
      </c>
    </row>
    <row r="323" spans="1:137" ht="56" customHeight="1">
      <c r="A323" s="1" t="s">
        <v>0</v>
      </c>
      <c r="B323" s="1" t="s">
        <v>1</v>
      </c>
      <c r="C323" s="2" t="s">
        <v>2</v>
      </c>
      <c r="D323" s="2" t="s">
        <v>3</v>
      </c>
      <c r="E323" s="3">
        <v>908</v>
      </c>
      <c r="F323" s="1">
        <v>250</v>
      </c>
      <c r="G323" s="3" t="s">
        <v>4</v>
      </c>
      <c r="H323" s="1" t="s">
        <v>5</v>
      </c>
      <c r="I323" s="3" t="s">
        <v>6</v>
      </c>
      <c r="J323" s="3" t="s">
        <v>213</v>
      </c>
      <c r="K323" s="3" t="s">
        <v>219</v>
      </c>
      <c r="L323" s="3"/>
      <c r="M323" s="1" t="s">
        <v>8</v>
      </c>
      <c r="N323" s="1"/>
      <c r="O323" s="1"/>
      <c r="P323" s="4">
        <v>3.8130000000000002</v>
      </c>
      <c r="Q323" s="4">
        <v>6.99</v>
      </c>
      <c r="R323" s="4">
        <v>0</v>
      </c>
      <c r="S323" s="28">
        <f>EXP(((LN((Q323))*3.125)+-0.463))</f>
        <v>274.10239426275496</v>
      </c>
      <c r="T323" s="5" t="s">
        <v>214</v>
      </c>
      <c r="U323" s="3">
        <v>0.97</v>
      </c>
      <c r="V323" s="3">
        <v>43.4</v>
      </c>
      <c r="W323" s="3" t="s">
        <v>215</v>
      </c>
      <c r="X323" s="1"/>
      <c r="Y323" s="28"/>
      <c r="Z323" s="6"/>
      <c r="AA323" s="6"/>
      <c r="AB323" s="6"/>
      <c r="AC323" s="6"/>
      <c r="AD323" s="6"/>
    </row>
    <row r="324" spans="1:137" ht="56" customHeight="1">
      <c r="A324" s="1" t="s">
        <v>0</v>
      </c>
      <c r="B324" s="1" t="s">
        <v>1</v>
      </c>
      <c r="C324" s="2" t="s">
        <v>2</v>
      </c>
      <c r="D324" s="2" t="s">
        <v>17</v>
      </c>
      <c r="E324" s="3">
        <v>725</v>
      </c>
      <c r="F324" s="1">
        <v>398</v>
      </c>
      <c r="G324" s="3" t="s">
        <v>40</v>
      </c>
      <c r="H324" s="1" t="s">
        <v>41</v>
      </c>
      <c r="I324" s="3" t="s">
        <v>12</v>
      </c>
      <c r="J324" s="3" t="s">
        <v>85</v>
      </c>
      <c r="K324" s="3" t="s">
        <v>160</v>
      </c>
      <c r="L324" s="3"/>
      <c r="M324" s="1" t="s">
        <v>8</v>
      </c>
      <c r="N324" s="1"/>
      <c r="O324" s="1"/>
      <c r="P324" s="4">
        <v>2.7</v>
      </c>
      <c r="Q324" s="4">
        <v>1.94</v>
      </c>
      <c r="R324" s="4">
        <v>0</v>
      </c>
      <c r="S324" s="28">
        <f>10^(((LOG((P324*Q324)))*1.5)+1.33)</f>
        <v>256.29978456464886</v>
      </c>
      <c r="T324" s="3" t="s">
        <v>209</v>
      </c>
      <c r="U324" s="3">
        <v>0.92</v>
      </c>
      <c r="V324" s="3">
        <v>41.2</v>
      </c>
      <c r="W324" s="3" t="s">
        <v>204</v>
      </c>
      <c r="X324" s="58"/>
      <c r="Y324" s="28">
        <f>10^((((LOG(P324*Q324))*1.689)+1.776))</f>
        <v>978.74717042889097</v>
      </c>
      <c r="Z324" s="59">
        <f>10^((((LOG(P324*Q324))*1.5)+1.33))</f>
        <v>256.29978456464886</v>
      </c>
      <c r="AA324" s="28">
        <f>10^((((LOG(P324*Q324))*1.684)+1.586))</f>
        <v>626.72164199542215</v>
      </c>
      <c r="AB324" s="28">
        <f>10^((((LOG(P324*Q324))*1.734)+1.279))</f>
        <v>335.76310063245728</v>
      </c>
      <c r="AC324" s="28">
        <f>10^((((LOG(P324*Q324))*1.624)+1.427))</f>
        <v>393.48190236268186</v>
      </c>
      <c r="AD324" s="28">
        <f>10^((((LOG(P324*Q324))*1.47)+1.26))</f>
        <v>207.57415387830684</v>
      </c>
      <c r="EG324" s="8"/>
    </row>
    <row r="325" spans="1:137" ht="56" customHeight="1">
      <c r="A325" s="1" t="s">
        <v>0</v>
      </c>
      <c r="B325" s="1" t="s">
        <v>1</v>
      </c>
      <c r="C325" s="2" t="s">
        <v>2</v>
      </c>
      <c r="D325" s="2" t="s">
        <v>3</v>
      </c>
      <c r="E325" s="3">
        <v>908</v>
      </c>
      <c r="F325" s="1">
        <v>554</v>
      </c>
      <c r="G325" s="3" t="s">
        <v>4</v>
      </c>
      <c r="H325" s="1" t="s">
        <v>5</v>
      </c>
      <c r="I325" s="3" t="s">
        <v>6</v>
      </c>
      <c r="J325" s="3" t="s">
        <v>213</v>
      </c>
      <c r="K325" s="3" t="s">
        <v>219</v>
      </c>
      <c r="L325" s="3"/>
      <c r="M325" s="1" t="s">
        <v>8</v>
      </c>
      <c r="N325" s="1"/>
      <c r="O325" s="1"/>
      <c r="P325" s="4">
        <v>3.5710000000000002</v>
      </c>
      <c r="Q325" s="4">
        <v>6.7159999999999993</v>
      </c>
      <c r="R325" s="4">
        <v>0</v>
      </c>
      <c r="S325" s="28">
        <f>EXP(((LN((Q325))*3.125)+-0.463))</f>
        <v>241.90372345791201</v>
      </c>
      <c r="T325" s="5" t="s">
        <v>214</v>
      </c>
      <c r="U325" s="3">
        <v>0.97</v>
      </c>
      <c r="V325" s="3">
        <v>43.4</v>
      </c>
      <c r="W325" s="3" t="s">
        <v>216</v>
      </c>
      <c r="X325" s="1"/>
      <c r="Y325" s="28"/>
      <c r="Z325" s="6"/>
      <c r="AA325" s="6"/>
      <c r="AB325" s="6"/>
      <c r="AC325" s="6"/>
      <c r="AD325" s="6"/>
      <c r="EG325" s="7"/>
    </row>
    <row r="326" spans="1:137" ht="56" customHeight="1">
      <c r="A326" s="1" t="s">
        <v>0</v>
      </c>
      <c r="B326" s="1" t="s">
        <v>1</v>
      </c>
      <c r="C326" s="2" t="s">
        <v>2</v>
      </c>
      <c r="D326" s="2" t="s">
        <v>3</v>
      </c>
      <c r="E326" s="3">
        <v>908</v>
      </c>
      <c r="F326" s="1">
        <v>831</v>
      </c>
      <c r="G326" s="3" t="s">
        <v>4</v>
      </c>
      <c r="H326" s="1" t="s">
        <v>5</v>
      </c>
      <c r="I326" s="3" t="s">
        <v>12</v>
      </c>
      <c r="J326" s="3" t="s">
        <v>190</v>
      </c>
      <c r="K326" s="3" t="s">
        <v>189</v>
      </c>
      <c r="L326" s="3"/>
      <c r="M326" s="1" t="s">
        <v>21</v>
      </c>
      <c r="N326" s="1"/>
      <c r="O326" s="1"/>
      <c r="P326" s="4">
        <v>6.4459999999999997</v>
      </c>
      <c r="Q326" s="4">
        <v>4.83</v>
      </c>
      <c r="R326" s="4">
        <v>0</v>
      </c>
      <c r="S326" s="46">
        <f>10^(((LOG(P326))*2.8409))+0.3222</f>
        <v>199.44125230705009</v>
      </c>
      <c r="T326" s="5" t="s">
        <v>191</v>
      </c>
      <c r="U326" s="3">
        <v>0.95399999999999996</v>
      </c>
      <c r="V326" s="3">
        <v>20</v>
      </c>
      <c r="W326" s="3" t="s">
        <v>178</v>
      </c>
    </row>
    <row r="327" spans="1:137" ht="56" customHeight="1">
      <c r="A327" s="1" t="s">
        <v>0</v>
      </c>
      <c r="B327" s="1" t="s">
        <v>1</v>
      </c>
      <c r="C327" s="2" t="s">
        <v>2</v>
      </c>
      <c r="D327" s="2" t="s">
        <v>3</v>
      </c>
      <c r="E327" s="3">
        <v>45614</v>
      </c>
      <c r="F327" s="1">
        <v>1</v>
      </c>
      <c r="G327" s="3" t="s">
        <v>44</v>
      </c>
      <c r="H327" s="1" t="s">
        <v>45</v>
      </c>
      <c r="I327" s="1" t="s">
        <v>12</v>
      </c>
      <c r="J327" s="3" t="s">
        <v>88</v>
      </c>
      <c r="K327" s="3" t="s">
        <v>158</v>
      </c>
      <c r="L327" s="3"/>
      <c r="M327" s="1" t="s">
        <v>8</v>
      </c>
      <c r="N327" s="1"/>
      <c r="O327" s="1"/>
      <c r="P327" s="4">
        <v>2.0949999999999998</v>
      </c>
      <c r="Q327" s="4">
        <v>2.2160000000000002</v>
      </c>
      <c r="R327" s="4">
        <v>0</v>
      </c>
      <c r="S327" s="28">
        <f>10^(((LOG((P327*Q327)))*1.47)+1.26)</f>
        <v>173.83133341332191</v>
      </c>
      <c r="T327" s="3" t="s">
        <v>210</v>
      </c>
      <c r="U327" s="3">
        <v>0.88</v>
      </c>
      <c r="V327" s="3">
        <v>44.9</v>
      </c>
      <c r="W327" s="3" t="s">
        <v>204</v>
      </c>
      <c r="X327" s="58"/>
      <c r="Y327" s="28">
        <f>10^((((LOG(P327*Q327))*1.689)+1.776))</f>
        <v>798.26509573530939</v>
      </c>
      <c r="Z327" s="28">
        <f>10^((((LOG(P327*Q327))*1.5)+1.33))</f>
        <v>213.86054785490549</v>
      </c>
      <c r="AA327" s="28">
        <f>10^((((LOG(P327*Q327))*1.684)+1.586))</f>
        <v>511.46199838434205</v>
      </c>
      <c r="AB327" s="28">
        <f>10^((((LOG(P327*Q327))*1.734)+1.279))</f>
        <v>272.36485080801515</v>
      </c>
      <c r="AC327" s="28">
        <f>10^((((LOG(P327*Q327))*1.624)+1.427))</f>
        <v>323.45073635460705</v>
      </c>
      <c r="AD327" s="59">
        <f>10^((((LOG(P327*Q327))*1.47)+1.26))</f>
        <v>173.83133341332191</v>
      </c>
    </row>
    <row r="328" spans="1:137" ht="56" customHeight="1">
      <c r="A328" s="1" t="s">
        <v>0</v>
      </c>
      <c r="B328" s="1" t="s">
        <v>1</v>
      </c>
      <c r="C328" s="2" t="s">
        <v>2</v>
      </c>
      <c r="D328" s="2" t="s">
        <v>3</v>
      </c>
      <c r="E328" s="3">
        <v>908</v>
      </c>
      <c r="F328" s="1">
        <v>555</v>
      </c>
      <c r="G328" s="3" t="s">
        <v>4</v>
      </c>
      <c r="H328" s="1" t="s">
        <v>5</v>
      </c>
      <c r="I328" s="3" t="s">
        <v>6</v>
      </c>
      <c r="J328" s="3" t="s">
        <v>190</v>
      </c>
      <c r="K328" s="3" t="s">
        <v>189</v>
      </c>
      <c r="L328" s="3"/>
      <c r="M328" s="1" t="s">
        <v>8</v>
      </c>
      <c r="N328" s="1"/>
      <c r="O328" s="1"/>
      <c r="P328" s="4">
        <v>6.0729999999999995</v>
      </c>
      <c r="Q328" s="4">
        <v>4.5389999999999997</v>
      </c>
      <c r="R328" s="4">
        <v>0</v>
      </c>
      <c r="S328" s="46">
        <f>10^(((LOG(P328))*2.8409))+0.3222</f>
        <v>168.4232326533228</v>
      </c>
      <c r="T328" s="5" t="s">
        <v>191</v>
      </c>
      <c r="U328" s="3">
        <v>0.95399999999999996</v>
      </c>
      <c r="V328" s="3">
        <v>20</v>
      </c>
      <c r="W328" s="3" t="s">
        <v>178</v>
      </c>
      <c r="EG328" s="7"/>
    </row>
    <row r="329" spans="1:137" s="18" customFormat="1" ht="56" customHeight="1">
      <c r="A329" s="1" t="s">
        <v>0</v>
      </c>
      <c r="B329" s="1" t="s">
        <v>1</v>
      </c>
      <c r="C329" s="2" t="s">
        <v>2</v>
      </c>
      <c r="D329" s="2" t="s">
        <v>3</v>
      </c>
      <c r="E329" s="3">
        <v>908</v>
      </c>
      <c r="F329" s="1">
        <v>248</v>
      </c>
      <c r="G329" s="3" t="s">
        <v>4</v>
      </c>
      <c r="H329" s="1" t="s">
        <v>5</v>
      </c>
      <c r="I329" s="3" t="s">
        <v>6</v>
      </c>
      <c r="J329" s="3" t="s">
        <v>190</v>
      </c>
      <c r="K329" s="3" t="s">
        <v>189</v>
      </c>
      <c r="L329" s="3"/>
      <c r="M329" s="1" t="s">
        <v>8</v>
      </c>
      <c r="N329" s="1"/>
      <c r="O329" s="1"/>
      <c r="P329" s="4">
        <v>5.8740000000000006</v>
      </c>
      <c r="Q329" s="4">
        <v>4.3879999999999999</v>
      </c>
      <c r="R329" s="4">
        <v>0</v>
      </c>
      <c r="S329" s="46">
        <f>10^(((LOG(P329))*2.8409))+0.3222</f>
        <v>153.24225176439879</v>
      </c>
      <c r="T329" s="5" t="s">
        <v>191</v>
      </c>
      <c r="U329" s="3">
        <v>0.95399999999999996</v>
      </c>
      <c r="V329" s="3">
        <v>20</v>
      </c>
      <c r="W329" s="3" t="s">
        <v>178</v>
      </c>
      <c r="X329"/>
      <c r="Y329"/>
      <c r="Z329"/>
      <c r="AA329"/>
      <c r="AB329"/>
      <c r="AC329"/>
      <c r="AD329"/>
    </row>
    <row r="330" spans="1:137" ht="56" customHeight="1">
      <c r="A330" s="1" t="s">
        <v>0</v>
      </c>
      <c r="B330" s="1" t="s">
        <v>1</v>
      </c>
      <c r="C330" s="2" t="s">
        <v>2</v>
      </c>
      <c r="D330" s="2" t="s">
        <v>9</v>
      </c>
      <c r="E330" s="3">
        <v>40279</v>
      </c>
      <c r="F330" s="1">
        <v>1</v>
      </c>
      <c r="G330" s="3" t="s">
        <v>10</v>
      </c>
      <c r="H330" s="1" t="s">
        <v>11</v>
      </c>
      <c r="I330" s="3" t="s">
        <v>12</v>
      </c>
      <c r="J330" s="3" t="s">
        <v>190</v>
      </c>
      <c r="K330" s="3" t="s">
        <v>189</v>
      </c>
      <c r="L330" s="3"/>
      <c r="M330" s="1"/>
      <c r="N330" s="1"/>
      <c r="O330" s="1"/>
      <c r="P330" s="4">
        <v>5.8330000000000002</v>
      </c>
      <c r="Q330" s="4">
        <v>4.1369999999999996</v>
      </c>
      <c r="R330" s="4">
        <v>0</v>
      </c>
      <c r="S330" s="39">
        <f>10^(((LOG(P330))*2.8409))+0.3222</f>
        <v>150.22940809463785</v>
      </c>
      <c r="T330" s="5" t="s">
        <v>191</v>
      </c>
      <c r="U330" s="3">
        <v>0.95399999999999996</v>
      </c>
      <c r="V330" s="3">
        <v>20</v>
      </c>
      <c r="W330" s="3" t="s">
        <v>178</v>
      </c>
    </row>
    <row r="331" spans="1:137" ht="38">
      <c r="A331" s="1" t="s">
        <v>0</v>
      </c>
      <c r="B331" s="1" t="s">
        <v>1</v>
      </c>
      <c r="C331" s="2" t="s">
        <v>2</v>
      </c>
      <c r="D331" s="2" t="s">
        <v>3</v>
      </c>
      <c r="E331" s="3">
        <v>908</v>
      </c>
      <c r="F331" s="1">
        <v>2454</v>
      </c>
      <c r="G331" s="3" t="s">
        <v>4</v>
      </c>
      <c r="H331" s="1" t="s">
        <v>5</v>
      </c>
      <c r="I331" s="3" t="s">
        <v>12</v>
      </c>
      <c r="J331" s="3" t="s">
        <v>84</v>
      </c>
      <c r="K331" s="3" t="s">
        <v>212</v>
      </c>
      <c r="L331" s="3"/>
      <c r="M331" s="1"/>
      <c r="N331" s="1"/>
      <c r="O331" s="1"/>
      <c r="P331" s="4">
        <v>2.5750000000000002</v>
      </c>
      <c r="Q331" s="4">
        <v>1.1960000000000002</v>
      </c>
      <c r="R331" s="4">
        <v>0</v>
      </c>
      <c r="S331" s="28">
        <v>124.61512547832643</v>
      </c>
      <c r="T331" s="3" t="s">
        <v>206</v>
      </c>
      <c r="U331" s="3" t="s">
        <v>207</v>
      </c>
      <c r="V331" s="3" t="s">
        <v>208</v>
      </c>
      <c r="W331" s="3" t="s">
        <v>204</v>
      </c>
      <c r="X331" s="60">
        <f>AVERAGE(Z331,AB331)</f>
        <v>124.61512547832643</v>
      </c>
      <c r="Y331" s="28">
        <f>10^((((LOG(P331*Q331))*1.689)+1.776))</f>
        <v>399.10825403675767</v>
      </c>
      <c r="Z331" s="28">
        <f>10^((((LOG(P331*Q331))*1.5)+1.33))</f>
        <v>115.54804969745324</v>
      </c>
      <c r="AA331" s="28">
        <f>10^((((LOG(P331*Q331))*1.684)+1.586))</f>
        <v>256.24073273172598</v>
      </c>
      <c r="AB331" s="28">
        <f>10^((((LOG(P331*Q331))*1.734)+1.279))</f>
        <v>133.68220125919962</v>
      </c>
      <c r="AC331" s="28">
        <f>10^((((LOG(P331*Q331))*1.624)+1.427))</f>
        <v>166.08777334157816</v>
      </c>
      <c r="AD331" s="28">
        <f>10^((((LOG(P331*Q331))*1.47)+1.26))</f>
        <v>95.083983313365465</v>
      </c>
    </row>
    <row r="332" spans="1:137" s="53" customFormat="1" ht="57">
      <c r="A332" s="1" t="s">
        <v>0</v>
      </c>
      <c r="B332" s="1" t="s">
        <v>1</v>
      </c>
      <c r="C332" s="2" t="s">
        <v>2</v>
      </c>
      <c r="D332" s="2" t="s">
        <v>3</v>
      </c>
      <c r="E332" s="3">
        <v>40450</v>
      </c>
      <c r="F332" s="1" t="s">
        <v>239</v>
      </c>
      <c r="G332" s="3" t="s">
        <v>25</v>
      </c>
      <c r="H332" s="1" t="s">
        <v>26</v>
      </c>
      <c r="I332" s="3" t="s">
        <v>12</v>
      </c>
      <c r="J332" s="3" t="s">
        <v>182</v>
      </c>
      <c r="K332" s="3" t="s">
        <v>180</v>
      </c>
      <c r="L332" s="3"/>
      <c r="M332" s="1"/>
      <c r="N332" s="1"/>
      <c r="O332" s="1"/>
      <c r="P332" s="4">
        <v>3.4240000000000004</v>
      </c>
      <c r="Q332" s="4">
        <v>4.1139999999999999</v>
      </c>
      <c r="R332" s="4">
        <v>0</v>
      </c>
      <c r="S332" s="28">
        <f>10^(((LOG((P332*1)))*2.6495)+0.60616)</f>
        <v>105.29486364822839</v>
      </c>
      <c r="T332" s="3" t="s">
        <v>181</v>
      </c>
      <c r="U332" s="3">
        <v>0.95289999999999997</v>
      </c>
      <c r="V332" s="3">
        <v>20</v>
      </c>
      <c r="W332" s="3" t="s">
        <v>178</v>
      </c>
      <c r="X332"/>
      <c r="Y332"/>
      <c r="Z332"/>
      <c r="AA332"/>
      <c r="AB332"/>
      <c r="AC332"/>
      <c r="AD332"/>
      <c r="EG332" s="54"/>
    </row>
    <row r="333" spans="1:137" s="55" customFormat="1" ht="38">
      <c r="A333" s="1" t="s">
        <v>0</v>
      </c>
      <c r="B333" s="1" t="s">
        <v>1</v>
      </c>
      <c r="C333" s="2" t="s">
        <v>2</v>
      </c>
      <c r="D333" s="2" t="s">
        <v>17</v>
      </c>
      <c r="E333" s="3">
        <v>30967</v>
      </c>
      <c r="F333" s="1">
        <v>97</v>
      </c>
      <c r="G333" s="3" t="s">
        <v>18</v>
      </c>
      <c r="H333" s="1" t="s">
        <v>19</v>
      </c>
      <c r="I333" s="3" t="s">
        <v>12</v>
      </c>
      <c r="J333" s="3" t="s">
        <v>20</v>
      </c>
      <c r="K333" s="3" t="s">
        <v>199</v>
      </c>
      <c r="L333" s="3"/>
      <c r="M333" s="1" t="s">
        <v>21</v>
      </c>
      <c r="N333" s="1"/>
      <c r="O333" s="1">
        <v>215</v>
      </c>
      <c r="P333" s="4">
        <v>0</v>
      </c>
      <c r="Q333" s="4">
        <v>0</v>
      </c>
      <c r="R333" s="4">
        <v>0</v>
      </c>
      <c r="S333" s="3"/>
      <c r="T333" s="5"/>
      <c r="U333" s="3"/>
      <c r="V333" s="3"/>
      <c r="W333" s="3"/>
      <c r="X333" s="1"/>
      <c r="Y333" s="28"/>
      <c r="Z333" s="6"/>
      <c r="AA333" s="6"/>
      <c r="AB333" s="6"/>
      <c r="AC333" s="6"/>
      <c r="AD333" s="6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  <c r="DS333" s="51"/>
      <c r="DT333" s="51"/>
      <c r="DU333" s="51"/>
      <c r="DV333" s="51"/>
      <c r="DW333" s="51"/>
      <c r="DX333" s="51"/>
      <c r="DY333" s="51"/>
      <c r="DZ333" s="51"/>
      <c r="EA333" s="51"/>
      <c r="EB333" s="51"/>
      <c r="EC333" s="51"/>
      <c r="ED333" s="51"/>
      <c r="EE333" s="51"/>
      <c r="EF333" s="51"/>
      <c r="EG333" s="52"/>
    </row>
    <row r="334" spans="1:137" s="18" customFormat="1" ht="38">
      <c r="A334" s="1" t="s">
        <v>0</v>
      </c>
      <c r="B334" s="1" t="s">
        <v>1</v>
      </c>
      <c r="C334" s="2" t="s">
        <v>2</v>
      </c>
      <c r="D334" s="2" t="s">
        <v>17</v>
      </c>
      <c r="E334" s="3">
        <v>30967</v>
      </c>
      <c r="F334" s="1">
        <v>329</v>
      </c>
      <c r="G334" s="3" t="s">
        <v>18</v>
      </c>
      <c r="H334" s="1" t="s">
        <v>19</v>
      </c>
      <c r="I334" s="3" t="s">
        <v>12</v>
      </c>
      <c r="J334" s="3" t="s">
        <v>20</v>
      </c>
      <c r="K334" s="3" t="s">
        <v>199</v>
      </c>
      <c r="L334" s="3"/>
      <c r="M334" s="1" t="s">
        <v>8</v>
      </c>
      <c r="N334" s="1"/>
      <c r="O334" s="1">
        <v>212</v>
      </c>
      <c r="P334" s="4">
        <v>0</v>
      </c>
      <c r="Q334" s="4">
        <v>0</v>
      </c>
      <c r="R334" s="4">
        <v>0</v>
      </c>
      <c r="S334" s="3"/>
      <c r="T334" s="5"/>
      <c r="U334" s="3"/>
      <c r="V334" s="3"/>
      <c r="W334" s="3"/>
      <c r="X334" s="1"/>
      <c r="Y334" s="28"/>
      <c r="Z334" s="6"/>
      <c r="AA334" s="6"/>
      <c r="AB334" s="6"/>
      <c r="AC334" s="6"/>
      <c r="AD334" s="6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</row>
    <row r="335" spans="1:137" ht="38">
      <c r="A335" s="1" t="s">
        <v>0</v>
      </c>
      <c r="B335" s="1" t="s">
        <v>1</v>
      </c>
      <c r="C335" s="2" t="s">
        <v>2</v>
      </c>
      <c r="D335" s="2" t="s">
        <v>13</v>
      </c>
      <c r="E335" s="3">
        <v>1273</v>
      </c>
      <c r="F335" s="1">
        <v>1</v>
      </c>
      <c r="G335" s="3">
        <v>-999</v>
      </c>
      <c r="H335" s="1">
        <v>-999</v>
      </c>
      <c r="I335" s="3" t="s">
        <v>12</v>
      </c>
      <c r="J335" s="1" t="s">
        <v>15</v>
      </c>
      <c r="K335" s="3" t="s">
        <v>16</v>
      </c>
      <c r="L335" s="3"/>
      <c r="M335" s="1"/>
      <c r="N335" s="1"/>
      <c r="O335" s="1"/>
      <c r="P335" s="4">
        <v>0</v>
      </c>
      <c r="Q335" s="4">
        <v>37.200000000000003</v>
      </c>
      <c r="R335" s="4">
        <v>0</v>
      </c>
      <c r="S335" s="3"/>
      <c r="T335" s="5"/>
      <c r="U335" s="3"/>
      <c r="V335" s="3"/>
      <c r="W335" s="3"/>
      <c r="X335" s="1"/>
      <c r="Y335" s="28"/>
      <c r="Z335" s="6"/>
      <c r="AA335" s="6"/>
      <c r="AB335" s="6"/>
      <c r="AC335" s="6"/>
      <c r="AD335" s="6"/>
      <c r="EG335" s="7"/>
    </row>
    <row r="337" spans="10:20" ht="18">
      <c r="J337" s="3"/>
    </row>
    <row r="338" spans="10:20" ht="18">
      <c r="J338" s="3"/>
      <c r="P338" s="4"/>
      <c r="Q338" s="4"/>
      <c r="R338" s="4"/>
      <c r="S338" s="28"/>
      <c r="T338" s="3"/>
    </row>
  </sheetData>
  <sortState xmlns:xlrd2="http://schemas.microsoft.com/office/spreadsheetml/2017/richdata2" ref="A2:AD335">
    <sortCondition descending="1" ref="S2:S335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E5C0-2A68-B94D-8484-844FA6CFE979}">
  <dimension ref="A1:EG395"/>
  <sheetViews>
    <sheetView topLeftCell="L160" zoomScale="119" zoomScaleNormal="119" workbookViewId="0">
      <pane ySplit="3520" activePane="bottomLeft"/>
      <selection activeCell="Y160" sqref="Y1:AD1048576"/>
      <selection pane="bottomLeft" activeCell="S2" sqref="S2"/>
    </sheetView>
  </sheetViews>
  <sheetFormatPr baseColWidth="10" defaultRowHeight="16"/>
  <cols>
    <col min="1" max="10" width="15" customWidth="1"/>
    <col min="11" max="11" width="12.5" customWidth="1"/>
    <col min="12" max="19" width="15" customWidth="1"/>
    <col min="20" max="20" width="37.5" customWidth="1"/>
    <col min="21" max="21" width="8.33203125" style="8" customWidth="1"/>
    <col min="22" max="22" width="7.1640625" style="8" customWidth="1"/>
    <col min="23" max="23" width="44.5" style="7" customWidth="1"/>
    <col min="25" max="30" width="10.83203125" style="53"/>
  </cols>
  <sheetData>
    <row r="1" spans="1:137" s="21" customFormat="1" ht="123">
      <c r="A1" s="21" t="s">
        <v>97</v>
      </c>
      <c r="B1" s="21" t="s">
        <v>98</v>
      </c>
      <c r="C1" s="22" t="s">
        <v>99</v>
      </c>
      <c r="D1" s="22" t="s">
        <v>100</v>
      </c>
      <c r="E1" s="21" t="s">
        <v>101</v>
      </c>
      <c r="F1" s="21" t="s">
        <v>102</v>
      </c>
      <c r="G1" s="21" t="s">
        <v>103</v>
      </c>
      <c r="H1" s="21" t="s">
        <v>104</v>
      </c>
      <c r="I1" s="21" t="s">
        <v>105</v>
      </c>
      <c r="J1" s="21" t="s">
        <v>106</v>
      </c>
      <c r="K1" s="21" t="s">
        <v>107</v>
      </c>
      <c r="L1" s="21" t="s">
        <v>108</v>
      </c>
      <c r="M1" s="21" t="s">
        <v>109</v>
      </c>
      <c r="N1" s="23" t="s">
        <v>110</v>
      </c>
      <c r="O1" s="23" t="s">
        <v>111</v>
      </c>
      <c r="P1" s="24" t="s">
        <v>171</v>
      </c>
      <c r="Q1" s="24" t="s">
        <v>172</v>
      </c>
      <c r="R1" s="24" t="s">
        <v>173</v>
      </c>
      <c r="S1" s="25" t="s">
        <v>232</v>
      </c>
      <c r="T1" s="29" t="s">
        <v>113</v>
      </c>
      <c r="U1" s="21" t="s">
        <v>115</v>
      </c>
      <c r="V1" s="21" t="s">
        <v>116</v>
      </c>
      <c r="W1" s="21" t="s">
        <v>117</v>
      </c>
      <c r="X1" s="26" t="s">
        <v>231</v>
      </c>
      <c r="Y1" s="62" t="s">
        <v>118</v>
      </c>
      <c r="Z1" s="62" t="s">
        <v>160</v>
      </c>
      <c r="AA1" s="62" t="s">
        <v>120</v>
      </c>
      <c r="AB1" s="62" t="s">
        <v>157</v>
      </c>
      <c r="AC1" s="62" t="s">
        <v>121</v>
      </c>
      <c r="AD1" s="62" t="s">
        <v>158</v>
      </c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</row>
    <row r="2" spans="1:137" s="8" customFormat="1" ht="63" customHeight="1">
      <c r="A2" s="1" t="s">
        <v>0</v>
      </c>
      <c r="B2" s="1" t="s">
        <v>1</v>
      </c>
      <c r="C2" s="2" t="s">
        <v>2</v>
      </c>
      <c r="D2" s="2" t="s">
        <v>36</v>
      </c>
      <c r="E2" s="3">
        <v>725</v>
      </c>
      <c r="F2" s="1" t="s">
        <v>39</v>
      </c>
      <c r="G2" s="3" t="s">
        <v>40</v>
      </c>
      <c r="H2" s="1" t="s">
        <v>41</v>
      </c>
      <c r="I2" s="3" t="s">
        <v>12</v>
      </c>
      <c r="J2" s="3" t="s">
        <v>32</v>
      </c>
      <c r="K2" s="3" t="s">
        <v>118</v>
      </c>
      <c r="L2" s="3"/>
      <c r="M2" s="1"/>
      <c r="N2" s="1"/>
      <c r="O2" s="1"/>
      <c r="P2" s="4">
        <v>3.2950000000000004</v>
      </c>
      <c r="Q2" s="4">
        <v>1.466</v>
      </c>
      <c r="R2" s="4">
        <v>0</v>
      </c>
      <c r="S2" s="28">
        <f>(10^(((LOG((P2*Q2)))*1.689)+1.776))</f>
        <v>853.60721730084629</v>
      </c>
      <c r="T2" s="3" t="s">
        <v>122</v>
      </c>
      <c r="U2" s="3">
        <v>0.94199999999999995</v>
      </c>
      <c r="V2" s="3">
        <v>29.2</v>
      </c>
      <c r="W2" s="3" t="s">
        <v>135</v>
      </c>
      <c r="X2" s="58"/>
      <c r="Y2" s="28">
        <f>10^((((LOG(P2*Q2))*1.689)+1.776))</f>
        <v>853.60721730084629</v>
      </c>
      <c r="Z2" s="28">
        <f>10^((((LOG(P2*Q2))*1.5)+1.33))</f>
        <v>226.9781666757541</v>
      </c>
      <c r="AA2" s="28">
        <f>10^((((LOG(P2*Q2))*1.684)+1.586))</f>
        <v>546.81211924996933</v>
      </c>
      <c r="AB2" s="28">
        <f>10^((((LOG(P2*Q2))*1.734)+1.279))</f>
        <v>291.76796138690247</v>
      </c>
      <c r="AC2" s="28">
        <f>10^((((LOG(P2*Q2))*1.624)+1.427))</f>
        <v>344.98385281002703</v>
      </c>
      <c r="AD2" s="28">
        <f>10^((((LOG(P2*Q2))*1.47)+1.26))</f>
        <v>184.27414387562851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 s="7"/>
    </row>
    <row r="3" spans="1:137" s="8" customFormat="1" ht="56" customHeight="1">
      <c r="A3" s="1" t="s">
        <v>0</v>
      </c>
      <c r="B3" s="1" t="s">
        <v>1</v>
      </c>
      <c r="C3" s="2" t="s">
        <v>2</v>
      </c>
      <c r="D3" s="2" t="s">
        <v>36</v>
      </c>
      <c r="E3" s="3">
        <v>725</v>
      </c>
      <c r="F3" s="1" t="s">
        <v>51</v>
      </c>
      <c r="G3" s="3" t="s">
        <v>40</v>
      </c>
      <c r="H3" s="1" t="s">
        <v>41</v>
      </c>
      <c r="I3" s="3" t="s">
        <v>12</v>
      </c>
      <c r="J3" s="3" t="s">
        <v>52</v>
      </c>
      <c r="K3" s="3" t="s">
        <v>119</v>
      </c>
      <c r="L3" s="3"/>
      <c r="M3" s="1"/>
      <c r="N3" s="1"/>
      <c r="O3" s="1"/>
      <c r="P3" s="4">
        <v>3.8020000000000005</v>
      </c>
      <c r="Q3" s="4">
        <v>2.1239999999999997</v>
      </c>
      <c r="R3" s="4">
        <v>0</v>
      </c>
      <c r="S3" s="28">
        <f>AVERAGE((10^(((LOG((P3*Q3)))*1.689)+1.776)),(10^(((LOG((P3*Q3)))*1.684)+1.586)))</f>
        <v>1666.2458582134279</v>
      </c>
      <c r="T3" s="3" t="s">
        <v>143</v>
      </c>
      <c r="U3" s="3" t="s">
        <v>144</v>
      </c>
      <c r="V3" s="3" t="s">
        <v>145</v>
      </c>
      <c r="W3" s="3" t="s">
        <v>142</v>
      </c>
      <c r="X3" s="1"/>
      <c r="Y3" s="28">
        <f t="shared" ref="Y3:Y66" si="0">10^((((LOG(P3*Q3))*1.689)+1.776))</f>
        <v>2033.3138998434945</v>
      </c>
      <c r="Z3" s="28">
        <f t="shared" ref="Z3:Z66" si="1">10^((((LOG(P3*Q3))*1.5)+1.33))</f>
        <v>490.62529747304524</v>
      </c>
      <c r="AA3" s="28">
        <f t="shared" ref="AA3:AA66" si="2">10^((((LOG(P3*Q3))*1.684)+1.586))</f>
        <v>1299.1778165833614</v>
      </c>
      <c r="AB3" s="28">
        <f t="shared" ref="AB3:AB66" si="3">10^((((LOG(P3*Q3))*1.734)+1.279))</f>
        <v>711.25761252821201</v>
      </c>
      <c r="AC3" s="28">
        <f t="shared" ref="AC3:AC66" si="4">10^((((LOG(P3*Q3))*1.624)+1.427))</f>
        <v>794.76475400611344</v>
      </c>
      <c r="AD3" s="28">
        <f t="shared" ref="AD3:AD66" si="5">10^((((LOG(P3*Q3))*1.47)+1.26))</f>
        <v>392.2246992415914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8" customFormat="1" ht="56" customHeight="1">
      <c r="A4" s="1" t="s">
        <v>0</v>
      </c>
      <c r="B4" s="1" t="s">
        <v>1</v>
      </c>
      <c r="C4" s="2" t="s">
        <v>2</v>
      </c>
      <c r="D4" s="2" t="s">
        <v>36</v>
      </c>
      <c r="E4" s="3">
        <v>725</v>
      </c>
      <c r="F4" s="1" t="s">
        <v>51</v>
      </c>
      <c r="G4" s="3" t="s">
        <v>40</v>
      </c>
      <c r="H4" s="1" t="s">
        <v>41</v>
      </c>
      <c r="I4" s="3" t="s">
        <v>12</v>
      </c>
      <c r="J4" s="3" t="s">
        <v>52</v>
      </c>
      <c r="K4" s="3" t="s">
        <v>119</v>
      </c>
      <c r="L4" s="3"/>
      <c r="M4" s="1"/>
      <c r="N4" s="1"/>
      <c r="O4" s="1"/>
      <c r="P4" s="4">
        <v>3.6399999999999997</v>
      </c>
      <c r="Q4" s="4">
        <v>2.0019999999999998</v>
      </c>
      <c r="R4" s="4">
        <v>0</v>
      </c>
      <c r="S4" s="28">
        <f>AVERAGE((10^(((LOG((P4*Q4)))*1.689)+1.776)),(10^(((LOG((P4*Q4)))*1.684)+1.586)))</f>
        <v>1401.1823650139963</v>
      </c>
      <c r="T4" s="3" t="s">
        <v>143</v>
      </c>
      <c r="U4" s="3" t="s">
        <v>144</v>
      </c>
      <c r="V4" s="3" t="s">
        <v>145</v>
      </c>
      <c r="W4" s="3" t="s">
        <v>142</v>
      </c>
      <c r="X4" s="1"/>
      <c r="Y4" s="28">
        <f t="shared" si="0"/>
        <v>1709.5155538043</v>
      </c>
      <c r="Z4" s="28">
        <f t="shared" si="1"/>
        <v>420.57958214305933</v>
      </c>
      <c r="AA4" s="28">
        <f t="shared" si="2"/>
        <v>1092.8491762236927</v>
      </c>
      <c r="AB4" s="28">
        <f t="shared" si="3"/>
        <v>595.23505775756246</v>
      </c>
      <c r="AC4" s="28">
        <f t="shared" si="4"/>
        <v>672.67657123476317</v>
      </c>
      <c r="AD4" s="28">
        <f t="shared" si="5"/>
        <v>337.26495906255064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</row>
    <row r="5" spans="1:137" s="8" customFormat="1" ht="56" customHeight="1">
      <c r="A5" s="1" t="s">
        <v>0</v>
      </c>
      <c r="B5" s="1" t="s">
        <v>1</v>
      </c>
      <c r="C5" s="2" t="s">
        <v>2</v>
      </c>
      <c r="D5" s="2" t="s">
        <v>36</v>
      </c>
      <c r="E5" s="3">
        <v>725</v>
      </c>
      <c r="F5" s="1" t="s">
        <v>51</v>
      </c>
      <c r="G5" s="3" t="s">
        <v>40</v>
      </c>
      <c r="H5" s="1" t="s">
        <v>41</v>
      </c>
      <c r="I5" s="3" t="s">
        <v>12</v>
      </c>
      <c r="J5" s="3" t="s">
        <v>52</v>
      </c>
      <c r="K5" s="3" t="s">
        <v>119</v>
      </c>
      <c r="L5" s="3"/>
      <c r="M5" s="1"/>
      <c r="N5" s="1"/>
      <c r="O5" s="1"/>
      <c r="P5" s="4">
        <v>3.69</v>
      </c>
      <c r="Q5" s="4">
        <v>1.9</v>
      </c>
      <c r="R5" s="4">
        <v>0</v>
      </c>
      <c r="S5" s="28">
        <f>AVERAGE((10^(((LOG((P5*Q5)))*1.689)+1.776)),(10^(((LOG((P5*Q5)))*1.684)+1.586)))</f>
        <v>1312.7339045986178</v>
      </c>
      <c r="T5" s="3" t="s">
        <v>143</v>
      </c>
      <c r="U5" s="3" t="s">
        <v>144</v>
      </c>
      <c r="V5" s="3" t="s">
        <v>145</v>
      </c>
      <c r="W5" s="3" t="s">
        <v>142</v>
      </c>
      <c r="X5" s="1"/>
      <c r="Y5" s="28">
        <f t="shared" si="0"/>
        <v>1601.4831162815781</v>
      </c>
      <c r="Z5" s="28">
        <f t="shared" si="1"/>
        <v>396.88981179917397</v>
      </c>
      <c r="AA5" s="28">
        <f t="shared" si="2"/>
        <v>1023.9846929156572</v>
      </c>
      <c r="AB5" s="28">
        <f t="shared" si="3"/>
        <v>556.65031987930638</v>
      </c>
      <c r="AC5" s="28">
        <f t="shared" si="4"/>
        <v>631.75205979601003</v>
      </c>
      <c r="AD5" s="28">
        <f t="shared" si="5"/>
        <v>318.63725470824056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</row>
    <row r="6" spans="1:137" s="8" customFormat="1" ht="56" customHeight="1">
      <c r="A6" s="1" t="s">
        <v>0</v>
      </c>
      <c r="B6" s="1" t="s">
        <v>1</v>
      </c>
      <c r="C6" s="2" t="s">
        <v>2</v>
      </c>
      <c r="D6" s="2" t="s">
        <v>36</v>
      </c>
      <c r="E6" s="3">
        <v>725</v>
      </c>
      <c r="F6" s="1" t="s">
        <v>51</v>
      </c>
      <c r="G6" s="3" t="s">
        <v>40</v>
      </c>
      <c r="H6" s="1" t="s">
        <v>41</v>
      </c>
      <c r="I6" s="3" t="s">
        <v>12</v>
      </c>
      <c r="J6" s="3" t="s">
        <v>52</v>
      </c>
      <c r="K6" s="3" t="s">
        <v>119</v>
      </c>
      <c r="L6" s="3"/>
      <c r="M6" s="1"/>
      <c r="N6" s="1"/>
      <c r="O6" s="1"/>
      <c r="P6" s="4">
        <v>3.6189999999999998</v>
      </c>
      <c r="Q6" s="4">
        <v>1.9129999999999998</v>
      </c>
      <c r="R6" s="4">
        <v>0</v>
      </c>
      <c r="S6" s="28">
        <f>AVERAGE((10^(((LOG((P6*Q6)))*1.689)+1.776)),(10^(((LOG((P6*Q6)))*1.684)+1.586)))</f>
        <v>1285.1023526848055</v>
      </c>
      <c r="T6" s="3" t="s">
        <v>143</v>
      </c>
      <c r="U6" s="3" t="s">
        <v>144</v>
      </c>
      <c r="V6" s="3" t="s">
        <v>145</v>
      </c>
      <c r="W6" s="3" t="s">
        <v>142</v>
      </c>
      <c r="X6" s="1"/>
      <c r="Y6" s="28">
        <f t="shared" si="0"/>
        <v>1567.7351699647036</v>
      </c>
      <c r="Z6" s="28">
        <f t="shared" si="1"/>
        <v>389.45324758868406</v>
      </c>
      <c r="AA6" s="28">
        <f t="shared" si="2"/>
        <v>1002.4695354049074</v>
      </c>
      <c r="AB6" s="28">
        <f t="shared" si="3"/>
        <v>544.61094006659607</v>
      </c>
      <c r="AC6" s="28">
        <f t="shared" si="4"/>
        <v>618.94629883192431</v>
      </c>
      <c r="AD6" s="28">
        <f t="shared" si="5"/>
        <v>312.78521992664116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</row>
    <row r="7" spans="1:137" s="8" customFormat="1" ht="56" customHeight="1">
      <c r="A7" s="1" t="s">
        <v>0</v>
      </c>
      <c r="B7" s="1" t="s">
        <v>1</v>
      </c>
      <c r="C7" s="2" t="s">
        <v>2</v>
      </c>
      <c r="D7" s="2" t="s">
        <v>36</v>
      </c>
      <c r="E7" s="3">
        <v>725</v>
      </c>
      <c r="F7" s="1" t="s">
        <v>51</v>
      </c>
      <c r="G7" s="3" t="s">
        <v>40</v>
      </c>
      <c r="H7" s="1" t="s">
        <v>41</v>
      </c>
      <c r="I7" s="3" t="s">
        <v>12</v>
      </c>
      <c r="J7" s="3" t="s">
        <v>52</v>
      </c>
      <c r="K7" s="3" t="s">
        <v>119</v>
      </c>
      <c r="L7" s="3"/>
      <c r="M7" s="1"/>
      <c r="N7" s="1"/>
      <c r="O7" s="1"/>
      <c r="P7" s="4">
        <v>3.5350000000000001</v>
      </c>
      <c r="Q7" s="4">
        <v>1.9510000000000001</v>
      </c>
      <c r="R7" s="4">
        <v>0</v>
      </c>
      <c r="S7" s="28">
        <f>AVERAGE((10^(((LOG((P7*Q7)))*1.689)+1.776)),(10^(((LOG((P7*Q7)))*1.684)+1.586)))</f>
        <v>1276.8577118843027</v>
      </c>
      <c r="T7" s="3" t="s">
        <v>143</v>
      </c>
      <c r="U7" s="3" t="s">
        <v>144</v>
      </c>
      <c r="V7" s="3" t="s">
        <v>145</v>
      </c>
      <c r="W7" s="3" t="s">
        <v>142</v>
      </c>
      <c r="X7" s="1"/>
      <c r="Y7" s="28">
        <f t="shared" si="0"/>
        <v>1557.6656944281244</v>
      </c>
      <c r="Z7" s="28">
        <f t="shared" si="1"/>
        <v>387.23092293532443</v>
      </c>
      <c r="AA7" s="28">
        <f t="shared" si="2"/>
        <v>996.04972934048112</v>
      </c>
      <c r="AB7" s="28">
        <f t="shared" si="3"/>
        <v>541.02004498869587</v>
      </c>
      <c r="AC7" s="28">
        <f t="shared" si="4"/>
        <v>615.12336054847572</v>
      </c>
      <c r="AD7" s="28">
        <f t="shared" si="5"/>
        <v>311.03598031764261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</row>
    <row r="8" spans="1:137" s="8" customFormat="1" ht="56" customHeight="1">
      <c r="A8" s="1" t="s">
        <v>0</v>
      </c>
      <c r="B8" s="1" t="s">
        <v>1</v>
      </c>
      <c r="C8" s="2" t="s">
        <v>2</v>
      </c>
      <c r="D8" s="2" t="s">
        <v>36</v>
      </c>
      <c r="E8" s="3">
        <v>725</v>
      </c>
      <c r="F8" s="1" t="s">
        <v>51</v>
      </c>
      <c r="G8" s="3" t="s">
        <v>40</v>
      </c>
      <c r="H8" s="1" t="s">
        <v>41</v>
      </c>
      <c r="I8" s="3" t="s">
        <v>12</v>
      </c>
      <c r="J8" s="3" t="s">
        <v>52</v>
      </c>
      <c r="K8" s="3" t="s">
        <v>119</v>
      </c>
      <c r="L8" s="3"/>
      <c r="M8" s="1"/>
      <c r="N8" s="1"/>
      <c r="O8" s="1"/>
      <c r="P8" s="4">
        <v>3.4509999999999996</v>
      </c>
      <c r="Q8" s="4">
        <v>1.9710000000000001</v>
      </c>
      <c r="R8" s="4">
        <v>0</v>
      </c>
      <c r="S8" s="28">
        <f>AVERAGE((10^(((LOG((P8*Q8)))*1.689)+1.776)),(10^(((LOG((P8*Q8)))*1.684)+1.586)))</f>
        <v>1247.3683610205694</v>
      </c>
      <c r="T8" s="3" t="s">
        <v>143</v>
      </c>
      <c r="U8" s="3" t="s">
        <v>144</v>
      </c>
      <c r="V8" s="3" t="s">
        <v>145</v>
      </c>
      <c r="W8" s="3" t="s">
        <v>142</v>
      </c>
      <c r="X8" s="1"/>
      <c r="Y8" s="28">
        <f t="shared" si="0"/>
        <v>1521.6499099955961</v>
      </c>
      <c r="Z8" s="28">
        <f t="shared" si="1"/>
        <v>379.26902512985436</v>
      </c>
      <c r="AA8" s="28">
        <f t="shared" si="2"/>
        <v>973.08681204554262</v>
      </c>
      <c r="AB8" s="28">
        <f t="shared" si="3"/>
        <v>528.18147604502622</v>
      </c>
      <c r="AC8" s="28">
        <f t="shared" si="4"/>
        <v>601.44191575775233</v>
      </c>
      <c r="AD8" s="28">
        <f t="shared" si="5"/>
        <v>304.76734231418044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</row>
    <row r="9" spans="1:137" s="8" customFormat="1" ht="56" customHeight="1">
      <c r="A9" s="1" t="s">
        <v>0</v>
      </c>
      <c r="B9" s="1" t="s">
        <v>1</v>
      </c>
      <c r="C9" s="2" t="s">
        <v>2</v>
      </c>
      <c r="D9" s="2" t="s">
        <v>36</v>
      </c>
      <c r="E9" s="3">
        <v>725</v>
      </c>
      <c r="F9" s="1" t="s">
        <v>51</v>
      </c>
      <c r="G9" s="3" t="s">
        <v>40</v>
      </c>
      <c r="H9" s="1" t="s">
        <v>41</v>
      </c>
      <c r="I9" s="3" t="s">
        <v>12</v>
      </c>
      <c r="J9" s="3" t="s">
        <v>52</v>
      </c>
      <c r="K9" s="3" t="s">
        <v>119</v>
      </c>
      <c r="L9" s="3"/>
      <c r="M9" s="1"/>
      <c r="N9" s="1"/>
      <c r="O9" s="1"/>
      <c r="P9" s="4">
        <v>3.55</v>
      </c>
      <c r="Q9" s="4">
        <v>1.8829999999999998</v>
      </c>
      <c r="R9" s="4">
        <v>0</v>
      </c>
      <c r="S9" s="28">
        <f>AVERAGE((10^(((LOG((P9*Q9)))*1.689)+1.776)),(10^(((LOG((P9*Q9)))*1.684)+1.586)))</f>
        <v>1211.3024314997483</v>
      </c>
      <c r="T9" s="3" t="s">
        <v>143</v>
      </c>
      <c r="U9" s="3" t="s">
        <v>144</v>
      </c>
      <c r="V9" s="3" t="s">
        <v>145</v>
      </c>
      <c r="W9" s="3" t="s">
        <v>142</v>
      </c>
      <c r="X9" s="1"/>
      <c r="Y9" s="28">
        <f t="shared" si="0"/>
        <v>1477.603390007765</v>
      </c>
      <c r="Z9" s="28">
        <f t="shared" si="1"/>
        <v>369.50303472975747</v>
      </c>
      <c r="AA9" s="28">
        <f t="shared" si="2"/>
        <v>945.00147299173148</v>
      </c>
      <c r="AB9" s="28">
        <f t="shared" si="3"/>
        <v>512.49120778445695</v>
      </c>
      <c r="AC9" s="28">
        <f t="shared" si="4"/>
        <v>584.69282580806032</v>
      </c>
      <c r="AD9" s="28">
        <f t="shared" si="5"/>
        <v>297.07468781742892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</row>
    <row r="10" spans="1:137" s="8" customFormat="1" ht="56" customHeight="1">
      <c r="A10" s="1" t="s">
        <v>0</v>
      </c>
      <c r="B10" s="1" t="s">
        <v>1</v>
      </c>
      <c r="C10" s="2" t="s">
        <v>2</v>
      </c>
      <c r="D10" s="2" t="s">
        <v>36</v>
      </c>
      <c r="E10" s="3">
        <v>725</v>
      </c>
      <c r="F10" s="1" t="s">
        <v>51</v>
      </c>
      <c r="G10" s="3" t="s">
        <v>40</v>
      </c>
      <c r="H10" s="1" t="s">
        <v>41</v>
      </c>
      <c r="I10" s="3" t="s">
        <v>12</v>
      </c>
      <c r="J10" s="3" t="s">
        <v>52</v>
      </c>
      <c r="K10" s="3" t="s">
        <v>119</v>
      </c>
      <c r="L10" s="3"/>
      <c r="M10" s="1"/>
      <c r="N10" s="1"/>
      <c r="O10" s="1"/>
      <c r="P10" s="4">
        <v>3.6799999999999997</v>
      </c>
      <c r="Q10" s="4">
        <v>1.8069999999999999</v>
      </c>
      <c r="R10" s="4">
        <v>0</v>
      </c>
      <c r="S10" s="28">
        <f>AVERAGE((10^(((LOG((P10*Q10)))*1.689)+1.776)),(10^(((LOG((P10*Q10)))*1.684)+1.586)))</f>
        <v>1200.6555376932306</v>
      </c>
      <c r="T10" s="3" t="s">
        <v>143</v>
      </c>
      <c r="U10" s="3" t="s">
        <v>144</v>
      </c>
      <c r="V10" s="3" t="s">
        <v>145</v>
      </c>
      <c r="W10" s="3" t="s">
        <v>142</v>
      </c>
      <c r="X10" s="1"/>
      <c r="Y10" s="28">
        <f t="shared" si="0"/>
        <v>1464.6008620247658</v>
      </c>
      <c r="Z10" s="28">
        <f t="shared" si="1"/>
        <v>366.61392518525452</v>
      </c>
      <c r="AA10" s="28">
        <f t="shared" si="2"/>
        <v>936.71021336169542</v>
      </c>
      <c r="AB10" s="28">
        <f t="shared" si="3"/>
        <v>507.8618076331814</v>
      </c>
      <c r="AC10" s="28">
        <f t="shared" si="4"/>
        <v>579.74484718364261</v>
      </c>
      <c r="AD10" s="28">
        <f t="shared" si="5"/>
        <v>294.79816624062295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</row>
    <row r="11" spans="1:137" s="8" customFormat="1" ht="56" customHeight="1">
      <c r="A11" s="1" t="s">
        <v>0</v>
      </c>
      <c r="B11" s="1" t="s">
        <v>1</v>
      </c>
      <c r="C11" s="2" t="s">
        <v>2</v>
      </c>
      <c r="D11" s="2" t="s">
        <v>36</v>
      </c>
      <c r="E11" s="3">
        <v>725</v>
      </c>
      <c r="F11" s="1" t="s">
        <v>51</v>
      </c>
      <c r="G11" s="3" t="s">
        <v>40</v>
      </c>
      <c r="H11" s="1" t="s">
        <v>41</v>
      </c>
      <c r="I11" s="3" t="s">
        <v>12</v>
      </c>
      <c r="J11" s="3" t="s">
        <v>52</v>
      </c>
      <c r="K11" s="3" t="s">
        <v>119</v>
      </c>
      <c r="L11" s="3"/>
      <c r="M11" s="1"/>
      <c r="N11" s="1"/>
      <c r="O11" s="1"/>
      <c r="P11" s="4">
        <v>4.17</v>
      </c>
      <c r="Q11" s="4">
        <v>1.583</v>
      </c>
      <c r="R11" s="4">
        <v>0</v>
      </c>
      <c r="S11" s="28">
        <f>AVERAGE((10^(((LOG((P11*Q11)))*1.689)+1.776)),(10^(((LOG((P11*Q11)))*1.684)+1.586)))</f>
        <v>1185.8736654697439</v>
      </c>
      <c r="T11" s="3" t="s">
        <v>143</v>
      </c>
      <c r="U11" s="3" t="s">
        <v>144</v>
      </c>
      <c r="V11" s="3" t="s">
        <v>145</v>
      </c>
      <c r="W11" s="3" t="s">
        <v>142</v>
      </c>
      <c r="X11" s="1"/>
      <c r="Y11" s="28">
        <f t="shared" si="0"/>
        <v>1446.5487090514191</v>
      </c>
      <c r="Z11" s="28">
        <f t="shared" si="1"/>
        <v>362.59804211964791</v>
      </c>
      <c r="AA11" s="28">
        <f t="shared" si="2"/>
        <v>925.1986218880686</v>
      </c>
      <c r="AB11" s="28">
        <f t="shared" si="3"/>
        <v>501.43636404473943</v>
      </c>
      <c r="AC11" s="28">
        <f t="shared" si="4"/>
        <v>572.87247890273682</v>
      </c>
      <c r="AD11" s="28">
        <f t="shared" si="5"/>
        <v>291.6331881849743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</row>
    <row r="12" spans="1:137" ht="56" customHeight="1">
      <c r="A12" s="1" t="s">
        <v>0</v>
      </c>
      <c r="B12" s="1" t="s">
        <v>1</v>
      </c>
      <c r="C12" s="2" t="s">
        <v>2</v>
      </c>
      <c r="D12" s="2" t="s">
        <v>36</v>
      </c>
      <c r="E12" s="3">
        <v>725</v>
      </c>
      <c r="F12" s="1" t="s">
        <v>51</v>
      </c>
      <c r="G12" s="3" t="s">
        <v>40</v>
      </c>
      <c r="H12" s="1" t="s">
        <v>41</v>
      </c>
      <c r="I12" s="3" t="s">
        <v>12</v>
      </c>
      <c r="J12" s="3" t="s">
        <v>52</v>
      </c>
      <c r="K12" s="3" t="s">
        <v>119</v>
      </c>
      <c r="L12" s="3"/>
      <c r="M12" s="1"/>
      <c r="N12" s="1"/>
      <c r="O12" s="1"/>
      <c r="P12" s="4">
        <v>3.3609999999999998</v>
      </c>
      <c r="Q12" s="4">
        <v>1.9469999999999998</v>
      </c>
      <c r="R12" s="4">
        <v>0</v>
      </c>
      <c r="S12" s="28">
        <f>AVERAGE((10^(((LOG((P12*Q12)))*1.689)+1.776)),(10^(((LOG((P12*Q12)))*1.684)+1.586)))</f>
        <v>1168.5765047541613</v>
      </c>
      <c r="T12" s="3" t="s">
        <v>143</v>
      </c>
      <c r="U12" s="3" t="s">
        <v>144</v>
      </c>
      <c r="V12" s="3" t="s">
        <v>145</v>
      </c>
      <c r="W12" s="3" t="s">
        <v>142</v>
      </c>
      <c r="X12" s="1"/>
      <c r="Y12" s="28">
        <f t="shared" si="0"/>
        <v>1425.4251254469725</v>
      </c>
      <c r="Z12" s="28">
        <f t="shared" si="1"/>
        <v>357.89175716031531</v>
      </c>
      <c r="AA12" s="28">
        <f t="shared" si="2"/>
        <v>911.7278840613501</v>
      </c>
      <c r="AB12" s="28">
        <f t="shared" si="3"/>
        <v>493.92039625548585</v>
      </c>
      <c r="AC12" s="28">
        <f t="shared" si="4"/>
        <v>564.82663678785275</v>
      </c>
      <c r="AD12" s="28">
        <f t="shared" si="5"/>
        <v>287.92320106838292</v>
      </c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</row>
    <row r="13" spans="1:137" s="9" customFormat="1" ht="56" customHeight="1">
      <c r="A13" s="1" t="s">
        <v>0</v>
      </c>
      <c r="B13" s="1" t="s">
        <v>1</v>
      </c>
      <c r="C13" s="2" t="s">
        <v>2</v>
      </c>
      <c r="D13" s="2" t="s">
        <v>36</v>
      </c>
      <c r="E13" s="3">
        <v>725</v>
      </c>
      <c r="F13" s="1" t="s">
        <v>51</v>
      </c>
      <c r="G13" s="3" t="s">
        <v>40</v>
      </c>
      <c r="H13" s="1" t="s">
        <v>41</v>
      </c>
      <c r="I13" s="3" t="s">
        <v>12</v>
      </c>
      <c r="J13" s="3" t="s">
        <v>52</v>
      </c>
      <c r="K13" s="3" t="s">
        <v>119</v>
      </c>
      <c r="L13" s="3"/>
      <c r="M13" s="1"/>
      <c r="N13" s="1"/>
      <c r="O13" s="1"/>
      <c r="P13" s="4">
        <v>3.1789999999999998</v>
      </c>
      <c r="Q13" s="4">
        <v>2</v>
      </c>
      <c r="R13" s="4">
        <v>0</v>
      </c>
      <c r="S13" s="28">
        <f>AVERAGE((10^(((LOG((P13*Q13)))*1.689)+1.776)),(10^(((LOG((P13*Q13)))*1.684)+1.586)))</f>
        <v>1113.1290436694212</v>
      </c>
      <c r="T13" s="3" t="s">
        <v>143</v>
      </c>
      <c r="U13" s="3" t="s">
        <v>144</v>
      </c>
      <c r="V13" s="3" t="s">
        <v>145</v>
      </c>
      <c r="W13" s="3" t="s">
        <v>142</v>
      </c>
      <c r="X13" s="1"/>
      <c r="Y13" s="28">
        <f t="shared" si="0"/>
        <v>1357.714212877773</v>
      </c>
      <c r="Z13" s="28">
        <f t="shared" si="1"/>
        <v>342.75262169537672</v>
      </c>
      <c r="AA13" s="28">
        <f t="shared" si="2"/>
        <v>868.54387446106932</v>
      </c>
      <c r="AB13" s="28">
        <f t="shared" si="3"/>
        <v>469.84843853390896</v>
      </c>
      <c r="AC13" s="28">
        <f t="shared" si="4"/>
        <v>539.00467286728667</v>
      </c>
      <c r="AD13" s="28">
        <f t="shared" si="5"/>
        <v>275.98226186058235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37" s="9" customFormat="1" ht="56" customHeight="1">
      <c r="A14" s="1" t="s">
        <v>0</v>
      </c>
      <c r="B14" s="1" t="s">
        <v>1</v>
      </c>
      <c r="C14" s="2" t="s">
        <v>2</v>
      </c>
      <c r="D14" s="2" t="s">
        <v>36</v>
      </c>
      <c r="E14" s="3">
        <v>725</v>
      </c>
      <c r="F14" s="1" t="s">
        <v>51</v>
      </c>
      <c r="G14" s="3" t="s">
        <v>40</v>
      </c>
      <c r="H14" s="1" t="s">
        <v>41</v>
      </c>
      <c r="I14" s="3" t="s">
        <v>12</v>
      </c>
      <c r="J14" s="3" t="s">
        <v>52</v>
      </c>
      <c r="K14" s="3" t="s">
        <v>119</v>
      </c>
      <c r="L14" s="3"/>
      <c r="M14" s="1"/>
      <c r="N14" s="1"/>
      <c r="O14" s="1"/>
      <c r="P14" s="4">
        <v>3.9799999999999995</v>
      </c>
      <c r="Q14" s="4">
        <v>1.59</v>
      </c>
      <c r="R14" s="4">
        <v>0</v>
      </c>
      <c r="S14" s="28">
        <f>AVERAGE((10^(((LOG((P14*Q14)))*1.689)+1.776)),(10^(((LOG((P14*Q14)))*1.684)+1.586)))</f>
        <v>1104.3414723062685</v>
      </c>
      <c r="T14" s="3" t="s">
        <v>143</v>
      </c>
      <c r="U14" s="3" t="s">
        <v>144</v>
      </c>
      <c r="V14" s="3" t="s">
        <v>145</v>
      </c>
      <c r="W14" s="3" t="s">
        <v>142</v>
      </c>
      <c r="X14" s="1"/>
      <c r="Y14" s="28">
        <f t="shared" si="0"/>
        <v>1346.9834252059252</v>
      </c>
      <c r="Z14" s="28">
        <f t="shared" si="1"/>
        <v>340.34572083386826</v>
      </c>
      <c r="AA14" s="28">
        <f t="shared" si="2"/>
        <v>861.69951940661178</v>
      </c>
      <c r="AB14" s="28">
        <f t="shared" si="3"/>
        <v>466.03642334036283</v>
      </c>
      <c r="AC14" s="28">
        <f t="shared" si="4"/>
        <v>534.90793319472755</v>
      </c>
      <c r="AD14" s="28">
        <f t="shared" si="5"/>
        <v>274.08286711751845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37" s="9" customFormat="1" ht="56" customHeight="1">
      <c r="A15" s="1" t="s">
        <v>0</v>
      </c>
      <c r="B15" s="1" t="s">
        <v>1</v>
      </c>
      <c r="C15" s="2" t="s">
        <v>2</v>
      </c>
      <c r="D15" s="2" t="s">
        <v>36</v>
      </c>
      <c r="E15" s="3">
        <v>725</v>
      </c>
      <c r="F15" s="1" t="s">
        <v>51</v>
      </c>
      <c r="G15" s="3" t="s">
        <v>40</v>
      </c>
      <c r="H15" s="1" t="s">
        <v>41</v>
      </c>
      <c r="I15" s="3" t="s">
        <v>12</v>
      </c>
      <c r="J15" s="3" t="s">
        <v>52</v>
      </c>
      <c r="K15" s="3" t="s">
        <v>119</v>
      </c>
      <c r="L15" s="3"/>
      <c r="M15" s="1"/>
      <c r="N15" s="1"/>
      <c r="O15" s="1"/>
      <c r="P15" s="4">
        <v>4</v>
      </c>
      <c r="Q15" s="4">
        <v>1.58</v>
      </c>
      <c r="R15" s="4">
        <v>0</v>
      </c>
      <c r="S15" s="28">
        <f>AVERAGE((10^(((LOG((P15*Q15)))*1.689)+1.776)),(10^(((LOG((P15*Q15)))*1.684)+1.586)))</f>
        <v>1101.9283939750578</v>
      </c>
      <c r="T15" s="3" t="s">
        <v>143</v>
      </c>
      <c r="U15" s="3" t="s">
        <v>144</v>
      </c>
      <c r="V15" s="3" t="s">
        <v>145</v>
      </c>
      <c r="W15" s="3" t="s">
        <v>142</v>
      </c>
      <c r="X15" s="1"/>
      <c r="Y15" s="28">
        <f t="shared" si="0"/>
        <v>1344.0367544061842</v>
      </c>
      <c r="Z15" s="28">
        <f t="shared" si="1"/>
        <v>339.68441178069787</v>
      </c>
      <c r="AA15" s="28">
        <f t="shared" si="2"/>
        <v>859.82003354393146</v>
      </c>
      <c r="AB15" s="28">
        <f t="shared" si="3"/>
        <v>464.98978652635628</v>
      </c>
      <c r="AC15" s="28">
        <f t="shared" si="4"/>
        <v>533.78275041530071</v>
      </c>
      <c r="AD15" s="28">
        <f t="shared" si="5"/>
        <v>273.56095115226253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37" s="9" customFormat="1" ht="56" customHeight="1">
      <c r="A16" s="1" t="s">
        <v>0</v>
      </c>
      <c r="B16" s="1" t="s">
        <v>1</v>
      </c>
      <c r="C16" s="2" t="s">
        <v>2</v>
      </c>
      <c r="D16" s="2" t="s">
        <v>36</v>
      </c>
      <c r="E16" s="3">
        <v>725</v>
      </c>
      <c r="F16" s="1" t="s">
        <v>51</v>
      </c>
      <c r="G16" s="3" t="s">
        <v>40</v>
      </c>
      <c r="H16" s="1" t="s">
        <v>41</v>
      </c>
      <c r="I16" s="3" t="s">
        <v>12</v>
      </c>
      <c r="J16" s="3" t="s">
        <v>52</v>
      </c>
      <c r="K16" s="3" t="s">
        <v>119</v>
      </c>
      <c r="L16" s="3"/>
      <c r="M16" s="1"/>
      <c r="N16" s="1"/>
      <c r="O16" s="1"/>
      <c r="P16" s="4">
        <v>3.9780000000000002</v>
      </c>
      <c r="Q16" s="4">
        <v>1.5880000000000001</v>
      </c>
      <c r="R16" s="4">
        <v>0</v>
      </c>
      <c r="S16" s="28">
        <f>AVERAGE((10^(((LOG((P16*Q16)))*1.689)+1.776)),(10^(((LOG((P16*Q16)))*1.684)+1.586)))</f>
        <v>1101.0649169239557</v>
      </c>
      <c r="T16" s="3" t="s">
        <v>143</v>
      </c>
      <c r="U16" s="3" t="s">
        <v>144</v>
      </c>
      <c r="V16" s="3" t="s">
        <v>145</v>
      </c>
      <c r="W16" s="3" t="s">
        <v>142</v>
      </c>
      <c r="X16" s="1"/>
      <c r="Y16" s="28">
        <f t="shared" si="0"/>
        <v>1342.9823426136886</v>
      </c>
      <c r="Z16" s="28">
        <f t="shared" si="1"/>
        <v>339.44773513588939</v>
      </c>
      <c r="AA16" s="28">
        <f t="shared" si="2"/>
        <v>859.14749123422268</v>
      </c>
      <c r="AB16" s="28">
        <f t="shared" si="3"/>
        <v>464.61528169343381</v>
      </c>
      <c r="AC16" s="28">
        <f t="shared" si="4"/>
        <v>533.38010145932049</v>
      </c>
      <c r="AD16" s="28">
        <f t="shared" si="5"/>
        <v>273.37415712137124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37" s="9" customFormat="1" ht="56" customHeight="1">
      <c r="A17" s="1" t="s">
        <v>0</v>
      </c>
      <c r="B17" s="1" t="s">
        <v>1</v>
      </c>
      <c r="C17" s="2" t="s">
        <v>2</v>
      </c>
      <c r="D17" s="2" t="s">
        <v>36</v>
      </c>
      <c r="E17" s="3">
        <v>725</v>
      </c>
      <c r="F17" s="1" t="s">
        <v>51</v>
      </c>
      <c r="G17" s="3" t="s">
        <v>40</v>
      </c>
      <c r="H17" s="1" t="s">
        <v>41</v>
      </c>
      <c r="I17" s="3" t="s">
        <v>12</v>
      </c>
      <c r="J17" s="3" t="s">
        <v>52</v>
      </c>
      <c r="K17" s="3" t="s">
        <v>119</v>
      </c>
      <c r="L17" s="3"/>
      <c r="M17" s="1"/>
      <c r="N17" s="1"/>
      <c r="O17" s="1"/>
      <c r="P17" s="4">
        <v>4.0299999999999994</v>
      </c>
      <c r="Q17" s="4">
        <v>1.56</v>
      </c>
      <c r="R17" s="4">
        <v>0</v>
      </c>
      <c r="S17" s="28">
        <f>AVERAGE((10^(((LOG((P17*Q17)))*1.689)+1.776)),(10^(((LOG((P17*Q17)))*1.684)+1.586)))</f>
        <v>1092.1803544395389</v>
      </c>
      <c r="T17" s="3" t="s">
        <v>143</v>
      </c>
      <c r="U17" s="3" t="s">
        <v>144</v>
      </c>
      <c r="V17" s="3" t="s">
        <v>145</v>
      </c>
      <c r="W17" s="3" t="s">
        <v>142</v>
      </c>
      <c r="X17" s="1"/>
      <c r="Y17" s="28">
        <f t="shared" si="0"/>
        <v>1332.1332535003362</v>
      </c>
      <c r="Z17" s="28">
        <f t="shared" si="1"/>
        <v>337.01130288638797</v>
      </c>
      <c r="AA17" s="28">
        <f t="shared" si="2"/>
        <v>852.2274553787413</v>
      </c>
      <c r="AB17" s="28">
        <f t="shared" si="3"/>
        <v>460.76237009131637</v>
      </c>
      <c r="AC17" s="28">
        <f t="shared" si="4"/>
        <v>529.23644394975463</v>
      </c>
      <c r="AD17" s="28">
        <f t="shared" si="5"/>
        <v>271.45108220123541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37" s="9" customFormat="1" ht="56" customHeight="1">
      <c r="A18" s="1" t="s">
        <v>0</v>
      </c>
      <c r="B18" s="1" t="s">
        <v>1</v>
      </c>
      <c r="C18" s="2" t="s">
        <v>2</v>
      </c>
      <c r="D18" s="2" t="s">
        <v>36</v>
      </c>
      <c r="E18" s="3">
        <v>725</v>
      </c>
      <c r="F18" s="1" t="s">
        <v>51</v>
      </c>
      <c r="G18" s="3" t="s">
        <v>40</v>
      </c>
      <c r="H18" s="1" t="s">
        <v>41</v>
      </c>
      <c r="I18" s="3" t="s">
        <v>12</v>
      </c>
      <c r="J18" s="3" t="s">
        <v>52</v>
      </c>
      <c r="K18" s="3" t="s">
        <v>119</v>
      </c>
      <c r="L18" s="3"/>
      <c r="M18" s="1"/>
      <c r="N18" s="1"/>
      <c r="O18" s="1"/>
      <c r="P18" s="4">
        <v>3.5149999999999997</v>
      </c>
      <c r="Q18" s="4">
        <v>1.7739999999999998</v>
      </c>
      <c r="R18" s="4">
        <v>0</v>
      </c>
      <c r="S18" s="28">
        <f>AVERAGE((10^(((LOG((P18*Q18)))*1.689)+1.776)),(10^(((LOG((P18*Q18)))*1.684)+1.586)))</f>
        <v>1077.2193731033985</v>
      </c>
      <c r="T18" s="3" t="s">
        <v>143</v>
      </c>
      <c r="U18" s="3" t="s">
        <v>144</v>
      </c>
      <c r="V18" s="3" t="s">
        <v>145</v>
      </c>
      <c r="W18" s="3" t="s">
        <v>142</v>
      </c>
      <c r="X18" s="1"/>
      <c r="Y18" s="28">
        <f t="shared" si="0"/>
        <v>1313.8643774532841</v>
      </c>
      <c r="Z18" s="28">
        <f t="shared" si="1"/>
        <v>332.90354301567118</v>
      </c>
      <c r="AA18" s="28">
        <f t="shared" si="2"/>
        <v>840.57436875351277</v>
      </c>
      <c r="AB18" s="28">
        <f t="shared" si="3"/>
        <v>454.27631098066365</v>
      </c>
      <c r="AC18" s="28">
        <f t="shared" si="4"/>
        <v>522.25596189664816</v>
      </c>
      <c r="AD18" s="28">
        <f t="shared" si="5"/>
        <v>268.20819840267666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37" s="9" customFormat="1" ht="56" customHeight="1">
      <c r="A19" s="1" t="s">
        <v>0</v>
      </c>
      <c r="B19" s="1" t="s">
        <v>1</v>
      </c>
      <c r="C19" s="2" t="s">
        <v>2</v>
      </c>
      <c r="D19" s="2" t="s">
        <v>36</v>
      </c>
      <c r="E19" s="3">
        <v>725</v>
      </c>
      <c r="F19" s="1" t="s">
        <v>51</v>
      </c>
      <c r="G19" s="3" t="s">
        <v>40</v>
      </c>
      <c r="H19" s="1" t="s">
        <v>41</v>
      </c>
      <c r="I19" s="3" t="s">
        <v>12</v>
      </c>
      <c r="J19" s="3" t="s">
        <v>52</v>
      </c>
      <c r="K19" s="3" t="s">
        <v>119</v>
      </c>
      <c r="L19" s="3"/>
      <c r="M19" s="1"/>
      <c r="N19" s="1"/>
      <c r="O19" s="1"/>
      <c r="P19" s="4">
        <v>3.8840000000000003</v>
      </c>
      <c r="Q19" s="4">
        <v>1.6039999999999999</v>
      </c>
      <c r="R19" s="4">
        <v>0</v>
      </c>
      <c r="S19" s="28">
        <f>AVERAGE((10^(((LOG((P19*Q19)))*1.689)+1.776)),(10^(((LOG((P19*Q19)))*1.684)+1.586)))</f>
        <v>1075.5662450256793</v>
      </c>
      <c r="T19" s="3" t="s">
        <v>143</v>
      </c>
      <c r="U19" s="3" t="s">
        <v>144</v>
      </c>
      <c r="V19" s="3" t="s">
        <v>145</v>
      </c>
      <c r="W19" s="3" t="s">
        <v>142</v>
      </c>
      <c r="X19" s="1"/>
      <c r="Y19" s="28">
        <f t="shared" si="0"/>
        <v>1311.8457582500093</v>
      </c>
      <c r="Z19" s="28">
        <f t="shared" si="1"/>
        <v>332.4492655003159</v>
      </c>
      <c r="AA19" s="28">
        <f t="shared" si="2"/>
        <v>839.28673180134933</v>
      </c>
      <c r="AB19" s="28">
        <f t="shared" si="3"/>
        <v>453.55978077464943</v>
      </c>
      <c r="AC19" s="28">
        <f t="shared" si="4"/>
        <v>521.48442537227913</v>
      </c>
      <c r="AD19" s="28">
        <f t="shared" si="5"/>
        <v>267.8495186363304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37" s="9" customFormat="1" ht="56" customHeight="1">
      <c r="A20" s="1" t="s">
        <v>0</v>
      </c>
      <c r="B20" s="1" t="s">
        <v>1</v>
      </c>
      <c r="C20" s="2" t="s">
        <v>2</v>
      </c>
      <c r="D20" s="2" t="s">
        <v>36</v>
      </c>
      <c r="E20" s="3">
        <v>725</v>
      </c>
      <c r="F20" s="1" t="s">
        <v>51</v>
      </c>
      <c r="G20" s="3" t="s">
        <v>40</v>
      </c>
      <c r="H20" s="1" t="s">
        <v>41</v>
      </c>
      <c r="I20" s="3" t="s">
        <v>12</v>
      </c>
      <c r="J20" s="3" t="s">
        <v>52</v>
      </c>
      <c r="K20" s="3" t="s">
        <v>119</v>
      </c>
      <c r="L20" s="3"/>
      <c r="M20" s="1"/>
      <c r="N20" s="1"/>
      <c r="O20" s="1"/>
      <c r="P20" s="4">
        <v>4.01</v>
      </c>
      <c r="Q20" s="4">
        <v>1.5470000000000002</v>
      </c>
      <c r="R20" s="4">
        <v>0</v>
      </c>
      <c r="S20" s="28">
        <f>AVERAGE((10^(((LOG((P20*Q20)))*1.689)+1.776)),(10^(((LOG((P20*Q20)))*1.684)+1.586)))</f>
        <v>1067.8690038431421</v>
      </c>
      <c r="T20" s="3" t="s">
        <v>143</v>
      </c>
      <c r="U20" s="3" t="s">
        <v>144</v>
      </c>
      <c r="V20" s="3" t="s">
        <v>145</v>
      </c>
      <c r="W20" s="3" t="s">
        <v>142</v>
      </c>
      <c r="X20" s="1"/>
      <c r="Y20" s="28">
        <f t="shared" si="0"/>
        <v>1302.4467764228521</v>
      </c>
      <c r="Z20" s="28">
        <f t="shared" si="1"/>
        <v>330.3330516860716</v>
      </c>
      <c r="AA20" s="28">
        <f t="shared" si="2"/>
        <v>833.29123126343222</v>
      </c>
      <c r="AB20" s="28">
        <f t="shared" si="3"/>
        <v>450.22390042505504</v>
      </c>
      <c r="AC20" s="28">
        <f t="shared" si="4"/>
        <v>517.89143733878507</v>
      </c>
      <c r="AD20" s="28">
        <f t="shared" si="5"/>
        <v>266.17850952684489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37" s="9" customFormat="1" ht="56" customHeight="1">
      <c r="A21" s="1" t="s">
        <v>0</v>
      </c>
      <c r="B21" s="1" t="s">
        <v>1</v>
      </c>
      <c r="C21" s="2" t="s">
        <v>2</v>
      </c>
      <c r="D21" s="2" t="s">
        <v>36</v>
      </c>
      <c r="E21" s="3">
        <v>725</v>
      </c>
      <c r="F21" s="1" t="s">
        <v>51</v>
      </c>
      <c r="G21" s="3" t="s">
        <v>40</v>
      </c>
      <c r="H21" s="1" t="s">
        <v>41</v>
      </c>
      <c r="I21" s="3" t="s">
        <v>12</v>
      </c>
      <c r="J21" s="3" t="s">
        <v>52</v>
      </c>
      <c r="K21" s="3" t="s">
        <v>119</v>
      </c>
      <c r="L21" s="3"/>
      <c r="M21" s="1"/>
      <c r="N21" s="1"/>
      <c r="O21" s="1"/>
      <c r="P21" s="4">
        <v>3.9159999999999995</v>
      </c>
      <c r="Q21" s="4">
        <v>1.583</v>
      </c>
      <c r="R21" s="4">
        <v>0</v>
      </c>
      <c r="S21" s="28">
        <f>AVERAGE((10^(((LOG((P21*Q21)))*1.689)+1.776)),(10^(((LOG((P21*Q21)))*1.684)+1.586)))</f>
        <v>1066.5793215416406</v>
      </c>
      <c r="T21" s="3" t="s">
        <v>143</v>
      </c>
      <c r="U21" s="3" t="s">
        <v>144</v>
      </c>
      <c r="V21" s="3" t="s">
        <v>145</v>
      </c>
      <c r="W21" s="3" t="s">
        <v>142</v>
      </c>
      <c r="X21" s="1"/>
      <c r="Y21" s="28">
        <f t="shared" si="0"/>
        <v>1300.8719730004766</v>
      </c>
      <c r="Z21" s="28">
        <f t="shared" si="1"/>
        <v>329.97831231153845</v>
      </c>
      <c r="AA21" s="28">
        <f t="shared" si="2"/>
        <v>832.28667008280456</v>
      </c>
      <c r="AB21" s="28">
        <f t="shared" si="3"/>
        <v>449.66503485319754</v>
      </c>
      <c r="AC21" s="28">
        <f t="shared" si="4"/>
        <v>517.28933324640957</v>
      </c>
      <c r="AD21" s="28">
        <f t="shared" si="5"/>
        <v>265.89837857525293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</row>
    <row r="22" spans="1:137" s="9" customFormat="1" ht="56" customHeight="1">
      <c r="A22" s="1" t="s">
        <v>0</v>
      </c>
      <c r="B22" s="1" t="s">
        <v>1</v>
      </c>
      <c r="C22" s="2" t="s">
        <v>2</v>
      </c>
      <c r="D22" s="2" t="s">
        <v>36</v>
      </c>
      <c r="E22" s="3">
        <v>725</v>
      </c>
      <c r="F22" s="1" t="s">
        <v>51</v>
      </c>
      <c r="G22" s="3" t="s">
        <v>40</v>
      </c>
      <c r="H22" s="1" t="s">
        <v>41</v>
      </c>
      <c r="I22" s="3" t="s">
        <v>12</v>
      </c>
      <c r="J22" s="3" t="s">
        <v>52</v>
      </c>
      <c r="K22" s="3" t="s">
        <v>119</v>
      </c>
      <c r="L22" s="3"/>
      <c r="M22" s="1"/>
      <c r="N22" s="1"/>
      <c r="O22" s="1"/>
      <c r="P22" s="4">
        <v>3.4990000000000001</v>
      </c>
      <c r="Q22" s="4">
        <v>1.7609999999999999</v>
      </c>
      <c r="R22" s="4">
        <v>0</v>
      </c>
      <c r="S22" s="28">
        <f>AVERAGE((10^(((LOG((P22*Q22)))*1.689)+1.776)),(10^(((LOG((P22*Q22)))*1.684)+1.586)))</f>
        <v>1055.777944837876</v>
      </c>
      <c r="T22" s="3" t="s">
        <v>143</v>
      </c>
      <c r="U22" s="3" t="s">
        <v>144</v>
      </c>
      <c r="V22" s="3" t="s">
        <v>145</v>
      </c>
      <c r="W22" s="3" t="s">
        <v>142</v>
      </c>
      <c r="X22" s="1"/>
      <c r="Y22" s="28">
        <f t="shared" si="0"/>
        <v>1287.6827299149775</v>
      </c>
      <c r="Z22" s="28">
        <f t="shared" si="1"/>
        <v>327.00541749777852</v>
      </c>
      <c r="AA22" s="28">
        <f t="shared" si="2"/>
        <v>823.87315976077446</v>
      </c>
      <c r="AB22" s="28">
        <f t="shared" si="3"/>
        <v>444.9851515594147</v>
      </c>
      <c r="AC22" s="28">
        <f t="shared" si="4"/>
        <v>512.24550566754795</v>
      </c>
      <c r="AD22" s="28">
        <f t="shared" si="5"/>
        <v>263.55050257286206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 s="7"/>
    </row>
    <row r="23" spans="1:137" s="9" customFormat="1" ht="56" customHeight="1">
      <c r="A23" s="1" t="s">
        <v>0</v>
      </c>
      <c r="B23" s="1" t="s">
        <v>1</v>
      </c>
      <c r="C23" s="2" t="s">
        <v>2</v>
      </c>
      <c r="D23" s="2" t="s">
        <v>36</v>
      </c>
      <c r="E23" s="3">
        <v>725</v>
      </c>
      <c r="F23" s="1" t="s">
        <v>51</v>
      </c>
      <c r="G23" s="3" t="s">
        <v>40</v>
      </c>
      <c r="H23" s="1" t="s">
        <v>41</v>
      </c>
      <c r="I23" s="3" t="s">
        <v>12</v>
      </c>
      <c r="J23" s="3" t="s">
        <v>52</v>
      </c>
      <c r="K23" s="3" t="s">
        <v>119</v>
      </c>
      <c r="L23" s="3"/>
      <c r="M23" s="1"/>
      <c r="N23" s="1"/>
      <c r="O23" s="1"/>
      <c r="P23" s="4">
        <v>4.0220000000000002</v>
      </c>
      <c r="Q23" s="4">
        <v>1.5249999999999999</v>
      </c>
      <c r="R23" s="4">
        <v>0</v>
      </c>
      <c r="S23" s="28">
        <f>AVERAGE((10^(((LOG((P23*Q23)))*1.689)+1.776)),(10^(((LOG((P23*Q23)))*1.684)+1.586)))</f>
        <v>1047.6422753799716</v>
      </c>
      <c r="T23" s="3" t="s">
        <v>143</v>
      </c>
      <c r="U23" s="3" t="s">
        <v>144</v>
      </c>
      <c r="V23" s="3" t="s">
        <v>145</v>
      </c>
      <c r="W23" s="3" t="s">
        <v>142</v>
      </c>
      <c r="X23" s="1"/>
      <c r="Y23" s="28">
        <f t="shared" si="0"/>
        <v>1277.7486062185992</v>
      </c>
      <c r="Z23" s="28">
        <f t="shared" si="1"/>
        <v>324.76398736364655</v>
      </c>
      <c r="AA23" s="28">
        <f t="shared" si="2"/>
        <v>817.53594454134384</v>
      </c>
      <c r="AB23" s="28">
        <f t="shared" si="3"/>
        <v>441.46111092267375</v>
      </c>
      <c r="AC23" s="28">
        <f t="shared" si="4"/>
        <v>508.44518833412172</v>
      </c>
      <c r="AD23" s="28">
        <f t="shared" si="5"/>
        <v>261.78002667050964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 s="7"/>
    </row>
    <row r="24" spans="1:137" s="9" customFormat="1" ht="56" customHeight="1">
      <c r="A24" s="1" t="s">
        <v>0</v>
      </c>
      <c r="B24" s="1" t="s">
        <v>1</v>
      </c>
      <c r="C24" s="2" t="s">
        <v>2</v>
      </c>
      <c r="D24" s="2" t="s">
        <v>36</v>
      </c>
      <c r="E24" s="3">
        <v>725</v>
      </c>
      <c r="F24" s="1" t="s">
        <v>51</v>
      </c>
      <c r="G24" s="3" t="s">
        <v>40</v>
      </c>
      <c r="H24" s="1" t="s">
        <v>41</v>
      </c>
      <c r="I24" s="3" t="s">
        <v>12</v>
      </c>
      <c r="J24" s="3" t="s">
        <v>52</v>
      </c>
      <c r="K24" s="3" t="s">
        <v>119</v>
      </c>
      <c r="L24" s="3"/>
      <c r="M24" s="1"/>
      <c r="N24" s="1"/>
      <c r="O24" s="1"/>
      <c r="P24" s="4">
        <v>3.593</v>
      </c>
      <c r="Q24" s="4">
        <v>1.6809999999999998</v>
      </c>
      <c r="R24" s="4">
        <v>0</v>
      </c>
      <c r="S24" s="28">
        <f>AVERAGE((10^(((LOG((P24*Q24)))*1.689)+1.776)),(10^(((LOG((P24*Q24)))*1.684)+1.586)))</f>
        <v>1020.7790612657291</v>
      </c>
      <c r="T24" s="3" t="s">
        <v>143</v>
      </c>
      <c r="U24" s="3" t="s">
        <v>144</v>
      </c>
      <c r="V24" s="3" t="s">
        <v>145</v>
      </c>
      <c r="W24" s="3" t="s">
        <v>142</v>
      </c>
      <c r="X24" s="1"/>
      <c r="Y24" s="28">
        <f t="shared" si="0"/>
        <v>1244.9477019089215</v>
      </c>
      <c r="Z24" s="28">
        <f t="shared" si="1"/>
        <v>317.34919131909481</v>
      </c>
      <c r="AA24" s="28">
        <f t="shared" si="2"/>
        <v>796.61042062253648</v>
      </c>
      <c r="AB24" s="28">
        <f t="shared" si="3"/>
        <v>429.83050072441932</v>
      </c>
      <c r="AC24" s="28">
        <f t="shared" si="4"/>
        <v>495.88901444966598</v>
      </c>
      <c r="AD24" s="28">
        <f t="shared" si="5"/>
        <v>255.92142662778738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</row>
    <row r="25" spans="1:137" s="9" customFormat="1" ht="56" customHeight="1">
      <c r="A25" s="1" t="s">
        <v>0</v>
      </c>
      <c r="B25" s="1" t="s">
        <v>1</v>
      </c>
      <c r="C25" s="2" t="s">
        <v>2</v>
      </c>
      <c r="D25" s="2" t="s">
        <v>36</v>
      </c>
      <c r="E25" s="3">
        <v>725</v>
      </c>
      <c r="F25" s="1" t="s">
        <v>51</v>
      </c>
      <c r="G25" s="3" t="s">
        <v>40</v>
      </c>
      <c r="H25" s="1" t="s">
        <v>41</v>
      </c>
      <c r="I25" s="3" t="s">
        <v>12</v>
      </c>
      <c r="J25" s="3" t="s">
        <v>52</v>
      </c>
      <c r="K25" s="3" t="s">
        <v>119</v>
      </c>
      <c r="L25" s="3"/>
      <c r="M25" s="1"/>
      <c r="N25" s="1"/>
      <c r="O25" s="1"/>
      <c r="P25" s="4">
        <v>3.5310000000000001</v>
      </c>
      <c r="Q25" s="4">
        <v>1.7070000000000001</v>
      </c>
      <c r="R25" s="4">
        <v>0</v>
      </c>
      <c r="S25" s="28">
        <f>AVERAGE((10^(((LOG((P25*Q25)))*1.689)+1.776)),(10^(((LOG((P25*Q25)))*1.684)+1.586)))</f>
        <v>1017.2414560842271</v>
      </c>
      <c r="T25" s="3" t="s">
        <v>143</v>
      </c>
      <c r="U25" s="3" t="s">
        <v>144</v>
      </c>
      <c r="V25" s="3" t="s">
        <v>145</v>
      </c>
      <c r="W25" s="3" t="s">
        <v>142</v>
      </c>
      <c r="X25" s="1"/>
      <c r="Y25" s="28">
        <f t="shared" si="0"/>
        <v>1240.6282385355323</v>
      </c>
      <c r="Z25" s="28">
        <f t="shared" si="1"/>
        <v>316.37113896870397</v>
      </c>
      <c r="AA25" s="28">
        <f t="shared" si="2"/>
        <v>793.85467363292207</v>
      </c>
      <c r="AB25" s="28">
        <f t="shared" si="3"/>
        <v>428.29950046260444</v>
      </c>
      <c r="AC25" s="28">
        <f t="shared" si="4"/>
        <v>494.23458375440367</v>
      </c>
      <c r="AD25" s="28">
        <f t="shared" si="5"/>
        <v>255.14844205313841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</row>
    <row r="26" spans="1:137" s="9" customFormat="1" ht="56" customHeight="1">
      <c r="A26" s="1" t="s">
        <v>0</v>
      </c>
      <c r="B26" s="1" t="s">
        <v>1</v>
      </c>
      <c r="C26" s="2" t="s">
        <v>2</v>
      </c>
      <c r="D26" s="2" t="s">
        <v>36</v>
      </c>
      <c r="E26" s="3">
        <v>725</v>
      </c>
      <c r="F26" s="1" t="s">
        <v>51</v>
      </c>
      <c r="G26" s="3" t="s">
        <v>40</v>
      </c>
      <c r="H26" s="1" t="s">
        <v>41</v>
      </c>
      <c r="I26" s="3" t="s">
        <v>12</v>
      </c>
      <c r="J26" s="3" t="s">
        <v>52</v>
      </c>
      <c r="K26" s="3" t="s">
        <v>119</v>
      </c>
      <c r="L26" s="3"/>
      <c r="M26" s="1"/>
      <c r="N26" s="1"/>
      <c r="O26" s="1"/>
      <c r="P26" s="4">
        <v>4</v>
      </c>
      <c r="Q26" s="4">
        <v>1.498</v>
      </c>
      <c r="R26" s="4">
        <v>0</v>
      </c>
      <c r="S26" s="28">
        <f>AVERAGE((10^(((LOG((P26*Q26)))*1.689)+1.776)),(10^(((LOG((P26*Q26)))*1.684)+1.586)))</f>
        <v>1007.1778365778237</v>
      </c>
      <c r="T26" s="3" t="s">
        <v>143</v>
      </c>
      <c r="U26" s="3" t="s">
        <v>144</v>
      </c>
      <c r="V26" s="3" t="s">
        <v>145</v>
      </c>
      <c r="W26" s="3" t="s">
        <v>142</v>
      </c>
      <c r="X26" s="1"/>
      <c r="Y26" s="28">
        <f t="shared" si="0"/>
        <v>1228.3405191769409</v>
      </c>
      <c r="Z26" s="28">
        <f t="shared" si="1"/>
        <v>313.58675209987928</v>
      </c>
      <c r="AA26" s="28">
        <f t="shared" si="2"/>
        <v>786.01515397870628</v>
      </c>
      <c r="AB26" s="28">
        <f t="shared" si="3"/>
        <v>423.94499196166538</v>
      </c>
      <c r="AC26" s="28">
        <f t="shared" si="4"/>
        <v>489.52695534599013</v>
      </c>
      <c r="AD26" s="28">
        <f t="shared" si="5"/>
        <v>252.94759404475607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</row>
    <row r="27" spans="1:137" s="9" customFormat="1" ht="56" customHeight="1">
      <c r="A27" s="1" t="s">
        <v>0</v>
      </c>
      <c r="B27" s="1" t="s">
        <v>1</v>
      </c>
      <c r="C27" s="2" t="s">
        <v>2</v>
      </c>
      <c r="D27" s="2" t="s">
        <v>36</v>
      </c>
      <c r="E27" s="3">
        <v>725</v>
      </c>
      <c r="F27" s="1" t="s">
        <v>51</v>
      </c>
      <c r="G27" s="3" t="s">
        <v>40</v>
      </c>
      <c r="H27" s="1" t="s">
        <v>41</v>
      </c>
      <c r="I27" s="3" t="s">
        <v>12</v>
      </c>
      <c r="J27" s="3" t="s">
        <v>52</v>
      </c>
      <c r="K27" s="3" t="s">
        <v>119</v>
      </c>
      <c r="L27" s="3"/>
      <c r="M27" s="1"/>
      <c r="N27" s="1"/>
      <c r="O27" s="1"/>
      <c r="P27" s="4">
        <v>3.9200000000000004</v>
      </c>
      <c r="Q27" s="4">
        <v>1.5269999999999999</v>
      </c>
      <c r="R27" s="4">
        <v>0</v>
      </c>
      <c r="S27" s="28">
        <f>AVERAGE((10^(((LOG((P27*Q27)))*1.689)+1.776)),(10^(((LOG((P27*Q27)))*1.684)+1.586)))</f>
        <v>1005.4316552582598</v>
      </c>
      <c r="T27" s="3" t="s">
        <v>143</v>
      </c>
      <c r="U27" s="3" t="s">
        <v>144</v>
      </c>
      <c r="V27" s="3" t="s">
        <v>145</v>
      </c>
      <c r="W27" s="3" t="s">
        <v>142</v>
      </c>
      <c r="X27" s="1"/>
      <c r="Y27" s="28">
        <f t="shared" si="0"/>
        <v>1226.2084392456811</v>
      </c>
      <c r="Z27" s="28">
        <f t="shared" si="1"/>
        <v>313.10330804672691</v>
      </c>
      <c r="AA27" s="28">
        <f t="shared" si="2"/>
        <v>784.6548712708385</v>
      </c>
      <c r="AB27" s="28">
        <f t="shared" si="3"/>
        <v>423.18954564292414</v>
      </c>
      <c r="AC27" s="28">
        <f t="shared" si="4"/>
        <v>488.70993625632036</v>
      </c>
      <c r="AD27" s="28">
        <f t="shared" si="5"/>
        <v>252.56542822431149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</row>
    <row r="28" spans="1:137" s="9" customFormat="1" ht="56" customHeight="1">
      <c r="A28" s="1" t="s">
        <v>0</v>
      </c>
      <c r="B28" s="1" t="s">
        <v>1</v>
      </c>
      <c r="C28" s="2" t="s">
        <v>2</v>
      </c>
      <c r="D28" s="2" t="s">
        <v>36</v>
      </c>
      <c r="E28" s="3">
        <v>725</v>
      </c>
      <c r="F28" s="1" t="s">
        <v>51</v>
      </c>
      <c r="G28" s="3" t="s">
        <v>40</v>
      </c>
      <c r="H28" s="1" t="s">
        <v>41</v>
      </c>
      <c r="I28" s="3" t="s">
        <v>12</v>
      </c>
      <c r="J28" s="3" t="s">
        <v>52</v>
      </c>
      <c r="K28" s="3" t="s">
        <v>119</v>
      </c>
      <c r="L28" s="3"/>
      <c r="M28" s="1"/>
      <c r="N28" s="1"/>
      <c r="O28" s="1"/>
      <c r="P28" s="4">
        <v>3.2869999999999999</v>
      </c>
      <c r="Q28" s="4">
        <v>1.8190000000000002</v>
      </c>
      <c r="R28" s="4">
        <v>0</v>
      </c>
      <c r="S28" s="28">
        <f>AVERAGE((10^(((LOG((P28*Q28)))*1.689)+1.776)),(10^(((LOG((P28*Q28)))*1.684)+1.586)))</f>
        <v>1003.5091666570181</v>
      </c>
      <c r="T28" s="3" t="s">
        <v>143</v>
      </c>
      <c r="U28" s="3" t="s">
        <v>144</v>
      </c>
      <c r="V28" s="3" t="s">
        <v>145</v>
      </c>
      <c r="W28" s="3" t="s">
        <v>142</v>
      </c>
      <c r="X28" s="13"/>
      <c r="Y28" s="28">
        <f t="shared" si="0"/>
        <v>1223.8610938207423</v>
      </c>
      <c r="Z28" s="28">
        <f t="shared" si="1"/>
        <v>312.57094424944688</v>
      </c>
      <c r="AA28" s="28">
        <f t="shared" si="2"/>
        <v>783.15723949329379</v>
      </c>
      <c r="AB28" s="28">
        <f t="shared" si="3"/>
        <v>422.35786614772428</v>
      </c>
      <c r="AC28" s="28">
        <f t="shared" si="4"/>
        <v>487.81036358246536</v>
      </c>
      <c r="AD28" s="28">
        <f t="shared" si="5"/>
        <v>252.14457735831346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</row>
    <row r="29" spans="1:137" s="9" customFormat="1" ht="56" customHeight="1">
      <c r="A29" s="1" t="s">
        <v>0</v>
      </c>
      <c r="B29" s="1" t="s">
        <v>1</v>
      </c>
      <c r="C29" s="2" t="s">
        <v>2</v>
      </c>
      <c r="D29" s="2" t="s">
        <v>36</v>
      </c>
      <c r="E29" s="3">
        <v>725</v>
      </c>
      <c r="F29" s="1" t="s">
        <v>51</v>
      </c>
      <c r="G29" s="3" t="s">
        <v>40</v>
      </c>
      <c r="H29" s="1" t="s">
        <v>41</v>
      </c>
      <c r="I29" s="3" t="s">
        <v>12</v>
      </c>
      <c r="J29" s="3" t="s">
        <v>52</v>
      </c>
      <c r="K29" s="3" t="s">
        <v>119</v>
      </c>
      <c r="L29" s="3"/>
      <c r="M29" s="1"/>
      <c r="N29" s="1"/>
      <c r="O29" s="1"/>
      <c r="P29" s="4">
        <v>3.28</v>
      </c>
      <c r="Q29" s="4">
        <v>1.8190000000000002</v>
      </c>
      <c r="R29" s="4">
        <v>0</v>
      </c>
      <c r="S29" s="28">
        <f>AVERAGE((10^(((LOG((P29*Q29)))*1.689)+1.776)),(10^(((LOG((P29*Q29)))*1.684)+1.586)))</f>
        <v>999.9064553782091</v>
      </c>
      <c r="T29" s="3" t="s">
        <v>143</v>
      </c>
      <c r="U29" s="3" t="s">
        <v>144</v>
      </c>
      <c r="V29" s="3" t="s">
        <v>145</v>
      </c>
      <c r="W29" s="3" t="s">
        <v>142</v>
      </c>
      <c r="X29" s="1"/>
      <c r="Y29" s="28">
        <f t="shared" si="0"/>
        <v>1219.4622219930261</v>
      </c>
      <c r="Z29" s="28">
        <f t="shared" si="1"/>
        <v>311.5729987189801</v>
      </c>
      <c r="AA29" s="28">
        <f t="shared" si="2"/>
        <v>780.3506887633921</v>
      </c>
      <c r="AB29" s="28">
        <f t="shared" si="3"/>
        <v>420.79943223431599</v>
      </c>
      <c r="AC29" s="28">
        <f t="shared" si="4"/>
        <v>486.12440597711031</v>
      </c>
      <c r="AD29" s="28">
        <f t="shared" si="5"/>
        <v>251.35563037193293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 s="8"/>
    </row>
    <row r="30" spans="1:137" s="9" customFormat="1" ht="56" customHeight="1">
      <c r="A30" s="1" t="s">
        <v>0</v>
      </c>
      <c r="B30" s="1" t="s">
        <v>1</v>
      </c>
      <c r="C30" s="2" t="s">
        <v>2</v>
      </c>
      <c r="D30" s="2" t="s">
        <v>36</v>
      </c>
      <c r="E30" s="3">
        <v>725</v>
      </c>
      <c r="F30" s="1" t="s">
        <v>51</v>
      </c>
      <c r="G30" s="3" t="s">
        <v>40</v>
      </c>
      <c r="H30" s="1" t="s">
        <v>41</v>
      </c>
      <c r="I30" s="3" t="s">
        <v>12</v>
      </c>
      <c r="J30" s="3" t="s">
        <v>52</v>
      </c>
      <c r="K30" s="3" t="s">
        <v>119</v>
      </c>
      <c r="L30" s="3"/>
      <c r="M30" s="1"/>
      <c r="N30" s="1"/>
      <c r="O30" s="1"/>
      <c r="P30" s="4">
        <v>3.2659999999999996</v>
      </c>
      <c r="Q30" s="4">
        <v>1.8219999999999998</v>
      </c>
      <c r="R30" s="4">
        <v>0</v>
      </c>
      <c r="S30" s="28">
        <f>AVERAGE((10^(((LOG((P30*Q30)))*1.689)+1.776)),(10^(((LOG((P30*Q30)))*1.684)+1.586)))</f>
        <v>995.48055125864391</v>
      </c>
      <c r="T30" s="3" t="s">
        <v>143</v>
      </c>
      <c r="U30" s="3" t="s">
        <v>144</v>
      </c>
      <c r="V30" s="3" t="s">
        <v>145</v>
      </c>
      <c r="W30" s="3" t="s">
        <v>142</v>
      </c>
      <c r="X30" s="1"/>
      <c r="Y30" s="28">
        <f t="shared" si="0"/>
        <v>1214.0582655885178</v>
      </c>
      <c r="Z30" s="28">
        <f t="shared" si="1"/>
        <v>310.34648403419044</v>
      </c>
      <c r="AA30" s="28">
        <f t="shared" si="2"/>
        <v>776.90283692877006</v>
      </c>
      <c r="AB30" s="28">
        <f t="shared" si="3"/>
        <v>418.88512165580988</v>
      </c>
      <c r="AC30" s="28">
        <f t="shared" si="4"/>
        <v>484.05290866293888</v>
      </c>
      <c r="AD30" s="28">
        <f t="shared" si="5"/>
        <v>250.38591394991226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 s="7"/>
    </row>
    <row r="31" spans="1:137" s="9" customFormat="1" ht="56" customHeight="1">
      <c r="A31" s="1" t="s">
        <v>0</v>
      </c>
      <c r="B31" s="1" t="s">
        <v>1</v>
      </c>
      <c r="C31" s="2" t="s">
        <v>2</v>
      </c>
      <c r="D31" s="2" t="s">
        <v>36</v>
      </c>
      <c r="E31" s="3">
        <v>725</v>
      </c>
      <c r="F31" s="1" t="s">
        <v>51</v>
      </c>
      <c r="G31" s="3" t="s">
        <v>40</v>
      </c>
      <c r="H31" s="1" t="s">
        <v>41</v>
      </c>
      <c r="I31" s="3" t="s">
        <v>12</v>
      </c>
      <c r="J31" s="3" t="s">
        <v>52</v>
      </c>
      <c r="K31" s="3" t="s">
        <v>119</v>
      </c>
      <c r="L31" s="3"/>
      <c r="M31" s="1"/>
      <c r="N31" s="1"/>
      <c r="O31" s="1"/>
      <c r="P31" s="4">
        <v>3.4</v>
      </c>
      <c r="Q31" s="4">
        <v>1.75</v>
      </c>
      <c r="R31" s="4">
        <v>0</v>
      </c>
      <c r="S31" s="28">
        <f>AVERAGE((10^(((LOG((P31*Q31)))*1.689)+1.776)),(10^(((LOG((P31*Q31)))*1.684)+1.586)))</f>
        <v>995.29654730583081</v>
      </c>
      <c r="T31" s="3" t="s">
        <v>143</v>
      </c>
      <c r="U31" s="3" t="s">
        <v>144</v>
      </c>
      <c r="V31" s="3" t="s">
        <v>145</v>
      </c>
      <c r="W31" s="3" t="s">
        <v>142</v>
      </c>
      <c r="X31" s="1"/>
      <c r="Y31" s="28">
        <f t="shared" si="0"/>
        <v>1213.8336003769962</v>
      </c>
      <c r="Z31" s="28">
        <f t="shared" si="1"/>
        <v>310.29547944725482</v>
      </c>
      <c r="AA31" s="28">
        <f t="shared" si="2"/>
        <v>776.75949423466545</v>
      </c>
      <c r="AB31" s="28">
        <f t="shared" si="3"/>
        <v>418.80554061648854</v>
      </c>
      <c r="AC31" s="28">
        <f t="shared" si="4"/>
        <v>483.96678012899349</v>
      </c>
      <c r="AD31" s="28">
        <f t="shared" si="5"/>
        <v>250.34558665533388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 s="7"/>
    </row>
    <row r="32" spans="1:137" s="9" customFormat="1" ht="56" customHeight="1">
      <c r="A32" s="1" t="s">
        <v>0</v>
      </c>
      <c r="B32" s="1" t="s">
        <v>1</v>
      </c>
      <c r="C32" s="2" t="s">
        <v>2</v>
      </c>
      <c r="D32" s="2" t="s">
        <v>36</v>
      </c>
      <c r="E32" s="3">
        <v>725</v>
      </c>
      <c r="F32" s="1" t="s">
        <v>51</v>
      </c>
      <c r="G32" s="3" t="s">
        <v>40</v>
      </c>
      <c r="H32" s="1" t="s">
        <v>41</v>
      </c>
      <c r="I32" s="3" t="s">
        <v>12</v>
      </c>
      <c r="J32" s="3" t="s">
        <v>52</v>
      </c>
      <c r="K32" s="3" t="s">
        <v>119</v>
      </c>
      <c r="L32" s="3"/>
      <c r="M32" s="1"/>
      <c r="N32" s="1"/>
      <c r="O32" s="1"/>
      <c r="P32" s="4">
        <v>3.5740000000000003</v>
      </c>
      <c r="Q32" s="4">
        <v>1.655</v>
      </c>
      <c r="R32" s="4">
        <v>0</v>
      </c>
      <c r="S32" s="28">
        <f>AVERAGE((10^(((LOG((P32*Q32)))*1.689)+1.776)),(10^(((LOG((P32*Q32)))*1.684)+1.586)))</f>
        <v>985.43094587829148</v>
      </c>
      <c r="T32" s="3" t="s">
        <v>143</v>
      </c>
      <c r="U32" s="3" t="s">
        <v>144</v>
      </c>
      <c r="V32" s="3" t="s">
        <v>145</v>
      </c>
      <c r="W32" s="3" t="s">
        <v>142</v>
      </c>
      <c r="X32" s="1"/>
      <c r="Y32" s="28">
        <f t="shared" si="0"/>
        <v>1201.7879652819463</v>
      </c>
      <c r="Z32" s="28">
        <f t="shared" si="1"/>
        <v>307.55926858243663</v>
      </c>
      <c r="AA32" s="28">
        <f t="shared" si="2"/>
        <v>769.07392647463666</v>
      </c>
      <c r="AB32" s="28">
        <f t="shared" si="3"/>
        <v>414.53930529062461</v>
      </c>
      <c r="AC32" s="28">
        <f t="shared" si="4"/>
        <v>479.34801707652935</v>
      </c>
      <c r="AD32" s="28">
        <f t="shared" si="5"/>
        <v>248.18197884839307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 s="7"/>
    </row>
    <row r="33" spans="1:137" s="9" customFormat="1" ht="56" customHeight="1">
      <c r="A33" s="1" t="s">
        <v>0</v>
      </c>
      <c r="B33" s="1" t="s">
        <v>1</v>
      </c>
      <c r="C33" s="2" t="s">
        <v>2</v>
      </c>
      <c r="D33" s="2" t="s">
        <v>36</v>
      </c>
      <c r="E33" s="3">
        <v>725</v>
      </c>
      <c r="F33" s="1" t="s">
        <v>51</v>
      </c>
      <c r="G33" s="3" t="s">
        <v>40</v>
      </c>
      <c r="H33" s="1" t="s">
        <v>41</v>
      </c>
      <c r="I33" s="3" t="s">
        <v>12</v>
      </c>
      <c r="J33" s="3" t="s">
        <v>52</v>
      </c>
      <c r="K33" s="3" t="s">
        <v>119</v>
      </c>
      <c r="L33" s="3"/>
      <c r="M33" s="1"/>
      <c r="N33" s="1"/>
      <c r="O33" s="1"/>
      <c r="P33" s="4">
        <v>3.7130000000000001</v>
      </c>
      <c r="Q33" s="4">
        <v>1.5779999999999998</v>
      </c>
      <c r="R33" s="4">
        <v>0</v>
      </c>
      <c r="S33" s="28">
        <f>AVERAGE((10^(((LOG((P33*Q33)))*1.689)+1.776)),(10^(((LOG((P33*Q33)))*1.684)+1.586)))</f>
        <v>969.78295357215029</v>
      </c>
      <c r="T33" s="3" t="s">
        <v>143</v>
      </c>
      <c r="U33" s="3" t="s">
        <v>144</v>
      </c>
      <c r="V33" s="3" t="s">
        <v>145</v>
      </c>
      <c r="W33" s="3" t="s">
        <v>142</v>
      </c>
      <c r="X33" s="1"/>
      <c r="Y33" s="28">
        <f t="shared" si="0"/>
        <v>1182.6824718987714</v>
      </c>
      <c r="Z33" s="28">
        <f t="shared" si="1"/>
        <v>303.21307315666587</v>
      </c>
      <c r="AA33" s="28">
        <f t="shared" si="2"/>
        <v>756.8834352455292</v>
      </c>
      <c r="AB33" s="28">
        <f t="shared" si="3"/>
        <v>407.77500151283988</v>
      </c>
      <c r="AC33" s="28">
        <f t="shared" si="4"/>
        <v>472.01856877425342</v>
      </c>
      <c r="AD33" s="28">
        <f t="shared" si="5"/>
        <v>244.74451283045354</v>
      </c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 s="7"/>
    </row>
    <row r="34" spans="1:137" s="9" customFormat="1" ht="56" customHeight="1">
      <c r="A34" s="1" t="s">
        <v>0</v>
      </c>
      <c r="B34" s="1" t="s">
        <v>1</v>
      </c>
      <c r="C34" s="2" t="s">
        <v>2</v>
      </c>
      <c r="D34" s="2" t="s">
        <v>36</v>
      </c>
      <c r="E34" s="3">
        <v>725</v>
      </c>
      <c r="F34" s="1" t="s">
        <v>51</v>
      </c>
      <c r="G34" s="3" t="s">
        <v>40</v>
      </c>
      <c r="H34" s="1" t="s">
        <v>41</v>
      </c>
      <c r="I34" s="3" t="s">
        <v>12</v>
      </c>
      <c r="J34" s="3" t="s">
        <v>52</v>
      </c>
      <c r="K34" s="3" t="s">
        <v>119</v>
      </c>
      <c r="L34" s="3"/>
      <c r="M34" s="1"/>
      <c r="N34" s="1"/>
      <c r="O34" s="1"/>
      <c r="P34" s="4">
        <v>3.9790000000000001</v>
      </c>
      <c r="Q34" s="4">
        <v>1.47</v>
      </c>
      <c r="R34" s="4">
        <v>0</v>
      </c>
      <c r="S34" s="28">
        <f>AVERAGE((10^(((LOG((P34*Q34)))*1.689)+1.776)),(10^(((LOG((P34*Q34)))*1.684)+1.586)))</f>
        <v>966.99670101426705</v>
      </c>
      <c r="T34" s="3" t="s">
        <v>143</v>
      </c>
      <c r="U34" s="3" t="s">
        <v>144</v>
      </c>
      <c r="V34" s="3" t="s">
        <v>145</v>
      </c>
      <c r="W34" s="3" t="s">
        <v>142</v>
      </c>
      <c r="X34" s="1"/>
      <c r="Y34" s="28">
        <f t="shared" si="0"/>
        <v>1179.2806202590541</v>
      </c>
      <c r="Z34" s="28">
        <f t="shared" si="1"/>
        <v>302.43838538154205</v>
      </c>
      <c r="AA34" s="28">
        <f t="shared" si="2"/>
        <v>754.71278176947988</v>
      </c>
      <c r="AB34" s="28">
        <f t="shared" si="3"/>
        <v>406.57087922921477</v>
      </c>
      <c r="AC34" s="28">
        <f t="shared" si="4"/>
        <v>470.71303915697683</v>
      </c>
      <c r="AD34" s="28">
        <f t="shared" si="5"/>
        <v>244.13169848195869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 s="7"/>
    </row>
    <row r="35" spans="1:137" s="9" customFormat="1" ht="56" customHeight="1">
      <c r="A35" s="1" t="s">
        <v>0</v>
      </c>
      <c r="B35" s="1" t="s">
        <v>1</v>
      </c>
      <c r="C35" s="2" t="s">
        <v>2</v>
      </c>
      <c r="D35" s="2" t="s">
        <v>36</v>
      </c>
      <c r="E35" s="3">
        <v>725</v>
      </c>
      <c r="F35" s="1" t="s">
        <v>51</v>
      </c>
      <c r="G35" s="3" t="s">
        <v>40</v>
      </c>
      <c r="H35" s="1" t="s">
        <v>41</v>
      </c>
      <c r="I35" s="3" t="s">
        <v>12</v>
      </c>
      <c r="J35" s="3" t="s">
        <v>52</v>
      </c>
      <c r="K35" s="3" t="s">
        <v>119</v>
      </c>
      <c r="L35" s="3"/>
      <c r="M35" s="1"/>
      <c r="N35" s="1"/>
      <c r="O35" s="1"/>
      <c r="P35" s="4">
        <v>3.95</v>
      </c>
      <c r="Q35" s="4">
        <v>1.48</v>
      </c>
      <c r="R35" s="4">
        <v>0</v>
      </c>
      <c r="S35" s="28">
        <f>AVERAGE((10^(((LOG((P35*Q35)))*1.689)+1.776)),(10^(((LOG((P35*Q35)))*1.684)+1.586)))</f>
        <v>966.12387866181962</v>
      </c>
      <c r="T35" s="3" t="s">
        <v>143</v>
      </c>
      <c r="U35" s="3" t="s">
        <v>144</v>
      </c>
      <c r="V35" s="3" t="s">
        <v>145</v>
      </c>
      <c r="W35" s="3" t="s">
        <v>142</v>
      </c>
      <c r="X35" s="1"/>
      <c r="Y35" s="28">
        <f t="shared" si="0"/>
        <v>1178.2149574707785</v>
      </c>
      <c r="Z35" s="28">
        <f t="shared" si="1"/>
        <v>302.19565556686439</v>
      </c>
      <c r="AA35" s="28">
        <f t="shared" si="2"/>
        <v>754.03279985286065</v>
      </c>
      <c r="AB35" s="28">
        <f t="shared" si="3"/>
        <v>406.19369535045399</v>
      </c>
      <c r="AC35" s="28">
        <f t="shared" si="4"/>
        <v>470.30403963781276</v>
      </c>
      <c r="AD35" s="28">
        <f t="shared" si="5"/>
        <v>243.9396813634178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 s="7"/>
    </row>
    <row r="36" spans="1:137" s="9" customFormat="1" ht="56" customHeight="1">
      <c r="A36" s="1" t="s">
        <v>0</v>
      </c>
      <c r="B36" s="1" t="s">
        <v>1</v>
      </c>
      <c r="C36" s="2" t="s">
        <v>2</v>
      </c>
      <c r="D36" s="2" t="s">
        <v>36</v>
      </c>
      <c r="E36" s="3">
        <v>725</v>
      </c>
      <c r="F36" s="1" t="s">
        <v>51</v>
      </c>
      <c r="G36" s="3" t="s">
        <v>40</v>
      </c>
      <c r="H36" s="1" t="s">
        <v>41</v>
      </c>
      <c r="I36" s="3" t="s">
        <v>12</v>
      </c>
      <c r="J36" s="3" t="s">
        <v>52</v>
      </c>
      <c r="K36" s="3" t="s">
        <v>119</v>
      </c>
      <c r="L36" s="3"/>
      <c r="M36" s="1"/>
      <c r="N36" s="1"/>
      <c r="O36" s="1"/>
      <c r="P36" s="4">
        <v>3.3920000000000003</v>
      </c>
      <c r="Q36" s="4">
        <v>1.7120000000000002</v>
      </c>
      <c r="R36" s="4">
        <v>0</v>
      </c>
      <c r="S36" s="28">
        <f>AVERAGE((10^(((LOG((P36*Q36)))*1.689)+1.776)),(10^(((LOG((P36*Q36)))*1.684)+1.586)))</f>
        <v>955.304255565208</v>
      </c>
      <c r="T36" s="3" t="s">
        <v>143</v>
      </c>
      <c r="U36" s="3" t="s">
        <v>144</v>
      </c>
      <c r="V36" s="3" t="s">
        <v>145</v>
      </c>
      <c r="W36" s="3" t="s">
        <v>142</v>
      </c>
      <c r="X36" s="1"/>
      <c r="Y36" s="28">
        <f t="shared" si="0"/>
        <v>1165.0049510381643</v>
      </c>
      <c r="Z36" s="28">
        <f t="shared" si="1"/>
        <v>299.18471757013526</v>
      </c>
      <c r="AA36" s="28">
        <f t="shared" si="2"/>
        <v>745.60356009225154</v>
      </c>
      <c r="AB36" s="28">
        <f t="shared" si="3"/>
        <v>401.51886331793514</v>
      </c>
      <c r="AC36" s="28">
        <f t="shared" si="4"/>
        <v>465.23287591164478</v>
      </c>
      <c r="AD36" s="28">
        <f t="shared" si="5"/>
        <v>241.55755091701312</v>
      </c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 s="7"/>
    </row>
    <row r="37" spans="1:137" s="9" customFormat="1" ht="56" customHeight="1">
      <c r="A37" s="1" t="s">
        <v>0</v>
      </c>
      <c r="B37" s="1" t="s">
        <v>1</v>
      </c>
      <c r="C37" s="2" t="s">
        <v>2</v>
      </c>
      <c r="D37" s="2" t="s">
        <v>36</v>
      </c>
      <c r="E37" s="3">
        <v>725</v>
      </c>
      <c r="F37" s="1" t="s">
        <v>51</v>
      </c>
      <c r="G37" s="3" t="s">
        <v>40</v>
      </c>
      <c r="H37" s="1" t="s">
        <v>41</v>
      </c>
      <c r="I37" s="3" t="s">
        <v>12</v>
      </c>
      <c r="J37" s="3" t="s">
        <v>52</v>
      </c>
      <c r="K37" s="3" t="s">
        <v>119</v>
      </c>
      <c r="L37" s="3"/>
      <c r="M37" s="1"/>
      <c r="N37" s="1"/>
      <c r="O37" s="1"/>
      <c r="P37" s="4">
        <v>3.5750000000000002</v>
      </c>
      <c r="Q37" s="4">
        <v>1.6160000000000001</v>
      </c>
      <c r="R37" s="4">
        <v>0</v>
      </c>
      <c r="S37" s="28">
        <f>AVERAGE((10^(((LOG((P37*Q37)))*1.689)+1.776)),(10^(((LOG((P37*Q37)))*1.684)+1.586)))</f>
        <v>947.01969135603588</v>
      </c>
      <c r="T37" s="3" t="s">
        <v>143</v>
      </c>
      <c r="U37" s="3" t="s">
        <v>144</v>
      </c>
      <c r="V37" s="3" t="s">
        <v>145</v>
      </c>
      <c r="W37" s="3" t="s">
        <v>142</v>
      </c>
      <c r="X37" s="1"/>
      <c r="Y37" s="28">
        <f t="shared" si="0"/>
        <v>1154.8901916537784</v>
      </c>
      <c r="Z37" s="28">
        <f t="shared" si="1"/>
        <v>296.87669316028558</v>
      </c>
      <c r="AA37" s="28">
        <f t="shared" si="2"/>
        <v>739.14919105829335</v>
      </c>
      <c r="AB37" s="28">
        <f t="shared" si="3"/>
        <v>397.94034861027518</v>
      </c>
      <c r="AC37" s="28">
        <f t="shared" si="4"/>
        <v>461.34844568660998</v>
      </c>
      <c r="AD37" s="28">
        <f t="shared" si="5"/>
        <v>239.73121241308422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</row>
    <row r="38" spans="1:137" s="9" customFormat="1" ht="56" customHeight="1">
      <c r="A38" s="1" t="s">
        <v>0</v>
      </c>
      <c r="B38" s="1" t="s">
        <v>1</v>
      </c>
      <c r="C38" s="2" t="s">
        <v>2</v>
      </c>
      <c r="D38" s="2" t="s">
        <v>36</v>
      </c>
      <c r="E38" s="3">
        <v>725</v>
      </c>
      <c r="F38" s="1" t="s">
        <v>51</v>
      </c>
      <c r="G38" s="3" t="s">
        <v>40</v>
      </c>
      <c r="H38" s="1" t="s">
        <v>41</v>
      </c>
      <c r="I38" s="3" t="s">
        <v>12</v>
      </c>
      <c r="J38" s="3" t="s">
        <v>52</v>
      </c>
      <c r="K38" s="3" t="s">
        <v>119</v>
      </c>
      <c r="L38" s="3"/>
      <c r="M38" s="1"/>
      <c r="N38" s="1"/>
      <c r="O38" s="1"/>
      <c r="P38" s="1">
        <v>3.996</v>
      </c>
      <c r="Q38" s="4">
        <v>1.44</v>
      </c>
      <c r="R38" s="4">
        <v>0</v>
      </c>
      <c r="S38" s="28">
        <f>AVERAGE((10^(((LOG((P38*Q38)))*1.689)+1.776)),(10^(((LOG((P38*Q38)))*1.684)+1.586)))</f>
        <v>940.67884036071291</v>
      </c>
      <c r="T38" s="3" t="s">
        <v>143</v>
      </c>
      <c r="U38" s="3" t="s">
        <v>144</v>
      </c>
      <c r="V38" s="3" t="s">
        <v>145</v>
      </c>
      <c r="W38" s="3" t="s">
        <v>142</v>
      </c>
      <c r="X38" s="1"/>
      <c r="Y38" s="28">
        <f t="shared" si="0"/>
        <v>1147.148612361518</v>
      </c>
      <c r="Z38" s="28">
        <f t="shared" si="1"/>
        <v>295.10866228434315</v>
      </c>
      <c r="AA38" s="28">
        <f t="shared" si="2"/>
        <v>734.20906835990797</v>
      </c>
      <c r="AB38" s="28">
        <f t="shared" si="3"/>
        <v>395.20200826550109</v>
      </c>
      <c r="AC38" s="28">
        <f t="shared" si="4"/>
        <v>458.37451764983052</v>
      </c>
      <c r="AD38" s="28">
        <f t="shared" si="5"/>
        <v>238.33197852579721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</row>
    <row r="39" spans="1:137" s="9" customFormat="1" ht="56" customHeight="1">
      <c r="A39" s="1" t="s">
        <v>0</v>
      </c>
      <c r="B39" s="1" t="s">
        <v>1</v>
      </c>
      <c r="C39" s="2" t="s">
        <v>2</v>
      </c>
      <c r="D39" s="2" t="s">
        <v>36</v>
      </c>
      <c r="E39" s="3">
        <v>725</v>
      </c>
      <c r="F39" s="1" t="s">
        <v>51</v>
      </c>
      <c r="G39" s="3" t="s">
        <v>40</v>
      </c>
      <c r="H39" s="1" t="s">
        <v>41</v>
      </c>
      <c r="I39" s="3" t="s">
        <v>12</v>
      </c>
      <c r="J39" s="3" t="s">
        <v>52</v>
      </c>
      <c r="K39" s="3" t="s">
        <v>119</v>
      </c>
      <c r="L39" s="3"/>
      <c r="M39" s="1"/>
      <c r="N39" s="1"/>
      <c r="O39" s="1"/>
      <c r="P39" s="4">
        <v>3.2429999999999999</v>
      </c>
      <c r="Q39" s="4">
        <v>1.7670000000000001</v>
      </c>
      <c r="R39" s="4">
        <v>0</v>
      </c>
      <c r="S39" s="28">
        <f>AVERAGE((10^(((LOG((P39*Q39)))*1.689)+1.776)),(10^(((LOG((P39*Q39)))*1.684)+1.586)))</f>
        <v>934.10810524897852</v>
      </c>
      <c r="T39" s="3" t="s">
        <v>143</v>
      </c>
      <c r="U39" s="3" t="s">
        <v>144</v>
      </c>
      <c r="V39" s="3" t="s">
        <v>145</v>
      </c>
      <c r="W39" s="3" t="s">
        <v>142</v>
      </c>
      <c r="X39" s="1"/>
      <c r="Y39" s="28">
        <f t="shared" si="0"/>
        <v>1139.1264298767353</v>
      </c>
      <c r="Z39" s="28">
        <f t="shared" si="1"/>
        <v>293.27513762941703</v>
      </c>
      <c r="AA39" s="28">
        <f t="shared" si="2"/>
        <v>729.08978062122185</v>
      </c>
      <c r="AB39" s="28">
        <f t="shared" si="3"/>
        <v>392.36493280935872</v>
      </c>
      <c r="AC39" s="28">
        <f t="shared" si="4"/>
        <v>455.29198083441338</v>
      </c>
      <c r="AD39" s="28">
        <f t="shared" si="5"/>
        <v>236.88073521824396</v>
      </c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</row>
    <row r="40" spans="1:137" s="9" customFormat="1" ht="56" customHeight="1">
      <c r="A40" s="1" t="s">
        <v>0</v>
      </c>
      <c r="B40" s="1" t="s">
        <v>1</v>
      </c>
      <c r="C40" s="2" t="s">
        <v>2</v>
      </c>
      <c r="D40" s="2" t="s">
        <v>36</v>
      </c>
      <c r="E40" s="3">
        <v>725</v>
      </c>
      <c r="F40" s="1" t="s">
        <v>51</v>
      </c>
      <c r="G40" s="3" t="s">
        <v>40</v>
      </c>
      <c r="H40" s="1" t="s">
        <v>41</v>
      </c>
      <c r="I40" s="3" t="s">
        <v>12</v>
      </c>
      <c r="J40" s="3" t="s">
        <v>52</v>
      </c>
      <c r="K40" s="3" t="s">
        <v>119</v>
      </c>
      <c r="L40" s="3"/>
      <c r="M40" s="1"/>
      <c r="N40" s="1"/>
      <c r="O40" s="1"/>
      <c r="P40" s="4">
        <v>3.2640000000000002</v>
      </c>
      <c r="Q40" s="4">
        <v>1.75</v>
      </c>
      <c r="R40" s="4">
        <v>0</v>
      </c>
      <c r="S40" s="28">
        <f>AVERAGE((10^(((LOG((P40*Q40)))*1.689)+1.776)),(10^(((LOG((P40*Q40)))*1.684)+1.586)))</f>
        <v>929.05880239575049</v>
      </c>
      <c r="T40" s="3" t="s">
        <v>143</v>
      </c>
      <c r="U40" s="3" t="s">
        <v>144</v>
      </c>
      <c r="V40" s="3" t="s">
        <v>145</v>
      </c>
      <c r="W40" s="3" t="s">
        <v>142</v>
      </c>
      <c r="X40" s="1"/>
      <c r="Y40" s="28">
        <f t="shared" si="0"/>
        <v>1132.9618017952296</v>
      </c>
      <c r="Z40" s="28">
        <f t="shared" si="1"/>
        <v>291.86518814900705</v>
      </c>
      <c r="AA40" s="28">
        <f t="shared" si="2"/>
        <v>725.1558029962714</v>
      </c>
      <c r="AB40" s="28">
        <f t="shared" si="3"/>
        <v>390.18515003733387</v>
      </c>
      <c r="AC40" s="28">
        <f t="shared" si="4"/>
        <v>452.92264493244301</v>
      </c>
      <c r="AD40" s="28">
        <f t="shared" si="5"/>
        <v>235.76463026527267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</row>
    <row r="41" spans="1:137" s="9" customFormat="1" ht="56" customHeight="1">
      <c r="A41" s="1" t="s">
        <v>0</v>
      </c>
      <c r="B41" s="1" t="s">
        <v>1</v>
      </c>
      <c r="C41" s="2" t="s">
        <v>2</v>
      </c>
      <c r="D41" s="2" t="s">
        <v>36</v>
      </c>
      <c r="E41" s="3">
        <v>725</v>
      </c>
      <c r="F41" s="1" t="s">
        <v>51</v>
      </c>
      <c r="G41" s="3" t="s">
        <v>40</v>
      </c>
      <c r="H41" s="1" t="s">
        <v>41</v>
      </c>
      <c r="I41" s="3" t="s">
        <v>12</v>
      </c>
      <c r="J41" s="3" t="s">
        <v>52</v>
      </c>
      <c r="K41" s="3" t="s">
        <v>119</v>
      </c>
      <c r="L41" s="3"/>
      <c r="M41" s="1"/>
      <c r="N41" s="1"/>
      <c r="O41" s="1"/>
      <c r="P41" s="4">
        <v>3.121</v>
      </c>
      <c r="Q41" s="4">
        <v>1.8260000000000001</v>
      </c>
      <c r="R41" s="4">
        <v>0</v>
      </c>
      <c r="S41" s="28">
        <f>AVERAGE((10^(((LOG((P41*Q41)))*1.689)+1.776)),(10^(((LOG((P41*Q41)))*1.684)+1.586)))</f>
        <v>925.47960991299442</v>
      </c>
      <c r="T41" s="3" t="s">
        <v>143</v>
      </c>
      <c r="U41" s="3" t="s">
        <v>144</v>
      </c>
      <c r="V41" s="3" t="s">
        <v>145</v>
      </c>
      <c r="W41" s="3" t="s">
        <v>142</v>
      </c>
      <c r="X41" s="1"/>
      <c r="Y41" s="28">
        <f t="shared" si="0"/>
        <v>1128.5920357312086</v>
      </c>
      <c r="Z41" s="28">
        <f t="shared" si="1"/>
        <v>290.86523265472238</v>
      </c>
      <c r="AA41" s="28">
        <f t="shared" si="2"/>
        <v>722.3671840947801</v>
      </c>
      <c r="AB41" s="28">
        <f t="shared" si="3"/>
        <v>388.64021309744226</v>
      </c>
      <c r="AC41" s="28">
        <f t="shared" si="4"/>
        <v>451.24285256560239</v>
      </c>
      <c r="AD41" s="28">
        <f t="shared" si="5"/>
        <v>234.9730080065697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</row>
    <row r="42" spans="1:137" s="9" customFormat="1" ht="56" customHeight="1">
      <c r="A42" s="1" t="s">
        <v>0</v>
      </c>
      <c r="B42" s="1" t="s">
        <v>1</v>
      </c>
      <c r="C42" s="2" t="s">
        <v>2</v>
      </c>
      <c r="D42" s="2" t="s">
        <v>36</v>
      </c>
      <c r="E42" s="3">
        <v>725</v>
      </c>
      <c r="F42" s="1" t="s">
        <v>51</v>
      </c>
      <c r="G42" s="3" t="s">
        <v>40</v>
      </c>
      <c r="H42" s="1" t="s">
        <v>41</v>
      </c>
      <c r="I42" s="3" t="s">
        <v>12</v>
      </c>
      <c r="J42" s="3" t="s">
        <v>52</v>
      </c>
      <c r="K42" s="3" t="s">
        <v>119</v>
      </c>
      <c r="L42" s="3"/>
      <c r="M42" s="1"/>
      <c r="N42" s="1"/>
      <c r="O42" s="1"/>
      <c r="P42" s="4">
        <v>3.9969999999999999</v>
      </c>
      <c r="Q42" s="4">
        <v>1.423</v>
      </c>
      <c r="R42" s="4">
        <v>0</v>
      </c>
      <c r="S42" s="28">
        <f>AVERAGE((10^(((LOG((P42*Q42)))*1.689)+1.776)),(10^(((LOG((P42*Q42)))*1.684)+1.586)))</f>
        <v>922.40913574853107</v>
      </c>
      <c r="T42" s="3" t="s">
        <v>143</v>
      </c>
      <c r="U42" s="3" t="s">
        <v>144</v>
      </c>
      <c r="V42" s="3" t="s">
        <v>145</v>
      </c>
      <c r="W42" s="3" t="s">
        <v>142</v>
      </c>
      <c r="X42" s="1"/>
      <c r="Y42" s="28">
        <f t="shared" si="0"/>
        <v>1124.8433694533608</v>
      </c>
      <c r="Z42" s="28">
        <f t="shared" si="1"/>
        <v>290.00706128347235</v>
      </c>
      <c r="AA42" s="28">
        <f t="shared" si="2"/>
        <v>719.97490204370126</v>
      </c>
      <c r="AB42" s="28">
        <f t="shared" si="3"/>
        <v>387.3149938358489</v>
      </c>
      <c r="AC42" s="28">
        <f t="shared" si="4"/>
        <v>449.80161923272425</v>
      </c>
      <c r="AD42" s="28">
        <f t="shared" si="5"/>
        <v>234.29358681622048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</row>
    <row r="43" spans="1:137" s="9" customFormat="1" ht="56" customHeight="1">
      <c r="A43" s="1" t="s">
        <v>0</v>
      </c>
      <c r="B43" s="1" t="s">
        <v>1</v>
      </c>
      <c r="C43" s="2" t="s">
        <v>2</v>
      </c>
      <c r="D43" s="2" t="s">
        <v>36</v>
      </c>
      <c r="E43" s="3">
        <v>725</v>
      </c>
      <c r="F43" s="1" t="s">
        <v>51</v>
      </c>
      <c r="G43" s="3" t="s">
        <v>40</v>
      </c>
      <c r="H43" s="1" t="s">
        <v>41</v>
      </c>
      <c r="I43" s="3" t="s">
        <v>12</v>
      </c>
      <c r="J43" s="3" t="s">
        <v>52</v>
      </c>
      <c r="K43" s="3" t="s">
        <v>119</v>
      </c>
      <c r="L43" s="3"/>
      <c r="M43" s="1"/>
      <c r="N43" s="1"/>
      <c r="O43" s="1"/>
      <c r="P43" s="4">
        <v>3.6700000000000004</v>
      </c>
      <c r="Q43" s="4">
        <v>1.502</v>
      </c>
      <c r="R43" s="4">
        <v>0</v>
      </c>
      <c r="S43" s="28">
        <f>AVERAGE((10^(((LOG((P43*Q43)))*1.689)+1.776)),(10^(((LOG((P43*Q43)))*1.684)+1.586)))</f>
        <v>874.93257713220714</v>
      </c>
      <c r="T43" s="3" t="s">
        <v>143</v>
      </c>
      <c r="U43" s="3" t="s">
        <v>144</v>
      </c>
      <c r="V43" s="3" t="s">
        <v>145</v>
      </c>
      <c r="W43" s="3" t="s">
        <v>142</v>
      </c>
      <c r="X43" s="1"/>
      <c r="Y43" s="28">
        <f t="shared" si="0"/>
        <v>1066.8822723073247</v>
      </c>
      <c r="Z43" s="28">
        <f t="shared" si="1"/>
        <v>276.69671005706618</v>
      </c>
      <c r="AA43" s="28">
        <f t="shared" si="2"/>
        <v>682.98288195708949</v>
      </c>
      <c r="AB43" s="28">
        <f t="shared" si="3"/>
        <v>366.83994415479356</v>
      </c>
      <c r="AC43" s="28">
        <f t="shared" si="4"/>
        <v>427.49364104847768</v>
      </c>
      <c r="AD43" s="28">
        <f t="shared" si="5"/>
        <v>223.75044899239614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</row>
    <row r="44" spans="1:137" s="9" customFormat="1" ht="56" customHeight="1">
      <c r="A44" s="1" t="s">
        <v>0</v>
      </c>
      <c r="B44" s="1" t="s">
        <v>1</v>
      </c>
      <c r="C44" s="2" t="s">
        <v>2</v>
      </c>
      <c r="D44" s="2" t="s">
        <v>36</v>
      </c>
      <c r="E44" s="3">
        <v>725</v>
      </c>
      <c r="F44" s="1" t="s">
        <v>51</v>
      </c>
      <c r="G44" s="3" t="s">
        <v>40</v>
      </c>
      <c r="H44" s="1" t="s">
        <v>41</v>
      </c>
      <c r="I44" s="3" t="s">
        <v>12</v>
      </c>
      <c r="J44" s="3" t="s">
        <v>52</v>
      </c>
      <c r="K44" s="3" t="s">
        <v>119</v>
      </c>
      <c r="L44" s="3"/>
      <c r="M44" s="1"/>
      <c r="N44" s="1"/>
      <c r="O44" s="1"/>
      <c r="P44" s="4">
        <v>3.5090000000000003</v>
      </c>
      <c r="Q44" s="4">
        <v>1.5589999999999999</v>
      </c>
      <c r="R44" s="4">
        <v>0</v>
      </c>
      <c r="S44" s="28">
        <f>AVERAGE((10^(((LOG((P44*Q44)))*1.689)+1.776)),(10^(((LOG((P44*Q44)))*1.684)+1.586)))</f>
        <v>863.76646476542896</v>
      </c>
      <c r="T44" s="3" t="s">
        <v>143</v>
      </c>
      <c r="U44" s="3" t="s">
        <v>144</v>
      </c>
      <c r="V44" s="3" t="s">
        <v>145</v>
      </c>
      <c r="W44" s="3" t="s">
        <v>142</v>
      </c>
      <c r="X44" s="1"/>
      <c r="Y44" s="28">
        <f t="shared" si="0"/>
        <v>1053.2507995174019</v>
      </c>
      <c r="Z44" s="28">
        <f t="shared" si="1"/>
        <v>273.55472785674829</v>
      </c>
      <c r="AA44" s="28">
        <f t="shared" si="2"/>
        <v>674.28213001345603</v>
      </c>
      <c r="AB44" s="28">
        <f t="shared" si="3"/>
        <v>362.02880288340123</v>
      </c>
      <c r="AC44" s="28">
        <f t="shared" si="4"/>
        <v>422.24049406773844</v>
      </c>
      <c r="AD44" s="28">
        <f t="shared" si="5"/>
        <v>221.260220370757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</row>
    <row r="45" spans="1:137" s="9" customFormat="1" ht="56" customHeight="1">
      <c r="A45" s="1" t="s">
        <v>0</v>
      </c>
      <c r="B45" s="1" t="s">
        <v>1</v>
      </c>
      <c r="C45" s="2" t="s">
        <v>2</v>
      </c>
      <c r="D45" s="2" t="s">
        <v>36</v>
      </c>
      <c r="E45" s="3">
        <v>725</v>
      </c>
      <c r="F45" s="1" t="s">
        <v>51</v>
      </c>
      <c r="G45" s="3" t="s">
        <v>40</v>
      </c>
      <c r="H45" s="1" t="s">
        <v>41</v>
      </c>
      <c r="I45" s="3" t="s">
        <v>12</v>
      </c>
      <c r="J45" s="3" t="s">
        <v>52</v>
      </c>
      <c r="K45" s="3" t="s">
        <v>119</v>
      </c>
      <c r="L45" s="3"/>
      <c r="M45" s="1"/>
      <c r="N45" s="1"/>
      <c r="O45" s="1"/>
      <c r="P45" s="4">
        <v>3.9770000000000003</v>
      </c>
      <c r="Q45" s="4">
        <v>1.3699999999999999</v>
      </c>
      <c r="R45" s="4">
        <v>0</v>
      </c>
      <c r="S45" s="28">
        <f>AVERAGE((10^(((LOG((P45*Q45)))*1.689)+1.776)),(10^(((LOG((P45*Q45)))*1.684)+1.586)))</f>
        <v>857.90341027658724</v>
      </c>
      <c r="T45" s="3" t="s">
        <v>143</v>
      </c>
      <c r="U45" s="3" t="s">
        <v>144</v>
      </c>
      <c r="V45" s="3" t="s">
        <v>145</v>
      </c>
      <c r="W45" s="3" t="s">
        <v>142</v>
      </c>
      <c r="X45" s="1"/>
      <c r="Y45" s="28">
        <f t="shared" si="0"/>
        <v>1046.0933254351514</v>
      </c>
      <c r="Z45" s="28">
        <f t="shared" si="1"/>
        <v>271.90314893075396</v>
      </c>
      <c r="AA45" s="28">
        <f t="shared" si="2"/>
        <v>669.71349511802293</v>
      </c>
      <c r="AB45" s="28">
        <f t="shared" si="3"/>
        <v>359.50328091838742</v>
      </c>
      <c r="AC45" s="28">
        <f t="shared" si="4"/>
        <v>419.48117982557545</v>
      </c>
      <c r="AD45" s="28">
        <f t="shared" si="5"/>
        <v>219.9510058983555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</row>
    <row r="46" spans="1:137" s="41" customFormat="1" ht="56" customHeight="1">
      <c r="A46" s="1" t="s">
        <v>0</v>
      </c>
      <c r="B46" s="1" t="s">
        <v>1</v>
      </c>
      <c r="C46" s="2" t="s">
        <v>2</v>
      </c>
      <c r="D46" s="2" t="s">
        <v>36</v>
      </c>
      <c r="E46" s="3">
        <v>725</v>
      </c>
      <c r="F46" s="1" t="s">
        <v>51</v>
      </c>
      <c r="G46" s="3" t="s">
        <v>40</v>
      </c>
      <c r="H46" s="1" t="s">
        <v>41</v>
      </c>
      <c r="I46" s="3" t="s">
        <v>12</v>
      </c>
      <c r="J46" s="3" t="s">
        <v>52</v>
      </c>
      <c r="K46" s="3" t="s">
        <v>119</v>
      </c>
      <c r="L46" s="3"/>
      <c r="M46" s="1"/>
      <c r="N46" s="1"/>
      <c r="O46" s="1"/>
      <c r="P46" s="4">
        <v>3.7700000000000005</v>
      </c>
      <c r="Q46" s="4">
        <v>1.444</v>
      </c>
      <c r="R46" s="4">
        <v>0</v>
      </c>
      <c r="S46" s="28">
        <f>AVERAGE((10^(((LOG((P46*Q46)))*1.689)+1.776)),(10^(((LOG((P46*Q46)))*1.684)+1.586)))</f>
        <v>856.67917625991799</v>
      </c>
      <c r="T46" s="3" t="s">
        <v>143</v>
      </c>
      <c r="U46" s="3" t="s">
        <v>144</v>
      </c>
      <c r="V46" s="3" t="s">
        <v>145</v>
      </c>
      <c r="W46" s="3" t="s">
        <v>142</v>
      </c>
      <c r="X46" s="34"/>
      <c r="Y46" s="28">
        <f t="shared" si="0"/>
        <v>1044.5988174883296</v>
      </c>
      <c r="Z46" s="28">
        <f t="shared" si="1"/>
        <v>271.55813361376477</v>
      </c>
      <c r="AA46" s="28">
        <f t="shared" si="2"/>
        <v>668.75953503150629</v>
      </c>
      <c r="AB46" s="28">
        <f t="shared" si="3"/>
        <v>358.97600027321425</v>
      </c>
      <c r="AC46" s="28">
        <f t="shared" si="4"/>
        <v>418.90493293040413</v>
      </c>
      <c r="AD46" s="28">
        <f t="shared" si="5"/>
        <v>219.67749056372514</v>
      </c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</row>
    <row r="47" spans="1:137" s="9" customFormat="1" ht="56" customHeight="1">
      <c r="A47" s="1" t="s">
        <v>0</v>
      </c>
      <c r="B47" s="1" t="s">
        <v>1</v>
      </c>
      <c r="C47" s="2" t="s">
        <v>2</v>
      </c>
      <c r="D47" s="2" t="s">
        <v>36</v>
      </c>
      <c r="E47" s="3">
        <v>725</v>
      </c>
      <c r="F47" s="1" t="s">
        <v>51</v>
      </c>
      <c r="G47" s="3" t="s">
        <v>40</v>
      </c>
      <c r="H47" s="1" t="s">
        <v>41</v>
      </c>
      <c r="I47" s="3" t="s">
        <v>12</v>
      </c>
      <c r="J47" s="3" t="s">
        <v>52</v>
      </c>
      <c r="K47" s="3" t="s">
        <v>119</v>
      </c>
      <c r="L47" s="3"/>
      <c r="M47" s="1"/>
      <c r="N47" s="1"/>
      <c r="O47" s="1"/>
      <c r="P47" s="4">
        <v>3.44</v>
      </c>
      <c r="Q47" s="4">
        <v>1.534</v>
      </c>
      <c r="R47" s="4">
        <v>0</v>
      </c>
      <c r="S47" s="28">
        <f>AVERAGE((10^(((LOG((P47*Q47)))*1.689)+1.776)),(10^(((LOG((P47*Q47)))*1.684)+1.586)))</f>
        <v>812.83298412731324</v>
      </c>
      <c r="T47" s="3" t="s">
        <v>143</v>
      </c>
      <c r="U47" s="3" t="s">
        <v>144</v>
      </c>
      <c r="V47" s="3" t="s">
        <v>145</v>
      </c>
      <c r="W47" s="3" t="s">
        <v>142</v>
      </c>
      <c r="X47" s="1"/>
      <c r="Y47" s="28">
        <f t="shared" si="0"/>
        <v>991.07436274387214</v>
      </c>
      <c r="Z47" s="28">
        <f t="shared" si="1"/>
        <v>259.16461402098167</v>
      </c>
      <c r="AA47" s="28">
        <f t="shared" si="2"/>
        <v>634.59160551075445</v>
      </c>
      <c r="AB47" s="28">
        <f t="shared" si="3"/>
        <v>340.10538866024473</v>
      </c>
      <c r="AC47" s="28">
        <f t="shared" si="4"/>
        <v>398.24588292268527</v>
      </c>
      <c r="AD47" s="28">
        <f t="shared" si="5"/>
        <v>209.847688233479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</row>
    <row r="48" spans="1:137" s="9" customFormat="1" ht="56" customHeight="1">
      <c r="A48" s="1" t="s">
        <v>0</v>
      </c>
      <c r="B48" s="1" t="s">
        <v>1</v>
      </c>
      <c r="C48" s="2" t="s">
        <v>2</v>
      </c>
      <c r="D48" s="2" t="s">
        <v>36</v>
      </c>
      <c r="E48" s="3">
        <v>725</v>
      </c>
      <c r="F48" s="1" t="s">
        <v>51</v>
      </c>
      <c r="G48" s="3" t="s">
        <v>40</v>
      </c>
      <c r="H48" s="1" t="s">
        <v>41</v>
      </c>
      <c r="I48" s="3" t="s">
        <v>12</v>
      </c>
      <c r="J48" s="3" t="s">
        <v>52</v>
      </c>
      <c r="K48" s="3" t="s">
        <v>119</v>
      </c>
      <c r="L48" s="3"/>
      <c r="M48" s="1"/>
      <c r="N48" s="1"/>
      <c r="O48" s="1"/>
      <c r="P48" s="4">
        <v>3.6859999999999999</v>
      </c>
      <c r="Q48" s="4">
        <v>1.427</v>
      </c>
      <c r="R48" s="4">
        <v>0</v>
      </c>
      <c r="S48" s="28">
        <f>AVERAGE((10^(((LOG((P48*Q48)))*1.689)+1.776)),(10^(((LOG((P48*Q48)))*1.684)+1.586)))</f>
        <v>808.41034512271028</v>
      </c>
      <c r="T48" s="3" t="s">
        <v>143</v>
      </c>
      <c r="U48" s="3" t="s">
        <v>144</v>
      </c>
      <c r="V48" s="3" t="s">
        <v>145</v>
      </c>
      <c r="W48" s="3" t="s">
        <v>142</v>
      </c>
      <c r="X48" s="1"/>
      <c r="Y48" s="28">
        <f t="shared" si="0"/>
        <v>985.67568748971019</v>
      </c>
      <c r="Z48" s="28">
        <f t="shared" si="1"/>
        <v>257.91045996770839</v>
      </c>
      <c r="AA48" s="28">
        <f t="shared" si="2"/>
        <v>631.14500275571038</v>
      </c>
      <c r="AB48" s="28">
        <f t="shared" si="3"/>
        <v>338.20351200882322</v>
      </c>
      <c r="AC48" s="28">
        <f t="shared" si="4"/>
        <v>396.15978717493169</v>
      </c>
      <c r="AD48" s="28">
        <f t="shared" si="5"/>
        <v>208.8524512681515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</row>
    <row r="49" spans="1:137" s="9" customFormat="1" ht="56" customHeight="1">
      <c r="A49" s="1" t="s">
        <v>0</v>
      </c>
      <c r="B49" s="1" t="s">
        <v>1</v>
      </c>
      <c r="C49" s="2" t="s">
        <v>2</v>
      </c>
      <c r="D49" s="2" t="s">
        <v>36</v>
      </c>
      <c r="E49" s="3">
        <v>725</v>
      </c>
      <c r="F49" s="1" t="s">
        <v>51</v>
      </c>
      <c r="G49" s="3" t="s">
        <v>40</v>
      </c>
      <c r="H49" s="1" t="s">
        <v>41</v>
      </c>
      <c r="I49" s="3" t="s">
        <v>12</v>
      </c>
      <c r="J49" s="3" t="s">
        <v>52</v>
      </c>
      <c r="K49" s="3" t="s">
        <v>119</v>
      </c>
      <c r="L49" s="3"/>
      <c r="M49" s="1"/>
      <c r="N49" s="1"/>
      <c r="O49" s="1"/>
      <c r="P49" s="4">
        <v>3.4390000000000001</v>
      </c>
      <c r="Q49" s="4">
        <v>1.494</v>
      </c>
      <c r="R49" s="4">
        <v>0</v>
      </c>
      <c r="S49" s="28">
        <f>AVERAGE((10^(((LOG((P49*Q49)))*1.689)+1.776)),(10^(((LOG((P49*Q49)))*1.684)+1.586)))</f>
        <v>777.01575457381068</v>
      </c>
      <c r="T49" s="3" t="s">
        <v>143</v>
      </c>
      <c r="U49" s="3" t="s">
        <v>144</v>
      </c>
      <c r="V49" s="3" t="s">
        <v>145</v>
      </c>
      <c r="W49" s="3" t="s">
        <v>142</v>
      </c>
      <c r="X49" s="1"/>
      <c r="Y49" s="28">
        <f t="shared" si="0"/>
        <v>947.35358757630945</v>
      </c>
      <c r="Z49" s="28">
        <f t="shared" si="1"/>
        <v>248.98555952891331</v>
      </c>
      <c r="AA49" s="28">
        <f t="shared" si="2"/>
        <v>606.67792157131191</v>
      </c>
      <c r="AB49" s="28">
        <f t="shared" si="3"/>
        <v>324.71124504969208</v>
      </c>
      <c r="AC49" s="28">
        <f t="shared" si="4"/>
        <v>381.33900041737058</v>
      </c>
      <c r="AD49" s="28">
        <f t="shared" si="5"/>
        <v>201.76725091099695</v>
      </c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 s="7"/>
    </row>
    <row r="50" spans="1:137" s="9" customFormat="1" ht="56" customHeight="1">
      <c r="A50" s="1" t="s">
        <v>0</v>
      </c>
      <c r="B50" s="1" t="s">
        <v>1</v>
      </c>
      <c r="C50" s="2" t="s">
        <v>2</v>
      </c>
      <c r="D50" s="2" t="s">
        <v>36</v>
      </c>
      <c r="E50" s="3">
        <v>725</v>
      </c>
      <c r="F50" s="1" t="s">
        <v>51</v>
      </c>
      <c r="G50" s="3" t="s">
        <v>40</v>
      </c>
      <c r="H50" s="1" t="s">
        <v>41</v>
      </c>
      <c r="I50" s="3" t="s">
        <v>12</v>
      </c>
      <c r="J50" s="3" t="s">
        <v>52</v>
      </c>
      <c r="K50" s="3" t="s">
        <v>119</v>
      </c>
      <c r="L50" s="3"/>
      <c r="M50" s="1"/>
      <c r="N50" s="1"/>
      <c r="O50" s="1"/>
      <c r="P50" s="4">
        <v>3.4899999999999998</v>
      </c>
      <c r="Q50" s="4">
        <v>1.47</v>
      </c>
      <c r="R50" s="4">
        <v>0</v>
      </c>
      <c r="S50" s="28">
        <f>AVERAGE((10^(((LOG((P50*Q50)))*1.689)+1.776)),(10^(((LOG((P50*Q50)))*1.684)+1.586)))</f>
        <v>775.08635999981993</v>
      </c>
      <c r="T50" s="3" t="s">
        <v>143</v>
      </c>
      <c r="U50" s="3" t="s">
        <v>144</v>
      </c>
      <c r="V50" s="3" t="s">
        <v>145</v>
      </c>
      <c r="W50" s="3" t="s">
        <v>142</v>
      </c>
      <c r="X50" s="1"/>
      <c r="Y50" s="28">
        <f t="shared" si="0"/>
        <v>944.99851168768691</v>
      </c>
      <c r="Z50" s="28">
        <f t="shared" si="1"/>
        <v>248.43577941252576</v>
      </c>
      <c r="AA50" s="28">
        <f t="shared" si="2"/>
        <v>605.17420831195295</v>
      </c>
      <c r="AB50" s="28">
        <f t="shared" si="3"/>
        <v>323.88254916849587</v>
      </c>
      <c r="AC50" s="28">
        <f t="shared" si="4"/>
        <v>380.42744895289172</v>
      </c>
      <c r="AD50" s="28">
        <f t="shared" si="5"/>
        <v>201.33063333113154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 s="7"/>
    </row>
    <row r="51" spans="1:137" s="9" customFormat="1" ht="56" customHeight="1">
      <c r="A51" s="1" t="s">
        <v>0</v>
      </c>
      <c r="B51" s="1" t="s">
        <v>1</v>
      </c>
      <c r="C51" s="2" t="s">
        <v>2</v>
      </c>
      <c r="D51" s="2" t="s">
        <v>36</v>
      </c>
      <c r="E51" s="3">
        <v>725</v>
      </c>
      <c r="F51" s="1" t="s">
        <v>51</v>
      </c>
      <c r="G51" s="3" t="s">
        <v>40</v>
      </c>
      <c r="H51" s="1" t="s">
        <v>41</v>
      </c>
      <c r="I51" s="3" t="s">
        <v>12</v>
      </c>
      <c r="J51" s="3" t="s">
        <v>52</v>
      </c>
      <c r="K51" s="3" t="s">
        <v>119</v>
      </c>
      <c r="L51" s="3"/>
      <c r="M51" s="1"/>
      <c r="N51" s="1"/>
      <c r="O51" s="1"/>
      <c r="P51" s="4">
        <v>3.1819999999999999</v>
      </c>
      <c r="Q51" s="4">
        <v>1.6</v>
      </c>
      <c r="R51" s="4">
        <v>0</v>
      </c>
      <c r="S51" s="28">
        <f>AVERAGE((10^(((LOG((P51*Q51)))*1.689)+1.776)),(10^(((LOG((P51*Q51)))*1.684)+1.586)))</f>
        <v>765.14668703308519</v>
      </c>
      <c r="T51" s="3" t="s">
        <v>143</v>
      </c>
      <c r="U51" s="3" t="s">
        <v>144</v>
      </c>
      <c r="V51" s="3" t="s">
        <v>145</v>
      </c>
      <c r="W51" s="3" t="s">
        <v>142</v>
      </c>
      <c r="X51" s="1"/>
      <c r="Y51" s="28">
        <f t="shared" si="0"/>
        <v>932.86596153859045</v>
      </c>
      <c r="Z51" s="28">
        <f t="shared" si="1"/>
        <v>245.60106004899549</v>
      </c>
      <c r="AA51" s="28">
        <f t="shared" si="2"/>
        <v>597.42741252757992</v>
      </c>
      <c r="AB51" s="28">
        <f t="shared" si="3"/>
        <v>319.61426458823462</v>
      </c>
      <c r="AC51" s="28">
        <f t="shared" si="4"/>
        <v>375.73005539898656</v>
      </c>
      <c r="AD51" s="28">
        <f t="shared" si="5"/>
        <v>199.07908326843349</v>
      </c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 s="7"/>
    </row>
    <row r="52" spans="1:137" s="9" customFormat="1" ht="56" customHeight="1">
      <c r="A52" s="1" t="s">
        <v>0</v>
      </c>
      <c r="B52" s="1" t="s">
        <v>1</v>
      </c>
      <c r="C52" s="2" t="s">
        <v>2</v>
      </c>
      <c r="D52" s="2" t="s">
        <v>36</v>
      </c>
      <c r="E52" s="3">
        <v>725</v>
      </c>
      <c r="F52" s="1" t="s">
        <v>51</v>
      </c>
      <c r="G52" s="3" t="s">
        <v>40</v>
      </c>
      <c r="H52" s="1" t="s">
        <v>41</v>
      </c>
      <c r="I52" s="3" t="s">
        <v>12</v>
      </c>
      <c r="J52" s="3" t="s">
        <v>52</v>
      </c>
      <c r="K52" s="3" t="s">
        <v>119</v>
      </c>
      <c r="L52" s="3"/>
      <c r="M52" s="1"/>
      <c r="N52" s="1"/>
      <c r="O52" s="1"/>
      <c r="P52" s="4">
        <v>2.9899999999999998</v>
      </c>
      <c r="Q52" s="4">
        <v>1.6969999999999998</v>
      </c>
      <c r="R52" s="4">
        <v>0</v>
      </c>
      <c r="S52" s="28">
        <f>AVERAGE((10^(((LOG((P52*Q52)))*1.689)+1.776)),(10^(((LOG((P52*Q52)))*1.684)+1.586)))</f>
        <v>760.79839540663443</v>
      </c>
      <c r="T52" s="3" t="s">
        <v>143</v>
      </c>
      <c r="U52" s="3" t="s">
        <v>144</v>
      </c>
      <c r="V52" s="3" t="s">
        <v>145</v>
      </c>
      <c r="W52" s="3" t="s">
        <v>142</v>
      </c>
      <c r="X52" s="1"/>
      <c r="Y52" s="28">
        <f t="shared" si="0"/>
        <v>927.55841280145387</v>
      </c>
      <c r="Z52" s="28">
        <f t="shared" si="1"/>
        <v>244.35967900464848</v>
      </c>
      <c r="AA52" s="28">
        <f t="shared" si="2"/>
        <v>594.0383780118151</v>
      </c>
      <c r="AB52" s="28">
        <f t="shared" si="3"/>
        <v>317.74750941759407</v>
      </c>
      <c r="AC52" s="28">
        <f t="shared" si="4"/>
        <v>373.67437926873208</v>
      </c>
      <c r="AD52" s="28">
        <f t="shared" si="5"/>
        <v>198.09292057536911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 s="7"/>
    </row>
    <row r="53" spans="1:137" s="9" customFormat="1" ht="56" customHeight="1">
      <c r="A53" s="1" t="s">
        <v>0</v>
      </c>
      <c r="B53" s="1" t="s">
        <v>1</v>
      </c>
      <c r="C53" s="2" t="s">
        <v>2</v>
      </c>
      <c r="D53" s="2" t="s">
        <v>36</v>
      </c>
      <c r="E53" s="3">
        <v>725</v>
      </c>
      <c r="F53" s="1" t="s">
        <v>51</v>
      </c>
      <c r="G53" s="3" t="s">
        <v>40</v>
      </c>
      <c r="H53" s="1" t="s">
        <v>41</v>
      </c>
      <c r="I53" s="3" t="s">
        <v>12</v>
      </c>
      <c r="J53" s="3" t="s">
        <v>52</v>
      </c>
      <c r="K53" s="3" t="s">
        <v>119</v>
      </c>
      <c r="L53" s="3"/>
      <c r="M53" s="1"/>
      <c r="N53" s="1"/>
      <c r="O53" s="1"/>
      <c r="P53" s="4">
        <v>2.8039999999999998</v>
      </c>
      <c r="Q53" s="4">
        <v>1.8089999999999999</v>
      </c>
      <c r="R53" s="4">
        <v>0</v>
      </c>
      <c r="S53" s="28">
        <f>AVERAGE((10^(((LOG((P53*Q53)))*1.689)+1.776)),(10^(((LOG((P53*Q53)))*1.684)+1.586)))</f>
        <v>760.39522798106452</v>
      </c>
      <c r="T53" s="3" t="s">
        <v>143</v>
      </c>
      <c r="U53" s="3" t="s">
        <v>144</v>
      </c>
      <c r="V53" s="3" t="s">
        <v>145</v>
      </c>
      <c r="W53" s="3" t="s">
        <v>142</v>
      </c>
      <c r="X53" s="1"/>
      <c r="Y53" s="28">
        <f t="shared" si="0"/>
        <v>927.06630619038526</v>
      </c>
      <c r="Z53" s="28">
        <f t="shared" si="1"/>
        <v>244.244540130095</v>
      </c>
      <c r="AA53" s="28">
        <f t="shared" si="2"/>
        <v>593.72414977174378</v>
      </c>
      <c r="AB53" s="28">
        <f t="shared" si="3"/>
        <v>317.57444154330381</v>
      </c>
      <c r="AC53" s="28">
        <f t="shared" si="4"/>
        <v>373.48375768993481</v>
      </c>
      <c r="AD53" s="28">
        <f t="shared" si="5"/>
        <v>198.00144829384959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 s="7"/>
    </row>
    <row r="54" spans="1:137" s="9" customFormat="1" ht="56" customHeight="1">
      <c r="A54" s="1" t="s">
        <v>0</v>
      </c>
      <c r="B54" s="1" t="s">
        <v>1</v>
      </c>
      <c r="C54" s="2" t="s">
        <v>2</v>
      </c>
      <c r="D54" s="2" t="s">
        <v>36</v>
      </c>
      <c r="E54" s="3">
        <v>725</v>
      </c>
      <c r="F54" s="1" t="s">
        <v>51</v>
      </c>
      <c r="G54" s="3" t="s">
        <v>40</v>
      </c>
      <c r="H54" s="1" t="s">
        <v>41</v>
      </c>
      <c r="I54" s="3" t="s">
        <v>12</v>
      </c>
      <c r="J54" s="3" t="s">
        <v>52</v>
      </c>
      <c r="K54" s="3" t="s">
        <v>119</v>
      </c>
      <c r="L54" s="3"/>
      <c r="M54" s="1"/>
      <c r="N54" s="1"/>
      <c r="O54" s="1"/>
      <c r="P54" s="4">
        <v>3.5070000000000001</v>
      </c>
      <c r="Q54" s="4">
        <v>1.444</v>
      </c>
      <c r="R54" s="4">
        <v>0</v>
      </c>
      <c r="S54" s="28">
        <f>AVERAGE((10^(((LOG((P54*Q54)))*1.689)+1.776)),(10^(((LOG((P54*Q54)))*1.684)+1.586)))</f>
        <v>758.29025803097556</v>
      </c>
      <c r="T54" s="3" t="s">
        <v>143</v>
      </c>
      <c r="U54" s="3" t="s">
        <v>144</v>
      </c>
      <c r="V54" s="3" t="s">
        <v>145</v>
      </c>
      <c r="W54" s="3" t="s">
        <v>142</v>
      </c>
      <c r="X54" s="1"/>
      <c r="Y54" s="28">
        <f t="shared" si="0"/>
        <v>924.49698241018723</v>
      </c>
      <c r="Z54" s="28">
        <f t="shared" si="1"/>
        <v>243.64328067289267</v>
      </c>
      <c r="AA54" s="28">
        <f t="shared" si="2"/>
        <v>592.08353365176401</v>
      </c>
      <c r="AB54" s="28">
        <f t="shared" si="3"/>
        <v>316.67088158411053</v>
      </c>
      <c r="AC54" s="28">
        <f t="shared" si="4"/>
        <v>372.48844551523405</v>
      </c>
      <c r="AD54" s="28">
        <f t="shared" si="5"/>
        <v>197.52376263969327</v>
      </c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 s="7"/>
    </row>
    <row r="55" spans="1:137" s="9" customFormat="1" ht="56" customHeight="1">
      <c r="A55" s="1" t="s">
        <v>0</v>
      </c>
      <c r="B55" s="1" t="s">
        <v>1</v>
      </c>
      <c r="C55" s="2" t="s">
        <v>2</v>
      </c>
      <c r="D55" s="2" t="s">
        <v>36</v>
      </c>
      <c r="E55" s="3">
        <v>725</v>
      </c>
      <c r="F55" s="1" t="s">
        <v>51</v>
      </c>
      <c r="G55" s="3" t="s">
        <v>40</v>
      </c>
      <c r="H55" s="1" t="s">
        <v>41</v>
      </c>
      <c r="I55" s="3" t="s">
        <v>12</v>
      </c>
      <c r="J55" s="3" t="s">
        <v>52</v>
      </c>
      <c r="K55" s="3" t="s">
        <v>119</v>
      </c>
      <c r="L55" s="3"/>
      <c r="M55" s="1"/>
      <c r="N55" s="1"/>
      <c r="O55" s="1"/>
      <c r="P55" s="4">
        <v>2.891</v>
      </c>
      <c r="Q55" s="4">
        <v>1.746</v>
      </c>
      <c r="R55" s="4">
        <v>0</v>
      </c>
      <c r="S55" s="28">
        <f>AVERAGE((10^(((LOG((P55*Q55)))*1.689)+1.776)),(10^(((LOG((P55*Q55)))*1.684)+1.586)))</f>
        <v>754.1464296456038</v>
      </c>
      <c r="T55" s="3" t="s">
        <v>143</v>
      </c>
      <c r="U55" s="3" t="s">
        <v>144</v>
      </c>
      <c r="V55" s="3" t="s">
        <v>145</v>
      </c>
      <c r="W55" s="3" t="s">
        <v>142</v>
      </c>
      <c r="X55" s="1"/>
      <c r="Y55" s="28">
        <f t="shared" si="0"/>
        <v>919.43905457684286</v>
      </c>
      <c r="Z55" s="28">
        <f t="shared" si="1"/>
        <v>242.45910436437273</v>
      </c>
      <c r="AA55" s="28">
        <f t="shared" si="2"/>
        <v>588.85380471436463</v>
      </c>
      <c r="AB55" s="28">
        <f t="shared" si="3"/>
        <v>314.89234421136166</v>
      </c>
      <c r="AC55" s="28">
        <f t="shared" si="4"/>
        <v>370.52877925309537</v>
      </c>
      <c r="AD55" s="28">
        <f t="shared" si="5"/>
        <v>196.58289507422239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 s="7"/>
    </row>
    <row r="56" spans="1:137" s="9" customFormat="1" ht="56" customHeight="1">
      <c r="A56" s="1" t="s">
        <v>0</v>
      </c>
      <c r="B56" s="1" t="s">
        <v>1</v>
      </c>
      <c r="C56" s="2" t="s">
        <v>2</v>
      </c>
      <c r="D56" s="2" t="s">
        <v>36</v>
      </c>
      <c r="E56" s="3">
        <v>725</v>
      </c>
      <c r="F56" s="1" t="s">
        <v>51</v>
      </c>
      <c r="G56" s="3" t="s">
        <v>40</v>
      </c>
      <c r="H56" s="1" t="s">
        <v>41</v>
      </c>
      <c r="I56" s="3" t="s">
        <v>12</v>
      </c>
      <c r="J56" s="3" t="s">
        <v>52</v>
      </c>
      <c r="K56" s="3" t="s">
        <v>119</v>
      </c>
      <c r="L56" s="3"/>
      <c r="M56" s="1"/>
      <c r="N56" s="1"/>
      <c r="O56" s="1"/>
      <c r="P56" s="4">
        <v>3.5569999999999999</v>
      </c>
      <c r="Q56" s="4">
        <v>1.4140000000000001</v>
      </c>
      <c r="R56" s="4">
        <v>0</v>
      </c>
      <c r="S56" s="28">
        <f>AVERAGE((10^(((LOG((P56*Q56)))*1.689)+1.776)),(10^(((LOG((P56*Q56)))*1.684)+1.586)))</f>
        <v>749.59292087318875</v>
      </c>
      <c r="T56" s="3" t="s">
        <v>143</v>
      </c>
      <c r="U56" s="3" t="s">
        <v>144</v>
      </c>
      <c r="V56" s="3" t="s">
        <v>145</v>
      </c>
      <c r="W56" s="3" t="s">
        <v>142</v>
      </c>
      <c r="X56" s="1"/>
      <c r="Y56" s="28">
        <f t="shared" si="0"/>
        <v>913.88111076285622</v>
      </c>
      <c r="Z56" s="28">
        <f t="shared" si="1"/>
        <v>241.15702186648849</v>
      </c>
      <c r="AA56" s="28">
        <f t="shared" si="2"/>
        <v>585.30473098352127</v>
      </c>
      <c r="AB56" s="28">
        <f t="shared" si="3"/>
        <v>312.93828505270619</v>
      </c>
      <c r="AC56" s="28">
        <f t="shared" si="4"/>
        <v>368.37490599083725</v>
      </c>
      <c r="AD56" s="28">
        <f t="shared" si="5"/>
        <v>195.54824100022822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 s="7"/>
    </row>
    <row r="57" spans="1:137" s="9" customFormat="1" ht="56" customHeight="1">
      <c r="A57" s="1" t="s">
        <v>0</v>
      </c>
      <c r="B57" s="1" t="s">
        <v>1</v>
      </c>
      <c r="C57" s="2" t="s">
        <v>2</v>
      </c>
      <c r="D57" s="2" t="s">
        <v>36</v>
      </c>
      <c r="E57" s="3">
        <v>725</v>
      </c>
      <c r="F57" s="1" t="s">
        <v>51</v>
      </c>
      <c r="G57" s="3" t="s">
        <v>40</v>
      </c>
      <c r="H57" s="1" t="s">
        <v>41</v>
      </c>
      <c r="I57" s="3" t="s">
        <v>12</v>
      </c>
      <c r="J57" s="3" t="s">
        <v>52</v>
      </c>
      <c r="K57" s="3" t="s">
        <v>119</v>
      </c>
      <c r="L57" s="3"/>
      <c r="M57" s="1"/>
      <c r="N57" s="1"/>
      <c r="O57" s="1"/>
      <c r="P57" s="4">
        <v>3.45</v>
      </c>
      <c r="Q57" s="4">
        <v>1.454</v>
      </c>
      <c r="R57" s="4">
        <v>0</v>
      </c>
      <c r="S57" s="28">
        <f>AVERAGE((10^(((LOG((P57*Q57)))*1.689)+1.776)),(10^(((LOG((P57*Q57)))*1.684)+1.586)))</f>
        <v>746.25242293609438</v>
      </c>
      <c r="T57" s="3" t="s">
        <v>143</v>
      </c>
      <c r="U57" s="3" t="s">
        <v>144</v>
      </c>
      <c r="V57" s="3" t="s">
        <v>145</v>
      </c>
      <c r="W57" s="3" t="s">
        <v>142</v>
      </c>
      <c r="X57" s="1"/>
      <c r="Y57" s="28">
        <f t="shared" si="0"/>
        <v>909.8037743792122</v>
      </c>
      <c r="Z57" s="28">
        <f t="shared" si="1"/>
        <v>240.20124406341748</v>
      </c>
      <c r="AA57" s="28">
        <f t="shared" si="2"/>
        <v>582.70107149297655</v>
      </c>
      <c r="AB57" s="28">
        <f t="shared" si="3"/>
        <v>311.50497834554449</v>
      </c>
      <c r="AC57" s="28">
        <f t="shared" si="4"/>
        <v>366.79449298363005</v>
      </c>
      <c r="AD57" s="28">
        <f t="shared" si="5"/>
        <v>194.7886946992958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 s="7"/>
    </row>
    <row r="58" spans="1:137" s="9" customFormat="1" ht="56" customHeight="1">
      <c r="A58" s="1" t="s">
        <v>0</v>
      </c>
      <c r="B58" s="1" t="s">
        <v>1</v>
      </c>
      <c r="C58" s="2" t="s">
        <v>2</v>
      </c>
      <c r="D58" s="2" t="s">
        <v>36</v>
      </c>
      <c r="E58" s="3">
        <v>725</v>
      </c>
      <c r="F58" s="1" t="s">
        <v>51</v>
      </c>
      <c r="G58" s="3" t="s">
        <v>40</v>
      </c>
      <c r="H58" s="1" t="s">
        <v>41</v>
      </c>
      <c r="I58" s="3" t="s">
        <v>12</v>
      </c>
      <c r="J58" s="3" t="s">
        <v>52</v>
      </c>
      <c r="K58" s="3" t="s">
        <v>119</v>
      </c>
      <c r="L58" s="3"/>
      <c r="M58" s="1"/>
      <c r="N58" s="1"/>
      <c r="O58" s="1"/>
      <c r="P58" s="4">
        <v>2.7350000000000003</v>
      </c>
      <c r="Q58" s="4">
        <v>1.8129999999999999</v>
      </c>
      <c r="R58" s="4">
        <v>0</v>
      </c>
      <c r="S58" s="28">
        <f>AVERAGE((10^(((LOG((P58*Q58)))*1.689)+1.776)),(10^(((LOG((P58*Q58)))*1.684)+1.586)))</f>
        <v>731.81727764958714</v>
      </c>
      <c r="T58" s="3" t="s">
        <v>143</v>
      </c>
      <c r="U58" s="3" t="s">
        <v>144</v>
      </c>
      <c r="V58" s="3" t="s">
        <v>145</v>
      </c>
      <c r="W58" s="3" t="s">
        <v>142</v>
      </c>
      <c r="X58" s="1"/>
      <c r="Y58" s="28">
        <f t="shared" si="0"/>
        <v>892.18480544454314</v>
      </c>
      <c r="Z58" s="28">
        <f t="shared" si="1"/>
        <v>236.06559826496107</v>
      </c>
      <c r="AA58" s="28">
        <f t="shared" si="2"/>
        <v>571.44974985463114</v>
      </c>
      <c r="AB58" s="28">
        <f t="shared" si="3"/>
        <v>305.31335646431131</v>
      </c>
      <c r="AC58" s="28">
        <f t="shared" si="4"/>
        <v>359.96206855025434</v>
      </c>
      <c r="AD58" s="28">
        <f t="shared" si="5"/>
        <v>191.50144180746952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 s="7"/>
    </row>
    <row r="59" spans="1:137" s="9" customFormat="1" ht="56" customHeight="1">
      <c r="A59" s="1" t="s">
        <v>0</v>
      </c>
      <c r="B59" s="1" t="s">
        <v>1</v>
      </c>
      <c r="C59" s="2" t="s">
        <v>2</v>
      </c>
      <c r="D59" s="2" t="s">
        <v>36</v>
      </c>
      <c r="E59" s="3">
        <v>725</v>
      </c>
      <c r="F59" s="1" t="s">
        <v>51</v>
      </c>
      <c r="G59" s="3" t="s">
        <v>40</v>
      </c>
      <c r="H59" s="1" t="s">
        <v>41</v>
      </c>
      <c r="I59" s="3" t="s">
        <v>12</v>
      </c>
      <c r="J59" s="3" t="s">
        <v>52</v>
      </c>
      <c r="K59" s="3" t="s">
        <v>119</v>
      </c>
      <c r="L59" s="3"/>
      <c r="M59" s="1"/>
      <c r="N59" s="1"/>
      <c r="O59" s="1"/>
      <c r="P59" s="4">
        <v>3.3409999999999997</v>
      </c>
      <c r="Q59" s="4">
        <v>1.47</v>
      </c>
      <c r="R59" s="4">
        <v>0</v>
      </c>
      <c r="S59" s="28">
        <f>AVERAGE((10^(((LOG((P59*Q59)))*1.689)+1.776)),(10^(((LOG((P59*Q59)))*1.684)+1.586)))</f>
        <v>720.08258117513469</v>
      </c>
      <c r="T59" s="3" t="s">
        <v>143</v>
      </c>
      <c r="U59" s="3" t="s">
        <v>144</v>
      </c>
      <c r="V59" s="3" t="s">
        <v>145</v>
      </c>
      <c r="W59" s="3" t="s">
        <v>142</v>
      </c>
      <c r="X59" s="1"/>
      <c r="Y59" s="28">
        <f t="shared" si="0"/>
        <v>877.86219326083267</v>
      </c>
      <c r="Z59" s="28">
        <f t="shared" si="1"/>
        <v>232.69696319679267</v>
      </c>
      <c r="AA59" s="28">
        <f t="shared" si="2"/>
        <v>562.30296908943683</v>
      </c>
      <c r="AB59" s="28">
        <f t="shared" si="3"/>
        <v>300.28253061950801</v>
      </c>
      <c r="AC59" s="28">
        <f t="shared" si="4"/>
        <v>354.40410864537904</v>
      </c>
      <c r="AD59" s="28">
        <f t="shared" si="5"/>
        <v>188.82300343088357</v>
      </c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 s="7"/>
    </row>
    <row r="60" spans="1:137" s="9" customFormat="1" ht="56" customHeight="1">
      <c r="A60" s="1" t="s">
        <v>0</v>
      </c>
      <c r="B60" s="1" t="s">
        <v>1</v>
      </c>
      <c r="C60" s="2" t="s">
        <v>2</v>
      </c>
      <c r="D60" s="2" t="s">
        <v>36</v>
      </c>
      <c r="E60" s="3">
        <v>725</v>
      </c>
      <c r="F60" s="1" t="s">
        <v>51</v>
      </c>
      <c r="G60" s="3" t="s">
        <v>40</v>
      </c>
      <c r="H60" s="1" t="s">
        <v>41</v>
      </c>
      <c r="I60" s="3" t="s">
        <v>12</v>
      </c>
      <c r="J60" s="3" t="s">
        <v>52</v>
      </c>
      <c r="K60" s="3" t="s">
        <v>119</v>
      </c>
      <c r="L60" s="3"/>
      <c r="M60" s="1"/>
      <c r="N60" s="1"/>
      <c r="O60" s="1"/>
      <c r="P60" s="4">
        <v>3.1970000000000001</v>
      </c>
      <c r="Q60" s="4">
        <v>1.496</v>
      </c>
      <c r="R60" s="4">
        <v>0</v>
      </c>
      <c r="S60" s="28">
        <f>AVERAGE((10^(((LOG((P60*Q60)))*1.689)+1.776)),(10^(((LOG((P60*Q60)))*1.684)+1.586)))</f>
        <v>688.57020019958463</v>
      </c>
      <c r="T60" s="3" t="s">
        <v>143</v>
      </c>
      <c r="U60" s="3" t="s">
        <v>144</v>
      </c>
      <c r="V60" s="3" t="s">
        <v>145</v>
      </c>
      <c r="W60" s="3" t="s">
        <v>142</v>
      </c>
      <c r="X60" s="1"/>
      <c r="Y60" s="28">
        <f t="shared" si="0"/>
        <v>839.4015641251375</v>
      </c>
      <c r="Z60" s="28">
        <f t="shared" si="1"/>
        <v>223.62036123779401</v>
      </c>
      <c r="AA60" s="28">
        <f t="shared" si="2"/>
        <v>537.73883627403188</v>
      </c>
      <c r="AB60" s="28">
        <f t="shared" si="3"/>
        <v>286.78412980824993</v>
      </c>
      <c r="AC60" s="28">
        <f t="shared" si="4"/>
        <v>339.46183083771348</v>
      </c>
      <c r="AD60" s="28">
        <f t="shared" si="5"/>
        <v>181.60220517517718</v>
      </c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 s="7"/>
    </row>
    <row r="61" spans="1:137" s="9" customFormat="1" ht="56" customHeight="1">
      <c r="A61" s="1" t="s">
        <v>0</v>
      </c>
      <c r="B61" s="1" t="s">
        <v>1</v>
      </c>
      <c r="C61" s="2" t="s">
        <v>2</v>
      </c>
      <c r="D61" s="2" t="s">
        <v>36</v>
      </c>
      <c r="E61" s="3">
        <v>725</v>
      </c>
      <c r="F61" s="1" t="s">
        <v>51</v>
      </c>
      <c r="G61" s="3" t="s">
        <v>40</v>
      </c>
      <c r="H61" s="1" t="s">
        <v>41</v>
      </c>
      <c r="I61" s="3" t="s">
        <v>12</v>
      </c>
      <c r="J61" s="3" t="s">
        <v>52</v>
      </c>
      <c r="K61" s="3" t="s">
        <v>119</v>
      </c>
      <c r="L61" s="3"/>
      <c r="M61" s="1"/>
      <c r="N61" s="1"/>
      <c r="O61" s="1"/>
      <c r="P61" s="4">
        <v>2.9630000000000001</v>
      </c>
      <c r="Q61" s="4">
        <v>1.6</v>
      </c>
      <c r="R61" s="4">
        <v>0</v>
      </c>
      <c r="S61" s="28">
        <f>AVERAGE((10^(((LOG((P61*Q61)))*1.689)+1.776)),(10^(((LOG((P61*Q61)))*1.684)+1.586)))</f>
        <v>678.4210623630313</v>
      </c>
      <c r="T61" s="3" t="s">
        <v>143</v>
      </c>
      <c r="U61" s="3" t="s">
        <v>144</v>
      </c>
      <c r="V61" s="3" t="s">
        <v>145</v>
      </c>
      <c r="W61" s="3" t="s">
        <v>142</v>
      </c>
      <c r="X61" s="1"/>
      <c r="Y61" s="28">
        <f t="shared" si="0"/>
        <v>827.01504457408475</v>
      </c>
      <c r="Z61" s="28">
        <f t="shared" si="1"/>
        <v>220.68735583576617</v>
      </c>
      <c r="AA61" s="28">
        <f t="shared" si="2"/>
        <v>529.82708015197784</v>
      </c>
      <c r="AB61" s="28">
        <f t="shared" si="3"/>
        <v>282.44034518168115</v>
      </c>
      <c r="AC61" s="28">
        <f t="shared" si="4"/>
        <v>334.64400856149098</v>
      </c>
      <c r="AD61" s="28">
        <f t="shared" si="5"/>
        <v>179.2676404147372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 s="7"/>
    </row>
    <row r="62" spans="1:137" s="9" customFormat="1" ht="56" customHeight="1">
      <c r="A62" s="1" t="s">
        <v>0</v>
      </c>
      <c r="B62" s="1" t="s">
        <v>1</v>
      </c>
      <c r="C62" s="2" t="s">
        <v>2</v>
      </c>
      <c r="D62" s="2" t="s">
        <v>36</v>
      </c>
      <c r="E62" s="3">
        <v>725</v>
      </c>
      <c r="F62" s="1" t="s">
        <v>51</v>
      </c>
      <c r="G62" s="3" t="s">
        <v>40</v>
      </c>
      <c r="H62" s="1" t="s">
        <v>41</v>
      </c>
      <c r="I62" s="3" t="s">
        <v>12</v>
      </c>
      <c r="J62" s="3" t="s">
        <v>52</v>
      </c>
      <c r="K62" s="3" t="s">
        <v>119</v>
      </c>
      <c r="L62" s="3"/>
      <c r="M62" s="1"/>
      <c r="N62" s="1"/>
      <c r="O62" s="1"/>
      <c r="P62" s="4">
        <v>3.1760000000000002</v>
      </c>
      <c r="Q62" s="4">
        <v>1.4830000000000001</v>
      </c>
      <c r="R62" s="4">
        <v>0</v>
      </c>
      <c r="S62" s="28">
        <f>AVERAGE((10^(((LOG((P62*Q62)))*1.689)+1.776)),(10^(((LOG((P62*Q62)))*1.684)+1.586)))</f>
        <v>671.00382528124533</v>
      </c>
      <c r="T62" s="3" t="s">
        <v>143</v>
      </c>
      <c r="U62" s="3" t="s">
        <v>144</v>
      </c>
      <c r="V62" s="3" t="s">
        <v>145</v>
      </c>
      <c r="W62" s="3" t="s">
        <v>142</v>
      </c>
      <c r="X62" s="1"/>
      <c r="Y62" s="28">
        <f t="shared" si="0"/>
        <v>817.96280965900485</v>
      </c>
      <c r="Z62" s="28">
        <f t="shared" si="1"/>
        <v>218.54076912021341</v>
      </c>
      <c r="AA62" s="28">
        <f t="shared" si="2"/>
        <v>524.04484090348592</v>
      </c>
      <c r="AB62" s="28">
        <f t="shared" si="3"/>
        <v>279.26694365356758</v>
      </c>
      <c r="AC62" s="28">
        <f t="shared" si="4"/>
        <v>331.12132490784114</v>
      </c>
      <c r="AD62" s="28">
        <f t="shared" si="5"/>
        <v>177.55864323752382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 s="7"/>
    </row>
    <row r="63" spans="1:137" s="9" customFormat="1" ht="56" customHeight="1">
      <c r="A63" s="1" t="s">
        <v>0</v>
      </c>
      <c r="B63" s="1" t="s">
        <v>1</v>
      </c>
      <c r="C63" s="2" t="s">
        <v>2</v>
      </c>
      <c r="D63" s="2" t="s">
        <v>36</v>
      </c>
      <c r="E63" s="3">
        <v>725</v>
      </c>
      <c r="F63" s="1" t="s">
        <v>51</v>
      </c>
      <c r="G63" s="3" t="s">
        <v>40</v>
      </c>
      <c r="H63" s="1" t="s">
        <v>41</v>
      </c>
      <c r="I63" s="3" t="s">
        <v>12</v>
      </c>
      <c r="J63" s="3" t="s">
        <v>52</v>
      </c>
      <c r="K63" s="3" t="s">
        <v>119</v>
      </c>
      <c r="L63" s="3"/>
      <c r="M63" s="1"/>
      <c r="N63" s="1"/>
      <c r="O63" s="1"/>
      <c r="P63" s="4">
        <v>3.028</v>
      </c>
      <c r="Q63" s="4">
        <v>1.51</v>
      </c>
      <c r="R63" s="4">
        <v>0</v>
      </c>
      <c r="S63" s="28">
        <f>AVERAGE((10^(((LOG((P63*Q63)))*1.689)+1.776)),(10^(((LOG((P63*Q63)))*1.684)+1.586)))</f>
        <v>638.23546622256947</v>
      </c>
      <c r="T63" s="3" t="s">
        <v>143</v>
      </c>
      <c r="U63" s="3" t="s">
        <v>144</v>
      </c>
      <c r="V63" s="3" t="s">
        <v>145</v>
      </c>
      <c r="W63" s="3" t="s">
        <v>142</v>
      </c>
      <c r="X63" s="1"/>
      <c r="Y63" s="28">
        <f t="shared" si="0"/>
        <v>777.97265067811361</v>
      </c>
      <c r="Z63" s="28">
        <f t="shared" si="1"/>
        <v>209.02547892887372</v>
      </c>
      <c r="AA63" s="28">
        <f t="shared" si="2"/>
        <v>498.49828176702533</v>
      </c>
      <c r="AB63" s="28">
        <f t="shared" si="3"/>
        <v>265.25910907122426</v>
      </c>
      <c r="AC63" s="28">
        <f t="shared" si="4"/>
        <v>315.54092667610951</v>
      </c>
      <c r="AD63" s="28">
        <f t="shared" si="5"/>
        <v>169.97898932113401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 s="7"/>
    </row>
    <row r="64" spans="1:137" s="9" customFormat="1" ht="56" customHeight="1">
      <c r="A64" s="1" t="s">
        <v>0</v>
      </c>
      <c r="B64" s="1" t="s">
        <v>1</v>
      </c>
      <c r="C64" s="2" t="s">
        <v>2</v>
      </c>
      <c r="D64" s="2" t="s">
        <v>36</v>
      </c>
      <c r="E64" s="3">
        <v>725</v>
      </c>
      <c r="F64" s="1" t="s">
        <v>51</v>
      </c>
      <c r="G64" s="3" t="s">
        <v>40</v>
      </c>
      <c r="H64" s="1" t="s">
        <v>41</v>
      </c>
      <c r="I64" s="3" t="s">
        <v>12</v>
      </c>
      <c r="J64" s="3" t="s">
        <v>52</v>
      </c>
      <c r="K64" s="3" t="s">
        <v>119</v>
      </c>
      <c r="L64" s="3"/>
      <c r="M64" s="1"/>
      <c r="N64" s="1"/>
      <c r="O64" s="1"/>
      <c r="P64" s="4">
        <v>3.7229999999999999</v>
      </c>
      <c r="Q64" s="4">
        <v>1.2170000000000001</v>
      </c>
      <c r="R64" s="4">
        <v>0</v>
      </c>
      <c r="S64" s="28">
        <f>AVERAGE((10^(((LOG((P64*Q64)))*1.689)+1.776)),(10^(((LOG((P64*Q64)))*1.684)+1.586)))</f>
        <v>628.51904276582536</v>
      </c>
      <c r="T64" s="3" t="s">
        <v>143</v>
      </c>
      <c r="U64" s="3" t="s">
        <v>144</v>
      </c>
      <c r="V64" s="3" t="s">
        <v>145</v>
      </c>
      <c r="W64" s="3" t="s">
        <v>142</v>
      </c>
      <c r="X64" s="1"/>
      <c r="Y64" s="28">
        <f t="shared" si="0"/>
        <v>766.11528082891925</v>
      </c>
      <c r="Z64" s="28">
        <f t="shared" si="1"/>
        <v>206.19371418019387</v>
      </c>
      <c r="AA64" s="28">
        <f t="shared" si="2"/>
        <v>490.92280470273147</v>
      </c>
      <c r="AB64" s="28">
        <f t="shared" si="3"/>
        <v>261.1093282408728</v>
      </c>
      <c r="AC64" s="28">
        <f t="shared" si="4"/>
        <v>310.91536862848432</v>
      </c>
      <c r="AD64" s="28">
        <f t="shared" si="5"/>
        <v>167.72195394049453</v>
      </c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 s="7"/>
    </row>
    <row r="65" spans="1:137" s="9" customFormat="1" ht="56" customHeight="1">
      <c r="A65" s="1" t="s">
        <v>0</v>
      </c>
      <c r="B65" s="1" t="s">
        <v>1</v>
      </c>
      <c r="C65" s="2" t="s">
        <v>2</v>
      </c>
      <c r="D65" s="2" t="s">
        <v>36</v>
      </c>
      <c r="E65" s="3">
        <v>725</v>
      </c>
      <c r="F65" s="1" t="s">
        <v>51</v>
      </c>
      <c r="G65" s="3" t="s">
        <v>40</v>
      </c>
      <c r="H65" s="1" t="s">
        <v>41</v>
      </c>
      <c r="I65" s="3" t="s">
        <v>12</v>
      </c>
      <c r="J65" s="3" t="s">
        <v>52</v>
      </c>
      <c r="K65" s="3" t="s">
        <v>119</v>
      </c>
      <c r="L65" s="3"/>
      <c r="M65" s="1"/>
      <c r="N65" s="1"/>
      <c r="O65" s="1"/>
      <c r="P65" s="4">
        <v>3.2380000000000004</v>
      </c>
      <c r="Q65" s="4">
        <v>1.3839999999999999</v>
      </c>
      <c r="R65" s="4">
        <v>0</v>
      </c>
      <c r="S65" s="28">
        <f>AVERAGE((10^(((LOG((P65*Q65)))*1.689)+1.776)),(10^(((LOG((P65*Q65)))*1.684)+1.586)))</f>
        <v>616.97856755177384</v>
      </c>
      <c r="T65" s="3" t="s">
        <v>143</v>
      </c>
      <c r="U65" s="3" t="s">
        <v>144</v>
      </c>
      <c r="V65" s="3" t="s">
        <v>145</v>
      </c>
      <c r="W65" s="3" t="s">
        <v>142</v>
      </c>
      <c r="X65" s="1"/>
      <c r="Y65" s="28">
        <f t="shared" si="0"/>
        <v>752.03221752608749</v>
      </c>
      <c r="Z65" s="28">
        <f t="shared" si="1"/>
        <v>202.82402726931792</v>
      </c>
      <c r="AA65" s="28">
        <f t="shared" si="2"/>
        <v>481.92491757746023</v>
      </c>
      <c r="AB65" s="28">
        <f t="shared" si="3"/>
        <v>256.18283565323128</v>
      </c>
      <c r="AC65" s="28">
        <f t="shared" si="4"/>
        <v>305.41798368421735</v>
      </c>
      <c r="AD65" s="28">
        <f t="shared" si="5"/>
        <v>165.03536338389873</v>
      </c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 s="7"/>
    </row>
    <row r="66" spans="1:137" s="9" customFormat="1" ht="56" customHeight="1">
      <c r="A66" s="1" t="s">
        <v>0</v>
      </c>
      <c r="B66" s="1" t="s">
        <v>1</v>
      </c>
      <c r="C66" s="2" t="s">
        <v>2</v>
      </c>
      <c r="D66" s="2" t="s">
        <v>36</v>
      </c>
      <c r="E66" s="3">
        <v>725</v>
      </c>
      <c r="F66" s="1" t="s">
        <v>51</v>
      </c>
      <c r="G66" s="3" t="s">
        <v>40</v>
      </c>
      <c r="H66" s="1" t="s">
        <v>41</v>
      </c>
      <c r="I66" s="3" t="s">
        <v>12</v>
      </c>
      <c r="J66" s="3" t="s">
        <v>52</v>
      </c>
      <c r="K66" s="3" t="s">
        <v>119</v>
      </c>
      <c r="L66" s="3"/>
      <c r="M66" s="1"/>
      <c r="N66" s="1"/>
      <c r="O66" s="1"/>
      <c r="P66" s="4">
        <v>3.1149999999999998</v>
      </c>
      <c r="Q66" s="4">
        <v>1.4220000000000002</v>
      </c>
      <c r="R66" s="4">
        <v>0</v>
      </c>
      <c r="S66" s="28">
        <f>AVERAGE((10^(((LOG((P66*Q66)))*1.689)+1.776)),(10^(((LOG((P66*Q66)))*1.684)+1.586)))</f>
        <v>604.98076931049764</v>
      </c>
      <c r="T66" s="3" t="s">
        <v>143</v>
      </c>
      <c r="U66" s="3" t="s">
        <v>144</v>
      </c>
      <c r="V66" s="3" t="s">
        <v>145</v>
      </c>
      <c r="W66" s="3" t="s">
        <v>142</v>
      </c>
      <c r="X66" s="1"/>
      <c r="Y66" s="28">
        <f t="shared" si="0"/>
        <v>737.39139694622281</v>
      </c>
      <c r="Z66" s="28">
        <f t="shared" si="1"/>
        <v>199.31338780811754</v>
      </c>
      <c r="AA66" s="28">
        <f t="shared" si="2"/>
        <v>472.57014167477234</v>
      </c>
      <c r="AB66" s="28">
        <f t="shared" si="3"/>
        <v>251.06383626306749</v>
      </c>
      <c r="AC66" s="28">
        <f t="shared" si="4"/>
        <v>299.69867256556279</v>
      </c>
      <c r="AD66" s="28">
        <f t="shared" si="5"/>
        <v>162.23544399028376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 s="7"/>
    </row>
    <row r="67" spans="1:137" s="9" customFormat="1" ht="56" customHeight="1">
      <c r="A67" s="1" t="s">
        <v>0</v>
      </c>
      <c r="B67" s="1" t="s">
        <v>1</v>
      </c>
      <c r="C67" s="2" t="s">
        <v>2</v>
      </c>
      <c r="D67" s="2" t="s">
        <v>36</v>
      </c>
      <c r="E67" s="3">
        <v>725</v>
      </c>
      <c r="F67" s="1" t="s">
        <v>51</v>
      </c>
      <c r="G67" s="3" t="s">
        <v>40</v>
      </c>
      <c r="H67" s="1" t="s">
        <v>41</v>
      </c>
      <c r="I67" s="3" t="s">
        <v>12</v>
      </c>
      <c r="J67" s="3" t="s">
        <v>52</v>
      </c>
      <c r="K67" s="3" t="s">
        <v>119</v>
      </c>
      <c r="L67" s="3"/>
      <c r="M67" s="1"/>
      <c r="N67" s="1"/>
      <c r="O67" s="1"/>
      <c r="P67" s="4">
        <v>3.0870000000000002</v>
      </c>
      <c r="Q67" s="4">
        <v>1.4159999999999999</v>
      </c>
      <c r="R67" s="4">
        <v>0</v>
      </c>
      <c r="S67" s="28">
        <f>AVERAGE((10^(((LOG((P67*Q67)))*1.689)+1.776)),(10^(((LOG((P67*Q67)))*1.684)+1.586)))</f>
        <v>591.59970623803974</v>
      </c>
      <c r="T67" s="3" t="s">
        <v>143</v>
      </c>
      <c r="U67" s="3" t="s">
        <v>144</v>
      </c>
      <c r="V67" s="3" t="s">
        <v>145</v>
      </c>
      <c r="W67" s="3" t="s">
        <v>142</v>
      </c>
      <c r="X67" s="1"/>
      <c r="Y67" s="28">
        <f t="shared" ref="Y67:Y130" si="6">10^((((LOG(P67*Q67))*1.689)+1.776))</f>
        <v>721.06298503500102</v>
      </c>
      <c r="Z67" s="28">
        <f t="shared" ref="Z67:Z130" si="7">10^((((LOG(P67*Q67))*1.5)+1.33))</f>
        <v>195.38887136086294</v>
      </c>
      <c r="AA67" s="28">
        <f t="shared" ref="AA67:AA130" si="8">10^((((LOG(P67*Q67))*1.684)+1.586))</f>
        <v>462.13642744107858</v>
      </c>
      <c r="AB67" s="28">
        <f t="shared" ref="AB67:AB130" si="9">10^((((LOG(P67*Q67))*1.734)+1.279))</f>
        <v>245.3579852753461</v>
      </c>
      <c r="AC67" s="28">
        <f t="shared" ref="AC67:AC130" si="10">10^((((LOG(P67*Q67))*1.624)+1.427))</f>
        <v>293.31495714581496</v>
      </c>
      <c r="AD67" s="28">
        <f t="shared" ref="AD67:AD130" si="11">10^((((LOG(P67*Q67))*1.47)+1.26))</f>
        <v>159.10426724528571</v>
      </c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 s="7"/>
    </row>
    <row r="68" spans="1:137" s="9" customFormat="1" ht="56" customHeight="1">
      <c r="A68" s="1" t="s">
        <v>0</v>
      </c>
      <c r="B68" s="1" t="s">
        <v>1</v>
      </c>
      <c r="C68" s="2" t="s">
        <v>2</v>
      </c>
      <c r="D68" s="2" t="s">
        <v>36</v>
      </c>
      <c r="E68" s="3">
        <v>725</v>
      </c>
      <c r="F68" s="1" t="s">
        <v>51</v>
      </c>
      <c r="G68" s="3" t="s">
        <v>40</v>
      </c>
      <c r="H68" s="1" t="s">
        <v>41</v>
      </c>
      <c r="I68" s="3" t="s">
        <v>12</v>
      </c>
      <c r="J68" s="3" t="s">
        <v>52</v>
      </c>
      <c r="K68" s="3" t="s">
        <v>119</v>
      </c>
      <c r="L68" s="3"/>
      <c r="M68" s="1"/>
      <c r="N68" s="1"/>
      <c r="O68" s="1"/>
      <c r="P68" s="4">
        <v>3.1420000000000003</v>
      </c>
      <c r="Q68" s="4">
        <v>1.3859999999999999</v>
      </c>
      <c r="R68" s="4">
        <v>0</v>
      </c>
      <c r="S68" s="28">
        <f>AVERAGE((10^(((LOG((P68*Q68)))*1.689)+1.776)),(10^(((LOG((P68*Q68)))*1.684)+1.586)))</f>
        <v>587.86454347074323</v>
      </c>
      <c r="T68" s="3" t="s">
        <v>143</v>
      </c>
      <c r="U68" s="3" t="s">
        <v>144</v>
      </c>
      <c r="V68" s="3" t="s">
        <v>145</v>
      </c>
      <c r="W68" s="3" t="s">
        <v>142</v>
      </c>
      <c r="X68" s="1"/>
      <c r="Y68" s="28">
        <f t="shared" si="6"/>
        <v>716.50518107646508</v>
      </c>
      <c r="Z68" s="28">
        <f t="shared" si="7"/>
        <v>194.2916410441473</v>
      </c>
      <c r="AA68" s="28">
        <f t="shared" si="8"/>
        <v>459.22390586502149</v>
      </c>
      <c r="AB68" s="28">
        <f t="shared" si="9"/>
        <v>243.76590327182834</v>
      </c>
      <c r="AC68" s="28">
        <f t="shared" si="10"/>
        <v>291.53206135519792</v>
      </c>
      <c r="AD68" s="28">
        <f t="shared" si="11"/>
        <v>158.22861772858124</v>
      </c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 s="7"/>
    </row>
    <row r="69" spans="1:137" s="9" customFormat="1" ht="56" customHeight="1">
      <c r="A69" s="1" t="s">
        <v>0</v>
      </c>
      <c r="B69" s="1" t="s">
        <v>1</v>
      </c>
      <c r="C69" s="2" t="s">
        <v>2</v>
      </c>
      <c r="D69" s="2" t="s">
        <v>36</v>
      </c>
      <c r="E69" s="3">
        <v>725</v>
      </c>
      <c r="F69" s="1" t="s">
        <v>51</v>
      </c>
      <c r="G69" s="3" t="s">
        <v>40</v>
      </c>
      <c r="H69" s="1" t="s">
        <v>41</v>
      </c>
      <c r="I69" s="3" t="s">
        <v>12</v>
      </c>
      <c r="J69" s="3" t="s">
        <v>52</v>
      </c>
      <c r="K69" s="3" t="s">
        <v>119</v>
      </c>
      <c r="L69" s="3"/>
      <c r="M69" s="1"/>
      <c r="N69" s="1"/>
      <c r="O69" s="1"/>
      <c r="P69" s="4">
        <v>3.4929999999999999</v>
      </c>
      <c r="Q69" s="4">
        <v>1.244</v>
      </c>
      <c r="R69" s="4">
        <v>0</v>
      </c>
      <c r="S69" s="28">
        <f>AVERAGE((10^(((LOG((P69*Q69)))*1.689)+1.776)),(10^(((LOG((P69*Q69)))*1.684)+1.586)))</f>
        <v>585.69810847894507</v>
      </c>
      <c r="T69" s="3" t="s">
        <v>143</v>
      </c>
      <c r="U69" s="3" t="s">
        <v>144</v>
      </c>
      <c r="V69" s="3" t="s">
        <v>145</v>
      </c>
      <c r="W69" s="3" t="s">
        <v>142</v>
      </c>
      <c r="X69" s="1"/>
      <c r="Y69" s="28">
        <f t="shared" si="6"/>
        <v>713.86162057426259</v>
      </c>
      <c r="Z69" s="28">
        <f t="shared" si="7"/>
        <v>193.65488157791577</v>
      </c>
      <c r="AA69" s="28">
        <f t="shared" si="8"/>
        <v>457.53459638362756</v>
      </c>
      <c r="AB69" s="28">
        <f t="shared" si="9"/>
        <v>242.84260728091385</v>
      </c>
      <c r="AC69" s="28">
        <f t="shared" si="10"/>
        <v>290.49776858529327</v>
      </c>
      <c r="AD69" s="28">
        <f t="shared" si="11"/>
        <v>157.72040369610923</v>
      </c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 s="7"/>
    </row>
    <row r="70" spans="1:137" s="9" customFormat="1" ht="56" customHeight="1">
      <c r="A70" s="1" t="s">
        <v>0</v>
      </c>
      <c r="B70" s="1" t="s">
        <v>1</v>
      </c>
      <c r="C70" s="2" t="s">
        <v>2</v>
      </c>
      <c r="D70" s="2" t="s">
        <v>36</v>
      </c>
      <c r="E70" s="3">
        <v>725</v>
      </c>
      <c r="F70" s="1" t="s">
        <v>51</v>
      </c>
      <c r="G70" s="3" t="s">
        <v>40</v>
      </c>
      <c r="H70" s="1" t="s">
        <v>41</v>
      </c>
      <c r="I70" s="3" t="s">
        <v>12</v>
      </c>
      <c r="J70" s="3" t="s">
        <v>52</v>
      </c>
      <c r="K70" s="3" t="s">
        <v>119</v>
      </c>
      <c r="L70" s="3"/>
      <c r="M70" s="1"/>
      <c r="N70" s="1"/>
      <c r="O70" s="1"/>
      <c r="P70" s="4">
        <v>2.8440000000000003</v>
      </c>
      <c r="Q70" s="4">
        <v>1.5029999999999999</v>
      </c>
      <c r="R70" s="4">
        <v>0</v>
      </c>
      <c r="S70" s="28">
        <f>AVERAGE((10^(((LOG((P70*Q70)))*1.689)+1.776)),(10^(((LOG((P70*Q70)))*1.684)+1.586)))</f>
        <v>569.69776114071294</v>
      </c>
      <c r="T70" s="3" t="s">
        <v>143</v>
      </c>
      <c r="U70" s="3" t="s">
        <v>144</v>
      </c>
      <c r="V70" s="3" t="s">
        <v>145</v>
      </c>
      <c r="W70" s="3" t="s">
        <v>142</v>
      </c>
      <c r="X70" s="1"/>
      <c r="Y70" s="28">
        <f t="shared" si="6"/>
        <v>694.33778424981801</v>
      </c>
      <c r="Z70" s="28">
        <f t="shared" si="7"/>
        <v>188.94389284816921</v>
      </c>
      <c r="AA70" s="28">
        <f t="shared" si="8"/>
        <v>445.05773803160781</v>
      </c>
      <c r="AB70" s="28">
        <f t="shared" si="9"/>
        <v>236.02651011711993</v>
      </c>
      <c r="AC70" s="28">
        <f t="shared" si="10"/>
        <v>282.85446714114681</v>
      </c>
      <c r="AD70" s="28">
        <f t="shared" si="11"/>
        <v>153.95939711588983</v>
      </c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 s="7"/>
    </row>
    <row r="71" spans="1:137" s="9" customFormat="1" ht="56" customHeight="1">
      <c r="A71" s="1" t="s">
        <v>0</v>
      </c>
      <c r="B71" s="1" t="s">
        <v>1</v>
      </c>
      <c r="C71" s="2" t="s">
        <v>2</v>
      </c>
      <c r="D71" s="2" t="s">
        <v>36</v>
      </c>
      <c r="E71" s="3">
        <v>725</v>
      </c>
      <c r="F71" s="1" t="s">
        <v>51</v>
      </c>
      <c r="G71" s="3" t="s">
        <v>40</v>
      </c>
      <c r="H71" s="1" t="s">
        <v>41</v>
      </c>
      <c r="I71" s="3" t="s">
        <v>12</v>
      </c>
      <c r="J71" s="3" t="s">
        <v>52</v>
      </c>
      <c r="K71" s="3" t="s">
        <v>119</v>
      </c>
      <c r="L71" s="3"/>
      <c r="M71" s="1"/>
      <c r="N71" s="1"/>
      <c r="O71" s="1"/>
      <c r="P71" s="4">
        <v>2.9350000000000001</v>
      </c>
      <c r="Q71" s="4">
        <v>1.4289999999999998</v>
      </c>
      <c r="R71" s="4">
        <v>0</v>
      </c>
      <c r="S71" s="28">
        <f>AVERAGE((10^(((LOG((P71*Q71)))*1.689)+1.776)),(10^(((LOG((P71*Q71)))*1.684)+1.586)))</f>
        <v>551.73349210807703</v>
      </c>
      <c r="T71" s="3" t="s">
        <v>143</v>
      </c>
      <c r="U71" s="3" t="s">
        <v>144</v>
      </c>
      <c r="V71" s="3" t="s">
        <v>145</v>
      </c>
      <c r="W71" s="3" t="s">
        <v>142</v>
      </c>
      <c r="X71" s="1"/>
      <c r="Y71" s="28">
        <f t="shared" si="6"/>
        <v>672.41830064764554</v>
      </c>
      <c r="Z71" s="28">
        <f t="shared" si="7"/>
        <v>183.63713205090863</v>
      </c>
      <c r="AA71" s="28">
        <f t="shared" si="8"/>
        <v>431.04868356850852</v>
      </c>
      <c r="AB71" s="28">
        <f t="shared" si="9"/>
        <v>228.38014260711003</v>
      </c>
      <c r="AC71" s="28">
        <f t="shared" si="10"/>
        <v>274.26342995779771</v>
      </c>
      <c r="AD71" s="28">
        <f t="shared" si="11"/>
        <v>149.72050783779434</v>
      </c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 s="7"/>
    </row>
    <row r="72" spans="1:137" s="9" customFormat="1" ht="56" customHeight="1">
      <c r="A72" s="1" t="s">
        <v>0</v>
      </c>
      <c r="B72" s="1" t="s">
        <v>1</v>
      </c>
      <c r="C72" s="2" t="s">
        <v>2</v>
      </c>
      <c r="D72" s="2" t="s">
        <v>36</v>
      </c>
      <c r="E72" s="3">
        <v>725</v>
      </c>
      <c r="F72" s="1" t="s">
        <v>51</v>
      </c>
      <c r="G72" s="3" t="s">
        <v>40</v>
      </c>
      <c r="H72" s="1" t="s">
        <v>41</v>
      </c>
      <c r="I72" s="3" t="s">
        <v>12</v>
      </c>
      <c r="J72" s="3" t="s">
        <v>52</v>
      </c>
      <c r="K72" s="3" t="s">
        <v>119</v>
      </c>
      <c r="L72" s="3"/>
      <c r="M72" s="1"/>
      <c r="N72" s="1"/>
      <c r="O72" s="1"/>
      <c r="P72" s="4">
        <v>3.0350000000000001</v>
      </c>
      <c r="Q72" s="4">
        <v>1.3119999999999998</v>
      </c>
      <c r="R72" s="4">
        <v>0</v>
      </c>
      <c r="S72" s="28">
        <f>AVERAGE((10^(((LOG((P72*Q72)))*1.689)+1.776)),(10^(((LOG((P72*Q72)))*1.684)+1.586)))</f>
        <v>505.46390702398105</v>
      </c>
      <c r="T72" s="3" t="s">
        <v>143</v>
      </c>
      <c r="U72" s="3" t="s">
        <v>144</v>
      </c>
      <c r="V72" s="3" t="s">
        <v>145</v>
      </c>
      <c r="W72" s="3" t="s">
        <v>142</v>
      </c>
      <c r="X72" s="1"/>
      <c r="Y72" s="28">
        <f t="shared" si="6"/>
        <v>615.96535215423989</v>
      </c>
      <c r="Z72" s="28">
        <f t="shared" si="7"/>
        <v>169.8786478942846</v>
      </c>
      <c r="AA72" s="28">
        <f t="shared" si="8"/>
        <v>394.96246189372221</v>
      </c>
      <c r="AB72" s="28">
        <f t="shared" si="9"/>
        <v>208.71826107300194</v>
      </c>
      <c r="AC72" s="28">
        <f t="shared" si="10"/>
        <v>252.08689525559822</v>
      </c>
      <c r="AD72" s="28">
        <f t="shared" si="11"/>
        <v>138.71902247680026</v>
      </c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 s="7"/>
    </row>
    <row r="73" spans="1:137" s="9" customFormat="1" ht="56" customHeight="1">
      <c r="A73" s="1" t="s">
        <v>0</v>
      </c>
      <c r="B73" s="1" t="s">
        <v>1</v>
      </c>
      <c r="C73" s="2" t="s">
        <v>2</v>
      </c>
      <c r="D73" s="2" t="s">
        <v>36</v>
      </c>
      <c r="E73" s="3">
        <v>725</v>
      </c>
      <c r="F73" s="1" t="s">
        <v>51</v>
      </c>
      <c r="G73" s="3" t="s">
        <v>40</v>
      </c>
      <c r="H73" s="1" t="s">
        <v>41</v>
      </c>
      <c r="I73" s="3" t="s">
        <v>12</v>
      </c>
      <c r="J73" s="3" t="s">
        <v>52</v>
      </c>
      <c r="K73" s="3" t="s">
        <v>119</v>
      </c>
      <c r="L73" s="3"/>
      <c r="M73" s="1"/>
      <c r="N73" s="1"/>
      <c r="O73" s="1"/>
      <c r="P73" s="4">
        <v>3.012</v>
      </c>
      <c r="Q73" s="4">
        <v>1.306</v>
      </c>
      <c r="R73" s="4">
        <v>0</v>
      </c>
      <c r="S73" s="28">
        <f>AVERAGE((10^(((LOG((P73*Q73)))*1.689)+1.776)),(10^(((LOG((P73*Q73)))*1.684)+1.586)))</f>
        <v>495.17450330194731</v>
      </c>
      <c r="T73" s="3" t="s">
        <v>143</v>
      </c>
      <c r="U73" s="3" t="s">
        <v>144</v>
      </c>
      <c r="V73" s="3" t="s">
        <v>145</v>
      </c>
      <c r="W73" s="3" t="s">
        <v>142</v>
      </c>
      <c r="X73" s="1"/>
      <c r="Y73" s="28">
        <f t="shared" si="6"/>
        <v>603.41217132223187</v>
      </c>
      <c r="Z73" s="28">
        <f t="shared" si="7"/>
        <v>166.80044951747578</v>
      </c>
      <c r="AA73" s="28">
        <f t="shared" si="8"/>
        <v>386.9368352816627</v>
      </c>
      <c r="AB73" s="28">
        <f t="shared" si="9"/>
        <v>204.35251287924677</v>
      </c>
      <c r="AC73" s="28">
        <f t="shared" si="10"/>
        <v>247.14520370425251</v>
      </c>
      <c r="AD73" s="28">
        <f t="shared" si="11"/>
        <v>136.25525861480222</v>
      </c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 s="7"/>
    </row>
    <row r="74" spans="1:137" s="9" customFormat="1" ht="56" customHeight="1">
      <c r="A74" s="1" t="s">
        <v>0</v>
      </c>
      <c r="B74" s="1" t="s">
        <v>1</v>
      </c>
      <c r="C74" s="2" t="s">
        <v>2</v>
      </c>
      <c r="D74" s="2" t="s">
        <v>36</v>
      </c>
      <c r="E74" s="3">
        <v>725</v>
      </c>
      <c r="F74" s="1" t="s">
        <v>39</v>
      </c>
      <c r="G74" s="3" t="s">
        <v>40</v>
      </c>
      <c r="H74" s="1" t="s">
        <v>41</v>
      </c>
      <c r="I74" s="3" t="s">
        <v>12</v>
      </c>
      <c r="J74" s="3" t="s">
        <v>53</v>
      </c>
      <c r="K74" s="3" t="s">
        <v>120</v>
      </c>
      <c r="L74" s="3"/>
      <c r="M74" s="1"/>
      <c r="N74" s="1"/>
      <c r="O74" s="1"/>
      <c r="P74" s="4">
        <v>3.7759999999999998</v>
      </c>
      <c r="Q74" s="4">
        <v>1.73</v>
      </c>
      <c r="R74" s="4">
        <v>0</v>
      </c>
      <c r="S74" s="28">
        <f>10^(((LOG((P74*Q74)))*1.684)+1.586)</f>
        <v>909.05780819359506</v>
      </c>
      <c r="T74" s="3" t="s">
        <v>146</v>
      </c>
      <c r="U74" s="3">
        <v>0.93500000000000005</v>
      </c>
      <c r="V74" s="3">
        <v>30.8</v>
      </c>
      <c r="W74" s="3" t="s">
        <v>142</v>
      </c>
      <c r="X74" s="1"/>
      <c r="Y74" s="28">
        <f t="shared" si="6"/>
        <v>1421.2382653783754</v>
      </c>
      <c r="Z74" s="28">
        <f t="shared" si="7"/>
        <v>356.95801109126933</v>
      </c>
      <c r="AA74" s="28">
        <f t="shared" si="8"/>
        <v>909.05780819359506</v>
      </c>
      <c r="AB74" s="28">
        <f t="shared" si="9"/>
        <v>492.43102341222908</v>
      </c>
      <c r="AC74" s="28">
        <f t="shared" si="10"/>
        <v>563.23134491801773</v>
      </c>
      <c r="AD74" s="28">
        <f t="shared" si="11"/>
        <v>287.18700894084475</v>
      </c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 s="7"/>
    </row>
    <row r="75" spans="1:137" s="9" customFormat="1" ht="56" customHeight="1">
      <c r="A75" s="1" t="s">
        <v>0</v>
      </c>
      <c r="B75" s="1" t="s">
        <v>1</v>
      </c>
      <c r="C75" s="2" t="s">
        <v>2</v>
      </c>
      <c r="D75" s="2" t="s">
        <v>36</v>
      </c>
      <c r="E75" s="3">
        <v>725</v>
      </c>
      <c r="F75" s="1" t="s">
        <v>39</v>
      </c>
      <c r="G75" s="3" t="s">
        <v>40</v>
      </c>
      <c r="H75" s="1" t="s">
        <v>41</v>
      </c>
      <c r="I75" s="3" t="s">
        <v>12</v>
      </c>
      <c r="J75" s="3" t="s">
        <v>53</v>
      </c>
      <c r="K75" s="3" t="s">
        <v>120</v>
      </c>
      <c r="L75" s="3"/>
      <c r="M75" s="1"/>
      <c r="N75" s="1"/>
      <c r="O75" s="1"/>
      <c r="P75" s="4">
        <v>4.1509999999999998</v>
      </c>
      <c r="Q75" s="4">
        <v>1.5699999999999998</v>
      </c>
      <c r="R75" s="4">
        <v>0</v>
      </c>
      <c r="S75" s="28">
        <f>10^(((LOG((P75*Q75)))*1.684)+1.586)</f>
        <v>905.44946752240435</v>
      </c>
      <c r="T75" s="3" t="s">
        <v>146</v>
      </c>
      <c r="U75" s="3">
        <v>0.93500000000000005</v>
      </c>
      <c r="V75" s="3">
        <v>30.8</v>
      </c>
      <c r="W75" s="3" t="s">
        <v>142</v>
      </c>
      <c r="X75" s="1"/>
      <c r="Y75" s="28">
        <f t="shared" si="6"/>
        <v>1415.580200489894</v>
      </c>
      <c r="Z75" s="28">
        <f t="shared" si="7"/>
        <v>355.69567022340851</v>
      </c>
      <c r="AA75" s="28">
        <f t="shared" si="8"/>
        <v>905.44946752240435</v>
      </c>
      <c r="AB75" s="28">
        <f t="shared" si="9"/>
        <v>490.41849130085728</v>
      </c>
      <c r="AC75" s="28">
        <f t="shared" si="10"/>
        <v>561.0752020364456</v>
      </c>
      <c r="AD75" s="28">
        <f t="shared" si="11"/>
        <v>286.19168201663871</v>
      </c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 s="7"/>
    </row>
    <row r="76" spans="1:137" s="9" customFormat="1" ht="56" customHeight="1">
      <c r="A76" s="1" t="s">
        <v>0</v>
      </c>
      <c r="B76" s="1" t="s">
        <v>1</v>
      </c>
      <c r="C76" s="2" t="s">
        <v>2</v>
      </c>
      <c r="D76" s="2" t="s">
        <v>36</v>
      </c>
      <c r="E76" s="3">
        <v>725</v>
      </c>
      <c r="F76" s="1" t="s">
        <v>39</v>
      </c>
      <c r="G76" s="3" t="s">
        <v>40</v>
      </c>
      <c r="H76" s="1" t="s">
        <v>41</v>
      </c>
      <c r="I76" s="3" t="s">
        <v>12</v>
      </c>
      <c r="J76" s="3" t="s">
        <v>53</v>
      </c>
      <c r="K76" s="3" t="s">
        <v>120</v>
      </c>
      <c r="L76" s="3"/>
      <c r="M76" s="1"/>
      <c r="N76" s="1"/>
      <c r="O76" s="1"/>
      <c r="P76" s="4">
        <v>3.6920000000000002</v>
      </c>
      <c r="Q76" s="4">
        <v>1.748</v>
      </c>
      <c r="R76" s="4">
        <v>0</v>
      </c>
      <c r="S76" s="28">
        <f>10^(((LOG((P76*Q76)))*1.684)+1.586)</f>
        <v>890.65283613140957</v>
      </c>
      <c r="T76" s="3" t="s">
        <v>146</v>
      </c>
      <c r="U76" s="3">
        <v>0.93500000000000005</v>
      </c>
      <c r="V76" s="3">
        <v>30.8</v>
      </c>
      <c r="W76" s="3" t="s">
        <v>142</v>
      </c>
      <c r="X76" s="1"/>
      <c r="Y76" s="28">
        <f t="shared" si="6"/>
        <v>1392.3790198553261</v>
      </c>
      <c r="Z76" s="28">
        <f t="shared" si="7"/>
        <v>350.5134447432909</v>
      </c>
      <c r="AA76" s="28">
        <f t="shared" si="8"/>
        <v>890.65283613140957</v>
      </c>
      <c r="AB76" s="28">
        <f t="shared" si="9"/>
        <v>482.16825201819694</v>
      </c>
      <c r="AC76" s="28">
        <f t="shared" si="10"/>
        <v>552.23034569138667</v>
      </c>
      <c r="AD76" s="28">
        <f t="shared" si="11"/>
        <v>282.1048725182045</v>
      </c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 s="7"/>
    </row>
    <row r="77" spans="1:137" s="9" customFormat="1" ht="56" customHeight="1">
      <c r="A77" s="1" t="s">
        <v>0</v>
      </c>
      <c r="B77" s="1" t="s">
        <v>1</v>
      </c>
      <c r="C77" s="2" t="s">
        <v>2</v>
      </c>
      <c r="D77" s="2" t="s">
        <v>36</v>
      </c>
      <c r="E77" s="3">
        <v>725</v>
      </c>
      <c r="F77" s="1" t="s">
        <v>39</v>
      </c>
      <c r="G77" s="3" t="s">
        <v>40</v>
      </c>
      <c r="H77" s="1" t="s">
        <v>41</v>
      </c>
      <c r="I77" s="3" t="s">
        <v>12</v>
      </c>
      <c r="J77" s="3" t="s">
        <v>53</v>
      </c>
      <c r="K77" s="3" t="s">
        <v>120</v>
      </c>
      <c r="L77" s="3"/>
      <c r="M77" s="1"/>
      <c r="N77" s="1"/>
      <c r="O77" s="1"/>
      <c r="P77" s="4">
        <v>3.7880000000000003</v>
      </c>
      <c r="Q77" s="4">
        <v>1.7010000000000001</v>
      </c>
      <c r="R77" s="4">
        <v>0</v>
      </c>
      <c r="S77" s="28">
        <f>10^(((LOG((P77*Q77)))*1.684)+1.586)</f>
        <v>888.2770757129216</v>
      </c>
      <c r="T77" s="3" t="s">
        <v>146</v>
      </c>
      <c r="U77" s="3">
        <v>0.93500000000000005</v>
      </c>
      <c r="V77" s="3">
        <v>30.8</v>
      </c>
      <c r="W77" s="3" t="s">
        <v>142</v>
      </c>
      <c r="X77" s="1"/>
      <c r="Y77" s="28">
        <f t="shared" si="6"/>
        <v>1388.6539236009605</v>
      </c>
      <c r="Z77" s="28">
        <f t="shared" si="7"/>
        <v>349.68050921605106</v>
      </c>
      <c r="AA77" s="28">
        <f t="shared" si="8"/>
        <v>888.2770757129216</v>
      </c>
      <c r="AB77" s="28">
        <f t="shared" si="9"/>
        <v>480.84396356807611</v>
      </c>
      <c r="AC77" s="28">
        <f t="shared" si="10"/>
        <v>550.80972201303337</v>
      </c>
      <c r="AD77" s="28">
        <f t="shared" si="11"/>
        <v>281.44789017615068</v>
      </c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 s="7"/>
    </row>
    <row r="78" spans="1:137" s="9" customFormat="1" ht="56" customHeight="1">
      <c r="A78" s="1" t="s">
        <v>0</v>
      </c>
      <c r="B78" s="1" t="s">
        <v>1</v>
      </c>
      <c r="C78" s="2" t="s">
        <v>2</v>
      </c>
      <c r="D78" s="2" t="s">
        <v>36</v>
      </c>
      <c r="E78" s="3">
        <v>725</v>
      </c>
      <c r="F78" s="1" t="s">
        <v>39</v>
      </c>
      <c r="G78" s="3" t="s">
        <v>40</v>
      </c>
      <c r="H78" s="1" t="s">
        <v>41</v>
      </c>
      <c r="I78" s="3" t="s">
        <v>12</v>
      </c>
      <c r="J78" s="3" t="s">
        <v>53</v>
      </c>
      <c r="K78" s="3" t="s">
        <v>120</v>
      </c>
      <c r="L78" s="3"/>
      <c r="M78" s="1"/>
      <c r="N78" s="1"/>
      <c r="O78" s="1"/>
      <c r="P78" s="4">
        <v>4.173</v>
      </c>
      <c r="Q78" s="4">
        <v>1.526</v>
      </c>
      <c r="R78" s="4">
        <v>0</v>
      </c>
      <c r="S78" s="28">
        <f>10^(((LOG((P78*Q78)))*1.684)+1.586)</f>
        <v>870.84510388699425</v>
      </c>
      <c r="T78" s="3" t="s">
        <v>146</v>
      </c>
      <c r="U78" s="3">
        <v>0.93500000000000005</v>
      </c>
      <c r="V78" s="3">
        <v>30.8</v>
      </c>
      <c r="W78" s="3" t="s">
        <v>142</v>
      </c>
      <c r="X78" s="1"/>
      <c r="Y78" s="28">
        <f t="shared" si="6"/>
        <v>1361.3222067435845</v>
      </c>
      <c r="Z78" s="28">
        <f t="shared" si="7"/>
        <v>343.56141082914377</v>
      </c>
      <c r="AA78" s="28">
        <f t="shared" si="8"/>
        <v>870.84510388699425</v>
      </c>
      <c r="AB78" s="28">
        <f t="shared" si="9"/>
        <v>471.13032634603564</v>
      </c>
      <c r="AC78" s="28">
        <f t="shared" si="10"/>
        <v>540.38183205657799</v>
      </c>
      <c r="AD78" s="28">
        <f t="shared" si="11"/>
        <v>276.62045411340375</v>
      </c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 s="7"/>
    </row>
    <row r="79" spans="1:137" s="9" customFormat="1" ht="56" customHeight="1">
      <c r="A79" s="1" t="s">
        <v>0</v>
      </c>
      <c r="B79" s="1" t="s">
        <v>1</v>
      </c>
      <c r="C79" s="2" t="s">
        <v>2</v>
      </c>
      <c r="D79" s="2" t="s">
        <v>36</v>
      </c>
      <c r="E79" s="3">
        <v>725</v>
      </c>
      <c r="F79" s="1" t="s">
        <v>39</v>
      </c>
      <c r="G79" s="3" t="s">
        <v>40</v>
      </c>
      <c r="H79" s="1" t="s">
        <v>41</v>
      </c>
      <c r="I79" s="3" t="s">
        <v>12</v>
      </c>
      <c r="J79" s="3" t="s">
        <v>53</v>
      </c>
      <c r="K79" s="3" t="s">
        <v>120</v>
      </c>
      <c r="L79" s="3"/>
      <c r="M79" s="1"/>
      <c r="N79" s="1"/>
      <c r="O79" s="1"/>
      <c r="P79" s="4">
        <v>3.9270000000000005</v>
      </c>
      <c r="Q79" s="4">
        <v>1.5980000000000001</v>
      </c>
      <c r="R79" s="4">
        <v>0</v>
      </c>
      <c r="S79" s="28">
        <f>10^(((LOG((P79*Q79)))*1.684)+1.586)</f>
        <v>849.61436518523374</v>
      </c>
      <c r="T79" s="3" t="s">
        <v>146</v>
      </c>
      <c r="U79" s="3">
        <v>0.93500000000000005</v>
      </c>
      <c r="V79" s="3">
        <v>30.8</v>
      </c>
      <c r="W79" s="3" t="s">
        <v>142</v>
      </c>
      <c r="X79" s="1"/>
      <c r="Y79" s="28">
        <f t="shared" si="6"/>
        <v>1328.0365726496773</v>
      </c>
      <c r="Z79" s="28">
        <f t="shared" si="7"/>
        <v>336.09071481487666</v>
      </c>
      <c r="AA79" s="28">
        <f t="shared" si="8"/>
        <v>849.61436518523374</v>
      </c>
      <c r="AB79" s="28">
        <f t="shared" si="9"/>
        <v>459.30770472361178</v>
      </c>
      <c r="AC79" s="28">
        <f t="shared" si="10"/>
        <v>527.67143687092641</v>
      </c>
      <c r="AD79" s="28">
        <f t="shared" si="11"/>
        <v>270.72439016008053</v>
      </c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 s="7"/>
    </row>
    <row r="80" spans="1:137" s="9" customFormat="1" ht="56" customHeight="1">
      <c r="A80" s="1" t="s">
        <v>0</v>
      </c>
      <c r="B80" s="1" t="s">
        <v>1</v>
      </c>
      <c r="C80" s="2" t="s">
        <v>2</v>
      </c>
      <c r="D80" s="2" t="s">
        <v>36</v>
      </c>
      <c r="E80" s="3">
        <v>725</v>
      </c>
      <c r="F80" s="1" t="s">
        <v>39</v>
      </c>
      <c r="G80" s="3" t="s">
        <v>40</v>
      </c>
      <c r="H80" s="1" t="s">
        <v>41</v>
      </c>
      <c r="I80" s="3" t="s">
        <v>12</v>
      </c>
      <c r="J80" s="3" t="s">
        <v>53</v>
      </c>
      <c r="K80" s="3" t="s">
        <v>120</v>
      </c>
      <c r="L80" s="3"/>
      <c r="M80" s="1"/>
      <c r="N80" s="1"/>
      <c r="O80" s="1"/>
      <c r="P80" s="4">
        <v>4.0979999999999999</v>
      </c>
      <c r="Q80" s="4">
        <v>1.502</v>
      </c>
      <c r="R80" s="4">
        <v>0</v>
      </c>
      <c r="S80" s="28">
        <f>10^(((LOG((P80*Q80)))*1.684)+1.586)</f>
        <v>822.40044615773309</v>
      </c>
      <c r="T80" s="3" t="s">
        <v>146</v>
      </c>
      <c r="U80" s="3">
        <v>0.93500000000000005</v>
      </c>
      <c r="V80" s="3">
        <v>30.8</v>
      </c>
      <c r="W80" s="3" t="s">
        <v>142</v>
      </c>
      <c r="X80" s="1"/>
      <c r="Y80" s="28">
        <f t="shared" si="6"/>
        <v>1285.374105820237</v>
      </c>
      <c r="Z80" s="28">
        <f t="shared" si="7"/>
        <v>326.48469720684255</v>
      </c>
      <c r="AA80" s="28">
        <f t="shared" si="8"/>
        <v>822.40044615773309</v>
      </c>
      <c r="AB80" s="28">
        <f t="shared" si="9"/>
        <v>444.16612320447376</v>
      </c>
      <c r="AC80" s="28">
        <f t="shared" si="10"/>
        <v>511.36243821851309</v>
      </c>
      <c r="AD80" s="28">
        <f t="shared" si="11"/>
        <v>263.13921423303611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 s="7"/>
    </row>
    <row r="81" spans="1:137" s="9" customFormat="1" ht="56" customHeight="1">
      <c r="A81" s="1" t="s">
        <v>0</v>
      </c>
      <c r="B81" s="1" t="s">
        <v>1</v>
      </c>
      <c r="C81" s="2" t="s">
        <v>2</v>
      </c>
      <c r="D81" s="2" t="s">
        <v>36</v>
      </c>
      <c r="E81" s="3">
        <v>725</v>
      </c>
      <c r="F81" s="1" t="s">
        <v>39</v>
      </c>
      <c r="G81" s="3" t="s">
        <v>40</v>
      </c>
      <c r="H81" s="1" t="s">
        <v>41</v>
      </c>
      <c r="I81" s="3" t="s">
        <v>12</v>
      </c>
      <c r="J81" s="3" t="s">
        <v>53</v>
      </c>
      <c r="K81" s="3" t="s">
        <v>120</v>
      </c>
      <c r="L81" s="3"/>
      <c r="M81" s="1"/>
      <c r="N81" s="1"/>
      <c r="O81" s="1"/>
      <c r="P81" s="4">
        <v>4.2140000000000004</v>
      </c>
      <c r="Q81" s="4">
        <v>1.4529999999999998</v>
      </c>
      <c r="R81" s="4">
        <v>0</v>
      </c>
      <c r="S81" s="28">
        <f>10^(((LOG((P81*Q81)))*1.684)+1.586)</f>
        <v>815.15629204699269</v>
      </c>
      <c r="T81" s="3" t="s">
        <v>146</v>
      </c>
      <c r="U81" s="3">
        <v>0.93500000000000005</v>
      </c>
      <c r="V81" s="3">
        <v>30.8</v>
      </c>
      <c r="W81" s="3" t="s">
        <v>142</v>
      </c>
      <c r="X81" s="1"/>
      <c r="Y81" s="28">
        <f t="shared" si="6"/>
        <v>1274.0183575484675</v>
      </c>
      <c r="Z81" s="28">
        <f t="shared" si="7"/>
        <v>323.92183077295925</v>
      </c>
      <c r="AA81" s="28">
        <f t="shared" si="8"/>
        <v>815.15629204699269</v>
      </c>
      <c r="AB81" s="28">
        <f t="shared" si="9"/>
        <v>440.13802710601959</v>
      </c>
      <c r="AC81" s="28">
        <f t="shared" si="10"/>
        <v>507.01788162878694</v>
      </c>
      <c r="AD81" s="28">
        <f t="shared" si="11"/>
        <v>261.11475528849223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 s="7"/>
    </row>
    <row r="82" spans="1:137" s="9" customFormat="1" ht="56" customHeight="1">
      <c r="A82" s="1" t="s">
        <v>0</v>
      </c>
      <c r="B82" s="1" t="s">
        <v>1</v>
      </c>
      <c r="C82" s="2" t="s">
        <v>2</v>
      </c>
      <c r="D82" s="2" t="s">
        <v>36</v>
      </c>
      <c r="E82" s="3">
        <v>725</v>
      </c>
      <c r="F82" s="1" t="s">
        <v>39</v>
      </c>
      <c r="G82" s="3" t="s">
        <v>40</v>
      </c>
      <c r="H82" s="1" t="s">
        <v>41</v>
      </c>
      <c r="I82" s="3" t="s">
        <v>12</v>
      </c>
      <c r="J82" s="3" t="s">
        <v>53</v>
      </c>
      <c r="K82" s="3" t="s">
        <v>120</v>
      </c>
      <c r="L82" s="3"/>
      <c r="M82" s="1"/>
      <c r="N82" s="1"/>
      <c r="O82" s="1"/>
      <c r="P82" s="4">
        <v>3.4659999999999997</v>
      </c>
      <c r="Q82" s="4">
        <v>1.7579999999999998</v>
      </c>
      <c r="R82" s="4">
        <v>0</v>
      </c>
      <c r="S82" s="28">
        <f>10^(((LOG((P82*Q82)))*1.684)+1.586)</f>
        <v>808.50567129842045</v>
      </c>
      <c r="T82" s="3" t="s">
        <v>146</v>
      </c>
      <c r="U82" s="3">
        <v>0.93500000000000005</v>
      </c>
      <c r="V82" s="3">
        <v>30.8</v>
      </c>
      <c r="W82" s="3" t="s">
        <v>142</v>
      </c>
      <c r="X82" s="1"/>
      <c r="Y82" s="28">
        <f t="shared" si="6"/>
        <v>1263.5932805459313</v>
      </c>
      <c r="Z82" s="28">
        <f t="shared" si="7"/>
        <v>321.5667554217423</v>
      </c>
      <c r="AA82" s="28">
        <f t="shared" si="8"/>
        <v>808.50567129842045</v>
      </c>
      <c r="AB82" s="28">
        <f t="shared" si="9"/>
        <v>436.44089940656409</v>
      </c>
      <c r="AC82" s="28">
        <f t="shared" si="10"/>
        <v>503.02807535947363</v>
      </c>
      <c r="AD82" s="28">
        <f t="shared" si="11"/>
        <v>259.25415222811574</v>
      </c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 s="7"/>
    </row>
    <row r="83" spans="1:137" s="9" customFormat="1" ht="56" customHeight="1">
      <c r="A83" s="1" t="s">
        <v>0</v>
      </c>
      <c r="B83" s="1" t="s">
        <v>1</v>
      </c>
      <c r="C83" s="2" t="s">
        <v>2</v>
      </c>
      <c r="D83" s="2" t="s">
        <v>36</v>
      </c>
      <c r="E83" s="3">
        <v>725</v>
      </c>
      <c r="F83" s="1" t="s">
        <v>39</v>
      </c>
      <c r="G83" s="3" t="s">
        <v>40</v>
      </c>
      <c r="H83" s="1" t="s">
        <v>41</v>
      </c>
      <c r="I83" s="3" t="s">
        <v>12</v>
      </c>
      <c r="J83" s="3" t="s">
        <v>53</v>
      </c>
      <c r="K83" s="3" t="s">
        <v>120</v>
      </c>
      <c r="L83" s="3"/>
      <c r="M83" s="1"/>
      <c r="N83" s="1"/>
      <c r="O83" s="1"/>
      <c r="P83" s="4">
        <v>4.0140000000000002</v>
      </c>
      <c r="Q83" s="4">
        <v>1.5050000000000001</v>
      </c>
      <c r="R83" s="4">
        <v>0</v>
      </c>
      <c r="S83" s="28">
        <f>10^(((LOG((P83*Q83)))*1.684)+1.586)</f>
        <v>796.8851867908005</v>
      </c>
      <c r="T83" s="3" t="s">
        <v>146</v>
      </c>
      <c r="U83" s="3">
        <v>0.93500000000000005</v>
      </c>
      <c r="V83" s="3">
        <v>30.8</v>
      </c>
      <c r="W83" s="3" t="s">
        <v>142</v>
      </c>
      <c r="X83" s="1"/>
      <c r="Y83" s="28">
        <f t="shared" si="6"/>
        <v>1245.3783833591392</v>
      </c>
      <c r="Z83" s="28">
        <f t="shared" si="7"/>
        <v>317.44668930838941</v>
      </c>
      <c r="AA83" s="28">
        <f t="shared" si="8"/>
        <v>796.8851867908005</v>
      </c>
      <c r="AB83" s="28">
        <f t="shared" si="9"/>
        <v>429.98316018849653</v>
      </c>
      <c r="AC83" s="28">
        <f t="shared" si="10"/>
        <v>496.05396092167359</v>
      </c>
      <c r="AD83" s="28">
        <f t="shared" si="11"/>
        <v>255.99847964564475</v>
      </c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 s="7"/>
    </row>
    <row r="84" spans="1:137" s="9" customFormat="1" ht="56" customHeight="1">
      <c r="A84" s="1" t="s">
        <v>0</v>
      </c>
      <c r="B84" s="1" t="s">
        <v>1</v>
      </c>
      <c r="C84" s="2" t="s">
        <v>2</v>
      </c>
      <c r="D84" s="2" t="s">
        <v>36</v>
      </c>
      <c r="E84" s="3">
        <v>725</v>
      </c>
      <c r="F84" s="1" t="s">
        <v>39</v>
      </c>
      <c r="G84" s="3" t="s">
        <v>40</v>
      </c>
      <c r="H84" s="1" t="s">
        <v>41</v>
      </c>
      <c r="I84" s="3" t="s">
        <v>12</v>
      </c>
      <c r="J84" s="3" t="s">
        <v>53</v>
      </c>
      <c r="K84" s="3" t="s">
        <v>120</v>
      </c>
      <c r="L84" s="3"/>
      <c r="M84" s="1"/>
      <c r="N84" s="1"/>
      <c r="O84" s="1"/>
      <c r="P84" s="4">
        <v>3.9470000000000001</v>
      </c>
      <c r="Q84" s="4">
        <v>1.5</v>
      </c>
      <c r="R84" s="4">
        <v>0</v>
      </c>
      <c r="S84" s="28">
        <f>10^(((LOG((P84*Q84)))*1.684)+1.586)</f>
        <v>770.28514243828567</v>
      </c>
      <c r="T84" s="3" t="s">
        <v>146</v>
      </c>
      <c r="U84" s="3">
        <v>0.93500000000000005</v>
      </c>
      <c r="V84" s="3">
        <v>30.8</v>
      </c>
      <c r="W84" s="3" t="s">
        <v>142</v>
      </c>
      <c r="X84" s="1"/>
      <c r="Y84" s="28">
        <f t="shared" si="6"/>
        <v>1203.6862874797346</v>
      </c>
      <c r="Z84" s="28">
        <f t="shared" si="7"/>
        <v>307.99068249161792</v>
      </c>
      <c r="AA84" s="28">
        <f t="shared" si="8"/>
        <v>770.28514243828567</v>
      </c>
      <c r="AB84" s="28">
        <f t="shared" si="9"/>
        <v>415.21156389275035</v>
      </c>
      <c r="AC84" s="28">
        <f t="shared" si="10"/>
        <v>480.07602514530868</v>
      </c>
      <c r="AD84" s="28">
        <f t="shared" si="11"/>
        <v>248.52313684337449</v>
      </c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 s="7"/>
    </row>
    <row r="85" spans="1:137" s="9" customFormat="1" ht="56" customHeight="1">
      <c r="A85" s="1" t="s">
        <v>0</v>
      </c>
      <c r="B85" s="1" t="s">
        <v>1</v>
      </c>
      <c r="C85" s="2" t="s">
        <v>2</v>
      </c>
      <c r="D85" s="2" t="s">
        <v>36</v>
      </c>
      <c r="E85" s="3">
        <v>725</v>
      </c>
      <c r="F85" s="1" t="s">
        <v>39</v>
      </c>
      <c r="G85" s="3" t="s">
        <v>40</v>
      </c>
      <c r="H85" s="1" t="s">
        <v>41</v>
      </c>
      <c r="I85" s="3" t="s">
        <v>12</v>
      </c>
      <c r="J85" s="3" t="s">
        <v>53</v>
      </c>
      <c r="K85" s="3" t="s">
        <v>120</v>
      </c>
      <c r="L85" s="3"/>
      <c r="M85" s="1"/>
      <c r="N85" s="1"/>
      <c r="O85" s="1"/>
      <c r="P85" s="4">
        <v>4.16</v>
      </c>
      <c r="Q85" s="4">
        <v>1.4159999999999999</v>
      </c>
      <c r="R85" s="4">
        <v>0</v>
      </c>
      <c r="S85" s="28">
        <f>10^(((LOG((P85*Q85)))*1.684)+1.586)</f>
        <v>763.73674761359223</v>
      </c>
      <c r="T85" s="3" t="s">
        <v>146</v>
      </c>
      <c r="U85" s="3">
        <v>0.93500000000000005</v>
      </c>
      <c r="V85" s="3">
        <v>30.8</v>
      </c>
      <c r="W85" s="3" t="s">
        <v>142</v>
      </c>
      <c r="X85" s="1"/>
      <c r="Y85" s="28">
        <f t="shared" si="6"/>
        <v>1193.4231838466203</v>
      </c>
      <c r="Z85" s="28">
        <f t="shared" si="7"/>
        <v>305.65737283285353</v>
      </c>
      <c r="AA85" s="28">
        <f t="shared" si="8"/>
        <v>763.73674761359223</v>
      </c>
      <c r="AB85" s="28">
        <f t="shared" si="9"/>
        <v>411.57739742963264</v>
      </c>
      <c r="AC85" s="28">
        <f t="shared" si="10"/>
        <v>476.13958861937607</v>
      </c>
      <c r="AD85" s="28">
        <f t="shared" si="11"/>
        <v>246.67786358282095</v>
      </c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 s="7"/>
    </row>
    <row r="86" spans="1:137" ht="56" customHeight="1">
      <c r="A86" s="1" t="s">
        <v>0</v>
      </c>
      <c r="B86" s="1" t="s">
        <v>1</v>
      </c>
      <c r="C86" s="2" t="s">
        <v>2</v>
      </c>
      <c r="D86" s="2" t="s">
        <v>36</v>
      </c>
      <c r="E86" s="3">
        <v>725</v>
      </c>
      <c r="F86" s="1" t="s">
        <v>39</v>
      </c>
      <c r="G86" s="3" t="s">
        <v>40</v>
      </c>
      <c r="H86" s="1" t="s">
        <v>41</v>
      </c>
      <c r="I86" s="3" t="s">
        <v>12</v>
      </c>
      <c r="J86" s="3" t="s">
        <v>53</v>
      </c>
      <c r="K86" s="3" t="s">
        <v>120</v>
      </c>
      <c r="L86" s="3"/>
      <c r="M86" s="1"/>
      <c r="N86" s="1"/>
      <c r="O86" s="1"/>
      <c r="P86" s="4">
        <v>3.9780000000000002</v>
      </c>
      <c r="Q86" s="4">
        <v>1.48</v>
      </c>
      <c r="R86" s="4">
        <v>0</v>
      </c>
      <c r="S86" s="28">
        <f>10^(((LOG((P86*Q86)))*1.684)+1.586)</f>
        <v>763.05565667361634</v>
      </c>
      <c r="T86" s="3" t="s">
        <v>146</v>
      </c>
      <c r="U86" s="3">
        <v>0.93500000000000005</v>
      </c>
      <c r="V86" s="3">
        <v>30.8</v>
      </c>
      <c r="W86" s="3" t="s">
        <v>142</v>
      </c>
      <c r="X86" s="1"/>
      <c r="Y86" s="28">
        <f t="shared" si="6"/>
        <v>1192.3557453203339</v>
      </c>
      <c r="Z86" s="28">
        <f t="shared" si="7"/>
        <v>305.41456279930469</v>
      </c>
      <c r="AA86" s="28">
        <f t="shared" si="8"/>
        <v>763.05565667361634</v>
      </c>
      <c r="AB86" s="28">
        <f t="shared" si="9"/>
        <v>411.19946497600517</v>
      </c>
      <c r="AC86" s="28">
        <f t="shared" si="10"/>
        <v>475.73009555768152</v>
      </c>
      <c r="AD86" s="28">
        <f t="shared" si="11"/>
        <v>246.48582368862122</v>
      </c>
      <c r="EG86" s="7"/>
    </row>
    <row r="87" spans="1:137" ht="56" customHeight="1">
      <c r="A87" s="1" t="s">
        <v>0</v>
      </c>
      <c r="B87" s="1" t="s">
        <v>1</v>
      </c>
      <c r="C87" s="2" t="s">
        <v>2</v>
      </c>
      <c r="D87" s="2" t="s">
        <v>36</v>
      </c>
      <c r="E87" s="3">
        <v>725</v>
      </c>
      <c r="F87" s="1" t="s">
        <v>39</v>
      </c>
      <c r="G87" s="3" t="s">
        <v>40</v>
      </c>
      <c r="H87" s="1" t="s">
        <v>41</v>
      </c>
      <c r="I87" s="3" t="s">
        <v>12</v>
      </c>
      <c r="J87" s="3" t="s">
        <v>53</v>
      </c>
      <c r="K87" s="3" t="s">
        <v>120</v>
      </c>
      <c r="L87" s="3"/>
      <c r="M87" s="1"/>
      <c r="N87" s="1"/>
      <c r="O87" s="1"/>
      <c r="P87" s="4">
        <v>4.09</v>
      </c>
      <c r="Q87" s="4">
        <v>1.4390000000000001</v>
      </c>
      <c r="R87" s="4">
        <v>0</v>
      </c>
      <c r="S87" s="28">
        <f>10^(((LOG((P87*Q87)))*1.684)+1.586)</f>
        <v>762.63446437307425</v>
      </c>
      <c r="T87" s="3" t="s">
        <v>146</v>
      </c>
      <c r="U87" s="3">
        <v>0.93500000000000005</v>
      </c>
      <c r="V87" s="3">
        <v>30.8</v>
      </c>
      <c r="W87" s="3" t="s">
        <v>142</v>
      </c>
      <c r="X87" s="1"/>
      <c r="Y87" s="28">
        <f t="shared" si="6"/>
        <v>1191.6956338754201</v>
      </c>
      <c r="Z87" s="28">
        <f t="shared" si="7"/>
        <v>305.26439520633647</v>
      </c>
      <c r="AA87" s="28">
        <f t="shared" si="8"/>
        <v>762.63446437307425</v>
      </c>
      <c r="AB87" s="28">
        <f t="shared" si="9"/>
        <v>410.96575341571565</v>
      </c>
      <c r="AC87" s="28">
        <f t="shared" si="10"/>
        <v>475.47685512720801</v>
      </c>
      <c r="AD87" s="28">
        <f t="shared" si="11"/>
        <v>246.36705372153924</v>
      </c>
      <c r="EG87" s="7"/>
    </row>
    <row r="88" spans="1:137" ht="56" customHeight="1">
      <c r="A88" s="1" t="s">
        <v>0</v>
      </c>
      <c r="B88" s="1" t="s">
        <v>1</v>
      </c>
      <c r="C88" s="2" t="s">
        <v>2</v>
      </c>
      <c r="D88" s="2" t="s">
        <v>36</v>
      </c>
      <c r="E88" s="3">
        <v>725</v>
      </c>
      <c r="F88" s="1" t="s">
        <v>39</v>
      </c>
      <c r="G88" s="3" t="s">
        <v>40</v>
      </c>
      <c r="H88" s="1" t="s">
        <v>41</v>
      </c>
      <c r="I88" s="3" t="s">
        <v>12</v>
      </c>
      <c r="J88" s="3" t="s">
        <v>53</v>
      </c>
      <c r="K88" s="3" t="s">
        <v>120</v>
      </c>
      <c r="L88" s="3"/>
      <c r="M88" s="1"/>
      <c r="N88" s="1"/>
      <c r="O88" s="1"/>
      <c r="P88" s="4">
        <v>3.6960000000000002</v>
      </c>
      <c r="Q88" s="4">
        <v>1.5820000000000001</v>
      </c>
      <c r="R88" s="4">
        <v>0</v>
      </c>
      <c r="S88" s="28">
        <f>10^(((LOG((P88*Q88)))*1.684)+1.586)</f>
        <v>754.26566019652455</v>
      </c>
      <c r="T88" s="3" t="s">
        <v>146</v>
      </c>
      <c r="U88" s="3">
        <v>0.93500000000000005</v>
      </c>
      <c r="V88" s="3">
        <v>30.8</v>
      </c>
      <c r="W88" s="3" t="s">
        <v>142</v>
      </c>
      <c r="X88" s="1"/>
      <c r="Y88" s="28">
        <f t="shared" si="6"/>
        <v>1178.5798942120095</v>
      </c>
      <c r="Z88" s="28">
        <f t="shared" si="7"/>
        <v>302.27878127506489</v>
      </c>
      <c r="AA88" s="28">
        <f t="shared" si="8"/>
        <v>754.26566019652455</v>
      </c>
      <c r="AB88" s="28">
        <f t="shared" si="9"/>
        <v>406.32286113062617</v>
      </c>
      <c r="AC88" s="28">
        <f t="shared" si="10"/>
        <v>470.44410332471409</v>
      </c>
      <c r="AD88" s="28">
        <f t="shared" si="11"/>
        <v>244.00544025363482</v>
      </c>
      <c r="EG88" s="7"/>
    </row>
    <row r="89" spans="1:137" ht="56" customHeight="1">
      <c r="A89" s="1" t="s">
        <v>0</v>
      </c>
      <c r="B89" s="1" t="s">
        <v>1</v>
      </c>
      <c r="C89" s="2" t="s">
        <v>2</v>
      </c>
      <c r="D89" s="2" t="s">
        <v>36</v>
      </c>
      <c r="E89" s="3">
        <v>725</v>
      </c>
      <c r="F89" s="1" t="s">
        <v>39</v>
      </c>
      <c r="G89" s="3" t="s">
        <v>40</v>
      </c>
      <c r="H89" s="1" t="s">
        <v>41</v>
      </c>
      <c r="I89" s="3" t="s">
        <v>12</v>
      </c>
      <c r="J89" s="3" t="s">
        <v>53</v>
      </c>
      <c r="K89" s="3" t="s">
        <v>120</v>
      </c>
      <c r="L89" s="3"/>
      <c r="M89" s="1"/>
      <c r="N89" s="1"/>
      <c r="O89" s="1"/>
      <c r="P89" s="4">
        <v>3.6729999999999996</v>
      </c>
      <c r="Q89" s="4">
        <v>1.587</v>
      </c>
      <c r="R89" s="4">
        <v>0</v>
      </c>
      <c r="S89" s="28">
        <f>10^(((LOG((P89*Q89)))*1.684)+1.586)</f>
        <v>750.35501240089764</v>
      </c>
      <c r="T89" s="3" t="s">
        <v>146</v>
      </c>
      <c r="U89" s="3">
        <v>0.93500000000000005</v>
      </c>
      <c r="V89" s="3">
        <v>30.8</v>
      </c>
      <c r="W89" s="3" t="s">
        <v>142</v>
      </c>
      <c r="X89" s="1"/>
      <c r="Y89" s="28">
        <f t="shared" si="6"/>
        <v>1172.4512048411616</v>
      </c>
      <c r="Z89" s="28">
        <f t="shared" si="7"/>
        <v>300.88239865281406</v>
      </c>
      <c r="AA89" s="28">
        <f t="shared" si="8"/>
        <v>750.35501240089764</v>
      </c>
      <c r="AB89" s="28">
        <f t="shared" si="9"/>
        <v>404.15381321105804</v>
      </c>
      <c r="AC89" s="28">
        <f t="shared" si="10"/>
        <v>468.09167435781171</v>
      </c>
      <c r="AD89" s="28">
        <f t="shared" si="11"/>
        <v>242.90074509339993</v>
      </c>
      <c r="EG89" s="7"/>
    </row>
    <row r="90" spans="1:137" ht="56" customHeight="1">
      <c r="A90" s="1" t="s">
        <v>0</v>
      </c>
      <c r="B90" s="1" t="s">
        <v>1</v>
      </c>
      <c r="C90" s="2" t="s">
        <v>2</v>
      </c>
      <c r="D90" s="2" t="s">
        <v>36</v>
      </c>
      <c r="E90" s="3">
        <v>725</v>
      </c>
      <c r="F90" s="1" t="s">
        <v>39</v>
      </c>
      <c r="G90" s="3" t="s">
        <v>40</v>
      </c>
      <c r="H90" s="1" t="s">
        <v>41</v>
      </c>
      <c r="I90" s="3" t="s">
        <v>12</v>
      </c>
      <c r="J90" s="3" t="s">
        <v>53</v>
      </c>
      <c r="K90" s="3" t="s">
        <v>120</v>
      </c>
      <c r="L90" s="3"/>
      <c r="M90" s="1"/>
      <c r="N90" s="1"/>
      <c r="O90" s="1"/>
      <c r="P90" s="4">
        <v>3.5430000000000001</v>
      </c>
      <c r="Q90" s="4">
        <v>1.6300000000000001</v>
      </c>
      <c r="R90" s="4">
        <v>0</v>
      </c>
      <c r="S90" s="28">
        <f>10^(((LOG((P90*Q90)))*1.684)+1.586)</f>
        <v>738.69463757163135</v>
      </c>
      <c r="T90" s="3" t="s">
        <v>146</v>
      </c>
      <c r="U90" s="3">
        <v>0.93500000000000005</v>
      </c>
      <c r="V90" s="3">
        <v>30.8</v>
      </c>
      <c r="W90" s="3" t="s">
        <v>142</v>
      </c>
      <c r="X90" s="1"/>
      <c r="Y90" s="28">
        <f t="shared" si="6"/>
        <v>1154.1778624557571</v>
      </c>
      <c r="Z90" s="28">
        <f t="shared" si="7"/>
        <v>296.71406612036452</v>
      </c>
      <c r="AA90" s="28">
        <f t="shared" si="8"/>
        <v>738.69463757163135</v>
      </c>
      <c r="AB90" s="28">
        <f t="shared" si="9"/>
        <v>397.6883640659758</v>
      </c>
      <c r="AC90" s="28">
        <f t="shared" si="10"/>
        <v>461.0748365183685</v>
      </c>
      <c r="AD90" s="28">
        <f t="shared" si="11"/>
        <v>239.60251503765124</v>
      </c>
      <c r="EG90" s="7"/>
    </row>
    <row r="91" spans="1:137" ht="56" customHeight="1">
      <c r="A91" s="1" t="s">
        <v>0</v>
      </c>
      <c r="B91" s="1" t="s">
        <v>1</v>
      </c>
      <c r="C91" s="2" t="s">
        <v>2</v>
      </c>
      <c r="D91" s="2" t="s">
        <v>36</v>
      </c>
      <c r="E91" s="3">
        <v>725</v>
      </c>
      <c r="F91" s="1" t="s">
        <v>39</v>
      </c>
      <c r="G91" s="3" t="s">
        <v>40</v>
      </c>
      <c r="H91" s="1" t="s">
        <v>41</v>
      </c>
      <c r="I91" s="3" t="s">
        <v>12</v>
      </c>
      <c r="J91" s="3" t="s">
        <v>53</v>
      </c>
      <c r="K91" s="3" t="s">
        <v>120</v>
      </c>
      <c r="L91" s="3"/>
      <c r="M91" s="1"/>
      <c r="N91" s="1"/>
      <c r="O91" s="1"/>
      <c r="P91" s="4">
        <v>3.6770000000000005</v>
      </c>
      <c r="Q91" s="4">
        <v>1.524</v>
      </c>
      <c r="R91" s="4">
        <v>0</v>
      </c>
      <c r="S91" s="28">
        <f>10^(((LOG((P91*Q91)))*1.684)+1.586)</f>
        <v>702.16302627642074</v>
      </c>
      <c r="T91" s="3" t="s">
        <v>146</v>
      </c>
      <c r="U91" s="3">
        <v>0.93500000000000005</v>
      </c>
      <c r="V91" s="3">
        <v>30.8</v>
      </c>
      <c r="W91" s="3" t="s">
        <v>142</v>
      </c>
      <c r="X91" s="1"/>
      <c r="Y91" s="28">
        <f t="shared" si="6"/>
        <v>1096.9336268370207</v>
      </c>
      <c r="Z91" s="28">
        <f t="shared" si="7"/>
        <v>283.60761998046405</v>
      </c>
      <c r="AA91" s="28">
        <f t="shared" si="8"/>
        <v>702.16302627642074</v>
      </c>
      <c r="AB91" s="28">
        <f t="shared" si="9"/>
        <v>377.45213564520327</v>
      </c>
      <c r="AC91" s="28">
        <f t="shared" si="10"/>
        <v>439.06542719733375</v>
      </c>
      <c r="AD91" s="28">
        <f t="shared" si="11"/>
        <v>229.22582127439665</v>
      </c>
      <c r="EG91" s="7"/>
    </row>
    <row r="92" spans="1:137" s="7" customFormat="1" ht="56" customHeight="1">
      <c r="A92" s="1" t="s">
        <v>0</v>
      </c>
      <c r="B92" s="1" t="s">
        <v>1</v>
      </c>
      <c r="C92" s="2" t="s">
        <v>2</v>
      </c>
      <c r="D92" s="2" t="s">
        <v>36</v>
      </c>
      <c r="E92" s="3">
        <v>725</v>
      </c>
      <c r="F92" s="1" t="s">
        <v>39</v>
      </c>
      <c r="G92" s="3" t="s">
        <v>40</v>
      </c>
      <c r="H92" s="1" t="s">
        <v>41</v>
      </c>
      <c r="I92" s="3" t="s">
        <v>12</v>
      </c>
      <c r="J92" s="3" t="s">
        <v>53</v>
      </c>
      <c r="K92" s="3" t="s">
        <v>120</v>
      </c>
      <c r="L92" s="3"/>
      <c r="M92" s="1"/>
      <c r="N92" s="1"/>
      <c r="O92" s="1"/>
      <c r="P92" s="4">
        <v>3.3590000000000004</v>
      </c>
      <c r="Q92" s="4">
        <v>1.6649999999999998</v>
      </c>
      <c r="R92" s="4">
        <v>0</v>
      </c>
      <c r="S92" s="28">
        <f>10^(((LOG((P92*Q92)))*1.684)+1.586)</f>
        <v>699.84074390337935</v>
      </c>
      <c r="T92" s="3" t="s">
        <v>146</v>
      </c>
      <c r="U92" s="3">
        <v>0.93500000000000005</v>
      </c>
      <c r="V92" s="3">
        <v>30.8</v>
      </c>
      <c r="W92" s="3" t="s">
        <v>142</v>
      </c>
      <c r="X92" s="1"/>
      <c r="Y92" s="28">
        <f t="shared" si="6"/>
        <v>1093.294955359974</v>
      </c>
      <c r="Z92" s="28">
        <f t="shared" si="7"/>
        <v>282.77197329396785</v>
      </c>
      <c r="AA92" s="28">
        <f t="shared" si="8"/>
        <v>699.84074390337935</v>
      </c>
      <c r="AB92" s="28">
        <f t="shared" si="9"/>
        <v>376.16677613659476</v>
      </c>
      <c r="AC92" s="28">
        <f t="shared" si="10"/>
        <v>437.66495057264979</v>
      </c>
      <c r="AD92" s="28">
        <f t="shared" si="11"/>
        <v>228.56389865475452</v>
      </c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</row>
    <row r="93" spans="1:137" s="7" customFormat="1" ht="56" customHeight="1">
      <c r="A93" s="1" t="s">
        <v>0</v>
      </c>
      <c r="B93" s="1" t="s">
        <v>1</v>
      </c>
      <c r="C93" s="2" t="s">
        <v>2</v>
      </c>
      <c r="D93" s="2" t="s">
        <v>36</v>
      </c>
      <c r="E93" s="3">
        <v>725</v>
      </c>
      <c r="F93" s="1" t="s">
        <v>39</v>
      </c>
      <c r="G93" s="3" t="s">
        <v>40</v>
      </c>
      <c r="H93" s="1" t="s">
        <v>41</v>
      </c>
      <c r="I93" s="3" t="s">
        <v>12</v>
      </c>
      <c r="J93" s="3" t="s">
        <v>53</v>
      </c>
      <c r="K93" s="3" t="s">
        <v>120</v>
      </c>
      <c r="L93" s="3"/>
      <c r="M93" s="1"/>
      <c r="N93" s="1"/>
      <c r="O93" s="1"/>
      <c r="P93" s="4">
        <v>3.8140000000000001</v>
      </c>
      <c r="Q93" s="4">
        <v>1.456</v>
      </c>
      <c r="R93" s="4">
        <v>0</v>
      </c>
      <c r="S93" s="28">
        <f>10^(((LOG((P93*Q93)))*1.684)+1.586)</f>
        <v>691.52651254364673</v>
      </c>
      <c r="T93" s="3" t="s">
        <v>146</v>
      </c>
      <c r="U93" s="3">
        <v>0.93500000000000005</v>
      </c>
      <c r="V93" s="3">
        <v>30.8</v>
      </c>
      <c r="W93" s="3" t="s">
        <v>142</v>
      </c>
      <c r="X93" s="1"/>
      <c r="Y93" s="28">
        <f t="shared" si="6"/>
        <v>1080.2680847662766</v>
      </c>
      <c r="Z93" s="28">
        <f t="shared" si="7"/>
        <v>279.77769995566661</v>
      </c>
      <c r="AA93" s="28">
        <f t="shared" si="8"/>
        <v>691.52651254364673</v>
      </c>
      <c r="AB93" s="28">
        <f t="shared" si="9"/>
        <v>371.56597539276896</v>
      </c>
      <c r="AC93" s="28">
        <f t="shared" si="10"/>
        <v>432.64960487866352</v>
      </c>
      <c r="AD93" s="28">
        <f t="shared" si="11"/>
        <v>226.19178800579152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</row>
    <row r="94" spans="1:137" s="7" customFormat="1" ht="56" customHeight="1">
      <c r="A94" s="1" t="s">
        <v>0</v>
      </c>
      <c r="B94" s="1" t="s">
        <v>1</v>
      </c>
      <c r="C94" s="2" t="s">
        <v>2</v>
      </c>
      <c r="D94" s="2" t="s">
        <v>36</v>
      </c>
      <c r="E94" s="3">
        <v>725</v>
      </c>
      <c r="F94" s="1" t="s">
        <v>39</v>
      </c>
      <c r="G94" s="3" t="s">
        <v>40</v>
      </c>
      <c r="H94" s="1" t="s">
        <v>41</v>
      </c>
      <c r="I94" s="3" t="s">
        <v>12</v>
      </c>
      <c r="J94" s="3" t="s">
        <v>53</v>
      </c>
      <c r="K94" s="3" t="s">
        <v>120</v>
      </c>
      <c r="L94" s="3"/>
      <c r="M94" s="1"/>
      <c r="N94" s="1"/>
      <c r="O94" s="1"/>
      <c r="P94" s="4">
        <v>3.91</v>
      </c>
      <c r="Q94" s="4">
        <v>1.4039999999999999</v>
      </c>
      <c r="R94" s="4">
        <v>0</v>
      </c>
      <c r="S94" s="28">
        <f>10^(((LOG((P94*Q94)))*1.684)+1.586)</f>
        <v>678.25322739072908</v>
      </c>
      <c r="T94" s="3" t="s">
        <v>146</v>
      </c>
      <c r="U94" s="3">
        <v>0.93500000000000005</v>
      </c>
      <c r="V94" s="3">
        <v>30.8</v>
      </c>
      <c r="W94" s="3" t="s">
        <v>142</v>
      </c>
      <c r="X94" s="1"/>
      <c r="Y94" s="28">
        <f t="shared" si="6"/>
        <v>1059.4722555493026</v>
      </c>
      <c r="Z94" s="28">
        <f t="shared" si="7"/>
        <v>274.98930144774664</v>
      </c>
      <c r="AA94" s="28">
        <f t="shared" si="8"/>
        <v>678.25322739072908</v>
      </c>
      <c r="AB94" s="28">
        <f t="shared" si="9"/>
        <v>364.22442154824859</v>
      </c>
      <c r="AC94" s="28">
        <f t="shared" si="10"/>
        <v>424.63837288052207</v>
      </c>
      <c r="AD94" s="28">
        <f t="shared" si="11"/>
        <v>222.3972853597748</v>
      </c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</row>
    <row r="95" spans="1:137" s="7" customFormat="1" ht="56" customHeight="1">
      <c r="A95" s="1" t="s">
        <v>0</v>
      </c>
      <c r="B95" s="1" t="s">
        <v>1</v>
      </c>
      <c r="C95" s="2" t="s">
        <v>2</v>
      </c>
      <c r="D95" s="2" t="s">
        <v>36</v>
      </c>
      <c r="E95" s="3">
        <v>725</v>
      </c>
      <c r="F95" s="1" t="s">
        <v>39</v>
      </c>
      <c r="G95" s="3" t="s">
        <v>40</v>
      </c>
      <c r="H95" s="1" t="s">
        <v>41</v>
      </c>
      <c r="I95" s="3" t="s">
        <v>12</v>
      </c>
      <c r="J95" s="3" t="s">
        <v>53</v>
      </c>
      <c r="K95" s="3" t="s">
        <v>120</v>
      </c>
      <c r="L95" s="3"/>
      <c r="M95" s="1"/>
      <c r="N95" s="1"/>
      <c r="O95" s="1"/>
      <c r="P95" s="4">
        <v>3.46</v>
      </c>
      <c r="Q95" s="4">
        <v>1.5619999999999998</v>
      </c>
      <c r="R95" s="4">
        <v>0</v>
      </c>
      <c r="S95" s="28">
        <f>10^(((LOG((P95*Q95)))*1.684)+1.586)</f>
        <v>660.6371684575098</v>
      </c>
      <c r="T95" s="3" t="s">
        <v>146</v>
      </c>
      <c r="U95" s="3">
        <v>0.93500000000000005</v>
      </c>
      <c r="V95" s="3">
        <v>30.8</v>
      </c>
      <c r="W95" s="3" t="s">
        <v>142</v>
      </c>
      <c r="X95" s="1"/>
      <c r="Y95" s="28">
        <f t="shared" si="6"/>
        <v>1031.8742851851362</v>
      </c>
      <c r="Z95" s="28">
        <f t="shared" si="7"/>
        <v>268.61835952436087</v>
      </c>
      <c r="AA95" s="28">
        <f t="shared" si="8"/>
        <v>660.6371684575098</v>
      </c>
      <c r="AB95" s="28">
        <f t="shared" si="9"/>
        <v>354.48744687099531</v>
      </c>
      <c r="AC95" s="28">
        <f t="shared" si="10"/>
        <v>413.99736449609827</v>
      </c>
      <c r="AD95" s="28">
        <f t="shared" si="11"/>
        <v>217.34666397560972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</row>
    <row r="96" spans="1:137" s="7" customFormat="1" ht="56" customHeight="1">
      <c r="A96" s="1" t="s">
        <v>0</v>
      </c>
      <c r="B96" s="1" t="s">
        <v>1</v>
      </c>
      <c r="C96" s="2" t="s">
        <v>2</v>
      </c>
      <c r="D96" s="2" t="s">
        <v>36</v>
      </c>
      <c r="E96" s="3">
        <v>725</v>
      </c>
      <c r="F96" s="1" t="s">
        <v>39</v>
      </c>
      <c r="G96" s="3" t="s">
        <v>40</v>
      </c>
      <c r="H96" s="1" t="s">
        <v>41</v>
      </c>
      <c r="I96" s="3" t="s">
        <v>12</v>
      </c>
      <c r="J96" s="3" t="s">
        <v>53</v>
      </c>
      <c r="K96" s="3" t="s">
        <v>120</v>
      </c>
      <c r="L96" s="3"/>
      <c r="M96" s="1"/>
      <c r="N96" s="1"/>
      <c r="O96" s="1"/>
      <c r="P96" s="4">
        <v>3.4460000000000002</v>
      </c>
      <c r="Q96" s="4">
        <v>1.5210000000000001</v>
      </c>
      <c r="R96" s="4">
        <v>0</v>
      </c>
      <c r="S96" s="28">
        <f>10^(((LOG((P96*Q96)))*1.684)+1.586)</f>
        <v>627.40000292416869</v>
      </c>
      <c r="T96" s="3" t="s">
        <v>146</v>
      </c>
      <c r="U96" s="3">
        <v>0.93500000000000005</v>
      </c>
      <c r="V96" s="3">
        <v>30.8</v>
      </c>
      <c r="W96" s="3" t="s">
        <v>142</v>
      </c>
      <c r="X96" s="1"/>
      <c r="Y96" s="28">
        <f t="shared" si="6"/>
        <v>979.80970951206712</v>
      </c>
      <c r="Z96" s="28">
        <f t="shared" si="7"/>
        <v>256.54687610419455</v>
      </c>
      <c r="AA96" s="28">
        <f t="shared" si="8"/>
        <v>627.40000292416869</v>
      </c>
      <c r="AB96" s="28">
        <f t="shared" si="9"/>
        <v>336.13732587875029</v>
      </c>
      <c r="AC96" s="28">
        <f t="shared" si="10"/>
        <v>393.89262294108022</v>
      </c>
      <c r="AD96" s="28">
        <f t="shared" si="11"/>
        <v>207.77026616365015</v>
      </c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</row>
    <row r="97" spans="1:137" s="7" customFormat="1" ht="56" customHeight="1">
      <c r="A97" s="1" t="s">
        <v>0</v>
      </c>
      <c r="B97" s="1" t="s">
        <v>1</v>
      </c>
      <c r="C97" s="2" t="s">
        <v>2</v>
      </c>
      <c r="D97" s="2" t="s">
        <v>36</v>
      </c>
      <c r="E97" s="3">
        <v>725</v>
      </c>
      <c r="F97" s="1" t="s">
        <v>39</v>
      </c>
      <c r="G97" s="3" t="s">
        <v>40</v>
      </c>
      <c r="H97" s="1" t="s">
        <v>41</v>
      </c>
      <c r="I97" s="3" t="s">
        <v>12</v>
      </c>
      <c r="J97" s="3" t="s">
        <v>53</v>
      </c>
      <c r="K97" s="3" t="s">
        <v>120</v>
      </c>
      <c r="L97" s="3"/>
      <c r="M97" s="1"/>
      <c r="N97" s="1"/>
      <c r="O97" s="1"/>
      <c r="P97" s="4">
        <v>3.476</v>
      </c>
      <c r="Q97" s="4">
        <v>1.4810000000000001</v>
      </c>
      <c r="R97" s="4">
        <v>0</v>
      </c>
      <c r="S97" s="28">
        <f>10^(((LOG((P97*Q97)))*1.684)+1.586)</f>
        <v>608.68562795713729</v>
      </c>
      <c r="T97" s="3" t="s">
        <v>146</v>
      </c>
      <c r="U97" s="3">
        <v>0.93500000000000005</v>
      </c>
      <c r="V97" s="3">
        <v>30.8</v>
      </c>
      <c r="W97" s="3" t="s">
        <v>142</v>
      </c>
      <c r="X97" s="1"/>
      <c r="Y97" s="28">
        <f t="shared" si="6"/>
        <v>950.49803116517535</v>
      </c>
      <c r="Z97" s="28">
        <f t="shared" si="7"/>
        <v>249.71937508191314</v>
      </c>
      <c r="AA97" s="28">
        <f t="shared" si="8"/>
        <v>608.68562795713729</v>
      </c>
      <c r="AB97" s="28">
        <f t="shared" si="9"/>
        <v>325.81778642676045</v>
      </c>
      <c r="AC97" s="28">
        <f t="shared" si="10"/>
        <v>382.55594722639529</v>
      </c>
      <c r="AD97" s="28">
        <f t="shared" si="11"/>
        <v>202.34999344450151</v>
      </c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</row>
    <row r="98" spans="1:137" s="7" customFormat="1" ht="56" customHeight="1">
      <c r="A98" s="1" t="s">
        <v>0</v>
      </c>
      <c r="B98" s="1" t="s">
        <v>1</v>
      </c>
      <c r="C98" s="2" t="s">
        <v>2</v>
      </c>
      <c r="D98" s="2" t="s">
        <v>36</v>
      </c>
      <c r="E98" s="3">
        <v>725</v>
      </c>
      <c r="F98" s="1" t="s">
        <v>39</v>
      </c>
      <c r="G98" s="3" t="s">
        <v>40</v>
      </c>
      <c r="H98" s="1" t="s">
        <v>41</v>
      </c>
      <c r="I98" s="3" t="s">
        <v>12</v>
      </c>
      <c r="J98" s="3" t="s">
        <v>53</v>
      </c>
      <c r="K98" s="3" t="s">
        <v>120</v>
      </c>
      <c r="L98" s="3"/>
      <c r="M98" s="1"/>
      <c r="N98" s="1"/>
      <c r="O98" s="1"/>
      <c r="P98" s="4">
        <v>3.4460000000000002</v>
      </c>
      <c r="Q98" s="4">
        <v>1.4789999999999999</v>
      </c>
      <c r="R98" s="4">
        <v>0</v>
      </c>
      <c r="S98" s="28">
        <f>10^(((LOG((P98*Q98)))*1.684)+1.586)</f>
        <v>598.50161263627933</v>
      </c>
      <c r="T98" s="3" t="s">
        <v>146</v>
      </c>
      <c r="U98" s="3">
        <v>0.93500000000000005</v>
      </c>
      <c r="V98" s="3">
        <v>30.8</v>
      </c>
      <c r="W98" s="3" t="s">
        <v>142</v>
      </c>
      <c r="X98" s="1"/>
      <c r="Y98" s="28">
        <f t="shared" si="6"/>
        <v>934.54827923667006</v>
      </c>
      <c r="Z98" s="28">
        <f t="shared" si="7"/>
        <v>245.994371707711</v>
      </c>
      <c r="AA98" s="28">
        <f t="shared" si="8"/>
        <v>598.50161263627933</v>
      </c>
      <c r="AB98" s="28">
        <f t="shared" si="9"/>
        <v>320.20602347898108</v>
      </c>
      <c r="AC98" s="28">
        <f t="shared" si="10"/>
        <v>376.3815427941401</v>
      </c>
      <c r="AD98" s="28">
        <f t="shared" si="11"/>
        <v>199.39151226927183</v>
      </c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</row>
    <row r="99" spans="1:137" s="7" customFormat="1" ht="56" customHeight="1">
      <c r="A99" s="1" t="s">
        <v>0</v>
      </c>
      <c r="B99" s="1" t="s">
        <v>1</v>
      </c>
      <c r="C99" s="2" t="s">
        <v>2</v>
      </c>
      <c r="D99" s="2" t="s">
        <v>36</v>
      </c>
      <c r="E99" s="3">
        <v>725</v>
      </c>
      <c r="F99" s="1" t="s">
        <v>39</v>
      </c>
      <c r="G99" s="3" t="s">
        <v>40</v>
      </c>
      <c r="H99" s="1" t="s">
        <v>41</v>
      </c>
      <c r="I99" s="3" t="s">
        <v>12</v>
      </c>
      <c r="J99" s="3" t="s">
        <v>53</v>
      </c>
      <c r="K99" s="3" t="s">
        <v>120</v>
      </c>
      <c r="L99" s="3"/>
      <c r="M99" s="1"/>
      <c r="N99" s="1"/>
      <c r="O99" s="1"/>
      <c r="P99" s="4">
        <v>3.415</v>
      </c>
      <c r="Q99" s="4">
        <v>1.4510000000000001</v>
      </c>
      <c r="R99" s="4">
        <v>0</v>
      </c>
      <c r="S99" s="28">
        <f>10^(((LOG((P99*Q99)))*1.684)+1.586)</f>
        <v>570.79199640539287</v>
      </c>
      <c r="T99" s="3" t="s">
        <v>146</v>
      </c>
      <c r="U99" s="3">
        <v>0.93500000000000005</v>
      </c>
      <c r="V99" s="3">
        <v>30.8</v>
      </c>
      <c r="W99" s="3" t="s">
        <v>142</v>
      </c>
      <c r="X99" s="1"/>
      <c r="Y99" s="28">
        <f t="shared" si="6"/>
        <v>891.15483033443206</v>
      </c>
      <c r="Z99" s="28">
        <f t="shared" si="7"/>
        <v>235.82355428713873</v>
      </c>
      <c r="AA99" s="28">
        <f t="shared" si="8"/>
        <v>570.79199640539287</v>
      </c>
      <c r="AB99" s="28">
        <f t="shared" si="9"/>
        <v>304.95150488455255</v>
      </c>
      <c r="AC99" s="28">
        <f t="shared" si="10"/>
        <v>359.56249689513271</v>
      </c>
      <c r="AD99" s="28">
        <f t="shared" si="11"/>
        <v>191.30901562776901</v>
      </c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</row>
    <row r="100" spans="1:137" s="7" customFormat="1" ht="56" customHeight="1">
      <c r="A100" s="1" t="s">
        <v>0</v>
      </c>
      <c r="B100" s="1" t="s">
        <v>1</v>
      </c>
      <c r="C100" s="2" t="s">
        <v>2</v>
      </c>
      <c r="D100" s="2" t="s">
        <v>36</v>
      </c>
      <c r="E100" s="3">
        <v>725</v>
      </c>
      <c r="F100" s="1" t="s">
        <v>39</v>
      </c>
      <c r="G100" s="3" t="s">
        <v>40</v>
      </c>
      <c r="H100" s="1" t="s">
        <v>41</v>
      </c>
      <c r="I100" s="3" t="s">
        <v>12</v>
      </c>
      <c r="J100" s="3" t="s">
        <v>53</v>
      </c>
      <c r="K100" s="3" t="s">
        <v>120</v>
      </c>
      <c r="L100" s="3"/>
      <c r="M100" s="1"/>
      <c r="N100" s="1"/>
      <c r="O100" s="1"/>
      <c r="P100" s="4">
        <v>3.4340000000000002</v>
      </c>
      <c r="Q100" s="4">
        <v>1.425</v>
      </c>
      <c r="R100" s="4">
        <v>0</v>
      </c>
      <c r="S100" s="28">
        <f>10^(((LOG((P100*Q100)))*1.684)+1.586)</f>
        <v>558.87144626394468</v>
      </c>
      <c r="T100" s="3" t="s">
        <v>146</v>
      </c>
      <c r="U100" s="3">
        <v>0.93500000000000005</v>
      </c>
      <c r="V100" s="3">
        <v>30.8</v>
      </c>
      <c r="W100" s="3" t="s">
        <v>142</v>
      </c>
      <c r="X100" s="1"/>
      <c r="Y100" s="28">
        <f t="shared" si="6"/>
        <v>872.4890739914722</v>
      </c>
      <c r="Z100" s="28">
        <f t="shared" si="7"/>
        <v>231.43163991517008</v>
      </c>
      <c r="AA100" s="28">
        <f t="shared" si="8"/>
        <v>558.87144626394468</v>
      </c>
      <c r="AB100" s="28">
        <f t="shared" si="9"/>
        <v>298.39578146948531</v>
      </c>
      <c r="AC100" s="28">
        <f t="shared" si="10"/>
        <v>352.31814606544435</v>
      </c>
      <c r="AD100" s="28">
        <f t="shared" si="11"/>
        <v>187.8167313601698</v>
      </c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</row>
    <row r="101" spans="1:137" s="7" customFormat="1" ht="56" customHeight="1">
      <c r="A101" s="1" t="s">
        <v>0</v>
      </c>
      <c r="B101" s="1" t="s">
        <v>1</v>
      </c>
      <c r="C101" s="2" t="s">
        <v>2</v>
      </c>
      <c r="D101" s="2" t="s">
        <v>36</v>
      </c>
      <c r="E101" s="3">
        <v>725</v>
      </c>
      <c r="F101" s="1" t="s">
        <v>39</v>
      </c>
      <c r="G101" s="3" t="s">
        <v>40</v>
      </c>
      <c r="H101" s="1" t="s">
        <v>41</v>
      </c>
      <c r="I101" s="3" t="s">
        <v>12</v>
      </c>
      <c r="J101" s="3" t="s">
        <v>53</v>
      </c>
      <c r="K101" s="3" t="s">
        <v>120</v>
      </c>
      <c r="L101" s="3"/>
      <c r="M101" s="1"/>
      <c r="N101" s="1"/>
      <c r="O101" s="1"/>
      <c r="P101" s="4">
        <v>3.31</v>
      </c>
      <c r="Q101" s="4">
        <v>1.472</v>
      </c>
      <c r="R101" s="4">
        <v>0</v>
      </c>
      <c r="S101" s="28">
        <f>10^(((LOG((P101*Q101)))*1.684)+1.586)</f>
        <v>554.8135939734326</v>
      </c>
      <c r="T101" s="3" t="s">
        <v>146</v>
      </c>
      <c r="U101" s="3">
        <v>0.93500000000000005</v>
      </c>
      <c r="V101" s="3">
        <v>30.8</v>
      </c>
      <c r="W101" s="3" t="s">
        <v>142</v>
      </c>
      <c r="X101" s="1"/>
      <c r="Y101" s="28">
        <f t="shared" si="6"/>
        <v>866.13536704635692</v>
      </c>
      <c r="Z101" s="28">
        <f t="shared" si="7"/>
        <v>229.93427063339939</v>
      </c>
      <c r="AA101" s="28">
        <f t="shared" si="8"/>
        <v>554.8135939734326</v>
      </c>
      <c r="AB101" s="28">
        <f t="shared" si="9"/>
        <v>296.16510250358471</v>
      </c>
      <c r="AC101" s="28">
        <f t="shared" si="10"/>
        <v>349.85085960221795</v>
      </c>
      <c r="AD101" s="28">
        <f t="shared" si="11"/>
        <v>186.62577814683186</v>
      </c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</row>
    <row r="102" spans="1:137" s="7" customFormat="1" ht="56" customHeight="1">
      <c r="A102" s="1" t="s">
        <v>0</v>
      </c>
      <c r="B102" s="1" t="s">
        <v>1</v>
      </c>
      <c r="C102" s="2" t="s">
        <v>2</v>
      </c>
      <c r="D102" s="2" t="s">
        <v>36</v>
      </c>
      <c r="E102" s="3">
        <v>725</v>
      </c>
      <c r="F102" s="1" t="s">
        <v>39</v>
      </c>
      <c r="G102" s="3" t="s">
        <v>40</v>
      </c>
      <c r="H102" s="1" t="s">
        <v>41</v>
      </c>
      <c r="I102" s="3" t="s">
        <v>12</v>
      </c>
      <c r="J102" s="3" t="s">
        <v>53</v>
      </c>
      <c r="K102" s="3" t="s">
        <v>120</v>
      </c>
      <c r="L102" s="3"/>
      <c r="M102" s="1"/>
      <c r="N102" s="1"/>
      <c r="O102" s="1"/>
      <c r="P102" s="4">
        <v>3.1269999999999998</v>
      </c>
      <c r="Q102" s="4">
        <v>1.5429999999999999</v>
      </c>
      <c r="R102" s="4">
        <v>0</v>
      </c>
      <c r="S102" s="28">
        <f>10^(((LOG((P102*Q102)))*1.684)+1.586)</f>
        <v>545.76234925350877</v>
      </c>
      <c r="T102" s="3" t="s">
        <v>146</v>
      </c>
      <c r="U102" s="3">
        <v>0.93500000000000005</v>
      </c>
      <c r="V102" s="3">
        <v>30.8</v>
      </c>
      <c r="W102" s="3" t="s">
        <v>142</v>
      </c>
      <c r="X102" s="1"/>
      <c r="Y102" s="28">
        <f t="shared" si="6"/>
        <v>851.96360104916846</v>
      </c>
      <c r="Z102" s="28">
        <f t="shared" si="7"/>
        <v>226.58998515239759</v>
      </c>
      <c r="AA102" s="28">
        <f t="shared" si="8"/>
        <v>545.76234925350877</v>
      </c>
      <c r="AB102" s="28">
        <f t="shared" si="9"/>
        <v>291.19121053333703</v>
      </c>
      <c r="AC102" s="28">
        <f t="shared" si="10"/>
        <v>344.34512828330662</v>
      </c>
      <c r="AD102" s="28">
        <f t="shared" si="11"/>
        <v>183.96529310758953</v>
      </c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</row>
    <row r="103" spans="1:137" s="7" customFormat="1" ht="56" customHeight="1">
      <c r="A103" s="1" t="s">
        <v>0</v>
      </c>
      <c r="B103" s="1" t="s">
        <v>1</v>
      </c>
      <c r="C103" s="2" t="s">
        <v>2</v>
      </c>
      <c r="D103" s="2" t="s">
        <v>36</v>
      </c>
      <c r="E103" s="3">
        <v>725</v>
      </c>
      <c r="F103" s="1" t="s">
        <v>39</v>
      </c>
      <c r="G103" s="3" t="s">
        <v>40</v>
      </c>
      <c r="H103" s="1" t="s">
        <v>41</v>
      </c>
      <c r="I103" s="3" t="s">
        <v>12</v>
      </c>
      <c r="J103" s="3" t="s">
        <v>53</v>
      </c>
      <c r="K103" s="3" t="s">
        <v>120</v>
      </c>
      <c r="L103" s="3"/>
      <c r="M103" s="1"/>
      <c r="N103" s="1"/>
      <c r="O103" s="1"/>
      <c r="P103" s="4">
        <v>3.1100000000000003</v>
      </c>
      <c r="Q103" s="4">
        <v>1.53</v>
      </c>
      <c r="R103" s="4">
        <v>0</v>
      </c>
      <c r="S103" s="28">
        <f>10^(((LOG((P103*Q103)))*1.684)+1.586)</f>
        <v>533.1247742586163</v>
      </c>
      <c r="T103" s="3" t="s">
        <v>146</v>
      </c>
      <c r="U103" s="3">
        <v>0.93500000000000005</v>
      </c>
      <c r="V103" s="3">
        <v>30.8</v>
      </c>
      <c r="W103" s="3" t="s">
        <v>142</v>
      </c>
      <c r="X103" s="1"/>
      <c r="Y103" s="28">
        <f t="shared" si="6"/>
        <v>832.17779573835219</v>
      </c>
      <c r="Z103" s="28">
        <f t="shared" si="7"/>
        <v>221.91043756421732</v>
      </c>
      <c r="AA103" s="28">
        <f t="shared" si="8"/>
        <v>533.1247742586163</v>
      </c>
      <c r="AB103" s="28">
        <f t="shared" si="9"/>
        <v>284.2506428933047</v>
      </c>
      <c r="AC103" s="28">
        <f t="shared" si="10"/>
        <v>336.65243141031061</v>
      </c>
      <c r="AD103" s="28">
        <f t="shared" si="11"/>
        <v>180.24124358709011</v>
      </c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</row>
    <row r="104" spans="1:137" s="7" customFormat="1" ht="56" customHeight="1">
      <c r="A104" s="1" t="s">
        <v>0</v>
      </c>
      <c r="B104" s="1" t="s">
        <v>1</v>
      </c>
      <c r="C104" s="2" t="s">
        <v>2</v>
      </c>
      <c r="D104" s="2" t="s">
        <v>36</v>
      </c>
      <c r="E104" s="3">
        <v>725</v>
      </c>
      <c r="F104" s="1" t="s">
        <v>39</v>
      </c>
      <c r="G104" s="3" t="s">
        <v>40</v>
      </c>
      <c r="H104" s="1" t="s">
        <v>41</v>
      </c>
      <c r="I104" s="3" t="s">
        <v>12</v>
      </c>
      <c r="J104" s="3" t="s">
        <v>53</v>
      </c>
      <c r="K104" s="3" t="s">
        <v>120</v>
      </c>
      <c r="L104" s="3"/>
      <c r="M104" s="1"/>
      <c r="N104" s="1"/>
      <c r="O104" s="1"/>
      <c r="P104" s="4">
        <v>3.3659999999999997</v>
      </c>
      <c r="Q104" s="4">
        <v>1.4</v>
      </c>
      <c r="R104" s="4">
        <v>0</v>
      </c>
      <c r="S104" s="28">
        <f>10^(((LOG((P104*Q104)))*1.684)+1.586)</f>
        <v>524.49309625999138</v>
      </c>
      <c r="T104" s="3" t="s">
        <v>146</v>
      </c>
      <c r="U104" s="3">
        <v>0.93500000000000005</v>
      </c>
      <c r="V104" s="3">
        <v>30.8</v>
      </c>
      <c r="W104" s="3" t="s">
        <v>142</v>
      </c>
      <c r="X104" s="1"/>
      <c r="Y104" s="28">
        <f t="shared" si="6"/>
        <v>818.66455366200853</v>
      </c>
      <c r="Z104" s="28">
        <f t="shared" si="7"/>
        <v>218.70727071139788</v>
      </c>
      <c r="AA104" s="28">
        <f t="shared" si="8"/>
        <v>524.49309625999138</v>
      </c>
      <c r="AB104" s="28">
        <f t="shared" si="9"/>
        <v>279.51291758893507</v>
      </c>
      <c r="AC104" s="28">
        <f t="shared" si="10"/>
        <v>331.39446252164976</v>
      </c>
      <c r="AD104" s="28">
        <f t="shared" si="11"/>
        <v>177.69121484021969</v>
      </c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</row>
    <row r="105" spans="1:137" s="7" customFormat="1" ht="56" customHeight="1">
      <c r="A105" s="1" t="s">
        <v>0</v>
      </c>
      <c r="B105" s="1" t="s">
        <v>1</v>
      </c>
      <c r="C105" s="2" t="s">
        <v>2</v>
      </c>
      <c r="D105" s="2" t="s">
        <v>36</v>
      </c>
      <c r="E105" s="3">
        <v>725</v>
      </c>
      <c r="F105" s="1" t="s">
        <v>39</v>
      </c>
      <c r="G105" s="3" t="s">
        <v>40</v>
      </c>
      <c r="H105" s="1" t="s">
        <v>41</v>
      </c>
      <c r="I105" s="3" t="s">
        <v>12</v>
      </c>
      <c r="J105" s="3" t="s">
        <v>53</v>
      </c>
      <c r="K105" s="3" t="s">
        <v>120</v>
      </c>
      <c r="L105" s="3"/>
      <c r="M105" s="1"/>
      <c r="N105" s="1"/>
      <c r="O105" s="1"/>
      <c r="P105" s="4">
        <v>3.0979999999999999</v>
      </c>
      <c r="Q105" s="4">
        <v>1.512</v>
      </c>
      <c r="R105" s="4">
        <v>0</v>
      </c>
      <c r="S105" s="28">
        <f>10^(((LOG((P105*Q105)))*1.684)+1.586)</f>
        <v>519.21390714572397</v>
      </c>
      <c r="T105" s="3" t="s">
        <v>146</v>
      </c>
      <c r="U105" s="3">
        <v>0.93500000000000005</v>
      </c>
      <c r="V105" s="3">
        <v>30.8</v>
      </c>
      <c r="W105" s="3" t="s">
        <v>142</v>
      </c>
      <c r="X105" s="1"/>
      <c r="Y105" s="28">
        <f t="shared" si="6"/>
        <v>810.40009366936908</v>
      </c>
      <c r="Z105" s="28">
        <f t="shared" si="7"/>
        <v>216.74535892270816</v>
      </c>
      <c r="AA105" s="28">
        <f t="shared" si="8"/>
        <v>519.21390714572397</v>
      </c>
      <c r="AB105" s="28">
        <f t="shared" si="9"/>
        <v>276.61643300611269</v>
      </c>
      <c r="AC105" s="28">
        <f t="shared" si="10"/>
        <v>328.17713875308169</v>
      </c>
      <c r="AD105" s="28">
        <f t="shared" si="11"/>
        <v>176.1289762409674</v>
      </c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</row>
    <row r="106" spans="1:137" s="7" customFormat="1" ht="56" customHeight="1">
      <c r="A106" s="1" t="s">
        <v>0</v>
      </c>
      <c r="B106" s="1" t="s">
        <v>1</v>
      </c>
      <c r="C106" s="2" t="s">
        <v>2</v>
      </c>
      <c r="D106" s="2" t="s">
        <v>36</v>
      </c>
      <c r="E106" s="3">
        <v>725</v>
      </c>
      <c r="F106" s="1" t="s">
        <v>39</v>
      </c>
      <c r="G106" s="3" t="s">
        <v>40</v>
      </c>
      <c r="H106" s="1" t="s">
        <v>41</v>
      </c>
      <c r="I106" s="3" t="s">
        <v>12</v>
      </c>
      <c r="J106" s="3" t="s">
        <v>53</v>
      </c>
      <c r="K106" s="3" t="s">
        <v>120</v>
      </c>
      <c r="L106" s="3"/>
      <c r="M106" s="1"/>
      <c r="N106" s="1"/>
      <c r="O106" s="1"/>
      <c r="P106" s="4">
        <v>3.4039999999999999</v>
      </c>
      <c r="Q106" s="4">
        <v>1.355</v>
      </c>
      <c r="R106" s="4">
        <v>0</v>
      </c>
      <c r="S106" s="28">
        <f>10^(((LOG((P106*Q106)))*1.684)+1.586)</f>
        <v>505.89009666062185</v>
      </c>
      <c r="T106" s="3" t="s">
        <v>146</v>
      </c>
      <c r="U106" s="3">
        <v>0.93500000000000005</v>
      </c>
      <c r="V106" s="3">
        <v>30.8</v>
      </c>
      <c r="W106" s="3" t="s">
        <v>142</v>
      </c>
      <c r="X106" s="1"/>
      <c r="Y106" s="28">
        <f t="shared" si="6"/>
        <v>789.54306265102082</v>
      </c>
      <c r="Z106" s="28">
        <f t="shared" si="7"/>
        <v>211.78406012496475</v>
      </c>
      <c r="AA106" s="28">
        <f t="shared" si="8"/>
        <v>505.89009666062185</v>
      </c>
      <c r="AB106" s="28">
        <f t="shared" si="9"/>
        <v>269.31008690281755</v>
      </c>
      <c r="AC106" s="28">
        <f t="shared" si="10"/>
        <v>320.0519273929861</v>
      </c>
      <c r="AD106" s="28">
        <f t="shared" si="11"/>
        <v>172.17710629071863</v>
      </c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</row>
    <row r="107" spans="1:137" s="7" customFormat="1" ht="56" customHeight="1">
      <c r="A107" s="1" t="s">
        <v>0</v>
      </c>
      <c r="B107" s="1" t="s">
        <v>1</v>
      </c>
      <c r="C107" s="2" t="s">
        <v>2</v>
      </c>
      <c r="D107" s="2" t="s">
        <v>36</v>
      </c>
      <c r="E107" s="3">
        <v>725</v>
      </c>
      <c r="F107" s="1" t="s">
        <v>39</v>
      </c>
      <c r="G107" s="3" t="s">
        <v>40</v>
      </c>
      <c r="H107" s="1" t="s">
        <v>41</v>
      </c>
      <c r="I107" s="3" t="s">
        <v>12</v>
      </c>
      <c r="J107" s="3" t="s">
        <v>53</v>
      </c>
      <c r="K107" s="3" t="s">
        <v>120</v>
      </c>
      <c r="L107" s="3"/>
      <c r="M107" s="1"/>
      <c r="N107" s="1"/>
      <c r="O107" s="1"/>
      <c r="P107" s="4">
        <v>3.5450000000000004</v>
      </c>
      <c r="Q107" s="4">
        <v>1.2909999999999999</v>
      </c>
      <c r="R107" s="4">
        <v>0</v>
      </c>
      <c r="S107" s="28">
        <f>10^(((LOG((P107*Q107)))*1.684)+1.586)</f>
        <v>499.29077191035037</v>
      </c>
      <c r="T107" s="3" t="s">
        <v>146</v>
      </c>
      <c r="U107" s="3">
        <v>0.93500000000000005</v>
      </c>
      <c r="V107" s="3">
        <v>30.8</v>
      </c>
      <c r="W107" s="3" t="s">
        <v>142</v>
      </c>
      <c r="X107" s="1"/>
      <c r="Y107" s="28">
        <f t="shared" si="6"/>
        <v>779.21311169420596</v>
      </c>
      <c r="Z107" s="28">
        <f t="shared" si="7"/>
        <v>209.32144430271964</v>
      </c>
      <c r="AA107" s="28">
        <f t="shared" si="8"/>
        <v>499.29077191035037</v>
      </c>
      <c r="AB107" s="28">
        <f t="shared" si="9"/>
        <v>265.69333700749416</v>
      </c>
      <c r="AC107" s="28">
        <f t="shared" si="10"/>
        <v>316.02467285203846</v>
      </c>
      <c r="AD107" s="28">
        <f t="shared" si="11"/>
        <v>170.2148507086001</v>
      </c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</row>
    <row r="108" spans="1:137" s="7" customFormat="1" ht="56" customHeight="1">
      <c r="A108" s="1" t="s">
        <v>0</v>
      </c>
      <c r="B108" s="1" t="s">
        <v>1</v>
      </c>
      <c r="C108" s="2" t="s">
        <v>2</v>
      </c>
      <c r="D108" s="2" t="s">
        <v>36</v>
      </c>
      <c r="E108" s="3">
        <v>725</v>
      </c>
      <c r="F108" s="1" t="s">
        <v>39</v>
      </c>
      <c r="G108" s="3" t="s">
        <v>40</v>
      </c>
      <c r="H108" s="1" t="s">
        <v>41</v>
      </c>
      <c r="I108" s="3" t="s">
        <v>12</v>
      </c>
      <c r="J108" s="3" t="s">
        <v>53</v>
      </c>
      <c r="K108" s="3" t="s">
        <v>120</v>
      </c>
      <c r="L108" s="3"/>
      <c r="M108" s="1"/>
      <c r="N108" s="1"/>
      <c r="O108" s="1"/>
      <c r="P108" s="4">
        <v>3.044</v>
      </c>
      <c r="Q108" s="4">
        <v>1.454</v>
      </c>
      <c r="R108" s="4">
        <v>0</v>
      </c>
      <c r="S108" s="28">
        <f>10^(((LOG((P108*Q108)))*1.684)+1.586)</f>
        <v>471.93180625350436</v>
      </c>
      <c r="T108" s="3" t="s">
        <v>146</v>
      </c>
      <c r="U108" s="3">
        <v>0.93500000000000005</v>
      </c>
      <c r="V108" s="3">
        <v>30.8</v>
      </c>
      <c r="W108" s="3" t="s">
        <v>142</v>
      </c>
      <c r="X108" s="1"/>
      <c r="Y108" s="28">
        <f t="shared" si="6"/>
        <v>736.39239249457603</v>
      </c>
      <c r="Z108" s="28">
        <f t="shared" si="7"/>
        <v>199.07355953926682</v>
      </c>
      <c r="AA108" s="28">
        <f t="shared" si="8"/>
        <v>471.93180625350436</v>
      </c>
      <c r="AB108" s="28">
        <f t="shared" si="9"/>
        <v>250.71464359233667</v>
      </c>
      <c r="AC108" s="28">
        <f t="shared" si="10"/>
        <v>299.30826171578894</v>
      </c>
      <c r="AD108" s="28">
        <f t="shared" si="11"/>
        <v>162.04413254760837</v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</row>
    <row r="109" spans="1:137" s="7" customFormat="1" ht="56" customHeight="1">
      <c r="A109" s="1" t="s">
        <v>0</v>
      </c>
      <c r="B109" s="1" t="s">
        <v>1</v>
      </c>
      <c r="C109" s="2" t="s">
        <v>2</v>
      </c>
      <c r="D109" s="2" t="s">
        <v>36</v>
      </c>
      <c r="E109" s="3">
        <v>725</v>
      </c>
      <c r="F109" s="1" t="s">
        <v>39</v>
      </c>
      <c r="G109" s="3" t="s">
        <v>40</v>
      </c>
      <c r="H109" s="1" t="s">
        <v>41</v>
      </c>
      <c r="I109" s="3" t="s">
        <v>12</v>
      </c>
      <c r="J109" s="3" t="s">
        <v>53</v>
      </c>
      <c r="K109" s="3" t="s">
        <v>120</v>
      </c>
      <c r="L109" s="3"/>
      <c r="M109" s="1"/>
      <c r="N109" s="1"/>
      <c r="O109" s="1"/>
      <c r="P109" s="4">
        <v>3.0609999999999999</v>
      </c>
      <c r="Q109" s="4">
        <v>1.4140000000000001</v>
      </c>
      <c r="R109" s="4">
        <v>0</v>
      </c>
      <c r="S109" s="28">
        <f>10^(((LOG((P109*Q109)))*1.684)+1.586)</f>
        <v>454.51754534580704</v>
      </c>
      <c r="T109" s="3" t="s">
        <v>146</v>
      </c>
      <c r="U109" s="3">
        <v>0.93500000000000005</v>
      </c>
      <c r="V109" s="3">
        <v>30.8</v>
      </c>
      <c r="W109" s="3" t="s">
        <v>142</v>
      </c>
      <c r="X109" s="1"/>
      <c r="Y109" s="28">
        <f t="shared" si="6"/>
        <v>709.14038084191259</v>
      </c>
      <c r="Z109" s="28">
        <f t="shared" si="7"/>
        <v>192.51701026532672</v>
      </c>
      <c r="AA109" s="28">
        <f t="shared" si="8"/>
        <v>454.51754534580704</v>
      </c>
      <c r="AB109" s="28">
        <f t="shared" si="9"/>
        <v>241.1938831161003</v>
      </c>
      <c r="AC109" s="28">
        <f t="shared" si="10"/>
        <v>288.65021693623481</v>
      </c>
      <c r="AD109" s="28">
        <f t="shared" si="11"/>
        <v>156.81215617002965</v>
      </c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</row>
    <row r="110" spans="1:137" s="7" customFormat="1" ht="56" customHeight="1">
      <c r="A110" s="1" t="s">
        <v>0</v>
      </c>
      <c r="B110" s="1" t="s">
        <v>1</v>
      </c>
      <c r="C110" s="2" t="s">
        <v>2</v>
      </c>
      <c r="D110" s="2" t="s">
        <v>36</v>
      </c>
      <c r="E110" s="3">
        <v>725</v>
      </c>
      <c r="F110" s="1" t="s">
        <v>39</v>
      </c>
      <c r="G110" s="3" t="s">
        <v>40</v>
      </c>
      <c r="H110" s="1" t="s">
        <v>41</v>
      </c>
      <c r="I110" s="3" t="s">
        <v>12</v>
      </c>
      <c r="J110" s="3" t="s">
        <v>53</v>
      </c>
      <c r="K110" s="3" t="s">
        <v>120</v>
      </c>
      <c r="L110" s="3"/>
      <c r="M110" s="1"/>
      <c r="N110" s="1"/>
      <c r="O110" s="1"/>
      <c r="P110" s="4">
        <v>2.9769999999999999</v>
      </c>
      <c r="Q110" s="4">
        <v>1.4510000000000001</v>
      </c>
      <c r="R110" s="4">
        <v>0</v>
      </c>
      <c r="S110" s="28">
        <f>10^(((LOG((P110*Q110)))*1.684)+1.586)</f>
        <v>452.99298861141557</v>
      </c>
      <c r="T110" s="3" t="s">
        <v>146</v>
      </c>
      <c r="U110" s="3">
        <v>0.93500000000000005</v>
      </c>
      <c r="V110" s="3">
        <v>30.8</v>
      </c>
      <c r="W110" s="3" t="s">
        <v>142</v>
      </c>
      <c r="X110" s="1"/>
      <c r="Y110" s="28">
        <f t="shared" si="6"/>
        <v>706.75470983946684</v>
      </c>
      <c r="Z110" s="28">
        <f t="shared" si="7"/>
        <v>191.94171487565492</v>
      </c>
      <c r="AA110" s="28">
        <f t="shared" si="8"/>
        <v>452.99298861141557</v>
      </c>
      <c r="AB110" s="28">
        <f t="shared" si="9"/>
        <v>240.36088391738767</v>
      </c>
      <c r="AC110" s="28">
        <f t="shared" si="10"/>
        <v>287.71645805708749</v>
      </c>
      <c r="AD110" s="28">
        <f t="shared" si="11"/>
        <v>156.35291525018258</v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</row>
    <row r="111" spans="1:137" s="7" customFormat="1" ht="56" customHeight="1">
      <c r="A111" s="1" t="s">
        <v>0</v>
      </c>
      <c r="B111" s="1" t="s">
        <v>1</v>
      </c>
      <c r="C111" s="2" t="s">
        <v>2</v>
      </c>
      <c r="D111" s="2" t="s">
        <v>36</v>
      </c>
      <c r="E111" s="3">
        <v>725</v>
      </c>
      <c r="F111" s="1" t="s">
        <v>39</v>
      </c>
      <c r="G111" s="3" t="s">
        <v>40</v>
      </c>
      <c r="H111" s="1" t="s">
        <v>41</v>
      </c>
      <c r="I111" s="3" t="s">
        <v>12</v>
      </c>
      <c r="J111" s="3" t="s">
        <v>53</v>
      </c>
      <c r="K111" s="3" t="s">
        <v>120</v>
      </c>
      <c r="L111" s="3"/>
      <c r="M111" s="1"/>
      <c r="N111" s="1"/>
      <c r="O111" s="1"/>
      <c r="P111" s="4">
        <v>2.9289999999999998</v>
      </c>
      <c r="Q111" s="4">
        <v>1.4449999999999998</v>
      </c>
      <c r="R111" s="4">
        <v>0</v>
      </c>
      <c r="S111" s="28">
        <f>10^(((LOG((P111*Q111)))*1.684)+1.586)</f>
        <v>437.69630103837488</v>
      </c>
      <c r="T111" s="3" t="s">
        <v>146</v>
      </c>
      <c r="U111" s="3">
        <v>0.93500000000000005</v>
      </c>
      <c r="V111" s="3">
        <v>30.8</v>
      </c>
      <c r="W111" s="3" t="s">
        <v>142</v>
      </c>
      <c r="X111" s="1"/>
      <c r="Y111" s="28">
        <f t="shared" si="6"/>
        <v>682.81933850173141</v>
      </c>
      <c r="Z111" s="28">
        <f t="shared" si="7"/>
        <v>186.15762439073023</v>
      </c>
      <c r="AA111" s="28">
        <f t="shared" si="8"/>
        <v>437.69630103837488</v>
      </c>
      <c r="AB111" s="28">
        <f t="shared" si="9"/>
        <v>232.0076137872521</v>
      </c>
      <c r="AC111" s="28">
        <f t="shared" si="10"/>
        <v>278.34129487203961</v>
      </c>
      <c r="AD111" s="28">
        <f t="shared" si="11"/>
        <v>151.73410648661198</v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</row>
    <row r="112" spans="1:137" s="7" customFormat="1" ht="56" customHeight="1">
      <c r="A112" s="1" t="s">
        <v>0</v>
      </c>
      <c r="B112" s="1" t="s">
        <v>1</v>
      </c>
      <c r="C112" s="2" t="s">
        <v>2</v>
      </c>
      <c r="D112" s="2" t="s">
        <v>36</v>
      </c>
      <c r="E112" s="3">
        <v>725</v>
      </c>
      <c r="F112" s="1" t="s">
        <v>39</v>
      </c>
      <c r="G112" s="3" t="s">
        <v>40</v>
      </c>
      <c r="H112" s="1" t="s">
        <v>41</v>
      </c>
      <c r="I112" s="3" t="s">
        <v>12</v>
      </c>
      <c r="J112" s="3" t="s">
        <v>54</v>
      </c>
      <c r="K112" s="3" t="s">
        <v>121</v>
      </c>
      <c r="L112" s="3"/>
      <c r="M112" s="1"/>
      <c r="N112" s="1"/>
      <c r="O112" s="1"/>
      <c r="P112" s="4">
        <v>4.9390000000000001</v>
      </c>
      <c r="Q112" s="4">
        <v>2.0550000000000002</v>
      </c>
      <c r="R112" s="4">
        <v>0</v>
      </c>
      <c r="S112" s="28">
        <f>10^(((LOG((P112*Q112)))*1.624)+1.427)</f>
        <v>1152.062881522806</v>
      </c>
      <c r="T112" s="3" t="s">
        <v>147</v>
      </c>
      <c r="U112" s="3">
        <v>0.94299999999999995</v>
      </c>
      <c r="V112" s="3">
        <v>29.1</v>
      </c>
      <c r="W112" s="3" t="s">
        <v>142</v>
      </c>
      <c r="X112" s="1"/>
      <c r="Y112" s="28">
        <f t="shared" si="6"/>
        <v>2991.5446528507082</v>
      </c>
      <c r="Z112" s="28">
        <f t="shared" si="7"/>
        <v>691.31547491740525</v>
      </c>
      <c r="AA112" s="28">
        <f t="shared" si="8"/>
        <v>1909.25191728761</v>
      </c>
      <c r="AB112" s="28">
        <f t="shared" si="9"/>
        <v>1057.269680417616</v>
      </c>
      <c r="AC112" s="28">
        <f t="shared" si="10"/>
        <v>1152.062881522806</v>
      </c>
      <c r="AD112" s="28">
        <f t="shared" si="11"/>
        <v>548.88675739367068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</row>
    <row r="113" spans="1:137" s="7" customFormat="1" ht="56" customHeight="1">
      <c r="A113" s="1" t="s">
        <v>0</v>
      </c>
      <c r="B113" s="1" t="s">
        <v>1</v>
      </c>
      <c r="C113" s="2" t="s">
        <v>2</v>
      </c>
      <c r="D113" s="2" t="s">
        <v>36</v>
      </c>
      <c r="E113" s="3">
        <v>725</v>
      </c>
      <c r="F113" s="1" t="s">
        <v>39</v>
      </c>
      <c r="G113" s="3" t="s">
        <v>40</v>
      </c>
      <c r="H113" s="1" t="s">
        <v>41</v>
      </c>
      <c r="I113" s="3" t="s">
        <v>12</v>
      </c>
      <c r="J113" s="3" t="s">
        <v>54</v>
      </c>
      <c r="K113" s="3" t="s">
        <v>121</v>
      </c>
      <c r="L113" s="3"/>
      <c r="M113" s="1"/>
      <c r="N113" s="1"/>
      <c r="O113" s="1"/>
      <c r="P113" s="4">
        <v>5</v>
      </c>
      <c r="Q113" s="4">
        <v>1.89</v>
      </c>
      <c r="R113" s="4">
        <v>0</v>
      </c>
      <c r="S113" s="28">
        <f>10^(((LOG((P113*Q113)))*1.624)+1.427)</f>
        <v>1025.8910878546089</v>
      </c>
      <c r="T113" s="3" t="s">
        <v>147</v>
      </c>
      <c r="U113" s="3">
        <v>0.94299999999999995</v>
      </c>
      <c r="V113" s="3">
        <v>29.1</v>
      </c>
      <c r="W113" s="3" t="s">
        <v>142</v>
      </c>
      <c r="X113" s="1"/>
      <c r="Y113" s="28">
        <f t="shared" si="6"/>
        <v>2651.5774964786715</v>
      </c>
      <c r="Z113" s="28">
        <f t="shared" si="7"/>
        <v>621.08024087200613</v>
      </c>
      <c r="AA113" s="28">
        <f t="shared" si="8"/>
        <v>1692.8838642697369</v>
      </c>
      <c r="AB113" s="28">
        <f t="shared" si="9"/>
        <v>934.1115799519697</v>
      </c>
      <c r="AC113" s="28">
        <f t="shared" si="10"/>
        <v>1025.8910878546089</v>
      </c>
      <c r="AD113" s="28">
        <f t="shared" si="11"/>
        <v>494.17953739623061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</row>
    <row r="114" spans="1:137" s="7" customFormat="1" ht="56" customHeight="1">
      <c r="A114" s="1" t="s">
        <v>0</v>
      </c>
      <c r="B114" s="1" t="s">
        <v>1</v>
      </c>
      <c r="C114" s="2" t="s">
        <v>2</v>
      </c>
      <c r="D114" s="2" t="s">
        <v>36</v>
      </c>
      <c r="E114" s="3">
        <v>725</v>
      </c>
      <c r="F114" s="1" t="s">
        <v>39</v>
      </c>
      <c r="G114" s="3" t="s">
        <v>40</v>
      </c>
      <c r="H114" s="1" t="s">
        <v>41</v>
      </c>
      <c r="I114" s="3" t="s">
        <v>12</v>
      </c>
      <c r="J114" s="3" t="s">
        <v>54</v>
      </c>
      <c r="K114" s="3" t="s">
        <v>121</v>
      </c>
      <c r="L114" s="3"/>
      <c r="M114" s="1"/>
      <c r="N114" s="1"/>
      <c r="O114" s="1"/>
      <c r="P114" s="4">
        <v>5.0090000000000003</v>
      </c>
      <c r="Q114" s="4">
        <v>1.845</v>
      </c>
      <c r="R114" s="4">
        <v>0</v>
      </c>
      <c r="S114" s="28">
        <f>10^(((LOG((P114*Q114)))*1.624)+1.427)</f>
        <v>989.4042718649041</v>
      </c>
      <c r="T114" s="3" t="s">
        <v>147</v>
      </c>
      <c r="U114" s="3">
        <v>0.94299999999999995</v>
      </c>
      <c r="V114" s="3">
        <v>29.1</v>
      </c>
      <c r="W114" s="3" t="s">
        <v>142</v>
      </c>
      <c r="X114" s="1"/>
      <c r="Y114" s="28">
        <f t="shared" si="6"/>
        <v>2553.567617459652</v>
      </c>
      <c r="Z114" s="28">
        <f t="shared" si="7"/>
        <v>600.64947702427503</v>
      </c>
      <c r="AA114" s="28">
        <f t="shared" si="8"/>
        <v>1630.4918235274417</v>
      </c>
      <c r="AB114" s="28">
        <f t="shared" si="9"/>
        <v>898.68190116779203</v>
      </c>
      <c r="AC114" s="28">
        <f t="shared" si="10"/>
        <v>989.4042718649041</v>
      </c>
      <c r="AD114" s="28">
        <f t="shared" si="11"/>
        <v>478.24306518522269</v>
      </c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</row>
    <row r="115" spans="1:137" s="7" customFormat="1" ht="56" customHeight="1">
      <c r="A115" s="1" t="s">
        <v>0</v>
      </c>
      <c r="B115" s="1" t="s">
        <v>1</v>
      </c>
      <c r="C115" s="2" t="s">
        <v>2</v>
      </c>
      <c r="D115" s="2" t="s">
        <v>36</v>
      </c>
      <c r="E115" s="3">
        <v>725</v>
      </c>
      <c r="F115" s="1" t="s">
        <v>39</v>
      </c>
      <c r="G115" s="3" t="s">
        <v>40</v>
      </c>
      <c r="H115" s="1" t="s">
        <v>41</v>
      </c>
      <c r="I115" s="3" t="s">
        <v>12</v>
      </c>
      <c r="J115" s="3" t="s">
        <v>54</v>
      </c>
      <c r="K115" s="3" t="s">
        <v>121</v>
      </c>
      <c r="L115" s="3"/>
      <c r="M115" s="1"/>
      <c r="N115" s="1"/>
      <c r="O115" s="1"/>
      <c r="P115" s="4">
        <v>5.024</v>
      </c>
      <c r="Q115" s="4">
        <v>1.8329999999999997</v>
      </c>
      <c r="R115" s="4">
        <v>0</v>
      </c>
      <c r="S115" s="28">
        <f>10^(((LOG((P115*Q115)))*1.624)+1.427)</f>
        <v>983.74025537589648</v>
      </c>
      <c r="T115" s="3" t="s">
        <v>147</v>
      </c>
      <c r="U115" s="3">
        <v>0.94299999999999995</v>
      </c>
      <c r="V115" s="3">
        <v>29.1</v>
      </c>
      <c r="W115" s="3" t="s">
        <v>142</v>
      </c>
      <c r="X115" s="1"/>
      <c r="Y115" s="28">
        <f t="shared" si="6"/>
        <v>2538.3659276664212</v>
      </c>
      <c r="Z115" s="28">
        <f t="shared" si="7"/>
        <v>597.47280654852273</v>
      </c>
      <c r="AA115" s="28">
        <f t="shared" si="8"/>
        <v>1620.8139620619093</v>
      </c>
      <c r="AB115" s="28">
        <f t="shared" si="9"/>
        <v>893.18983914506475</v>
      </c>
      <c r="AC115" s="28">
        <f t="shared" si="10"/>
        <v>983.74025537589648</v>
      </c>
      <c r="AD115" s="28">
        <f t="shared" si="11"/>
        <v>475.76422327777584</v>
      </c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</row>
    <row r="116" spans="1:137" s="7" customFormat="1" ht="56" customHeight="1">
      <c r="A116" s="1" t="s">
        <v>0</v>
      </c>
      <c r="B116" s="1" t="s">
        <v>1</v>
      </c>
      <c r="C116" s="2" t="s">
        <v>2</v>
      </c>
      <c r="D116" s="2" t="s">
        <v>36</v>
      </c>
      <c r="E116" s="3">
        <v>725</v>
      </c>
      <c r="F116" s="1" t="s">
        <v>39</v>
      </c>
      <c r="G116" s="3" t="s">
        <v>40</v>
      </c>
      <c r="H116" s="1" t="s">
        <v>41</v>
      </c>
      <c r="I116" s="3" t="s">
        <v>12</v>
      </c>
      <c r="J116" s="3" t="s">
        <v>54</v>
      </c>
      <c r="K116" s="3" t="s">
        <v>121</v>
      </c>
      <c r="L116" s="3"/>
      <c r="M116" s="1"/>
      <c r="N116" s="1"/>
      <c r="O116" s="1"/>
      <c r="P116" s="4">
        <v>5.0310000000000006</v>
      </c>
      <c r="Q116" s="4">
        <v>1.7879999999999998</v>
      </c>
      <c r="R116" s="4">
        <v>0</v>
      </c>
      <c r="S116" s="28">
        <f>10^(((LOG((P116*Q116)))*1.624)+1.427)</f>
        <v>946.95960798887256</v>
      </c>
      <c r="T116" s="3" t="s">
        <v>147</v>
      </c>
      <c r="U116" s="3">
        <v>0.94299999999999995</v>
      </c>
      <c r="V116" s="3">
        <v>29.1</v>
      </c>
      <c r="W116" s="3" t="s">
        <v>142</v>
      </c>
      <c r="X116" s="1"/>
      <c r="Y116" s="28">
        <f t="shared" si="6"/>
        <v>2439.7362209355929</v>
      </c>
      <c r="Z116" s="28">
        <f t="shared" si="7"/>
        <v>576.80995571280778</v>
      </c>
      <c r="AA116" s="28">
        <f t="shared" si="8"/>
        <v>1558.0190543451999</v>
      </c>
      <c r="AB116" s="28">
        <f t="shared" si="9"/>
        <v>857.57844441476902</v>
      </c>
      <c r="AC116" s="28">
        <f t="shared" si="10"/>
        <v>946.95960798887256</v>
      </c>
      <c r="AD116" s="28">
        <f t="shared" si="11"/>
        <v>459.63394277805367</v>
      </c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</row>
    <row r="117" spans="1:137" s="7" customFormat="1" ht="56" customHeight="1">
      <c r="A117" s="1" t="s">
        <v>0</v>
      </c>
      <c r="B117" s="1" t="s">
        <v>1</v>
      </c>
      <c r="C117" s="2" t="s">
        <v>2</v>
      </c>
      <c r="D117" s="2" t="s">
        <v>36</v>
      </c>
      <c r="E117" s="3">
        <v>725</v>
      </c>
      <c r="F117" s="1" t="s">
        <v>39</v>
      </c>
      <c r="G117" s="3" t="s">
        <v>40</v>
      </c>
      <c r="H117" s="1" t="s">
        <v>41</v>
      </c>
      <c r="I117" s="3" t="s">
        <v>12</v>
      </c>
      <c r="J117" s="3" t="s">
        <v>54</v>
      </c>
      <c r="K117" s="3" t="s">
        <v>121</v>
      </c>
      <c r="L117" s="3"/>
      <c r="M117" s="1"/>
      <c r="N117" s="1"/>
      <c r="O117" s="1"/>
      <c r="P117" s="4">
        <v>4.82</v>
      </c>
      <c r="Q117" s="4">
        <v>1.8340000000000001</v>
      </c>
      <c r="R117" s="4">
        <v>0</v>
      </c>
      <c r="S117" s="28">
        <f>10^(((LOG((P117*Q117)))*1.624)+1.427)</f>
        <v>920.51083371337347</v>
      </c>
      <c r="T117" s="3" t="s">
        <v>147</v>
      </c>
      <c r="U117" s="3">
        <v>0.94299999999999995</v>
      </c>
      <c r="V117" s="3">
        <v>29.1</v>
      </c>
      <c r="W117" s="3" t="s">
        <v>142</v>
      </c>
      <c r="X117" s="1"/>
      <c r="Y117" s="28">
        <f t="shared" si="6"/>
        <v>2368.906492446044</v>
      </c>
      <c r="Z117" s="28">
        <f t="shared" si="7"/>
        <v>561.91361410799789</v>
      </c>
      <c r="AA117" s="28">
        <f t="shared" si="8"/>
        <v>1512.9190326013422</v>
      </c>
      <c r="AB117" s="28">
        <f t="shared" si="9"/>
        <v>832.02812091640885</v>
      </c>
      <c r="AC117" s="28">
        <f t="shared" si="10"/>
        <v>920.51083371337347</v>
      </c>
      <c r="AD117" s="28">
        <f t="shared" si="11"/>
        <v>447.99809087257808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</row>
    <row r="118" spans="1:137" s="7" customFormat="1" ht="56" customHeight="1">
      <c r="A118" s="1" t="s">
        <v>0</v>
      </c>
      <c r="B118" s="1" t="s">
        <v>1</v>
      </c>
      <c r="C118" s="2" t="s">
        <v>2</v>
      </c>
      <c r="D118" s="2" t="s">
        <v>36</v>
      </c>
      <c r="E118" s="3">
        <v>725</v>
      </c>
      <c r="F118" s="1" t="s">
        <v>39</v>
      </c>
      <c r="G118" s="3" t="s">
        <v>40</v>
      </c>
      <c r="H118" s="1" t="s">
        <v>41</v>
      </c>
      <c r="I118" s="3" t="s">
        <v>12</v>
      </c>
      <c r="J118" s="3" t="s">
        <v>54</v>
      </c>
      <c r="K118" s="3" t="s">
        <v>121</v>
      </c>
      <c r="L118" s="3"/>
      <c r="M118" s="1"/>
      <c r="N118" s="1"/>
      <c r="O118" s="1"/>
      <c r="P118" s="4">
        <v>4.9820000000000002</v>
      </c>
      <c r="Q118" s="4">
        <v>1.73</v>
      </c>
      <c r="R118" s="4">
        <v>0</v>
      </c>
      <c r="S118" s="28">
        <f>10^(((LOG((P118*Q118)))*1.624)+1.427)</f>
        <v>883.42669401978844</v>
      </c>
      <c r="T118" s="3" t="s">
        <v>147</v>
      </c>
      <c r="U118" s="3">
        <v>0.94299999999999995</v>
      </c>
      <c r="V118" s="3">
        <v>29.1</v>
      </c>
      <c r="W118" s="3" t="s">
        <v>142</v>
      </c>
      <c r="X118" s="1"/>
      <c r="Y118" s="28">
        <f t="shared" si="6"/>
        <v>2269.7329200165732</v>
      </c>
      <c r="Z118" s="28">
        <f t="shared" si="7"/>
        <v>540.9719406050084</v>
      </c>
      <c r="AA118" s="28">
        <f t="shared" si="8"/>
        <v>1449.7646550471661</v>
      </c>
      <c r="AB118" s="28">
        <f t="shared" si="9"/>
        <v>796.28768438591851</v>
      </c>
      <c r="AC118" s="28">
        <f t="shared" si="10"/>
        <v>883.42669401978844</v>
      </c>
      <c r="AD118" s="28">
        <f t="shared" si="11"/>
        <v>431.6296247685442</v>
      </c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</row>
    <row r="119" spans="1:137" s="7" customFormat="1" ht="56" customHeight="1">
      <c r="A119" s="1" t="s">
        <v>0</v>
      </c>
      <c r="B119" s="1" t="s">
        <v>1</v>
      </c>
      <c r="C119" s="2" t="s">
        <v>2</v>
      </c>
      <c r="D119" s="2" t="s">
        <v>36</v>
      </c>
      <c r="E119" s="3">
        <v>725</v>
      </c>
      <c r="F119" s="1" t="s">
        <v>39</v>
      </c>
      <c r="G119" s="3" t="s">
        <v>40</v>
      </c>
      <c r="H119" s="1" t="s">
        <v>41</v>
      </c>
      <c r="I119" s="3" t="s">
        <v>12</v>
      </c>
      <c r="J119" s="3" t="s">
        <v>54</v>
      </c>
      <c r="K119" s="3" t="s">
        <v>121</v>
      </c>
      <c r="L119" s="3"/>
      <c r="M119" s="1"/>
      <c r="N119" s="1"/>
      <c r="O119" s="1"/>
      <c r="P119" s="4">
        <v>4.7789999999999999</v>
      </c>
      <c r="Q119" s="4">
        <v>1.8</v>
      </c>
      <c r="R119" s="4">
        <v>0</v>
      </c>
      <c r="S119" s="28">
        <f>10^(((LOG((P119*Q119)))*1.624)+1.427)</f>
        <v>880.65516357359297</v>
      </c>
      <c r="T119" s="3" t="s">
        <v>147</v>
      </c>
      <c r="U119" s="3">
        <v>0.94299999999999995</v>
      </c>
      <c r="V119" s="3">
        <v>29.1</v>
      </c>
      <c r="W119" s="3" t="s">
        <v>142</v>
      </c>
      <c r="X119" s="1"/>
      <c r="Y119" s="28">
        <f t="shared" si="6"/>
        <v>2262.3276615330824</v>
      </c>
      <c r="Z119" s="28">
        <f t="shared" si="7"/>
        <v>539.40417482309965</v>
      </c>
      <c r="AA119" s="28">
        <f t="shared" si="8"/>
        <v>1445.0486147170739</v>
      </c>
      <c r="AB119" s="28">
        <f t="shared" si="9"/>
        <v>793.62060457450889</v>
      </c>
      <c r="AC119" s="28">
        <f t="shared" si="10"/>
        <v>880.65516357359297</v>
      </c>
      <c r="AD119" s="28">
        <f t="shared" si="11"/>
        <v>430.40372105529156</v>
      </c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</row>
    <row r="120" spans="1:137" s="7" customFormat="1" ht="56" customHeight="1">
      <c r="A120" s="1" t="s">
        <v>0</v>
      </c>
      <c r="B120" s="1" t="s">
        <v>1</v>
      </c>
      <c r="C120" s="2" t="s">
        <v>2</v>
      </c>
      <c r="D120" s="2" t="s">
        <v>36</v>
      </c>
      <c r="E120" s="3">
        <v>725</v>
      </c>
      <c r="F120" s="1" t="s">
        <v>39</v>
      </c>
      <c r="G120" s="3" t="s">
        <v>40</v>
      </c>
      <c r="H120" s="1" t="s">
        <v>41</v>
      </c>
      <c r="I120" s="3" t="s">
        <v>12</v>
      </c>
      <c r="J120" s="3" t="s">
        <v>54</v>
      </c>
      <c r="K120" s="3" t="s">
        <v>121</v>
      </c>
      <c r="L120" s="3"/>
      <c r="M120" s="1"/>
      <c r="N120" s="1"/>
      <c r="O120" s="1"/>
      <c r="P120" s="4">
        <v>5.0679999999999996</v>
      </c>
      <c r="Q120" s="4">
        <v>1.6920000000000002</v>
      </c>
      <c r="R120" s="4">
        <v>0</v>
      </c>
      <c r="S120" s="28">
        <f>10^(((LOG((P120*Q120)))*1.624)+1.427)</f>
        <v>876.14670300485079</v>
      </c>
      <c r="T120" s="3" t="s">
        <v>147</v>
      </c>
      <c r="U120" s="3">
        <v>0.94299999999999995</v>
      </c>
      <c r="V120" s="3">
        <v>29.1</v>
      </c>
      <c r="W120" s="3" t="s">
        <v>142</v>
      </c>
      <c r="X120" s="1"/>
      <c r="Y120" s="28">
        <f t="shared" si="6"/>
        <v>2250.2834894893581</v>
      </c>
      <c r="Z120" s="28">
        <f t="shared" si="7"/>
        <v>536.85307791284879</v>
      </c>
      <c r="AA120" s="28">
        <f t="shared" si="8"/>
        <v>1437.3781836948785</v>
      </c>
      <c r="AB120" s="28">
        <f t="shared" si="9"/>
        <v>789.28326956032879</v>
      </c>
      <c r="AC120" s="28">
        <f t="shared" si="10"/>
        <v>876.14670300485079</v>
      </c>
      <c r="AD120" s="28">
        <f t="shared" si="11"/>
        <v>428.40875588033242</v>
      </c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</row>
    <row r="121" spans="1:137" s="7" customFormat="1" ht="56" customHeight="1">
      <c r="A121" s="1" t="s">
        <v>0</v>
      </c>
      <c r="B121" s="1" t="s">
        <v>1</v>
      </c>
      <c r="C121" s="2" t="s">
        <v>2</v>
      </c>
      <c r="D121" s="2" t="s">
        <v>36</v>
      </c>
      <c r="E121" s="3">
        <v>725</v>
      </c>
      <c r="F121" s="1" t="s">
        <v>39</v>
      </c>
      <c r="G121" s="3" t="s">
        <v>40</v>
      </c>
      <c r="H121" s="1" t="s">
        <v>41</v>
      </c>
      <c r="I121" s="3" t="s">
        <v>12</v>
      </c>
      <c r="J121" s="3" t="s">
        <v>54</v>
      </c>
      <c r="K121" s="3" t="s">
        <v>121</v>
      </c>
      <c r="L121" s="3"/>
      <c r="M121" s="1"/>
      <c r="N121" s="1"/>
      <c r="O121" s="1"/>
      <c r="P121" s="4">
        <v>4.9020000000000001</v>
      </c>
      <c r="Q121" s="4">
        <v>1.748</v>
      </c>
      <c r="R121" s="4">
        <v>0</v>
      </c>
      <c r="S121" s="28">
        <f>10^(((LOG((P121*Q121)))*1.624)+1.427)</f>
        <v>875.09163005829203</v>
      </c>
      <c r="T121" s="3" t="s">
        <v>147</v>
      </c>
      <c r="U121" s="3">
        <v>0.94299999999999995</v>
      </c>
      <c r="V121" s="3">
        <v>29.1</v>
      </c>
      <c r="W121" s="3" t="s">
        <v>142</v>
      </c>
      <c r="X121" s="1"/>
      <c r="Y121" s="28">
        <f t="shared" si="6"/>
        <v>2247.4652620154611</v>
      </c>
      <c r="Z121" s="28">
        <f t="shared" si="7"/>
        <v>536.25592395898866</v>
      </c>
      <c r="AA121" s="28">
        <f t="shared" si="8"/>
        <v>1435.5833545936196</v>
      </c>
      <c r="AB121" s="28">
        <f t="shared" si="9"/>
        <v>788.26846151241523</v>
      </c>
      <c r="AC121" s="28">
        <f t="shared" si="10"/>
        <v>875.09163005829203</v>
      </c>
      <c r="AD121" s="28">
        <f t="shared" si="11"/>
        <v>427.94175240608195</v>
      </c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</row>
    <row r="122" spans="1:137" s="7" customFormat="1" ht="56" customHeight="1">
      <c r="A122" s="1" t="s">
        <v>0</v>
      </c>
      <c r="B122" s="1" t="s">
        <v>1</v>
      </c>
      <c r="C122" s="2" t="s">
        <v>2</v>
      </c>
      <c r="D122" s="2" t="s">
        <v>36</v>
      </c>
      <c r="E122" s="3">
        <v>725</v>
      </c>
      <c r="F122" s="1" t="s">
        <v>39</v>
      </c>
      <c r="G122" s="3" t="s">
        <v>40</v>
      </c>
      <c r="H122" s="1" t="s">
        <v>41</v>
      </c>
      <c r="I122" s="3" t="s">
        <v>12</v>
      </c>
      <c r="J122" s="3" t="s">
        <v>54</v>
      </c>
      <c r="K122" s="3" t="s">
        <v>121</v>
      </c>
      <c r="L122" s="3"/>
      <c r="M122" s="1"/>
      <c r="N122" s="1"/>
      <c r="O122" s="1"/>
      <c r="P122" s="4">
        <v>4.7949999999999999</v>
      </c>
      <c r="Q122" s="4">
        <v>1.7260000000000002</v>
      </c>
      <c r="R122" s="4">
        <v>0</v>
      </c>
      <c r="S122" s="28">
        <f>10^(((LOG((P122*Q122)))*1.624)+1.427)</f>
        <v>827.09415227742682</v>
      </c>
      <c r="T122" s="3" t="s">
        <v>147</v>
      </c>
      <c r="U122" s="3">
        <v>0.94299999999999995</v>
      </c>
      <c r="V122" s="3">
        <v>29.1</v>
      </c>
      <c r="W122" s="3" t="s">
        <v>142</v>
      </c>
      <c r="X122" s="1"/>
      <c r="Y122" s="28">
        <f t="shared" si="6"/>
        <v>2119.4045456940203</v>
      </c>
      <c r="Z122" s="28">
        <f t="shared" si="7"/>
        <v>509.03085072579705</v>
      </c>
      <c r="AA122" s="28">
        <f t="shared" si="8"/>
        <v>1354.0188625627761</v>
      </c>
      <c r="AB122" s="28">
        <f t="shared" si="9"/>
        <v>742.19185606299368</v>
      </c>
      <c r="AC122" s="28">
        <f t="shared" si="10"/>
        <v>827.09415227742682</v>
      </c>
      <c r="AD122" s="28">
        <f t="shared" si="11"/>
        <v>406.63918123074035</v>
      </c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</row>
    <row r="123" spans="1:137" s="7" customFormat="1" ht="56" customHeight="1">
      <c r="A123" s="1" t="s">
        <v>0</v>
      </c>
      <c r="B123" s="1" t="s">
        <v>1</v>
      </c>
      <c r="C123" s="2" t="s">
        <v>2</v>
      </c>
      <c r="D123" s="2" t="s">
        <v>36</v>
      </c>
      <c r="E123" s="3">
        <v>725</v>
      </c>
      <c r="F123" s="1" t="s">
        <v>39</v>
      </c>
      <c r="G123" s="3" t="s">
        <v>40</v>
      </c>
      <c r="H123" s="1" t="s">
        <v>41</v>
      </c>
      <c r="I123" s="3" t="s">
        <v>12</v>
      </c>
      <c r="J123" s="3" t="s">
        <v>54</v>
      </c>
      <c r="K123" s="3" t="s">
        <v>121</v>
      </c>
      <c r="L123" s="3"/>
      <c r="M123" s="1"/>
      <c r="N123" s="1"/>
      <c r="O123" s="1"/>
      <c r="P123" s="4">
        <v>4.7490000000000006</v>
      </c>
      <c r="Q123" s="4">
        <v>1.7149999999999999</v>
      </c>
      <c r="R123" s="4">
        <v>0</v>
      </c>
      <c r="S123" s="28">
        <f>10^(((LOG((P123*Q123)))*1.624)+1.427)</f>
        <v>805.83636403260675</v>
      </c>
      <c r="T123" s="3" t="s">
        <v>147</v>
      </c>
      <c r="U123" s="3">
        <v>0.94299999999999995</v>
      </c>
      <c r="V123" s="3">
        <v>29.1</v>
      </c>
      <c r="W123" s="3" t="s">
        <v>142</v>
      </c>
      <c r="X123" s="1"/>
      <c r="Y123" s="28">
        <f t="shared" si="6"/>
        <v>2062.7812278687857</v>
      </c>
      <c r="Z123" s="28">
        <f t="shared" si="7"/>
        <v>496.93483408540703</v>
      </c>
      <c r="AA123" s="28">
        <f t="shared" si="8"/>
        <v>1317.9497104782142</v>
      </c>
      <c r="AB123" s="28">
        <f t="shared" si="9"/>
        <v>721.84201009168748</v>
      </c>
      <c r="AC123" s="28">
        <f t="shared" si="10"/>
        <v>805.83636403260675</v>
      </c>
      <c r="AD123" s="28">
        <f t="shared" si="11"/>
        <v>397.16727038968907</v>
      </c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</row>
    <row r="124" spans="1:137" s="7" customFormat="1" ht="56" customHeight="1">
      <c r="A124" s="1" t="s">
        <v>0</v>
      </c>
      <c r="B124" s="1" t="s">
        <v>1</v>
      </c>
      <c r="C124" s="2" t="s">
        <v>2</v>
      </c>
      <c r="D124" s="2" t="s">
        <v>36</v>
      </c>
      <c r="E124" s="3">
        <v>725</v>
      </c>
      <c r="F124" s="1" t="s">
        <v>39</v>
      </c>
      <c r="G124" s="3" t="s">
        <v>40</v>
      </c>
      <c r="H124" s="1" t="s">
        <v>41</v>
      </c>
      <c r="I124" s="3" t="s">
        <v>12</v>
      </c>
      <c r="J124" s="3" t="s">
        <v>54</v>
      </c>
      <c r="K124" s="3" t="s">
        <v>121</v>
      </c>
      <c r="L124" s="3"/>
      <c r="M124" s="1"/>
      <c r="N124" s="1"/>
      <c r="O124" s="1"/>
      <c r="P124" s="4">
        <v>4.4189999999999996</v>
      </c>
      <c r="Q124" s="4">
        <v>1.8350000000000002</v>
      </c>
      <c r="R124" s="4">
        <v>0</v>
      </c>
      <c r="S124" s="28">
        <f>10^(((LOG((P124*Q124)))*1.624)+1.427)</f>
        <v>800.11268158818245</v>
      </c>
      <c r="T124" s="3" t="s">
        <v>147</v>
      </c>
      <c r="U124" s="3">
        <v>0.94299999999999995</v>
      </c>
      <c r="V124" s="3">
        <v>29.1</v>
      </c>
      <c r="W124" s="3" t="s">
        <v>142</v>
      </c>
      <c r="X124" s="1"/>
      <c r="Y124" s="28">
        <f t="shared" si="6"/>
        <v>2047.5454866590433</v>
      </c>
      <c r="Z124" s="28">
        <f t="shared" si="7"/>
        <v>493.67382960726832</v>
      </c>
      <c r="AA124" s="28">
        <f t="shared" si="8"/>
        <v>1308.2440196464072</v>
      </c>
      <c r="AB124" s="28">
        <f t="shared" si="9"/>
        <v>716.36896309139672</v>
      </c>
      <c r="AC124" s="28">
        <f t="shared" si="10"/>
        <v>800.11268158818245</v>
      </c>
      <c r="AD124" s="28">
        <f t="shared" si="11"/>
        <v>394.61292250808418</v>
      </c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</row>
    <row r="125" spans="1:137" s="7" customFormat="1" ht="56" customHeight="1">
      <c r="A125" s="1" t="s">
        <v>0</v>
      </c>
      <c r="B125" s="1" t="s">
        <v>1</v>
      </c>
      <c r="C125" s="2" t="s">
        <v>2</v>
      </c>
      <c r="D125" s="2" t="s">
        <v>36</v>
      </c>
      <c r="E125" s="3">
        <v>725</v>
      </c>
      <c r="F125" s="1" t="s">
        <v>39</v>
      </c>
      <c r="G125" s="3" t="s">
        <v>40</v>
      </c>
      <c r="H125" s="1" t="s">
        <v>41</v>
      </c>
      <c r="I125" s="3" t="s">
        <v>12</v>
      </c>
      <c r="J125" s="3" t="s">
        <v>54</v>
      </c>
      <c r="K125" s="3" t="s">
        <v>121</v>
      </c>
      <c r="L125" s="3"/>
      <c r="M125" s="1"/>
      <c r="N125" s="1"/>
      <c r="O125" s="1"/>
      <c r="P125" s="4">
        <v>5.0789999999999997</v>
      </c>
      <c r="Q125" s="4">
        <v>1.58</v>
      </c>
      <c r="R125" s="4">
        <v>0</v>
      </c>
      <c r="S125" s="28">
        <f>10^(((LOG((P125*Q125)))*1.624)+1.427)</f>
        <v>786.68872688428155</v>
      </c>
      <c r="T125" s="3" t="s">
        <v>147</v>
      </c>
      <c r="U125" s="3">
        <v>0.94299999999999995</v>
      </c>
      <c r="V125" s="3">
        <v>29.1</v>
      </c>
      <c r="W125" s="3" t="s">
        <v>142</v>
      </c>
      <c r="X125" s="1"/>
      <c r="Y125" s="28">
        <f t="shared" si="6"/>
        <v>2011.8297283635718</v>
      </c>
      <c r="Z125" s="28">
        <f t="shared" si="7"/>
        <v>486.01866667979476</v>
      </c>
      <c r="AA125" s="28">
        <f t="shared" si="8"/>
        <v>1285.4910131259251</v>
      </c>
      <c r="AB125" s="28">
        <f t="shared" si="9"/>
        <v>703.54326486708374</v>
      </c>
      <c r="AC125" s="28">
        <f t="shared" si="10"/>
        <v>786.68872688428155</v>
      </c>
      <c r="AD125" s="28">
        <f t="shared" si="11"/>
        <v>388.61529612179891</v>
      </c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</row>
    <row r="126" spans="1:137" s="7" customFormat="1" ht="56" customHeight="1">
      <c r="A126" s="1" t="s">
        <v>0</v>
      </c>
      <c r="B126" s="1" t="s">
        <v>1</v>
      </c>
      <c r="C126" s="2" t="s">
        <v>2</v>
      </c>
      <c r="D126" s="2" t="s">
        <v>36</v>
      </c>
      <c r="E126" s="3">
        <v>725</v>
      </c>
      <c r="F126" s="1" t="s">
        <v>39</v>
      </c>
      <c r="G126" s="3" t="s">
        <v>40</v>
      </c>
      <c r="H126" s="1" t="s">
        <v>41</v>
      </c>
      <c r="I126" s="3" t="s">
        <v>12</v>
      </c>
      <c r="J126" s="3" t="s">
        <v>54</v>
      </c>
      <c r="K126" s="3" t="s">
        <v>121</v>
      </c>
      <c r="L126" s="3"/>
      <c r="M126" s="1"/>
      <c r="N126" s="1"/>
      <c r="O126" s="1"/>
      <c r="P126" s="4">
        <v>5.032</v>
      </c>
      <c r="Q126" s="4">
        <v>1.58</v>
      </c>
      <c r="R126" s="4">
        <v>0</v>
      </c>
      <c r="S126" s="28">
        <f>10^(((LOG((P126*Q126)))*1.624)+1.427)</f>
        <v>774.90042001630297</v>
      </c>
      <c r="T126" s="3" t="s">
        <v>147</v>
      </c>
      <c r="U126" s="3">
        <v>0.94299999999999995</v>
      </c>
      <c r="V126" s="3">
        <v>29.1</v>
      </c>
      <c r="W126" s="3" t="s">
        <v>142</v>
      </c>
      <c r="X126" s="1"/>
      <c r="Y126" s="28">
        <f t="shared" si="6"/>
        <v>1980.4858691979107</v>
      </c>
      <c r="Z126" s="28">
        <f t="shared" si="7"/>
        <v>479.28802588012275</v>
      </c>
      <c r="AA126" s="28">
        <f t="shared" si="8"/>
        <v>1265.5221750234607</v>
      </c>
      <c r="AB126" s="28">
        <f t="shared" si="9"/>
        <v>692.29252988597398</v>
      </c>
      <c r="AC126" s="28">
        <f t="shared" si="10"/>
        <v>774.90042001630297</v>
      </c>
      <c r="AD126" s="28">
        <f t="shared" si="11"/>
        <v>383.34044927190763</v>
      </c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</row>
    <row r="127" spans="1:137" s="7" customFormat="1" ht="56" customHeight="1">
      <c r="A127" s="1" t="s">
        <v>0</v>
      </c>
      <c r="B127" s="1" t="s">
        <v>1</v>
      </c>
      <c r="C127" s="2" t="s">
        <v>2</v>
      </c>
      <c r="D127" s="2" t="s">
        <v>36</v>
      </c>
      <c r="E127" s="3">
        <v>725</v>
      </c>
      <c r="F127" s="1" t="s">
        <v>39</v>
      </c>
      <c r="G127" s="3" t="s">
        <v>40</v>
      </c>
      <c r="H127" s="1" t="s">
        <v>41</v>
      </c>
      <c r="I127" s="3" t="s">
        <v>12</v>
      </c>
      <c r="J127" s="3" t="s">
        <v>54</v>
      </c>
      <c r="K127" s="3" t="s">
        <v>121</v>
      </c>
      <c r="L127" s="3"/>
      <c r="M127" s="1"/>
      <c r="N127" s="1"/>
      <c r="O127" s="1"/>
      <c r="P127" s="4">
        <v>4.91</v>
      </c>
      <c r="Q127" s="4">
        <v>1.5710000000000002</v>
      </c>
      <c r="R127" s="4">
        <v>0</v>
      </c>
      <c r="S127" s="28">
        <f>10^(((LOG((P127*Q127)))*1.624)+1.427)</f>
        <v>737.74532772101384</v>
      </c>
      <c r="T127" s="3" t="s">
        <v>147</v>
      </c>
      <c r="U127" s="3">
        <v>0.94299999999999995</v>
      </c>
      <c r="V127" s="3">
        <v>29.1</v>
      </c>
      <c r="W127" s="3" t="s">
        <v>142</v>
      </c>
      <c r="X127" s="1"/>
      <c r="Y127" s="28">
        <f t="shared" si="6"/>
        <v>1881.8205928546915</v>
      </c>
      <c r="Z127" s="28">
        <f t="shared" si="7"/>
        <v>458.02218660136572</v>
      </c>
      <c r="AA127" s="28">
        <f t="shared" si="8"/>
        <v>1202.6574013496099</v>
      </c>
      <c r="AB127" s="28">
        <f t="shared" si="9"/>
        <v>656.90839531022255</v>
      </c>
      <c r="AC127" s="28">
        <f t="shared" si="10"/>
        <v>737.74532772101384</v>
      </c>
      <c r="AD127" s="28">
        <f t="shared" si="11"/>
        <v>366.66443354206029</v>
      </c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</row>
    <row r="128" spans="1:137" s="7" customFormat="1" ht="56" customHeight="1">
      <c r="A128" s="1" t="s">
        <v>0</v>
      </c>
      <c r="B128" s="1" t="s">
        <v>1</v>
      </c>
      <c r="C128" s="2" t="s">
        <v>2</v>
      </c>
      <c r="D128" s="2" t="s">
        <v>36</v>
      </c>
      <c r="E128" s="3">
        <v>725</v>
      </c>
      <c r="F128" s="1" t="s">
        <v>39</v>
      </c>
      <c r="G128" s="3" t="s">
        <v>40</v>
      </c>
      <c r="H128" s="1" t="s">
        <v>41</v>
      </c>
      <c r="I128" s="3" t="s">
        <v>12</v>
      </c>
      <c r="J128" s="3" t="s">
        <v>54</v>
      </c>
      <c r="K128" s="3" t="s">
        <v>121</v>
      </c>
      <c r="L128" s="3"/>
      <c r="M128" s="1"/>
      <c r="N128" s="1"/>
      <c r="O128" s="1"/>
      <c r="P128" s="4">
        <v>4.9670000000000005</v>
      </c>
      <c r="Q128" s="4">
        <v>1.548</v>
      </c>
      <c r="R128" s="4">
        <v>0</v>
      </c>
      <c r="S128" s="28">
        <f>10^(((LOG((P128*Q128)))*1.624)+1.427)</f>
        <v>733.91362255138756</v>
      </c>
      <c r="T128" s="3" t="s">
        <v>147</v>
      </c>
      <c r="U128" s="3">
        <v>0.94299999999999995</v>
      </c>
      <c r="V128" s="3">
        <v>29.1</v>
      </c>
      <c r="W128" s="3" t="s">
        <v>142</v>
      </c>
      <c r="X128" s="1"/>
      <c r="Y128" s="28">
        <f t="shared" si="6"/>
        <v>1871.6566493958037</v>
      </c>
      <c r="Z128" s="28">
        <f t="shared" si="7"/>
        <v>455.82451076143747</v>
      </c>
      <c r="AA128" s="28">
        <f t="shared" si="8"/>
        <v>1196.1808790095697</v>
      </c>
      <c r="AB128" s="28">
        <f t="shared" si="9"/>
        <v>653.26608472875</v>
      </c>
      <c r="AC128" s="28">
        <f t="shared" si="10"/>
        <v>733.91362255138756</v>
      </c>
      <c r="AD128" s="28">
        <f t="shared" si="11"/>
        <v>364.94021285659045</v>
      </c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</row>
    <row r="129" spans="1:137" s="7" customFormat="1" ht="56" customHeight="1">
      <c r="A129" s="1" t="s">
        <v>0</v>
      </c>
      <c r="B129" s="1" t="s">
        <v>1</v>
      </c>
      <c r="C129" s="2" t="s">
        <v>2</v>
      </c>
      <c r="D129" s="2" t="s">
        <v>36</v>
      </c>
      <c r="E129" s="3">
        <v>725</v>
      </c>
      <c r="F129" s="1" t="s">
        <v>39</v>
      </c>
      <c r="G129" s="3" t="s">
        <v>40</v>
      </c>
      <c r="H129" s="1" t="s">
        <v>41</v>
      </c>
      <c r="I129" s="3" t="s">
        <v>12</v>
      </c>
      <c r="J129" s="3" t="s">
        <v>54</v>
      </c>
      <c r="K129" s="3" t="s">
        <v>121</v>
      </c>
      <c r="L129" s="3"/>
      <c r="M129" s="1"/>
      <c r="N129" s="1"/>
      <c r="O129" s="1"/>
      <c r="P129" s="4">
        <v>4.9850000000000003</v>
      </c>
      <c r="Q129" s="4">
        <v>1.534</v>
      </c>
      <c r="R129" s="4">
        <v>0</v>
      </c>
      <c r="S129" s="28">
        <f>10^(((LOG((P129*Q129)))*1.624)+1.427)</f>
        <v>727.4256455765792</v>
      </c>
      <c r="T129" s="3" t="s">
        <v>147</v>
      </c>
      <c r="U129" s="3">
        <v>0.94299999999999995</v>
      </c>
      <c r="V129" s="3">
        <v>29.1</v>
      </c>
      <c r="W129" s="3" t="s">
        <v>142</v>
      </c>
      <c r="X129" s="1"/>
      <c r="Y129" s="28">
        <f t="shared" si="6"/>
        <v>1854.4515534298462</v>
      </c>
      <c r="Z129" s="28">
        <f t="shared" si="7"/>
        <v>452.10132868760343</v>
      </c>
      <c r="AA129" s="28">
        <f t="shared" si="8"/>
        <v>1185.2174568178509</v>
      </c>
      <c r="AB129" s="28">
        <f t="shared" si="9"/>
        <v>647.10173701443944</v>
      </c>
      <c r="AC129" s="28">
        <f t="shared" si="10"/>
        <v>727.4256455765792</v>
      </c>
      <c r="AD129" s="28">
        <f t="shared" si="11"/>
        <v>362.01875269902899</v>
      </c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</row>
    <row r="130" spans="1:137" s="7" customFormat="1" ht="56" customHeight="1">
      <c r="A130" s="1" t="s">
        <v>0</v>
      </c>
      <c r="B130" s="1" t="s">
        <v>1</v>
      </c>
      <c r="C130" s="2" t="s">
        <v>2</v>
      </c>
      <c r="D130" s="2" t="s">
        <v>36</v>
      </c>
      <c r="E130" s="3">
        <v>725</v>
      </c>
      <c r="F130" s="1" t="s">
        <v>39</v>
      </c>
      <c r="G130" s="3" t="s">
        <v>40</v>
      </c>
      <c r="H130" s="1" t="s">
        <v>41</v>
      </c>
      <c r="I130" s="3" t="s">
        <v>12</v>
      </c>
      <c r="J130" s="3" t="s">
        <v>54</v>
      </c>
      <c r="K130" s="3" t="s">
        <v>121</v>
      </c>
      <c r="L130" s="3"/>
      <c r="M130" s="1"/>
      <c r="N130" s="1"/>
      <c r="O130" s="1"/>
      <c r="P130" s="4">
        <v>4.6579999999999995</v>
      </c>
      <c r="Q130" s="4">
        <v>1.6379999999999999</v>
      </c>
      <c r="R130" s="4">
        <v>0</v>
      </c>
      <c r="S130" s="28">
        <f>10^(((LOG((P130*Q130)))*1.624)+1.427)</f>
        <v>724.77254202876884</v>
      </c>
      <c r="T130" s="3" t="s">
        <v>147</v>
      </c>
      <c r="U130" s="3">
        <v>0.94299999999999995</v>
      </c>
      <c r="V130" s="3">
        <v>29.1</v>
      </c>
      <c r="W130" s="3" t="s">
        <v>142</v>
      </c>
      <c r="X130" s="1"/>
      <c r="Y130" s="28">
        <f t="shared" si="6"/>
        <v>1847.4177055502589</v>
      </c>
      <c r="Z130" s="28">
        <f t="shared" si="7"/>
        <v>450.57809282173571</v>
      </c>
      <c r="AA130" s="28">
        <f t="shared" si="8"/>
        <v>1180.7352654184485</v>
      </c>
      <c r="AB130" s="28">
        <f t="shared" si="9"/>
        <v>644.58204466604161</v>
      </c>
      <c r="AC130" s="28">
        <f t="shared" si="10"/>
        <v>724.77254202876884</v>
      </c>
      <c r="AD130" s="28">
        <f t="shared" si="11"/>
        <v>360.82338045924791</v>
      </c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</row>
    <row r="131" spans="1:137" s="7" customFormat="1" ht="56" customHeight="1">
      <c r="A131" s="1" t="s">
        <v>0</v>
      </c>
      <c r="B131" s="1" t="s">
        <v>1</v>
      </c>
      <c r="C131" s="2" t="s">
        <v>2</v>
      </c>
      <c r="D131" s="2" t="s">
        <v>36</v>
      </c>
      <c r="E131" s="3">
        <v>725</v>
      </c>
      <c r="F131" s="1" t="s">
        <v>39</v>
      </c>
      <c r="G131" s="3" t="s">
        <v>40</v>
      </c>
      <c r="H131" s="1" t="s">
        <v>41</v>
      </c>
      <c r="I131" s="3" t="s">
        <v>12</v>
      </c>
      <c r="J131" s="3" t="s">
        <v>54</v>
      </c>
      <c r="K131" s="3" t="s">
        <v>121</v>
      </c>
      <c r="L131" s="3"/>
      <c r="M131" s="1"/>
      <c r="N131" s="1"/>
      <c r="O131" s="1"/>
      <c r="P131" s="4">
        <v>4.5939999999999994</v>
      </c>
      <c r="Q131" s="4">
        <v>1.6420000000000001</v>
      </c>
      <c r="R131" s="4">
        <v>0</v>
      </c>
      <c r="S131" s="28">
        <f>10^(((LOG((P131*Q131)))*1.624)+1.427)</f>
        <v>711.48241294424849</v>
      </c>
      <c r="T131" s="3" t="s">
        <v>147</v>
      </c>
      <c r="U131" s="3">
        <v>0.94299999999999995</v>
      </c>
      <c r="V131" s="3">
        <v>29.1</v>
      </c>
      <c r="W131" s="3" t="s">
        <v>142</v>
      </c>
      <c r="X131" s="1"/>
      <c r="Y131" s="28">
        <f t="shared" ref="Y131:Y194" si="12">10^((((LOG(P131*Q131))*1.689)+1.776))</f>
        <v>1812.1988005167059</v>
      </c>
      <c r="Z131" s="28">
        <f t="shared" ref="Z131:Z194" si="13">10^((((LOG(P131*Q131))*1.5)+1.33))</f>
        <v>442.94134031016239</v>
      </c>
      <c r="AA131" s="28">
        <f t="shared" ref="AA131:AA194" si="14">10^((((LOG(P131*Q131))*1.684)+1.586))</f>
        <v>1158.2918962263891</v>
      </c>
      <c r="AB131" s="28">
        <f t="shared" ref="AB131:AB194" si="15">10^((((LOG(P131*Q131))*1.734)+1.279))</f>
        <v>631.96965443817919</v>
      </c>
      <c r="AC131" s="28">
        <f t="shared" ref="AC131:AC194" si="16">10^((((LOG(P131*Q131))*1.624)+1.427))</f>
        <v>711.48241294424849</v>
      </c>
      <c r="AD131" s="28">
        <f t="shared" ref="AD131:AD194" si="17">10^((((LOG(P131*Q131))*1.47)+1.26))</f>
        <v>354.82915022565015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</row>
    <row r="132" spans="1:137" s="7" customFormat="1" ht="56" customHeight="1">
      <c r="A132" s="1" t="s">
        <v>0</v>
      </c>
      <c r="B132" s="1" t="s">
        <v>1</v>
      </c>
      <c r="C132" s="2" t="s">
        <v>2</v>
      </c>
      <c r="D132" s="2" t="s">
        <v>36</v>
      </c>
      <c r="E132" s="3">
        <v>725</v>
      </c>
      <c r="F132" s="1" t="s">
        <v>39</v>
      </c>
      <c r="G132" s="3" t="s">
        <v>40</v>
      </c>
      <c r="H132" s="1" t="s">
        <v>41</v>
      </c>
      <c r="I132" s="3" t="s">
        <v>12</v>
      </c>
      <c r="J132" s="3" t="s">
        <v>54</v>
      </c>
      <c r="K132" s="3" t="s">
        <v>121</v>
      </c>
      <c r="L132" s="3"/>
      <c r="M132" s="1"/>
      <c r="N132" s="1"/>
      <c r="O132" s="1"/>
      <c r="P132" s="4">
        <v>4.867</v>
      </c>
      <c r="Q132" s="4">
        <v>1.548</v>
      </c>
      <c r="R132" s="4">
        <v>0</v>
      </c>
      <c r="S132" s="28">
        <f>10^(((LOG((P132*Q132)))*1.624)+1.427)</f>
        <v>710.06884738143492</v>
      </c>
      <c r="T132" s="3" t="s">
        <v>147</v>
      </c>
      <c r="U132" s="3">
        <v>0.94299999999999995</v>
      </c>
      <c r="V132" s="3">
        <v>29.1</v>
      </c>
      <c r="W132" s="3" t="s">
        <v>142</v>
      </c>
      <c r="X132" s="1"/>
      <c r="Y132" s="28">
        <f t="shared" si="12"/>
        <v>1808.454385559432</v>
      </c>
      <c r="Z132" s="28">
        <f t="shared" si="13"/>
        <v>442.12844203819134</v>
      </c>
      <c r="AA132" s="28">
        <f t="shared" si="14"/>
        <v>1155.9056793252605</v>
      </c>
      <c r="AB132" s="28">
        <f t="shared" si="15"/>
        <v>630.62910807376522</v>
      </c>
      <c r="AC132" s="28">
        <f t="shared" si="16"/>
        <v>710.06884738143492</v>
      </c>
      <c r="AD132" s="28">
        <f t="shared" si="17"/>
        <v>354.1909700239446</v>
      </c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</row>
    <row r="133" spans="1:137" s="7" customFormat="1" ht="56" customHeight="1">
      <c r="A133" s="1" t="s">
        <v>0</v>
      </c>
      <c r="B133" s="1" t="s">
        <v>1</v>
      </c>
      <c r="C133" s="2" t="s">
        <v>2</v>
      </c>
      <c r="D133" s="2" t="s">
        <v>36</v>
      </c>
      <c r="E133" s="3">
        <v>725</v>
      </c>
      <c r="F133" s="1" t="s">
        <v>39</v>
      </c>
      <c r="G133" s="3" t="s">
        <v>40</v>
      </c>
      <c r="H133" s="1" t="s">
        <v>41</v>
      </c>
      <c r="I133" s="3" t="s">
        <v>12</v>
      </c>
      <c r="J133" s="3" t="s">
        <v>54</v>
      </c>
      <c r="K133" s="3" t="s">
        <v>121</v>
      </c>
      <c r="L133" s="3"/>
      <c r="M133" s="1"/>
      <c r="N133" s="1"/>
      <c r="O133" s="1"/>
      <c r="P133" s="4">
        <v>5.0679999999999996</v>
      </c>
      <c r="Q133" s="4">
        <v>1.4849999999999999</v>
      </c>
      <c r="R133" s="4">
        <v>0</v>
      </c>
      <c r="S133" s="28">
        <f>10^(((LOG((P133*Q133)))*1.624)+1.427)</f>
        <v>708.82399242588906</v>
      </c>
      <c r="T133" s="3" t="s">
        <v>147</v>
      </c>
      <c r="U133" s="3">
        <v>0.94299999999999995</v>
      </c>
      <c r="V133" s="3">
        <v>29.1</v>
      </c>
      <c r="W133" s="3" t="s">
        <v>142</v>
      </c>
      <c r="X133" s="1"/>
      <c r="Y133" s="28">
        <f t="shared" si="12"/>
        <v>1805.1571176868813</v>
      </c>
      <c r="Z133" s="28">
        <f t="shared" si="13"/>
        <v>441.41246174971286</v>
      </c>
      <c r="AA133" s="28">
        <f t="shared" si="14"/>
        <v>1153.8044053591839</v>
      </c>
      <c r="AB133" s="28">
        <f t="shared" si="15"/>
        <v>629.44870706093707</v>
      </c>
      <c r="AC133" s="28">
        <f t="shared" si="16"/>
        <v>708.82399242588906</v>
      </c>
      <c r="AD133" s="28">
        <f t="shared" si="17"/>
        <v>353.62885756753423</v>
      </c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</row>
    <row r="134" spans="1:137" s="7" customFormat="1" ht="56" customHeight="1">
      <c r="A134" s="1" t="s">
        <v>0</v>
      </c>
      <c r="B134" s="1" t="s">
        <v>1</v>
      </c>
      <c r="C134" s="2" t="s">
        <v>2</v>
      </c>
      <c r="D134" s="2" t="s">
        <v>36</v>
      </c>
      <c r="E134" s="3">
        <v>725</v>
      </c>
      <c r="F134" s="1" t="s">
        <v>39</v>
      </c>
      <c r="G134" s="3" t="s">
        <v>40</v>
      </c>
      <c r="H134" s="1" t="s">
        <v>41</v>
      </c>
      <c r="I134" s="3" t="s">
        <v>12</v>
      </c>
      <c r="J134" s="3" t="s">
        <v>54</v>
      </c>
      <c r="K134" s="3" t="s">
        <v>121</v>
      </c>
      <c r="L134" s="3"/>
      <c r="M134" s="1"/>
      <c r="N134" s="1"/>
      <c r="O134" s="1"/>
      <c r="P134" s="4">
        <v>4.9729999999999999</v>
      </c>
      <c r="Q134" s="4">
        <v>1.512</v>
      </c>
      <c r="R134" s="4">
        <v>0</v>
      </c>
      <c r="S134" s="28">
        <f>10^(((LOG((P134*Q134)))*1.624)+1.427)</f>
        <v>707.7835857101046</v>
      </c>
      <c r="T134" s="3" t="s">
        <v>147</v>
      </c>
      <c r="U134" s="3">
        <v>0.94299999999999995</v>
      </c>
      <c r="V134" s="3">
        <v>29.1</v>
      </c>
      <c r="W134" s="3" t="s">
        <v>142</v>
      </c>
      <c r="X134" s="1"/>
      <c r="Y134" s="28">
        <f t="shared" si="12"/>
        <v>1802.4015530204342</v>
      </c>
      <c r="Z134" s="28">
        <f t="shared" si="13"/>
        <v>440.81399653831892</v>
      </c>
      <c r="AA134" s="28">
        <f t="shared" si="14"/>
        <v>1152.0483378348417</v>
      </c>
      <c r="AB134" s="28">
        <f t="shared" si="15"/>
        <v>628.46227642315068</v>
      </c>
      <c r="AC134" s="28">
        <f t="shared" si="16"/>
        <v>707.7835857101046</v>
      </c>
      <c r="AD134" s="28">
        <f t="shared" si="17"/>
        <v>353.15899160579806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</row>
    <row r="135" spans="1:137" s="7" customFormat="1" ht="56" customHeight="1">
      <c r="A135" s="1" t="s">
        <v>0</v>
      </c>
      <c r="B135" s="1" t="s">
        <v>1</v>
      </c>
      <c r="C135" s="2" t="s">
        <v>2</v>
      </c>
      <c r="D135" s="2" t="s">
        <v>36</v>
      </c>
      <c r="E135" s="3">
        <v>725</v>
      </c>
      <c r="F135" s="1" t="s">
        <v>39</v>
      </c>
      <c r="G135" s="3" t="s">
        <v>40</v>
      </c>
      <c r="H135" s="1" t="s">
        <v>41</v>
      </c>
      <c r="I135" s="3" t="s">
        <v>12</v>
      </c>
      <c r="J135" s="3" t="s">
        <v>54</v>
      </c>
      <c r="K135" s="3" t="s">
        <v>121</v>
      </c>
      <c r="L135" s="3"/>
      <c r="M135" s="1"/>
      <c r="N135" s="1"/>
      <c r="O135" s="1"/>
      <c r="P135" s="4">
        <v>4.7799999999999994</v>
      </c>
      <c r="Q135" s="4">
        <v>1.5720000000000001</v>
      </c>
      <c r="R135" s="4">
        <v>0</v>
      </c>
      <c r="S135" s="28">
        <f>10^(((LOG((P135*Q135)))*1.624)+1.427)</f>
        <v>707.01695999853541</v>
      </c>
      <c r="T135" s="3" t="s">
        <v>147</v>
      </c>
      <c r="U135" s="3">
        <v>0.94299999999999995</v>
      </c>
      <c r="V135" s="3">
        <v>29.1</v>
      </c>
      <c r="W135" s="3" t="s">
        <v>142</v>
      </c>
      <c r="X135" s="1"/>
      <c r="Y135" s="28">
        <f t="shared" si="12"/>
        <v>1800.3712135637422</v>
      </c>
      <c r="Z135" s="28">
        <f t="shared" si="13"/>
        <v>440.37297330478339</v>
      </c>
      <c r="AA135" s="28">
        <f t="shared" si="14"/>
        <v>1150.7544370827004</v>
      </c>
      <c r="AB135" s="28">
        <f t="shared" si="15"/>
        <v>627.7354859265746</v>
      </c>
      <c r="AC135" s="28">
        <f t="shared" si="16"/>
        <v>707.01695999853541</v>
      </c>
      <c r="AD135" s="28">
        <f t="shared" si="17"/>
        <v>352.81272805058552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</row>
    <row r="136" spans="1:137" s="7" customFormat="1" ht="56" customHeight="1">
      <c r="A136" s="1" t="s">
        <v>0</v>
      </c>
      <c r="B136" s="1" t="s">
        <v>1</v>
      </c>
      <c r="C136" s="2" t="s">
        <v>2</v>
      </c>
      <c r="D136" s="2" t="s">
        <v>36</v>
      </c>
      <c r="E136" s="3">
        <v>725</v>
      </c>
      <c r="F136" s="1" t="s">
        <v>39</v>
      </c>
      <c r="G136" s="3" t="s">
        <v>40</v>
      </c>
      <c r="H136" s="1" t="s">
        <v>41</v>
      </c>
      <c r="I136" s="3" t="s">
        <v>12</v>
      </c>
      <c r="J136" s="3" t="s">
        <v>54</v>
      </c>
      <c r="K136" s="3" t="s">
        <v>121</v>
      </c>
      <c r="L136" s="3"/>
      <c r="M136" s="1"/>
      <c r="N136" s="1"/>
      <c r="O136" s="1"/>
      <c r="P136" s="4">
        <v>4.8100000000000005</v>
      </c>
      <c r="Q136" s="4">
        <v>1.556</v>
      </c>
      <c r="R136" s="4">
        <v>0</v>
      </c>
      <c r="S136" s="28">
        <f>10^(((LOG((P136*Q136)))*1.624)+1.427)</f>
        <v>702.46903063981642</v>
      </c>
      <c r="T136" s="3" t="s">
        <v>147</v>
      </c>
      <c r="U136" s="3">
        <v>0.94299999999999995</v>
      </c>
      <c r="V136" s="3">
        <v>29.1</v>
      </c>
      <c r="W136" s="3" t="s">
        <v>142</v>
      </c>
      <c r="X136" s="1"/>
      <c r="Y136" s="28">
        <f t="shared" si="12"/>
        <v>1788.3282454208299</v>
      </c>
      <c r="Z136" s="28">
        <f t="shared" si="13"/>
        <v>437.7558953620586</v>
      </c>
      <c r="AA136" s="28">
        <f t="shared" si="14"/>
        <v>1143.0795696527784</v>
      </c>
      <c r="AB136" s="28">
        <f t="shared" si="15"/>
        <v>623.42497435772736</v>
      </c>
      <c r="AC136" s="28">
        <f t="shared" si="16"/>
        <v>702.46903063981642</v>
      </c>
      <c r="AD136" s="28">
        <f t="shared" si="17"/>
        <v>350.75782100705408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</row>
    <row r="137" spans="1:137" s="7" customFormat="1" ht="56" customHeight="1">
      <c r="A137" s="1" t="s">
        <v>0</v>
      </c>
      <c r="B137" s="1" t="s">
        <v>1</v>
      </c>
      <c r="C137" s="2" t="s">
        <v>2</v>
      </c>
      <c r="D137" s="2" t="s">
        <v>36</v>
      </c>
      <c r="E137" s="3">
        <v>725</v>
      </c>
      <c r="F137" s="1" t="s">
        <v>39</v>
      </c>
      <c r="G137" s="3" t="s">
        <v>40</v>
      </c>
      <c r="H137" s="1" t="s">
        <v>41</v>
      </c>
      <c r="I137" s="3" t="s">
        <v>12</v>
      </c>
      <c r="J137" s="3" t="s">
        <v>54</v>
      </c>
      <c r="K137" s="3" t="s">
        <v>121</v>
      </c>
      <c r="L137" s="3"/>
      <c r="M137" s="1"/>
      <c r="N137" s="1"/>
      <c r="O137" s="1"/>
      <c r="P137" s="4">
        <v>4.6950000000000003</v>
      </c>
      <c r="Q137" s="4">
        <v>1.593</v>
      </c>
      <c r="R137" s="4">
        <v>0</v>
      </c>
      <c r="S137" s="28">
        <f>10^(((LOG((P137*Q137)))*1.624)+1.427)</f>
        <v>701.6727792212472</v>
      </c>
      <c r="T137" s="3" t="s">
        <v>147</v>
      </c>
      <c r="U137" s="3">
        <v>0.94299999999999995</v>
      </c>
      <c r="V137" s="3">
        <v>29.1</v>
      </c>
      <c r="W137" s="3" t="s">
        <v>142</v>
      </c>
      <c r="X137" s="1"/>
      <c r="Y137" s="28">
        <f t="shared" si="12"/>
        <v>1786.2200831240034</v>
      </c>
      <c r="Z137" s="28">
        <f t="shared" si="13"/>
        <v>437.29756452802133</v>
      </c>
      <c r="AA137" s="28">
        <f t="shared" si="14"/>
        <v>1141.7360424494539</v>
      </c>
      <c r="AB137" s="28">
        <f t="shared" si="15"/>
        <v>622.67048412350334</v>
      </c>
      <c r="AC137" s="28">
        <f t="shared" si="16"/>
        <v>701.6727792212472</v>
      </c>
      <c r="AD137" s="28">
        <f t="shared" si="17"/>
        <v>350.39791834454587</v>
      </c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</row>
    <row r="138" spans="1:137" s="7" customFormat="1" ht="56" customHeight="1">
      <c r="A138" s="1" t="s">
        <v>0</v>
      </c>
      <c r="B138" s="1" t="s">
        <v>1</v>
      </c>
      <c r="C138" s="2" t="s">
        <v>2</v>
      </c>
      <c r="D138" s="2" t="s">
        <v>36</v>
      </c>
      <c r="E138" s="3">
        <v>725</v>
      </c>
      <c r="F138" s="1" t="s">
        <v>39</v>
      </c>
      <c r="G138" s="3" t="s">
        <v>40</v>
      </c>
      <c r="H138" s="1" t="s">
        <v>41</v>
      </c>
      <c r="I138" s="3" t="s">
        <v>12</v>
      </c>
      <c r="J138" s="3" t="s">
        <v>54</v>
      </c>
      <c r="K138" s="3" t="s">
        <v>121</v>
      </c>
      <c r="L138" s="3"/>
      <c r="M138" s="1"/>
      <c r="N138" s="1"/>
      <c r="O138" s="1"/>
      <c r="P138" s="4">
        <v>4.9180000000000001</v>
      </c>
      <c r="Q138" s="4">
        <v>1.5169999999999999</v>
      </c>
      <c r="R138" s="4">
        <v>0</v>
      </c>
      <c r="S138" s="28">
        <f>10^(((LOG((P138*Q138)))*1.624)+1.427)</f>
        <v>698.85189450669725</v>
      </c>
      <c r="T138" s="3" t="s">
        <v>147</v>
      </c>
      <c r="U138" s="3">
        <v>0.94299999999999995</v>
      </c>
      <c r="V138" s="3">
        <v>29.1</v>
      </c>
      <c r="W138" s="3" t="s">
        <v>142</v>
      </c>
      <c r="X138" s="1"/>
      <c r="Y138" s="28">
        <f t="shared" si="12"/>
        <v>1778.7522549944392</v>
      </c>
      <c r="Z138" s="28">
        <f t="shared" si="13"/>
        <v>435.67351320756239</v>
      </c>
      <c r="AA138" s="28">
        <f t="shared" si="14"/>
        <v>1136.9767741744176</v>
      </c>
      <c r="AB138" s="28">
        <f t="shared" si="15"/>
        <v>619.99801406529264</v>
      </c>
      <c r="AC138" s="28">
        <f t="shared" si="16"/>
        <v>698.85189450669725</v>
      </c>
      <c r="AD138" s="28">
        <f t="shared" si="17"/>
        <v>349.12257701909175</v>
      </c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</row>
    <row r="139" spans="1:137" s="7" customFormat="1" ht="56" customHeight="1">
      <c r="A139" s="1" t="s">
        <v>0</v>
      </c>
      <c r="B139" s="1" t="s">
        <v>1</v>
      </c>
      <c r="C139" s="2" t="s">
        <v>2</v>
      </c>
      <c r="D139" s="2" t="s">
        <v>36</v>
      </c>
      <c r="E139" s="3">
        <v>725</v>
      </c>
      <c r="F139" s="1" t="s">
        <v>39</v>
      </c>
      <c r="G139" s="3" t="s">
        <v>40</v>
      </c>
      <c r="H139" s="1" t="s">
        <v>41</v>
      </c>
      <c r="I139" s="3" t="s">
        <v>12</v>
      </c>
      <c r="J139" s="3" t="s">
        <v>54</v>
      </c>
      <c r="K139" s="3" t="s">
        <v>121</v>
      </c>
      <c r="L139" s="3"/>
      <c r="M139" s="1"/>
      <c r="N139" s="1"/>
      <c r="O139" s="1"/>
      <c r="P139" s="4">
        <v>4.8130000000000006</v>
      </c>
      <c r="Q139" s="4">
        <v>1.5390000000000001</v>
      </c>
      <c r="R139" s="4">
        <v>0</v>
      </c>
      <c r="S139" s="28">
        <f>10^(((LOG((P139*Q139)))*1.624)+1.427)</f>
        <v>690.74679414522484</v>
      </c>
      <c r="T139" s="3" t="s">
        <v>147</v>
      </c>
      <c r="U139" s="3">
        <v>0.94299999999999995</v>
      </c>
      <c r="V139" s="3">
        <v>29.1</v>
      </c>
      <c r="W139" s="3" t="s">
        <v>142</v>
      </c>
      <c r="X139" s="1"/>
      <c r="Y139" s="28">
        <f t="shared" si="12"/>
        <v>1757.3020645858287</v>
      </c>
      <c r="Z139" s="28">
        <f t="shared" si="13"/>
        <v>431.00441835230146</v>
      </c>
      <c r="AA139" s="28">
        <f t="shared" si="14"/>
        <v>1123.3061765048392</v>
      </c>
      <c r="AB139" s="28">
        <f t="shared" si="15"/>
        <v>612.32342055162962</v>
      </c>
      <c r="AC139" s="28">
        <f t="shared" si="16"/>
        <v>690.74679414522484</v>
      </c>
      <c r="AD139" s="28">
        <f t="shared" si="17"/>
        <v>345.45548117735854</v>
      </c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</row>
    <row r="140" spans="1:137" s="7" customFormat="1" ht="56" customHeight="1">
      <c r="A140" s="1" t="s">
        <v>0</v>
      </c>
      <c r="B140" s="1" t="s">
        <v>1</v>
      </c>
      <c r="C140" s="2" t="s">
        <v>2</v>
      </c>
      <c r="D140" s="2" t="s">
        <v>36</v>
      </c>
      <c r="E140" s="3">
        <v>725</v>
      </c>
      <c r="F140" s="1" t="s">
        <v>39</v>
      </c>
      <c r="G140" s="3" t="s">
        <v>40</v>
      </c>
      <c r="H140" s="1" t="s">
        <v>41</v>
      </c>
      <c r="I140" s="3" t="s">
        <v>12</v>
      </c>
      <c r="J140" s="3" t="s">
        <v>54</v>
      </c>
      <c r="K140" s="3" t="s">
        <v>121</v>
      </c>
      <c r="L140" s="3"/>
      <c r="M140" s="1"/>
      <c r="N140" s="1"/>
      <c r="O140" s="1"/>
      <c r="P140" s="4">
        <v>4.6929999999999996</v>
      </c>
      <c r="Q140" s="4">
        <v>1.5720000000000001</v>
      </c>
      <c r="R140" s="4">
        <v>0</v>
      </c>
      <c r="S140" s="28">
        <f>10^(((LOG((P140*Q140)))*1.624)+1.427)</f>
        <v>686.23778604542542</v>
      </c>
      <c r="T140" s="3" t="s">
        <v>147</v>
      </c>
      <c r="U140" s="3">
        <v>0.94299999999999995</v>
      </c>
      <c r="V140" s="3">
        <v>29.1</v>
      </c>
      <c r="W140" s="3" t="s">
        <v>142</v>
      </c>
      <c r="X140" s="1"/>
      <c r="Y140" s="28">
        <f t="shared" si="12"/>
        <v>1745.3733039306733</v>
      </c>
      <c r="Z140" s="28">
        <f t="shared" si="13"/>
        <v>428.40511141544869</v>
      </c>
      <c r="AA140" s="28">
        <f t="shared" si="14"/>
        <v>1115.703546357513</v>
      </c>
      <c r="AB140" s="28">
        <f t="shared" si="15"/>
        <v>608.05654615136962</v>
      </c>
      <c r="AC140" s="28">
        <f t="shared" si="16"/>
        <v>686.23778604542542</v>
      </c>
      <c r="AD140" s="28">
        <f t="shared" si="17"/>
        <v>343.41364802203657</v>
      </c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</row>
    <row r="141" spans="1:137" s="7" customFormat="1" ht="56" customHeight="1">
      <c r="A141" s="1" t="s">
        <v>0</v>
      </c>
      <c r="B141" s="1" t="s">
        <v>1</v>
      </c>
      <c r="C141" s="2" t="s">
        <v>2</v>
      </c>
      <c r="D141" s="2" t="s">
        <v>36</v>
      </c>
      <c r="E141" s="3">
        <v>725</v>
      </c>
      <c r="F141" s="1" t="s">
        <v>39</v>
      </c>
      <c r="G141" s="3" t="s">
        <v>40</v>
      </c>
      <c r="H141" s="1" t="s">
        <v>41</v>
      </c>
      <c r="I141" s="3" t="s">
        <v>12</v>
      </c>
      <c r="J141" s="3" t="s">
        <v>54</v>
      </c>
      <c r="K141" s="3" t="s">
        <v>121</v>
      </c>
      <c r="L141" s="3"/>
      <c r="M141" s="1"/>
      <c r="N141" s="1"/>
      <c r="O141" s="1"/>
      <c r="P141" s="4">
        <v>4.7380000000000004</v>
      </c>
      <c r="Q141" s="4">
        <v>1.556</v>
      </c>
      <c r="R141" s="4">
        <v>0</v>
      </c>
      <c r="S141" s="28">
        <f>10^(((LOG((P141*Q141)))*1.624)+1.427)</f>
        <v>685.47236383245388</v>
      </c>
      <c r="T141" s="3" t="s">
        <v>147</v>
      </c>
      <c r="U141" s="3">
        <v>0.94299999999999995</v>
      </c>
      <c r="V141" s="3">
        <v>29.1</v>
      </c>
      <c r="W141" s="3" t="s">
        <v>142</v>
      </c>
      <c r="X141" s="1"/>
      <c r="Y141" s="28">
        <f t="shared" si="12"/>
        <v>1743.3486598423017</v>
      </c>
      <c r="Z141" s="28">
        <f t="shared" si="13"/>
        <v>427.96373938140135</v>
      </c>
      <c r="AA141" s="28">
        <f t="shared" si="14"/>
        <v>1114.4131522897389</v>
      </c>
      <c r="AB141" s="28">
        <f t="shared" si="15"/>
        <v>607.33241528658857</v>
      </c>
      <c r="AC141" s="28">
        <f t="shared" si="16"/>
        <v>685.47236383245388</v>
      </c>
      <c r="AD141" s="28">
        <f t="shared" si="17"/>
        <v>343.06691255204368</v>
      </c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</row>
    <row r="142" spans="1:137" s="7" customFormat="1" ht="56" customHeight="1">
      <c r="A142" s="1" t="s">
        <v>0</v>
      </c>
      <c r="B142" s="1" t="s">
        <v>1</v>
      </c>
      <c r="C142" s="2" t="s">
        <v>2</v>
      </c>
      <c r="D142" s="2" t="s">
        <v>36</v>
      </c>
      <c r="E142" s="3">
        <v>725</v>
      </c>
      <c r="F142" s="1" t="s">
        <v>39</v>
      </c>
      <c r="G142" s="3" t="s">
        <v>40</v>
      </c>
      <c r="H142" s="1" t="s">
        <v>41</v>
      </c>
      <c r="I142" s="3" t="s">
        <v>12</v>
      </c>
      <c r="J142" s="3" t="s">
        <v>54</v>
      </c>
      <c r="K142" s="3" t="s">
        <v>121</v>
      </c>
      <c r="L142" s="3"/>
      <c r="M142" s="1"/>
      <c r="N142" s="1"/>
      <c r="O142" s="1"/>
      <c r="P142" s="4">
        <v>4.9489999999999998</v>
      </c>
      <c r="Q142" s="4">
        <v>1.4830000000000001</v>
      </c>
      <c r="R142" s="4">
        <v>0</v>
      </c>
      <c r="S142" s="28">
        <f>10^(((LOG((P142*Q142)))*1.624)+1.427)</f>
        <v>680.50226374884994</v>
      </c>
      <c r="T142" s="3" t="s">
        <v>147</v>
      </c>
      <c r="U142" s="3">
        <v>0.94299999999999995</v>
      </c>
      <c r="V142" s="3">
        <v>29.1</v>
      </c>
      <c r="W142" s="3" t="s">
        <v>142</v>
      </c>
      <c r="X142" s="1"/>
      <c r="Y142" s="28">
        <f t="shared" si="12"/>
        <v>1730.2042862889364</v>
      </c>
      <c r="Z142" s="28">
        <f t="shared" si="13"/>
        <v>425.09687000262608</v>
      </c>
      <c r="AA142" s="28">
        <f t="shared" si="14"/>
        <v>1106.0355610527474</v>
      </c>
      <c r="AB142" s="28">
        <f t="shared" si="15"/>
        <v>602.63176637011657</v>
      </c>
      <c r="AC142" s="28">
        <f t="shared" si="16"/>
        <v>680.50226374884994</v>
      </c>
      <c r="AD142" s="28">
        <f t="shared" si="17"/>
        <v>340.81456710250546</v>
      </c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</row>
    <row r="143" spans="1:137" s="7" customFormat="1" ht="56" customHeight="1">
      <c r="A143" s="1" t="s">
        <v>0</v>
      </c>
      <c r="B143" s="1" t="s">
        <v>1</v>
      </c>
      <c r="C143" s="2" t="s">
        <v>2</v>
      </c>
      <c r="D143" s="2" t="s">
        <v>36</v>
      </c>
      <c r="E143" s="3">
        <v>725</v>
      </c>
      <c r="F143" s="1" t="s">
        <v>39</v>
      </c>
      <c r="G143" s="3" t="s">
        <v>40</v>
      </c>
      <c r="H143" s="1" t="s">
        <v>41</v>
      </c>
      <c r="I143" s="3" t="s">
        <v>12</v>
      </c>
      <c r="J143" s="3" t="s">
        <v>54</v>
      </c>
      <c r="K143" s="3" t="s">
        <v>121</v>
      </c>
      <c r="L143" s="3"/>
      <c r="M143" s="1"/>
      <c r="N143" s="1"/>
      <c r="O143" s="1"/>
      <c r="P143" s="4">
        <v>4.3579999999999997</v>
      </c>
      <c r="Q143" s="4">
        <v>1.6780000000000002</v>
      </c>
      <c r="R143" s="4">
        <v>0</v>
      </c>
      <c r="S143" s="28">
        <f>10^(((LOG((P143*Q143)))*1.624)+1.427)</f>
        <v>676.49500181266956</v>
      </c>
      <c r="T143" s="3" t="s">
        <v>147</v>
      </c>
      <c r="U143" s="3">
        <v>0.94299999999999995</v>
      </c>
      <c r="V143" s="3">
        <v>29.1</v>
      </c>
      <c r="W143" s="3" t="s">
        <v>142</v>
      </c>
      <c r="X143" s="1"/>
      <c r="Y143" s="28">
        <f t="shared" si="12"/>
        <v>1719.6091173600673</v>
      </c>
      <c r="Z143" s="28">
        <f t="shared" si="13"/>
        <v>422.78422416223964</v>
      </c>
      <c r="AA143" s="28">
        <f t="shared" si="14"/>
        <v>1099.2825731059677</v>
      </c>
      <c r="AB143" s="28">
        <f t="shared" si="15"/>
        <v>598.84344803345152</v>
      </c>
      <c r="AC143" s="28">
        <f t="shared" si="16"/>
        <v>676.49500181266956</v>
      </c>
      <c r="AD143" s="28">
        <f t="shared" si="17"/>
        <v>338.99742405258485</v>
      </c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</row>
    <row r="144" spans="1:137" s="7" customFormat="1" ht="56" customHeight="1">
      <c r="A144" s="1" t="s">
        <v>0</v>
      </c>
      <c r="B144" s="1" t="s">
        <v>1</v>
      </c>
      <c r="C144" s="2" t="s">
        <v>2</v>
      </c>
      <c r="D144" s="2" t="s">
        <v>36</v>
      </c>
      <c r="E144" s="3">
        <v>725</v>
      </c>
      <c r="F144" s="1" t="s">
        <v>39</v>
      </c>
      <c r="G144" s="3" t="s">
        <v>40</v>
      </c>
      <c r="H144" s="1" t="s">
        <v>41</v>
      </c>
      <c r="I144" s="3" t="s">
        <v>12</v>
      </c>
      <c r="J144" s="3" t="s">
        <v>54</v>
      </c>
      <c r="K144" s="3" t="s">
        <v>121</v>
      </c>
      <c r="L144" s="3"/>
      <c r="M144" s="1"/>
      <c r="N144" s="1"/>
      <c r="O144" s="1"/>
      <c r="P144" s="4">
        <v>4.6390000000000002</v>
      </c>
      <c r="Q144" s="4">
        <v>1.5710000000000002</v>
      </c>
      <c r="R144" s="4">
        <v>0</v>
      </c>
      <c r="S144" s="28">
        <f>10^(((LOG((P144*Q144)))*1.624)+1.427)</f>
        <v>672.76486969215784</v>
      </c>
      <c r="T144" s="3" t="s">
        <v>147</v>
      </c>
      <c r="U144" s="3">
        <v>0.94299999999999995</v>
      </c>
      <c r="V144" s="3">
        <v>29.1</v>
      </c>
      <c r="W144" s="3" t="s">
        <v>142</v>
      </c>
      <c r="X144" s="1"/>
      <c r="Y144" s="28">
        <f t="shared" si="12"/>
        <v>1709.7489343422246</v>
      </c>
      <c r="Z144" s="28">
        <f t="shared" si="13"/>
        <v>420.6305736747525</v>
      </c>
      <c r="AA144" s="28">
        <f t="shared" si="14"/>
        <v>1092.9979286845328</v>
      </c>
      <c r="AB144" s="28">
        <f t="shared" si="15"/>
        <v>595.31848354516842</v>
      </c>
      <c r="AC144" s="28">
        <f t="shared" si="16"/>
        <v>672.76486969215784</v>
      </c>
      <c r="AD144" s="28">
        <f t="shared" si="17"/>
        <v>337.30503158150958</v>
      </c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</row>
    <row r="145" spans="1:137" s="7" customFormat="1" ht="56" customHeight="1">
      <c r="A145" s="1" t="s">
        <v>0</v>
      </c>
      <c r="B145" s="1" t="s">
        <v>1</v>
      </c>
      <c r="C145" s="2" t="s">
        <v>2</v>
      </c>
      <c r="D145" s="2" t="s">
        <v>36</v>
      </c>
      <c r="E145" s="3">
        <v>725</v>
      </c>
      <c r="F145" s="1" t="s">
        <v>39</v>
      </c>
      <c r="G145" s="3" t="s">
        <v>40</v>
      </c>
      <c r="H145" s="1" t="s">
        <v>41</v>
      </c>
      <c r="I145" s="3" t="s">
        <v>12</v>
      </c>
      <c r="J145" s="3" t="s">
        <v>54</v>
      </c>
      <c r="K145" s="3" t="s">
        <v>121</v>
      </c>
      <c r="L145" s="3"/>
      <c r="M145" s="1"/>
      <c r="N145" s="1"/>
      <c r="O145" s="1"/>
      <c r="P145" s="4">
        <v>4.5439999999999996</v>
      </c>
      <c r="Q145" s="4">
        <v>1.595</v>
      </c>
      <c r="R145" s="4">
        <v>0</v>
      </c>
      <c r="S145" s="28">
        <f>10^(((LOG((P145*Q145)))*1.624)+1.427)</f>
        <v>666.75025797440492</v>
      </c>
      <c r="T145" s="3" t="s">
        <v>147</v>
      </c>
      <c r="U145" s="3">
        <v>0.94299999999999995</v>
      </c>
      <c r="V145" s="3">
        <v>29.1</v>
      </c>
      <c r="W145" s="3" t="s">
        <v>142</v>
      </c>
      <c r="X145" s="1"/>
      <c r="Y145" s="28">
        <f t="shared" si="12"/>
        <v>1693.8546006760305</v>
      </c>
      <c r="Z145" s="28">
        <f t="shared" si="13"/>
        <v>417.15601985894955</v>
      </c>
      <c r="AA145" s="28">
        <f t="shared" si="14"/>
        <v>1082.8670350617585</v>
      </c>
      <c r="AB145" s="28">
        <f t="shared" si="15"/>
        <v>589.63748281760047</v>
      </c>
      <c r="AC145" s="28">
        <f t="shared" si="16"/>
        <v>666.75025797440492</v>
      </c>
      <c r="AD145" s="28">
        <f t="shared" si="17"/>
        <v>334.57427445612183</v>
      </c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</row>
    <row r="146" spans="1:137" s="7" customFormat="1" ht="56" customHeight="1">
      <c r="A146" s="1" t="s">
        <v>0</v>
      </c>
      <c r="B146" s="1" t="s">
        <v>1</v>
      </c>
      <c r="C146" s="2" t="s">
        <v>2</v>
      </c>
      <c r="D146" s="2" t="s">
        <v>36</v>
      </c>
      <c r="E146" s="3">
        <v>725</v>
      </c>
      <c r="F146" s="1" t="s">
        <v>39</v>
      </c>
      <c r="G146" s="3" t="s">
        <v>40</v>
      </c>
      <c r="H146" s="1" t="s">
        <v>41</v>
      </c>
      <c r="I146" s="3" t="s">
        <v>12</v>
      </c>
      <c r="J146" s="3" t="s">
        <v>54</v>
      </c>
      <c r="K146" s="3" t="s">
        <v>121</v>
      </c>
      <c r="L146" s="3"/>
      <c r="M146" s="1"/>
      <c r="N146" s="1"/>
      <c r="O146" s="1"/>
      <c r="P146" s="4">
        <v>4.71</v>
      </c>
      <c r="Q146" s="4">
        <v>1.5289999999999999</v>
      </c>
      <c r="R146" s="4">
        <v>0</v>
      </c>
      <c r="S146" s="28">
        <f>10^(((LOG((P146*Q146)))*1.624)+1.427)</f>
        <v>659.87809123030252</v>
      </c>
      <c r="T146" s="3" t="s">
        <v>147</v>
      </c>
      <c r="U146" s="3">
        <v>0.94299999999999995</v>
      </c>
      <c r="V146" s="3">
        <v>29.1</v>
      </c>
      <c r="W146" s="3" t="s">
        <v>142</v>
      </c>
      <c r="X146" s="1"/>
      <c r="Y146" s="28">
        <f t="shared" si="12"/>
        <v>1675.7011009753915</v>
      </c>
      <c r="Z146" s="28">
        <f t="shared" si="13"/>
        <v>413.18313719736028</v>
      </c>
      <c r="AA146" s="28">
        <f t="shared" si="14"/>
        <v>1071.2958265643963</v>
      </c>
      <c r="AB146" s="28">
        <f t="shared" si="15"/>
        <v>583.15074214597712</v>
      </c>
      <c r="AC146" s="28">
        <f t="shared" si="16"/>
        <v>659.87809123030252</v>
      </c>
      <c r="AD146" s="28">
        <f t="shared" si="17"/>
        <v>331.45130787071008</v>
      </c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</row>
    <row r="147" spans="1:137" s="7" customFormat="1" ht="56" customHeight="1">
      <c r="A147" s="1" t="s">
        <v>0</v>
      </c>
      <c r="B147" s="1" t="s">
        <v>1</v>
      </c>
      <c r="C147" s="2" t="s">
        <v>2</v>
      </c>
      <c r="D147" s="2" t="s">
        <v>36</v>
      </c>
      <c r="E147" s="3">
        <v>725</v>
      </c>
      <c r="F147" s="1" t="s">
        <v>39</v>
      </c>
      <c r="G147" s="3" t="s">
        <v>40</v>
      </c>
      <c r="H147" s="1" t="s">
        <v>41</v>
      </c>
      <c r="I147" s="3" t="s">
        <v>12</v>
      </c>
      <c r="J147" s="3" t="s">
        <v>54</v>
      </c>
      <c r="K147" s="3" t="s">
        <v>121</v>
      </c>
      <c r="L147" s="3"/>
      <c r="M147" s="1"/>
      <c r="N147" s="1"/>
      <c r="O147" s="1"/>
      <c r="P147" s="4">
        <v>4.548</v>
      </c>
      <c r="Q147" s="4">
        <v>1.577</v>
      </c>
      <c r="R147" s="4">
        <v>0</v>
      </c>
      <c r="S147" s="28">
        <f>10^(((LOG((P147*Q147)))*1.624)+1.427)</f>
        <v>655.50965158902193</v>
      </c>
      <c r="T147" s="3" t="s">
        <v>147</v>
      </c>
      <c r="U147" s="3">
        <v>0.94299999999999995</v>
      </c>
      <c r="V147" s="3">
        <v>29.1</v>
      </c>
      <c r="W147" s="3" t="s">
        <v>142</v>
      </c>
      <c r="X147" s="1"/>
      <c r="Y147" s="28">
        <f t="shared" si="12"/>
        <v>1664.1653692672426</v>
      </c>
      <c r="Z147" s="28">
        <f t="shared" si="13"/>
        <v>410.65604863145393</v>
      </c>
      <c r="AA147" s="28">
        <f t="shared" si="14"/>
        <v>1063.9426519696804</v>
      </c>
      <c r="AB147" s="28">
        <f t="shared" si="15"/>
        <v>579.02968203522187</v>
      </c>
      <c r="AC147" s="28">
        <f t="shared" si="16"/>
        <v>655.50965158902193</v>
      </c>
      <c r="AD147" s="28">
        <f t="shared" si="17"/>
        <v>329.46452547432511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</row>
    <row r="148" spans="1:137" s="7" customFormat="1" ht="56" customHeight="1">
      <c r="A148" s="1" t="s">
        <v>0</v>
      </c>
      <c r="B148" s="1" t="s">
        <v>1</v>
      </c>
      <c r="C148" s="2" t="s">
        <v>2</v>
      </c>
      <c r="D148" s="2" t="s">
        <v>36</v>
      </c>
      <c r="E148" s="3">
        <v>725</v>
      </c>
      <c r="F148" s="1" t="s">
        <v>39</v>
      </c>
      <c r="G148" s="3" t="s">
        <v>40</v>
      </c>
      <c r="H148" s="1" t="s">
        <v>41</v>
      </c>
      <c r="I148" s="3" t="s">
        <v>12</v>
      </c>
      <c r="J148" s="3" t="s">
        <v>54</v>
      </c>
      <c r="K148" s="3" t="s">
        <v>121</v>
      </c>
      <c r="L148" s="3"/>
      <c r="M148" s="1"/>
      <c r="N148" s="1"/>
      <c r="O148" s="1"/>
      <c r="P148" s="4">
        <v>4.7389999999999999</v>
      </c>
      <c r="Q148" s="4">
        <v>1.5029999999999999</v>
      </c>
      <c r="R148" s="4">
        <v>0</v>
      </c>
      <c r="S148" s="28">
        <f>10^(((LOG((P148*Q148)))*1.624)+1.427)</f>
        <v>648.18145208412921</v>
      </c>
      <c r="T148" s="3" t="s">
        <v>147</v>
      </c>
      <c r="U148" s="3">
        <v>0.94299999999999995</v>
      </c>
      <c r="V148" s="3">
        <v>29.1</v>
      </c>
      <c r="W148" s="3" t="s">
        <v>142</v>
      </c>
      <c r="X148" s="1"/>
      <c r="Y148" s="28">
        <f t="shared" si="12"/>
        <v>1644.8207237732713</v>
      </c>
      <c r="Z148" s="28">
        <f t="shared" si="13"/>
        <v>406.4138820695224</v>
      </c>
      <c r="AA148" s="28">
        <f t="shared" si="14"/>
        <v>1051.6115339683274</v>
      </c>
      <c r="AB148" s="28">
        <f t="shared" si="15"/>
        <v>572.12065242661913</v>
      </c>
      <c r="AC148" s="28">
        <f t="shared" si="16"/>
        <v>648.18145208412921</v>
      </c>
      <c r="AD148" s="28">
        <f t="shared" si="17"/>
        <v>326.12880809820086</v>
      </c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</row>
    <row r="149" spans="1:137" s="7" customFormat="1" ht="56" customHeight="1">
      <c r="A149" s="1" t="s">
        <v>0</v>
      </c>
      <c r="B149" s="1" t="s">
        <v>1</v>
      </c>
      <c r="C149" s="2" t="s">
        <v>2</v>
      </c>
      <c r="D149" s="2" t="s">
        <v>36</v>
      </c>
      <c r="E149" s="3">
        <v>725</v>
      </c>
      <c r="F149" s="1" t="s">
        <v>39</v>
      </c>
      <c r="G149" s="3" t="s">
        <v>40</v>
      </c>
      <c r="H149" s="1" t="s">
        <v>41</v>
      </c>
      <c r="I149" s="3" t="s">
        <v>12</v>
      </c>
      <c r="J149" s="3" t="s">
        <v>54</v>
      </c>
      <c r="K149" s="3" t="s">
        <v>121</v>
      </c>
      <c r="L149" s="3"/>
      <c r="M149" s="1"/>
      <c r="N149" s="1"/>
      <c r="O149" s="1"/>
      <c r="P149" s="4">
        <v>4.8609999999999998</v>
      </c>
      <c r="Q149" s="4">
        <v>1.4300000000000002</v>
      </c>
      <c r="R149" s="4">
        <v>0</v>
      </c>
      <c r="S149" s="28">
        <f>10^(((LOG((P149*Q149)))*1.624)+1.427)</f>
        <v>623.02881540526721</v>
      </c>
      <c r="T149" s="3" t="s">
        <v>147</v>
      </c>
      <c r="U149" s="3">
        <v>0.94299999999999995</v>
      </c>
      <c r="V149" s="3">
        <v>29.1</v>
      </c>
      <c r="W149" s="3" t="s">
        <v>142</v>
      </c>
      <c r="X149" s="1"/>
      <c r="Y149" s="28">
        <f t="shared" si="12"/>
        <v>1578.4911135173959</v>
      </c>
      <c r="Z149" s="28">
        <f t="shared" si="13"/>
        <v>391.82531175358946</v>
      </c>
      <c r="AA149" s="28">
        <f t="shared" si="14"/>
        <v>1009.3268651541287</v>
      </c>
      <c r="AB149" s="28">
        <f t="shared" si="15"/>
        <v>548.44731655652788</v>
      </c>
      <c r="AC149" s="28">
        <f t="shared" si="16"/>
        <v>623.02881540526721</v>
      </c>
      <c r="AD149" s="28">
        <f t="shared" si="17"/>
        <v>314.65210250845706</v>
      </c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</row>
    <row r="150" spans="1:137" s="7" customFormat="1" ht="56" customHeight="1">
      <c r="A150" s="1" t="s">
        <v>0</v>
      </c>
      <c r="B150" s="1" t="s">
        <v>1</v>
      </c>
      <c r="C150" s="2" t="s">
        <v>2</v>
      </c>
      <c r="D150" s="2" t="s">
        <v>36</v>
      </c>
      <c r="E150" s="3">
        <v>725</v>
      </c>
      <c r="F150" s="1" t="s">
        <v>39</v>
      </c>
      <c r="G150" s="3" t="s">
        <v>40</v>
      </c>
      <c r="H150" s="1" t="s">
        <v>41</v>
      </c>
      <c r="I150" s="3" t="s">
        <v>12</v>
      </c>
      <c r="J150" s="3" t="s">
        <v>54</v>
      </c>
      <c r="K150" s="3" t="s">
        <v>121</v>
      </c>
      <c r="L150" s="3"/>
      <c r="M150" s="1"/>
      <c r="N150" s="1"/>
      <c r="O150" s="1"/>
      <c r="P150" s="4">
        <v>4.76</v>
      </c>
      <c r="Q150" s="4">
        <v>1.46</v>
      </c>
      <c r="R150" s="4">
        <v>0</v>
      </c>
      <c r="S150" s="28">
        <f>10^(((LOG((P150*Q150)))*1.624)+1.427)</f>
        <v>622.79157517949841</v>
      </c>
      <c r="T150" s="3" t="s">
        <v>147</v>
      </c>
      <c r="U150" s="3">
        <v>0.94299999999999995</v>
      </c>
      <c r="V150" s="3">
        <v>29.1</v>
      </c>
      <c r="W150" s="3" t="s">
        <v>142</v>
      </c>
      <c r="X150" s="1"/>
      <c r="Y150" s="28">
        <f t="shared" si="12"/>
        <v>1577.8659945863819</v>
      </c>
      <c r="Z150" s="28">
        <f t="shared" si="13"/>
        <v>391.68750064336558</v>
      </c>
      <c r="AA150" s="28">
        <f t="shared" si="14"/>
        <v>1008.9283314688955</v>
      </c>
      <c r="AB150" s="28">
        <f t="shared" si="15"/>
        <v>548.22433313355225</v>
      </c>
      <c r="AC150" s="28">
        <f t="shared" si="16"/>
        <v>622.79157517949841</v>
      </c>
      <c r="AD150" s="28">
        <f t="shared" si="17"/>
        <v>314.54364740697406</v>
      </c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</row>
    <row r="151" spans="1:137" s="7" customFormat="1" ht="56" customHeight="1">
      <c r="A151" s="1" t="s">
        <v>0</v>
      </c>
      <c r="B151" s="1" t="s">
        <v>1</v>
      </c>
      <c r="C151" s="2" t="s">
        <v>2</v>
      </c>
      <c r="D151" s="2" t="s">
        <v>36</v>
      </c>
      <c r="E151" s="3">
        <v>725</v>
      </c>
      <c r="F151" s="1" t="s">
        <v>39</v>
      </c>
      <c r="G151" s="3" t="s">
        <v>40</v>
      </c>
      <c r="H151" s="1" t="s">
        <v>41</v>
      </c>
      <c r="I151" s="3" t="s">
        <v>12</v>
      </c>
      <c r="J151" s="3" t="s">
        <v>54</v>
      </c>
      <c r="K151" s="3" t="s">
        <v>121</v>
      </c>
      <c r="L151" s="3"/>
      <c r="M151" s="1"/>
      <c r="N151" s="1"/>
      <c r="O151" s="1"/>
      <c r="P151" s="4">
        <v>4.4799999999999995</v>
      </c>
      <c r="Q151" s="4">
        <v>1.54</v>
      </c>
      <c r="R151" s="4">
        <v>0</v>
      </c>
      <c r="S151" s="28">
        <f>10^(((LOG((P151*Q151)))*1.624)+1.427)</f>
        <v>615.47319786690787</v>
      </c>
      <c r="T151" s="3" t="s">
        <v>147</v>
      </c>
      <c r="U151" s="3">
        <v>0.94299999999999995</v>
      </c>
      <c r="V151" s="3">
        <v>29.1</v>
      </c>
      <c r="W151" s="3" t="s">
        <v>142</v>
      </c>
      <c r="X151" s="1"/>
      <c r="Y151" s="28">
        <f t="shared" si="12"/>
        <v>1558.5870488760279</v>
      </c>
      <c r="Z151" s="28">
        <f t="shared" si="13"/>
        <v>387.43433174225203</v>
      </c>
      <c r="AA151" s="28">
        <f t="shared" si="14"/>
        <v>996.63714505527344</v>
      </c>
      <c r="AB151" s="28">
        <f t="shared" si="15"/>
        <v>541.34858532902649</v>
      </c>
      <c r="AC151" s="28">
        <f t="shared" si="16"/>
        <v>615.47319786690787</v>
      </c>
      <c r="AD151" s="28">
        <f t="shared" si="17"/>
        <v>311.1960961018147</v>
      </c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</row>
    <row r="152" spans="1:137" s="7" customFormat="1" ht="56" customHeight="1">
      <c r="A152" s="1" t="s">
        <v>0</v>
      </c>
      <c r="B152" s="1" t="s">
        <v>1</v>
      </c>
      <c r="C152" s="2" t="s">
        <v>2</v>
      </c>
      <c r="D152" s="2" t="s">
        <v>36</v>
      </c>
      <c r="E152" s="3">
        <v>725</v>
      </c>
      <c r="F152" s="1" t="s">
        <v>39</v>
      </c>
      <c r="G152" s="3" t="s">
        <v>40</v>
      </c>
      <c r="H152" s="1" t="s">
        <v>41</v>
      </c>
      <c r="I152" s="3" t="s">
        <v>12</v>
      </c>
      <c r="J152" s="3" t="s">
        <v>54</v>
      </c>
      <c r="K152" s="3" t="s">
        <v>121</v>
      </c>
      <c r="L152" s="3"/>
      <c r="M152" s="1"/>
      <c r="N152" s="1"/>
      <c r="O152" s="1"/>
      <c r="P152" s="4">
        <v>4.7249999999999996</v>
      </c>
      <c r="Q152" s="4">
        <v>1.393</v>
      </c>
      <c r="R152" s="4">
        <v>0</v>
      </c>
      <c r="S152" s="28">
        <f>10^(((LOG((P152*Q152)))*1.624)+1.427)</f>
        <v>570.17104287238487</v>
      </c>
      <c r="T152" s="3" t="s">
        <v>147</v>
      </c>
      <c r="U152" s="3">
        <v>0.94299999999999995</v>
      </c>
      <c r="V152" s="3">
        <v>29.1</v>
      </c>
      <c r="W152" s="3" t="s">
        <v>142</v>
      </c>
      <c r="X152" s="1"/>
      <c r="Y152" s="28">
        <f t="shared" si="12"/>
        <v>1439.4550164081297</v>
      </c>
      <c r="Z152" s="28">
        <f t="shared" si="13"/>
        <v>361.01844719741098</v>
      </c>
      <c r="AA152" s="28">
        <f t="shared" si="14"/>
        <v>920.67496270181289</v>
      </c>
      <c r="AB152" s="28">
        <f t="shared" si="15"/>
        <v>498.91203387824891</v>
      </c>
      <c r="AC152" s="28">
        <f t="shared" si="16"/>
        <v>570.17104287238487</v>
      </c>
      <c r="AD152" s="28">
        <f t="shared" si="17"/>
        <v>290.38809389188117</v>
      </c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</row>
    <row r="153" spans="1:137" s="7" customFormat="1" ht="56" customHeight="1">
      <c r="A153" s="1" t="s">
        <v>0</v>
      </c>
      <c r="B153" s="1" t="s">
        <v>1</v>
      </c>
      <c r="C153" s="2" t="s">
        <v>2</v>
      </c>
      <c r="D153" s="2" t="s">
        <v>36</v>
      </c>
      <c r="E153" s="3">
        <v>725</v>
      </c>
      <c r="F153" s="1" t="s">
        <v>39</v>
      </c>
      <c r="G153" s="3" t="s">
        <v>40</v>
      </c>
      <c r="H153" s="1" t="s">
        <v>41</v>
      </c>
      <c r="I153" s="3" t="s">
        <v>12</v>
      </c>
      <c r="J153" s="3" t="s">
        <v>54</v>
      </c>
      <c r="K153" s="3" t="s">
        <v>121</v>
      </c>
      <c r="L153" s="3"/>
      <c r="M153" s="1"/>
      <c r="N153" s="1"/>
      <c r="O153" s="1"/>
      <c r="P153" s="4">
        <v>4.7370000000000001</v>
      </c>
      <c r="Q153" s="4">
        <v>1.3640000000000001</v>
      </c>
      <c r="R153" s="4">
        <v>0</v>
      </c>
      <c r="S153" s="28">
        <f>10^(((LOG((P153*Q153)))*1.624)+1.427)</f>
        <v>553.2940936534892</v>
      </c>
      <c r="T153" s="3" t="s">
        <v>147</v>
      </c>
      <c r="U153" s="3">
        <v>0.94299999999999995</v>
      </c>
      <c r="V153" s="3">
        <v>29.1</v>
      </c>
      <c r="W153" s="3" t="s">
        <v>142</v>
      </c>
      <c r="X153" s="1"/>
      <c r="Y153" s="28">
        <f t="shared" si="12"/>
        <v>1395.1685836623342</v>
      </c>
      <c r="Z153" s="28">
        <f t="shared" si="13"/>
        <v>351.13703090802323</v>
      </c>
      <c r="AA153" s="28">
        <f t="shared" si="14"/>
        <v>892.43192824551943</v>
      </c>
      <c r="AB153" s="28">
        <f t="shared" si="15"/>
        <v>483.16001630836507</v>
      </c>
      <c r="AC153" s="28">
        <f t="shared" si="16"/>
        <v>553.2940936534892</v>
      </c>
      <c r="AD153" s="28">
        <f t="shared" si="17"/>
        <v>282.59670899111632</v>
      </c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</row>
    <row r="154" spans="1:137" s="7" customFormat="1" ht="56" customHeight="1">
      <c r="A154" s="1" t="s">
        <v>0</v>
      </c>
      <c r="B154" s="1" t="s">
        <v>1</v>
      </c>
      <c r="C154" s="2" t="s">
        <v>2</v>
      </c>
      <c r="D154" s="2" t="s">
        <v>36</v>
      </c>
      <c r="E154" s="3">
        <v>725</v>
      </c>
      <c r="F154" s="1" t="s">
        <v>39</v>
      </c>
      <c r="G154" s="3" t="s">
        <v>40</v>
      </c>
      <c r="H154" s="1" t="s">
        <v>41</v>
      </c>
      <c r="I154" s="3" t="s">
        <v>12</v>
      </c>
      <c r="J154" s="3" t="s">
        <v>54</v>
      </c>
      <c r="K154" s="3" t="s">
        <v>121</v>
      </c>
      <c r="L154" s="3"/>
      <c r="M154" s="1"/>
      <c r="N154" s="1"/>
      <c r="O154" s="1"/>
      <c r="P154" s="4">
        <v>4.5720000000000001</v>
      </c>
      <c r="Q154" s="4">
        <v>1.35</v>
      </c>
      <c r="R154" s="4">
        <v>0</v>
      </c>
      <c r="S154" s="28">
        <f>10^(((LOG((P154*Q154)))*1.624)+1.427)</f>
        <v>513.65857678052407</v>
      </c>
      <c r="T154" s="3" t="s">
        <v>147</v>
      </c>
      <c r="U154" s="3">
        <v>0.94299999999999995</v>
      </c>
      <c r="V154" s="3">
        <v>29.1</v>
      </c>
      <c r="W154" s="3" t="s">
        <v>142</v>
      </c>
      <c r="X154" s="1"/>
      <c r="Y154" s="28">
        <f t="shared" si="12"/>
        <v>1291.3772864028183</v>
      </c>
      <c r="Z154" s="28">
        <f t="shared" si="13"/>
        <v>327.83852366303904</v>
      </c>
      <c r="AA154" s="28">
        <f t="shared" si="14"/>
        <v>826.22996876957905</v>
      </c>
      <c r="AB154" s="28">
        <f t="shared" si="15"/>
        <v>446.29594719493014</v>
      </c>
      <c r="AC154" s="28">
        <f t="shared" si="16"/>
        <v>513.65857678052407</v>
      </c>
      <c r="AD154" s="28">
        <f t="shared" si="17"/>
        <v>264.20850011312064</v>
      </c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</row>
    <row r="155" spans="1:137" s="7" customFormat="1" ht="56" customHeight="1">
      <c r="A155" s="1" t="s">
        <v>0</v>
      </c>
      <c r="B155" s="1" t="s">
        <v>1</v>
      </c>
      <c r="C155" s="2" t="s">
        <v>2</v>
      </c>
      <c r="D155" s="2" t="s">
        <v>36</v>
      </c>
      <c r="E155" s="3">
        <v>725</v>
      </c>
      <c r="F155" s="1" t="s">
        <v>39</v>
      </c>
      <c r="G155" s="3" t="s">
        <v>40</v>
      </c>
      <c r="H155" s="1" t="s">
        <v>41</v>
      </c>
      <c r="I155" s="3" t="s">
        <v>12</v>
      </c>
      <c r="J155" s="3" t="s">
        <v>76</v>
      </c>
      <c r="K155" s="3" t="s">
        <v>121</v>
      </c>
      <c r="L155" s="3"/>
      <c r="M155" s="1"/>
      <c r="N155" s="1"/>
      <c r="O155" s="1"/>
      <c r="P155" s="4">
        <v>4.7159999999999993</v>
      </c>
      <c r="Q155" s="4">
        <v>1.8059999999999998</v>
      </c>
      <c r="R155" s="4">
        <v>0</v>
      </c>
      <c r="S155" s="28">
        <f>10^(((LOG((P155*Q155)))*1.624)+1.427)</f>
        <v>866.5496772821665</v>
      </c>
      <c r="T155" s="3" t="s">
        <v>147</v>
      </c>
      <c r="U155" s="3">
        <v>0.94299999999999995</v>
      </c>
      <c r="V155" s="3">
        <v>29.1</v>
      </c>
      <c r="W155" s="3" t="s">
        <v>166</v>
      </c>
      <c r="X155" s="1"/>
      <c r="Y155" s="28">
        <f t="shared" si="12"/>
        <v>2224.6536940918691</v>
      </c>
      <c r="Z155" s="28">
        <f t="shared" si="13"/>
        <v>531.41928850211991</v>
      </c>
      <c r="AA155" s="28">
        <f t="shared" si="14"/>
        <v>1421.0552302669114</v>
      </c>
      <c r="AB155" s="28">
        <f t="shared" si="15"/>
        <v>780.05555605521693</v>
      </c>
      <c r="AC155" s="28">
        <f t="shared" si="16"/>
        <v>866.5496772821665</v>
      </c>
      <c r="AD155" s="28">
        <f t="shared" si="17"/>
        <v>424.15888361513305</v>
      </c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</row>
    <row r="156" spans="1:137" s="7" customFormat="1" ht="56" customHeight="1">
      <c r="A156" s="1" t="s">
        <v>0</v>
      </c>
      <c r="B156" s="1" t="s">
        <v>1</v>
      </c>
      <c r="C156" s="2" t="s">
        <v>2</v>
      </c>
      <c r="D156" s="2" t="s">
        <v>17</v>
      </c>
      <c r="E156" s="3">
        <v>725</v>
      </c>
      <c r="F156" s="1">
        <v>398</v>
      </c>
      <c r="G156" s="3" t="s">
        <v>40</v>
      </c>
      <c r="H156" s="1" t="s">
        <v>41</v>
      </c>
      <c r="I156" s="3" t="s">
        <v>12</v>
      </c>
      <c r="J156" s="3" t="s">
        <v>85</v>
      </c>
      <c r="K156" s="3" t="s">
        <v>114</v>
      </c>
      <c r="L156" s="3"/>
      <c r="M156" s="1" t="s">
        <v>8</v>
      </c>
      <c r="N156" s="1"/>
      <c r="O156" s="1"/>
      <c r="P156" s="4">
        <v>2.7</v>
      </c>
      <c r="Q156" s="4">
        <v>1.94</v>
      </c>
      <c r="R156" s="4">
        <v>0</v>
      </c>
      <c r="S156" s="28">
        <f>(10^(((LOG((P156*Q156)))*1.689)+1.776))</f>
        <v>978.74717042889097</v>
      </c>
      <c r="T156" s="3" t="s">
        <v>122</v>
      </c>
      <c r="U156" s="3">
        <v>0.94199999999999995</v>
      </c>
      <c r="V156" s="3">
        <v>29.2</v>
      </c>
      <c r="W156" s="3" t="s">
        <v>167</v>
      </c>
      <c r="X156" s="1"/>
      <c r="Y156" s="28">
        <f t="shared" si="12"/>
        <v>978.74717042889097</v>
      </c>
      <c r="Z156" s="28">
        <f t="shared" si="13"/>
        <v>256.29978456464886</v>
      </c>
      <c r="AA156" s="28">
        <f t="shared" si="14"/>
        <v>626.72164199542215</v>
      </c>
      <c r="AB156" s="28">
        <f t="shared" si="15"/>
        <v>335.76310063245728</v>
      </c>
      <c r="AC156" s="28">
        <f t="shared" si="16"/>
        <v>393.48190236268186</v>
      </c>
      <c r="AD156" s="28">
        <f t="shared" si="17"/>
        <v>207.57415387830684</v>
      </c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</row>
    <row r="157" spans="1:137" s="7" customFormat="1" ht="56" customHeight="1">
      <c r="A157" s="1" t="s">
        <v>0</v>
      </c>
      <c r="B157" s="1" t="s">
        <v>1</v>
      </c>
      <c r="C157" s="2" t="s">
        <v>2</v>
      </c>
      <c r="D157" s="2" t="s">
        <v>17</v>
      </c>
      <c r="E157" s="3">
        <v>725</v>
      </c>
      <c r="F157" s="1">
        <v>398</v>
      </c>
      <c r="G157" s="3" t="s">
        <v>40</v>
      </c>
      <c r="H157" s="1" t="s">
        <v>41</v>
      </c>
      <c r="I157" s="3" t="s">
        <v>12</v>
      </c>
      <c r="J157" s="3" t="s">
        <v>87</v>
      </c>
      <c r="K157" s="3" t="s">
        <v>157</v>
      </c>
      <c r="L157" s="3"/>
      <c r="M157" s="1" t="s">
        <v>8</v>
      </c>
      <c r="N157" s="1"/>
      <c r="O157" s="1"/>
      <c r="P157" s="4">
        <v>3.34</v>
      </c>
      <c r="Q157" s="4">
        <v>2.0499999999999998</v>
      </c>
      <c r="R157" s="4">
        <v>0</v>
      </c>
      <c r="S157" s="28">
        <f>(10^(((LOG((P157*Q157)))*1.734)+1.279))</f>
        <v>534.26603862930403</v>
      </c>
      <c r="T157" s="3" t="s">
        <v>161</v>
      </c>
      <c r="U157" s="3">
        <v>0.93100000000000005</v>
      </c>
      <c r="V157" s="3">
        <v>32.4</v>
      </c>
      <c r="W157" s="3" t="s">
        <v>162</v>
      </c>
      <c r="X157" s="1"/>
      <c r="Y157" s="28">
        <f t="shared" si="12"/>
        <v>1538.7216123145913</v>
      </c>
      <c r="Z157" s="28">
        <f t="shared" si="13"/>
        <v>383.04561215966424</v>
      </c>
      <c r="AA157" s="28">
        <f t="shared" si="14"/>
        <v>983.97157370373509</v>
      </c>
      <c r="AB157" s="28">
        <f t="shared" si="15"/>
        <v>534.26603862930403</v>
      </c>
      <c r="AC157" s="28">
        <f t="shared" si="16"/>
        <v>607.92854009983444</v>
      </c>
      <c r="AD157" s="28">
        <f t="shared" si="17"/>
        <v>307.74108593866742</v>
      </c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</row>
    <row r="158" spans="1:137" s="7" customFormat="1" ht="56" customHeight="1">
      <c r="A158" s="1" t="s">
        <v>0</v>
      </c>
      <c r="B158" s="1" t="s">
        <v>1</v>
      </c>
      <c r="C158" s="2" t="s">
        <v>2</v>
      </c>
      <c r="D158" s="10" t="s">
        <v>28</v>
      </c>
      <c r="E158" s="3">
        <v>740</v>
      </c>
      <c r="F158" s="1">
        <v>1</v>
      </c>
      <c r="G158" s="1" t="s">
        <v>29</v>
      </c>
      <c r="H158" s="1" t="s">
        <v>30</v>
      </c>
      <c r="I158" s="3" t="s">
        <v>31</v>
      </c>
      <c r="J158" s="3" t="s">
        <v>32</v>
      </c>
      <c r="K158" s="3" t="s">
        <v>118</v>
      </c>
      <c r="L158" s="3"/>
      <c r="M158" s="1" t="s">
        <v>21</v>
      </c>
      <c r="N158" s="1"/>
      <c r="O158" s="1"/>
      <c r="P158" s="4">
        <v>2.4</v>
      </c>
      <c r="Q158" s="4">
        <v>1.8960000000000001</v>
      </c>
      <c r="R158" s="4">
        <v>0</v>
      </c>
      <c r="S158" s="28">
        <f>(10^(((LOG((P158*Q158)))*1.689)+1.776))</f>
        <v>771.69508055030519</v>
      </c>
      <c r="T158" s="3" t="s">
        <v>122</v>
      </c>
      <c r="U158" s="3">
        <v>0.94199999999999995</v>
      </c>
      <c r="V158" s="3">
        <v>29.2</v>
      </c>
      <c r="W158" s="3" t="s">
        <v>124</v>
      </c>
      <c r="X158" s="1"/>
      <c r="Y158" s="28">
        <f t="shared" si="12"/>
        <v>771.69508055030519</v>
      </c>
      <c r="Z158" s="28">
        <f t="shared" si="13"/>
        <v>207.52688249293968</v>
      </c>
      <c r="AA158" s="28">
        <f t="shared" si="14"/>
        <v>494.48768917235282</v>
      </c>
      <c r="AB158" s="28">
        <f t="shared" si="15"/>
        <v>263.06190606509887</v>
      </c>
      <c r="AC158" s="28">
        <f t="shared" si="16"/>
        <v>313.09238821115667</v>
      </c>
      <c r="AD158" s="28">
        <f t="shared" si="17"/>
        <v>168.78462176385324</v>
      </c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</row>
    <row r="159" spans="1:137" s="7" customFormat="1" ht="56" customHeight="1">
      <c r="A159" s="1" t="s">
        <v>0</v>
      </c>
      <c r="B159" s="1" t="s">
        <v>1</v>
      </c>
      <c r="C159" s="2" t="s">
        <v>2</v>
      </c>
      <c r="D159" s="10" t="s">
        <v>28</v>
      </c>
      <c r="E159" s="3">
        <v>740</v>
      </c>
      <c r="F159" s="1">
        <v>5</v>
      </c>
      <c r="G159" s="1" t="s">
        <v>29</v>
      </c>
      <c r="H159" s="1" t="s">
        <v>30</v>
      </c>
      <c r="I159" s="3" t="s">
        <v>31</v>
      </c>
      <c r="J159" s="3" t="s">
        <v>183</v>
      </c>
      <c r="K159" s="3" t="s">
        <v>184</v>
      </c>
      <c r="L159" s="3"/>
      <c r="M159" s="1"/>
      <c r="N159" s="1"/>
      <c r="O159" s="1"/>
      <c r="P159" s="4">
        <v>6.6</v>
      </c>
      <c r="Q159" s="4">
        <v>3.4</v>
      </c>
      <c r="R159" s="4">
        <v>0</v>
      </c>
      <c r="S159" s="28">
        <f>10^(((LOG((P159*1)))*2.7421)+0.5614)</f>
        <v>643.6820904295497</v>
      </c>
      <c r="T159" s="3" t="s">
        <v>185</v>
      </c>
      <c r="U159" s="3">
        <v>0.94199999999999995</v>
      </c>
      <c r="V159" s="3">
        <v>22</v>
      </c>
      <c r="W159" s="3" t="s">
        <v>178</v>
      </c>
      <c r="X159" s="1"/>
      <c r="Y159" s="28">
        <f t="shared" si="12"/>
        <v>11425.562702195388</v>
      </c>
      <c r="Z159" s="28">
        <f t="shared" si="13"/>
        <v>2272.6590092339652</v>
      </c>
      <c r="AA159" s="28">
        <f t="shared" si="14"/>
        <v>7263.1076944166489</v>
      </c>
      <c r="AB159" s="28">
        <f t="shared" si="15"/>
        <v>4184.7895871336314</v>
      </c>
      <c r="AC159" s="28">
        <f t="shared" si="16"/>
        <v>4178.8916660006835</v>
      </c>
      <c r="AD159" s="28">
        <f t="shared" si="17"/>
        <v>1761.9906248431453</v>
      </c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</row>
    <row r="160" spans="1:137" s="7" customFormat="1" ht="56" customHeight="1">
      <c r="A160" s="1" t="s">
        <v>0</v>
      </c>
      <c r="B160" s="1" t="s">
        <v>1</v>
      </c>
      <c r="C160" s="2" t="s">
        <v>2</v>
      </c>
      <c r="D160" s="2" t="s">
        <v>3</v>
      </c>
      <c r="E160" s="3">
        <v>892</v>
      </c>
      <c r="F160" s="1">
        <v>-999</v>
      </c>
      <c r="G160" s="3" t="s">
        <v>59</v>
      </c>
      <c r="H160" s="1" t="s">
        <v>60</v>
      </c>
      <c r="I160" s="3" t="s">
        <v>12</v>
      </c>
      <c r="J160" s="3" t="s">
        <v>32</v>
      </c>
      <c r="K160" s="3" t="s">
        <v>118</v>
      </c>
      <c r="L160" s="3"/>
      <c r="M160" s="1" t="s">
        <v>21</v>
      </c>
      <c r="N160" s="1"/>
      <c r="O160" s="1"/>
      <c r="P160" s="4">
        <v>2.851</v>
      </c>
      <c r="Q160" s="4">
        <v>1.9600000000000002</v>
      </c>
      <c r="R160" s="4">
        <v>0</v>
      </c>
      <c r="S160" s="28">
        <f>(10^(((LOG((P160*Q160)))*1.689)+1.776))</f>
        <v>1091.71883870186</v>
      </c>
      <c r="T160" s="3" t="s">
        <v>122</v>
      </c>
      <c r="U160" s="3">
        <v>0.94199999999999995</v>
      </c>
      <c r="V160" s="3">
        <v>29.2</v>
      </c>
      <c r="W160" s="3" t="s">
        <v>128</v>
      </c>
      <c r="X160" s="1"/>
      <c r="Y160" s="28">
        <f t="shared" si="12"/>
        <v>1091.71883870186</v>
      </c>
      <c r="Z160" s="28">
        <f t="shared" si="13"/>
        <v>282.40991038694671</v>
      </c>
      <c r="AA160" s="28">
        <f t="shared" si="14"/>
        <v>698.83482353349314</v>
      </c>
      <c r="AB160" s="28">
        <f t="shared" si="15"/>
        <v>375.61004879679319</v>
      </c>
      <c r="AC160" s="28">
        <f t="shared" si="16"/>
        <v>437.05826843000784</v>
      </c>
      <c r="AD160" s="28">
        <f t="shared" si="17"/>
        <v>228.27709350463775</v>
      </c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</row>
    <row r="161" spans="1:137" s="7" customFormat="1" ht="56" customHeight="1">
      <c r="A161" s="1" t="s">
        <v>0</v>
      </c>
      <c r="B161" s="1" t="s">
        <v>1</v>
      </c>
      <c r="C161" s="2" t="s">
        <v>2</v>
      </c>
      <c r="D161" s="2" t="s">
        <v>3</v>
      </c>
      <c r="E161" s="3">
        <v>892</v>
      </c>
      <c r="F161" s="1">
        <v>-999</v>
      </c>
      <c r="G161" s="3" t="s">
        <v>59</v>
      </c>
      <c r="H161" s="1" t="s">
        <v>60</v>
      </c>
      <c r="I161" s="3" t="s">
        <v>12</v>
      </c>
      <c r="J161" s="3" t="s">
        <v>32</v>
      </c>
      <c r="K161" s="3" t="s">
        <v>118</v>
      </c>
      <c r="L161" s="3"/>
      <c r="M161" s="1" t="s">
        <v>8</v>
      </c>
      <c r="N161" s="1"/>
      <c r="O161" s="1"/>
      <c r="P161" s="4">
        <v>2.9609999999999999</v>
      </c>
      <c r="Q161" s="4">
        <v>1.8699999999999999</v>
      </c>
      <c r="R161" s="4">
        <v>0</v>
      </c>
      <c r="S161" s="28">
        <f>(10^(((LOG((P161*Q161)))*1.689)+1.776))</f>
        <v>1074.9789090207248</v>
      </c>
      <c r="T161" s="3" t="s">
        <v>122</v>
      </c>
      <c r="U161" s="3">
        <v>0.94199999999999995</v>
      </c>
      <c r="V161" s="3">
        <v>29.2</v>
      </c>
      <c r="W161" s="3" t="s">
        <v>128</v>
      </c>
      <c r="X161" s="1"/>
      <c r="Y161" s="28">
        <f t="shared" si="12"/>
        <v>1074.9789090207248</v>
      </c>
      <c r="Z161" s="28">
        <f t="shared" si="13"/>
        <v>278.56081273929789</v>
      </c>
      <c r="AA161" s="28">
        <f t="shared" si="14"/>
        <v>688.15068013982557</v>
      </c>
      <c r="AB161" s="28">
        <f t="shared" si="15"/>
        <v>369.69837712867519</v>
      </c>
      <c r="AC161" s="28">
        <f t="shared" si="16"/>
        <v>430.61260912982459</v>
      </c>
      <c r="AD161" s="28">
        <f t="shared" si="17"/>
        <v>225.22760591660011</v>
      </c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</row>
    <row r="162" spans="1:137" s="7" customFormat="1" ht="56" customHeight="1">
      <c r="A162" s="1" t="s">
        <v>0</v>
      </c>
      <c r="B162" s="1" t="s">
        <v>1</v>
      </c>
      <c r="C162" s="2" t="s">
        <v>2</v>
      </c>
      <c r="D162" s="2" t="s">
        <v>3</v>
      </c>
      <c r="E162" s="3">
        <v>892</v>
      </c>
      <c r="F162" s="1">
        <v>-999</v>
      </c>
      <c r="G162" s="3" t="s">
        <v>59</v>
      </c>
      <c r="H162" s="1" t="s">
        <v>60</v>
      </c>
      <c r="I162" s="3" t="s">
        <v>12</v>
      </c>
      <c r="J162" s="3" t="s">
        <v>32</v>
      </c>
      <c r="K162" s="3" t="s">
        <v>118</v>
      </c>
      <c r="L162" s="3"/>
      <c r="M162" s="1" t="s">
        <v>8</v>
      </c>
      <c r="N162" s="1"/>
      <c r="O162" s="1"/>
      <c r="P162" s="4">
        <v>3.1320000000000001</v>
      </c>
      <c r="Q162" s="4">
        <v>1.514</v>
      </c>
      <c r="R162" s="4">
        <v>0</v>
      </c>
      <c r="S162" s="28">
        <f>(10^(((LOG((P162*Q162)))*1.689)+1.776))</f>
        <v>827.32385060956938</v>
      </c>
      <c r="T162" s="3" t="s">
        <v>122</v>
      </c>
      <c r="U162" s="3">
        <v>0.94199999999999995</v>
      </c>
      <c r="V162" s="3">
        <v>29.2</v>
      </c>
      <c r="W162" s="3" t="s">
        <v>128</v>
      </c>
      <c r="X162" s="1"/>
      <c r="Y162" s="28">
        <f t="shared" si="12"/>
        <v>827.32385060956938</v>
      </c>
      <c r="Z162" s="28">
        <f t="shared" si="13"/>
        <v>220.76053751295277</v>
      </c>
      <c r="AA162" s="28">
        <f t="shared" si="14"/>
        <v>530.02433092745048</v>
      </c>
      <c r="AB162" s="28">
        <f t="shared" si="15"/>
        <v>282.54861831548573</v>
      </c>
      <c r="AC162" s="28">
        <f t="shared" si="16"/>
        <v>334.76415438512021</v>
      </c>
      <c r="AD162" s="28">
        <f t="shared" si="17"/>
        <v>179.32589786125584</v>
      </c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</row>
    <row r="163" spans="1:137" s="7" customFormat="1" ht="56" customHeight="1">
      <c r="A163" s="1" t="s">
        <v>0</v>
      </c>
      <c r="B163" s="1" t="s">
        <v>1</v>
      </c>
      <c r="C163" s="2" t="s">
        <v>2</v>
      </c>
      <c r="D163" s="2" t="s">
        <v>3</v>
      </c>
      <c r="E163" s="3">
        <v>892</v>
      </c>
      <c r="F163" s="1">
        <v>-999</v>
      </c>
      <c r="G163" s="3" t="s">
        <v>59</v>
      </c>
      <c r="H163" s="1" t="s">
        <v>60</v>
      </c>
      <c r="I163" s="3" t="s">
        <v>12</v>
      </c>
      <c r="J163" s="3" t="s">
        <v>32</v>
      </c>
      <c r="K163" s="3" t="s">
        <v>118</v>
      </c>
      <c r="L163" s="3"/>
      <c r="M163" s="1" t="s">
        <v>8</v>
      </c>
      <c r="N163" s="1"/>
      <c r="O163" s="1"/>
      <c r="P163" s="4">
        <v>2.6190000000000002</v>
      </c>
      <c r="Q163" s="4">
        <v>1.6800000000000002</v>
      </c>
      <c r="R163" s="4">
        <v>0</v>
      </c>
      <c r="S163" s="28">
        <f>(10^(((LOG((P163*Q163)))*1.689)+1.776))</f>
        <v>729.0851181971907</v>
      </c>
      <c r="T163" s="3" t="s">
        <v>122</v>
      </c>
      <c r="U163" s="3">
        <v>0.94199999999999995</v>
      </c>
      <c r="V163" s="3">
        <v>29.2</v>
      </c>
      <c r="W163" s="3" t="s">
        <v>128</v>
      </c>
      <c r="X163" s="1"/>
      <c r="Y163" s="28">
        <f t="shared" si="12"/>
        <v>729.0851181971907</v>
      </c>
      <c r="Z163" s="28">
        <f t="shared" si="13"/>
        <v>197.31821144588744</v>
      </c>
      <c r="AA163" s="28">
        <f t="shared" si="14"/>
        <v>467.26258770190304</v>
      </c>
      <c r="AB163" s="28">
        <f t="shared" si="15"/>
        <v>248.16083900913674</v>
      </c>
      <c r="AC163" s="28">
        <f t="shared" si="16"/>
        <v>296.45195790126849</v>
      </c>
      <c r="AD163" s="28">
        <f t="shared" si="17"/>
        <v>160.64374750375498</v>
      </c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</row>
    <row r="164" spans="1:137" s="7" customFormat="1" ht="56" customHeight="1">
      <c r="A164" s="1" t="s">
        <v>0</v>
      </c>
      <c r="B164" s="1" t="s">
        <v>1</v>
      </c>
      <c r="C164" s="2" t="s">
        <v>2</v>
      </c>
      <c r="D164" s="2" t="s">
        <v>3</v>
      </c>
      <c r="E164" s="3">
        <v>892</v>
      </c>
      <c r="F164" s="1">
        <v>-999</v>
      </c>
      <c r="G164" s="3" t="s">
        <v>59</v>
      </c>
      <c r="H164" s="1" t="s">
        <v>60</v>
      </c>
      <c r="I164" s="3" t="s">
        <v>12</v>
      </c>
      <c r="J164" s="3" t="s">
        <v>53</v>
      </c>
      <c r="K164" s="3" t="s">
        <v>120</v>
      </c>
      <c r="L164" s="3"/>
      <c r="M164" s="1" t="s">
        <v>8</v>
      </c>
      <c r="N164" s="1"/>
      <c r="O164" s="1"/>
      <c r="P164" s="4">
        <v>3.45</v>
      </c>
      <c r="Q164" s="4">
        <v>2.17</v>
      </c>
      <c r="R164" s="4">
        <v>0</v>
      </c>
      <c r="S164" s="28">
        <f>10^(((LOG((P164*Q164)))*1.684)+1.586)</f>
        <v>1143.6300224962847</v>
      </c>
      <c r="T164" s="3" t="s">
        <v>146</v>
      </c>
      <c r="U164" s="3">
        <v>0.93500000000000005</v>
      </c>
      <c r="V164" s="3">
        <v>30.8</v>
      </c>
      <c r="W164" s="3" t="s">
        <v>142</v>
      </c>
      <c r="X164" s="1"/>
      <c r="Y164" s="28">
        <f t="shared" si="12"/>
        <v>1789.1919769352339</v>
      </c>
      <c r="Z164" s="28">
        <f t="shared" si="13"/>
        <v>437.9436598290456</v>
      </c>
      <c r="AA164" s="28">
        <f t="shared" si="14"/>
        <v>1143.6300224962847</v>
      </c>
      <c r="AB164" s="28">
        <f t="shared" si="15"/>
        <v>623.73410208661164</v>
      </c>
      <c r="AC164" s="28">
        <f t="shared" si="16"/>
        <v>702.79525099184309</v>
      </c>
      <c r="AD164" s="28">
        <f t="shared" si="17"/>
        <v>350.90526021251378</v>
      </c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</row>
    <row r="165" spans="1:137" s="7" customFormat="1" ht="56" customHeight="1">
      <c r="A165" s="1" t="s">
        <v>0</v>
      </c>
      <c r="B165" s="1" t="s">
        <v>1</v>
      </c>
      <c r="C165" s="2" t="s">
        <v>2</v>
      </c>
      <c r="D165" s="2" t="s">
        <v>3</v>
      </c>
      <c r="E165" s="3">
        <v>892</v>
      </c>
      <c r="F165" s="1">
        <v>-999</v>
      </c>
      <c r="G165" s="3" t="s">
        <v>59</v>
      </c>
      <c r="H165" s="1" t="s">
        <v>60</v>
      </c>
      <c r="I165" s="3" t="s">
        <v>12</v>
      </c>
      <c r="J165" s="3" t="s">
        <v>53</v>
      </c>
      <c r="K165" s="3" t="s">
        <v>120</v>
      </c>
      <c r="L165" s="3"/>
      <c r="M165" s="1" t="s">
        <v>21</v>
      </c>
      <c r="N165" s="1"/>
      <c r="O165" s="1"/>
      <c r="P165" s="4">
        <v>3.1930000000000001</v>
      </c>
      <c r="Q165" s="4">
        <v>2.13</v>
      </c>
      <c r="R165" s="4">
        <v>0</v>
      </c>
      <c r="S165" s="28">
        <f>10^(((LOG((P165*Q165)))*1.684)+1.586)</f>
        <v>972.8866208526016</v>
      </c>
      <c r="T165" s="3" t="s">
        <v>146</v>
      </c>
      <c r="U165" s="3">
        <v>0.93500000000000005</v>
      </c>
      <c r="V165" s="3">
        <v>30.8</v>
      </c>
      <c r="W165" s="3" t="s">
        <v>142</v>
      </c>
      <c r="X165" s="1"/>
      <c r="Y165" s="28">
        <f t="shared" si="12"/>
        <v>1521.3359346441628</v>
      </c>
      <c r="Z165" s="28">
        <f t="shared" si="13"/>
        <v>379.19952352874299</v>
      </c>
      <c r="AA165" s="28">
        <f t="shared" si="14"/>
        <v>972.8866208526016</v>
      </c>
      <c r="AB165" s="28">
        <f t="shared" si="15"/>
        <v>528.06958837600394</v>
      </c>
      <c r="AC165" s="28">
        <f t="shared" si="16"/>
        <v>601.32259043930276</v>
      </c>
      <c r="AD165" s="28">
        <f t="shared" si="17"/>
        <v>304.71261013580903</v>
      </c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</row>
    <row r="166" spans="1:137" s="7" customFormat="1" ht="56" customHeight="1">
      <c r="A166" s="1" t="s">
        <v>0</v>
      </c>
      <c r="B166" s="1" t="s">
        <v>1</v>
      </c>
      <c r="C166" s="2" t="s">
        <v>2</v>
      </c>
      <c r="D166" s="2" t="s">
        <v>3</v>
      </c>
      <c r="E166" s="3">
        <v>892</v>
      </c>
      <c r="F166" s="1">
        <v>-999</v>
      </c>
      <c r="G166" s="3" t="s">
        <v>59</v>
      </c>
      <c r="H166" s="1" t="s">
        <v>60</v>
      </c>
      <c r="I166" s="3" t="s">
        <v>12</v>
      </c>
      <c r="J166" s="3" t="s">
        <v>53</v>
      </c>
      <c r="K166" s="3" t="s">
        <v>120</v>
      </c>
      <c r="L166" s="3"/>
      <c r="M166" s="1" t="s">
        <v>8</v>
      </c>
      <c r="N166" s="1"/>
      <c r="O166" s="1"/>
      <c r="P166" s="4">
        <v>3.8310000000000004</v>
      </c>
      <c r="Q166" s="4">
        <v>1.6170000000000002</v>
      </c>
      <c r="R166" s="4">
        <v>0</v>
      </c>
      <c r="S166" s="28">
        <f>10^(((LOG((P166*Q166)))*1.684)+1.586)</f>
        <v>831.31446519759402</v>
      </c>
      <c r="T166" s="3" t="s">
        <v>146</v>
      </c>
      <c r="U166" s="3">
        <v>0.93500000000000005</v>
      </c>
      <c r="V166" s="3">
        <v>30.8</v>
      </c>
      <c r="W166" s="3" t="s">
        <v>142</v>
      </c>
      <c r="X166" s="1"/>
      <c r="Y166" s="28">
        <f t="shared" si="12"/>
        <v>1299.347898397863</v>
      </c>
      <c r="Z166" s="28">
        <f t="shared" si="13"/>
        <v>329.63495432389431</v>
      </c>
      <c r="AA166" s="28">
        <f t="shared" si="14"/>
        <v>831.31446519759402</v>
      </c>
      <c r="AB166" s="28">
        <f t="shared" si="15"/>
        <v>449.12418906659644</v>
      </c>
      <c r="AC166" s="28">
        <f t="shared" si="16"/>
        <v>516.70659789937042</v>
      </c>
      <c r="AD166" s="28">
        <f t="shared" si="17"/>
        <v>265.62722955261927</v>
      </c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</row>
    <row r="167" spans="1:137" s="7" customFormat="1" ht="56" customHeight="1">
      <c r="A167" s="1" t="s">
        <v>0</v>
      </c>
      <c r="B167" s="1" t="s">
        <v>1</v>
      </c>
      <c r="C167" s="2" t="s">
        <v>2</v>
      </c>
      <c r="D167" s="2" t="s">
        <v>3</v>
      </c>
      <c r="E167" s="3">
        <v>892</v>
      </c>
      <c r="F167" s="1">
        <v>-999</v>
      </c>
      <c r="G167" s="3" t="s">
        <v>59</v>
      </c>
      <c r="H167" s="1" t="s">
        <v>60</v>
      </c>
      <c r="I167" s="3" t="s">
        <v>12</v>
      </c>
      <c r="J167" s="3" t="s">
        <v>53</v>
      </c>
      <c r="K167" s="3" t="s">
        <v>120</v>
      </c>
      <c r="L167" s="3"/>
      <c r="M167" s="1" t="s">
        <v>8</v>
      </c>
      <c r="N167" s="1"/>
      <c r="O167" s="1"/>
      <c r="P167" s="4">
        <v>3.6100000000000003</v>
      </c>
      <c r="Q167" s="4">
        <v>1.528</v>
      </c>
      <c r="R167" s="4">
        <v>0</v>
      </c>
      <c r="S167" s="28">
        <f>10^(((LOG((P167*Q167)))*1.684)+1.586)</f>
        <v>683.76340955919045</v>
      </c>
      <c r="T167" s="3" t="s">
        <v>146</v>
      </c>
      <c r="U167" s="3">
        <v>0.93500000000000005</v>
      </c>
      <c r="V167" s="3">
        <v>30.8</v>
      </c>
      <c r="W167" s="3" t="s">
        <v>142</v>
      </c>
      <c r="X167" s="1"/>
      <c r="Y167" s="28">
        <f t="shared" si="12"/>
        <v>1068.1051506248498</v>
      </c>
      <c r="Z167" s="28">
        <f t="shared" si="13"/>
        <v>276.97835665516578</v>
      </c>
      <c r="AA167" s="28">
        <f t="shared" si="14"/>
        <v>683.76340955919045</v>
      </c>
      <c r="AB167" s="28">
        <f t="shared" si="15"/>
        <v>367.27163161868231</v>
      </c>
      <c r="AC167" s="28">
        <f t="shared" si="16"/>
        <v>427.96477370166247</v>
      </c>
      <c r="AD167" s="28">
        <f t="shared" si="17"/>
        <v>223.97364482765283</v>
      </c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</row>
    <row r="168" spans="1:137" s="7" customFormat="1" ht="56" customHeight="1">
      <c r="A168" s="1" t="s">
        <v>0</v>
      </c>
      <c r="B168" s="1" t="s">
        <v>1</v>
      </c>
      <c r="C168" s="2" t="s">
        <v>2</v>
      </c>
      <c r="D168" s="2" t="s">
        <v>3</v>
      </c>
      <c r="E168" s="3">
        <v>892</v>
      </c>
      <c r="F168" s="1">
        <v>-999</v>
      </c>
      <c r="G168" s="3" t="s">
        <v>59</v>
      </c>
      <c r="H168" s="1" t="s">
        <v>60</v>
      </c>
      <c r="I168" s="3" t="s">
        <v>12</v>
      </c>
      <c r="J168" s="3" t="s">
        <v>53</v>
      </c>
      <c r="K168" s="3" t="s">
        <v>120</v>
      </c>
      <c r="L168" s="3"/>
      <c r="M168" s="1" t="s">
        <v>8</v>
      </c>
      <c r="N168" s="1"/>
      <c r="O168" s="1"/>
      <c r="P168" s="4">
        <v>3.0489999999999999</v>
      </c>
      <c r="Q168" s="4">
        <v>1.5130000000000001</v>
      </c>
      <c r="R168" s="4">
        <v>0</v>
      </c>
      <c r="S168" s="28">
        <f>10^(((LOG((P168*Q168)))*1.684)+1.586)</f>
        <v>506.02253437031715</v>
      </c>
      <c r="T168" s="3" t="s">
        <v>146</v>
      </c>
      <c r="U168" s="3">
        <v>0.93500000000000005</v>
      </c>
      <c r="V168" s="3">
        <v>30.8</v>
      </c>
      <c r="W168" s="3" t="s">
        <v>142</v>
      </c>
      <c r="X168" s="1"/>
      <c r="Y168" s="28">
        <f t="shared" si="12"/>
        <v>789.75037207126786</v>
      </c>
      <c r="Z168" s="28">
        <f t="shared" si="13"/>
        <v>211.83344474481376</v>
      </c>
      <c r="AA168" s="28">
        <f t="shared" si="14"/>
        <v>506.02253437031715</v>
      </c>
      <c r="AB168" s="28">
        <f t="shared" si="15"/>
        <v>269.38268358913211</v>
      </c>
      <c r="AC168" s="28">
        <f t="shared" si="16"/>
        <v>320.13272859907659</v>
      </c>
      <c r="AD168" s="28">
        <f t="shared" si="17"/>
        <v>172.21645213897486</v>
      </c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</row>
    <row r="169" spans="1:137" s="7" customFormat="1" ht="56" customHeight="1">
      <c r="A169" s="1" t="s">
        <v>0</v>
      </c>
      <c r="B169" s="1" t="s">
        <v>1</v>
      </c>
      <c r="C169" s="2" t="s">
        <v>2</v>
      </c>
      <c r="D169" s="2" t="s">
        <v>3</v>
      </c>
      <c r="E169" s="3">
        <v>892</v>
      </c>
      <c r="F169" s="1">
        <v>-999</v>
      </c>
      <c r="G169" s="3" t="s">
        <v>59</v>
      </c>
      <c r="H169" s="1" t="s">
        <v>60</v>
      </c>
      <c r="I169" s="3" t="s">
        <v>12</v>
      </c>
      <c r="J169" s="3" t="s">
        <v>54</v>
      </c>
      <c r="K169" s="3" t="s">
        <v>121</v>
      </c>
      <c r="L169" s="3"/>
      <c r="M169" s="1" t="s">
        <v>8</v>
      </c>
      <c r="N169" s="1"/>
      <c r="O169" s="1"/>
      <c r="P169" s="4">
        <v>5</v>
      </c>
      <c r="Q169" s="4">
        <v>1.925</v>
      </c>
      <c r="R169" s="4">
        <v>0</v>
      </c>
      <c r="S169" s="28">
        <f>10^(((LOG((P169*Q169)))*1.624)+1.427)</f>
        <v>1056.9216614821016</v>
      </c>
      <c r="T169" s="3" t="s">
        <v>147</v>
      </c>
      <c r="U169" s="3">
        <v>0.94299999999999995</v>
      </c>
      <c r="V169" s="3">
        <v>29.1</v>
      </c>
      <c r="W169" s="3" t="s">
        <v>142</v>
      </c>
      <c r="X169" s="1"/>
      <c r="Y169" s="28">
        <f t="shared" si="12"/>
        <v>2735.0410360153001</v>
      </c>
      <c r="Z169" s="28">
        <f t="shared" si="13"/>
        <v>638.41209639475085</v>
      </c>
      <c r="AA169" s="28">
        <f t="shared" si="14"/>
        <v>1746.0104678282685</v>
      </c>
      <c r="AB169" s="28">
        <f t="shared" si="15"/>
        <v>964.31046526187765</v>
      </c>
      <c r="AC169" s="28">
        <f t="shared" si="16"/>
        <v>1056.9216614821016</v>
      </c>
      <c r="AD169" s="28">
        <f t="shared" si="17"/>
        <v>507.69055639805879</v>
      </c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</row>
    <row r="170" spans="1:137" s="7" customFormat="1" ht="56" customHeight="1">
      <c r="A170" s="1" t="s">
        <v>0</v>
      </c>
      <c r="B170" s="1" t="s">
        <v>1</v>
      </c>
      <c r="C170" s="2" t="s">
        <v>2</v>
      </c>
      <c r="D170" s="2" t="s">
        <v>3</v>
      </c>
      <c r="E170" s="3">
        <v>892</v>
      </c>
      <c r="F170" s="1">
        <v>-999</v>
      </c>
      <c r="G170" s="3" t="s">
        <v>59</v>
      </c>
      <c r="H170" s="1" t="s">
        <v>60</v>
      </c>
      <c r="I170" s="3" t="s">
        <v>12</v>
      </c>
      <c r="J170" s="3" t="s">
        <v>54</v>
      </c>
      <c r="K170" s="3" t="s">
        <v>121</v>
      </c>
      <c r="L170" s="3"/>
      <c r="M170" s="1" t="s">
        <v>8</v>
      </c>
      <c r="N170" s="1"/>
      <c r="O170" s="1"/>
      <c r="P170" s="4">
        <v>5.1899999999999995</v>
      </c>
      <c r="Q170" s="4">
        <v>1.623</v>
      </c>
      <c r="R170" s="4">
        <v>0</v>
      </c>
      <c r="S170" s="28">
        <f>10^(((LOG((P170*Q170)))*1.624)+1.427)</f>
        <v>851.1166085385438</v>
      </c>
      <c r="T170" s="3" t="s">
        <v>147</v>
      </c>
      <c r="U170" s="3">
        <v>0.94299999999999995</v>
      </c>
      <c r="V170" s="3">
        <v>29.1</v>
      </c>
      <c r="W170" s="3" t="s">
        <v>142</v>
      </c>
      <c r="X170" s="1"/>
      <c r="Y170" s="28">
        <f t="shared" si="12"/>
        <v>2183.4620469433899</v>
      </c>
      <c r="Z170" s="28">
        <f t="shared" si="13"/>
        <v>522.67149613170477</v>
      </c>
      <c r="AA170" s="28">
        <f t="shared" si="14"/>
        <v>1394.820167033326</v>
      </c>
      <c r="AB170" s="28">
        <f t="shared" si="15"/>
        <v>765.23092357721998</v>
      </c>
      <c r="AC170" s="28">
        <f t="shared" si="16"/>
        <v>851.1166085385438</v>
      </c>
      <c r="AD170" s="28">
        <f t="shared" si="17"/>
        <v>417.31523530397681</v>
      </c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</row>
    <row r="171" spans="1:137" s="7" customFormat="1" ht="56" customHeight="1">
      <c r="A171" s="1" t="s">
        <v>0</v>
      </c>
      <c r="B171" s="1" t="s">
        <v>1</v>
      </c>
      <c r="C171" s="2" t="s">
        <v>2</v>
      </c>
      <c r="D171" s="2" t="s">
        <v>3</v>
      </c>
      <c r="E171" s="3">
        <v>892</v>
      </c>
      <c r="F171" s="1">
        <v>-999</v>
      </c>
      <c r="G171" s="3" t="s">
        <v>59</v>
      </c>
      <c r="H171" s="1" t="s">
        <v>60</v>
      </c>
      <c r="I171" s="3" t="s">
        <v>12</v>
      </c>
      <c r="J171" s="3" t="s">
        <v>54</v>
      </c>
      <c r="K171" s="3" t="s">
        <v>121</v>
      </c>
      <c r="L171" s="3"/>
      <c r="M171" s="1" t="s">
        <v>8</v>
      </c>
      <c r="N171" s="1"/>
      <c r="O171" s="1"/>
      <c r="P171" s="4">
        <v>3.9889999999999999</v>
      </c>
      <c r="Q171" s="4">
        <v>1.3240000000000001</v>
      </c>
      <c r="R171" s="4">
        <v>0</v>
      </c>
      <c r="S171" s="28">
        <f>10^(((LOG((P171*Q171)))*1.624)+1.427)</f>
        <v>398.79461266564226</v>
      </c>
      <c r="T171" s="3" t="s">
        <v>147</v>
      </c>
      <c r="U171" s="3">
        <v>0.94299999999999995</v>
      </c>
      <c r="V171" s="3">
        <v>29.1</v>
      </c>
      <c r="W171" s="3" t="s">
        <v>142</v>
      </c>
      <c r="X171" s="1"/>
      <c r="Y171" s="28">
        <f t="shared" si="12"/>
        <v>992.49462662550832</v>
      </c>
      <c r="Z171" s="28">
        <f t="shared" si="13"/>
        <v>259.49442515216623</v>
      </c>
      <c r="AA171" s="28">
        <f t="shared" si="14"/>
        <v>635.49831600144864</v>
      </c>
      <c r="AB171" s="28">
        <f t="shared" si="15"/>
        <v>340.60577338597386</v>
      </c>
      <c r="AC171" s="28">
        <f t="shared" si="16"/>
        <v>398.79461266564226</v>
      </c>
      <c r="AD171" s="28">
        <f t="shared" si="17"/>
        <v>210.10939463520248</v>
      </c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</row>
    <row r="172" spans="1:137" s="7" customFormat="1" ht="56" customHeight="1">
      <c r="A172" s="1" t="s">
        <v>0</v>
      </c>
      <c r="B172" s="1" t="s">
        <v>1</v>
      </c>
      <c r="C172" s="2" t="s">
        <v>2</v>
      </c>
      <c r="D172" s="2" t="s">
        <v>3</v>
      </c>
      <c r="E172" s="3">
        <v>892</v>
      </c>
      <c r="F172" s="1">
        <v>-999</v>
      </c>
      <c r="G172" s="3" t="s">
        <v>59</v>
      </c>
      <c r="H172" s="1" t="s">
        <v>60</v>
      </c>
      <c r="I172" s="3" t="s">
        <v>12</v>
      </c>
      <c r="J172" s="3" t="s">
        <v>61</v>
      </c>
      <c r="K172" s="3" t="s">
        <v>149</v>
      </c>
      <c r="L172" s="3"/>
      <c r="M172" s="1"/>
      <c r="N172" s="1"/>
      <c r="O172" s="1"/>
      <c r="P172" s="4">
        <v>3.9049999999999998</v>
      </c>
      <c r="Q172" s="4">
        <v>2.73</v>
      </c>
      <c r="R172" s="4">
        <v>0</v>
      </c>
      <c r="S172" s="28">
        <f>AVERAGE((10^(((LOG((P172*Q172)))*1.689)+1.776)),(10^(((LOG((P172*Q172)))*1.684)+1.586)),(10^(((LOG((P172*Q172)))*1.624)+1.427)))</f>
        <v>2190.6512553656144</v>
      </c>
      <c r="T172" s="3" t="s">
        <v>148</v>
      </c>
      <c r="U172" s="3" t="s">
        <v>150</v>
      </c>
      <c r="V172" s="3" t="s">
        <v>151</v>
      </c>
      <c r="W172" s="3" t="s">
        <v>142</v>
      </c>
      <c r="X172" s="1"/>
      <c r="Y172" s="28">
        <f t="shared" si="12"/>
        <v>3250.323923318374</v>
      </c>
      <c r="Z172" s="28">
        <f t="shared" si="13"/>
        <v>744.17577408135935</v>
      </c>
      <c r="AA172" s="28">
        <f t="shared" si="14"/>
        <v>2073.8995910682133</v>
      </c>
      <c r="AB172" s="28">
        <f t="shared" si="15"/>
        <v>1151.2692639640534</v>
      </c>
      <c r="AC172" s="28">
        <f t="shared" si="16"/>
        <v>1247.7302517102562</v>
      </c>
      <c r="AD172" s="28">
        <f t="shared" si="17"/>
        <v>589.98642262243061</v>
      </c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</row>
    <row r="173" spans="1:137" s="7" customFormat="1" ht="56" customHeight="1">
      <c r="A173" s="1" t="s">
        <v>0</v>
      </c>
      <c r="B173" s="1" t="s">
        <v>1</v>
      </c>
      <c r="C173" s="2" t="s">
        <v>2</v>
      </c>
      <c r="D173" s="2" t="s">
        <v>3</v>
      </c>
      <c r="E173" s="3">
        <v>892</v>
      </c>
      <c r="F173" s="1">
        <v>-999</v>
      </c>
      <c r="G173" s="3" t="s">
        <v>59</v>
      </c>
      <c r="H173" s="1" t="s">
        <v>60</v>
      </c>
      <c r="I173" s="3" t="s">
        <v>12</v>
      </c>
      <c r="J173" s="3" t="s">
        <v>61</v>
      </c>
      <c r="K173" s="3" t="s">
        <v>149</v>
      </c>
      <c r="L173" s="3"/>
      <c r="M173" s="1"/>
      <c r="N173" s="1"/>
      <c r="O173" s="1"/>
      <c r="P173" s="4">
        <v>3.7270000000000003</v>
      </c>
      <c r="Q173" s="4">
        <v>2.4300000000000002</v>
      </c>
      <c r="R173" s="4">
        <v>0</v>
      </c>
      <c r="S173" s="28">
        <f>AVERAGE((10^(((LOG((P173*Q173)))*1.689)+1.776)),(10^(((LOG((P173*Q173)))*1.684)+1.586)),(10^(((LOG((P173*Q173)))*1.624)+1.427)))</f>
        <v>1667.0585753379758</v>
      </c>
      <c r="T173" s="3" t="s">
        <v>148</v>
      </c>
      <c r="U173" s="3" t="s">
        <v>150</v>
      </c>
      <c r="V173" s="3" t="s">
        <v>151</v>
      </c>
      <c r="W173" s="3" t="s">
        <v>142</v>
      </c>
      <c r="X173" s="1"/>
      <c r="Y173" s="28">
        <f t="shared" si="12"/>
        <v>2467.8286991531368</v>
      </c>
      <c r="Z173" s="28">
        <f t="shared" si="13"/>
        <v>582.70467112105632</v>
      </c>
      <c r="AA173" s="28">
        <f t="shared" si="14"/>
        <v>1575.9055395491541</v>
      </c>
      <c r="AB173" s="28">
        <f t="shared" si="15"/>
        <v>867.71771803449894</v>
      </c>
      <c r="AC173" s="28">
        <f t="shared" si="16"/>
        <v>957.44148731163705</v>
      </c>
      <c r="AD173" s="28">
        <f t="shared" si="17"/>
        <v>464.23676320420662</v>
      </c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</row>
    <row r="174" spans="1:137" s="7" customFormat="1" ht="56" customHeight="1">
      <c r="A174" s="1" t="s">
        <v>0</v>
      </c>
      <c r="B174" s="1" t="s">
        <v>1</v>
      </c>
      <c r="C174" s="2" t="s">
        <v>2</v>
      </c>
      <c r="D174" s="2" t="s">
        <v>3</v>
      </c>
      <c r="E174" s="3">
        <v>892</v>
      </c>
      <c r="F174" s="1">
        <v>-999</v>
      </c>
      <c r="G174" s="3" t="s">
        <v>59</v>
      </c>
      <c r="H174" s="1" t="s">
        <v>60</v>
      </c>
      <c r="I174" s="3" t="s">
        <v>12</v>
      </c>
      <c r="J174" s="3" t="s">
        <v>61</v>
      </c>
      <c r="K174" s="3" t="s">
        <v>149</v>
      </c>
      <c r="L174" s="3"/>
      <c r="M174" s="1"/>
      <c r="N174" s="1"/>
      <c r="O174" s="1"/>
      <c r="P174" s="4">
        <v>3.585</v>
      </c>
      <c r="Q174" s="4">
        <v>2.395</v>
      </c>
      <c r="R174" s="4">
        <v>0</v>
      </c>
      <c r="S174" s="28">
        <f>AVERAGE((10^(((LOG((P174*Q174)))*1.689)+1.776)),(10^(((LOG((P174*Q174)))*1.684)+1.586)),(10^(((LOG((P174*Q174)))*1.624)+1.427)))</f>
        <v>1524.5451331911511</v>
      </c>
      <c r="T174" s="3" t="s">
        <v>148</v>
      </c>
      <c r="U174" s="3" t="s">
        <v>150</v>
      </c>
      <c r="V174" s="3" t="s">
        <v>151</v>
      </c>
      <c r="W174" s="3" t="s">
        <v>142</v>
      </c>
      <c r="X174" s="1"/>
      <c r="Y174" s="28">
        <f t="shared" si="12"/>
        <v>2255.1696112901377</v>
      </c>
      <c r="Z174" s="28">
        <f t="shared" si="13"/>
        <v>537.88819955798601</v>
      </c>
      <c r="AA174" s="28">
        <f t="shared" si="14"/>
        <v>1440.4899655694674</v>
      </c>
      <c r="AB174" s="28">
        <f t="shared" si="15"/>
        <v>791.04278040911129</v>
      </c>
      <c r="AC174" s="28">
        <f t="shared" si="16"/>
        <v>877.97582271384863</v>
      </c>
      <c r="AD174" s="28">
        <f t="shared" si="17"/>
        <v>429.21824681303735</v>
      </c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</row>
    <row r="175" spans="1:137" s="7" customFormat="1" ht="56" customHeight="1">
      <c r="A175" s="1" t="s">
        <v>0</v>
      </c>
      <c r="B175" s="1" t="s">
        <v>1</v>
      </c>
      <c r="C175" s="2" t="s">
        <v>2</v>
      </c>
      <c r="D175" s="2" t="s">
        <v>3</v>
      </c>
      <c r="E175" s="3">
        <v>892</v>
      </c>
      <c r="F175" s="1">
        <v>-999</v>
      </c>
      <c r="G175" s="3" t="s">
        <v>59</v>
      </c>
      <c r="H175" s="1" t="s">
        <v>60</v>
      </c>
      <c r="I175" s="3" t="s">
        <v>12</v>
      </c>
      <c r="J175" s="3" t="s">
        <v>61</v>
      </c>
      <c r="K175" s="3" t="s">
        <v>149</v>
      </c>
      <c r="L175" s="3"/>
      <c r="M175" s="1"/>
      <c r="N175" s="1"/>
      <c r="O175" s="1"/>
      <c r="P175" s="4">
        <v>4.1270000000000007</v>
      </c>
      <c r="Q175" s="4">
        <v>2.044</v>
      </c>
      <c r="R175" s="4">
        <v>0</v>
      </c>
      <c r="S175" s="28">
        <f>AVERAGE((10^(((LOG((P175*Q175)))*1.689)+1.776)),(10^(((LOG((P175*Q175)))*1.684)+1.586)),(10^(((LOG((P175*Q175)))*1.624)+1.427)))</f>
        <v>1480.0550680267336</v>
      </c>
      <c r="T175" s="3" t="s">
        <v>148</v>
      </c>
      <c r="U175" s="3" t="s">
        <v>150</v>
      </c>
      <c r="V175" s="3" t="s">
        <v>151</v>
      </c>
      <c r="W175" s="3" t="s">
        <v>142</v>
      </c>
      <c r="X175" s="1"/>
      <c r="Y175" s="28">
        <f t="shared" si="12"/>
        <v>2188.8139281780609</v>
      </c>
      <c r="Z175" s="28">
        <f t="shared" si="13"/>
        <v>523.80910177261592</v>
      </c>
      <c r="AA175" s="28">
        <f t="shared" si="14"/>
        <v>1398.2288758282582</v>
      </c>
      <c r="AB175" s="28">
        <f t="shared" si="15"/>
        <v>767.15661610213203</v>
      </c>
      <c r="AC175" s="28">
        <f t="shared" si="16"/>
        <v>853.12240007388232</v>
      </c>
      <c r="AD175" s="28">
        <f t="shared" si="17"/>
        <v>418.20534553032331</v>
      </c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</row>
    <row r="176" spans="1:137" s="7" customFormat="1" ht="56" customHeight="1">
      <c r="A176" s="1" t="s">
        <v>0</v>
      </c>
      <c r="B176" s="1" t="s">
        <v>1</v>
      </c>
      <c r="C176" s="2" t="s">
        <v>2</v>
      </c>
      <c r="D176" s="2" t="s">
        <v>3</v>
      </c>
      <c r="E176" s="3">
        <v>892</v>
      </c>
      <c r="F176" s="1">
        <v>-999</v>
      </c>
      <c r="G176" s="3" t="s">
        <v>59</v>
      </c>
      <c r="H176" s="1" t="s">
        <v>60</v>
      </c>
      <c r="I176" s="3" t="s">
        <v>12</v>
      </c>
      <c r="J176" s="3" t="s">
        <v>61</v>
      </c>
      <c r="K176" s="3" t="s">
        <v>149</v>
      </c>
      <c r="L176" s="3"/>
      <c r="M176" s="1"/>
      <c r="N176" s="1"/>
      <c r="O176" s="1"/>
      <c r="P176" s="4">
        <v>3.5310000000000001</v>
      </c>
      <c r="Q176" s="4">
        <v>2.3340000000000001</v>
      </c>
      <c r="R176" s="4">
        <v>0</v>
      </c>
      <c r="S176" s="28">
        <f>AVERAGE((10^(((LOG((P176*Q176)))*1.689)+1.776)),(10^(((LOG((P176*Q176)))*1.684)+1.586)),(10^(((LOG((P176*Q176)))*1.624)+1.427)))</f>
        <v>1423.4196756005801</v>
      </c>
      <c r="T176" s="3" t="s">
        <v>148</v>
      </c>
      <c r="U176" s="3" t="s">
        <v>150</v>
      </c>
      <c r="V176" s="3" t="s">
        <v>151</v>
      </c>
      <c r="W176" s="3" t="s">
        <v>142</v>
      </c>
      <c r="X176" s="1"/>
      <c r="Y176" s="28">
        <f t="shared" si="12"/>
        <v>2104.3674883652247</v>
      </c>
      <c r="Z176" s="28">
        <f t="shared" si="13"/>
        <v>505.82216244743643</v>
      </c>
      <c r="AA176" s="28">
        <f t="shared" si="14"/>
        <v>1344.4405122258299</v>
      </c>
      <c r="AB176" s="28">
        <f t="shared" si="15"/>
        <v>736.78626138975653</v>
      </c>
      <c r="AC176" s="28">
        <f t="shared" si="16"/>
        <v>821.45102621068554</v>
      </c>
      <c r="AD176" s="28">
        <f t="shared" si="17"/>
        <v>404.1270278309903</v>
      </c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</row>
    <row r="177" spans="1:137" s="7" customFormat="1" ht="56" customHeight="1">
      <c r="A177" s="1" t="s">
        <v>0</v>
      </c>
      <c r="B177" s="1" t="s">
        <v>1</v>
      </c>
      <c r="C177" s="2" t="s">
        <v>2</v>
      </c>
      <c r="D177" s="2" t="s">
        <v>3</v>
      </c>
      <c r="E177" s="3">
        <v>892</v>
      </c>
      <c r="F177" s="1">
        <v>-999</v>
      </c>
      <c r="G177" s="3" t="s">
        <v>59</v>
      </c>
      <c r="H177" s="1" t="s">
        <v>60</v>
      </c>
      <c r="I177" s="3" t="s">
        <v>12</v>
      </c>
      <c r="J177" s="3" t="s">
        <v>61</v>
      </c>
      <c r="K177" s="3" t="s">
        <v>149</v>
      </c>
      <c r="L177" s="3"/>
      <c r="M177" s="1"/>
      <c r="N177" s="1"/>
      <c r="O177" s="1"/>
      <c r="P177" s="4">
        <v>3.5340000000000003</v>
      </c>
      <c r="Q177" s="4">
        <v>2.3170000000000002</v>
      </c>
      <c r="R177" s="4">
        <v>0</v>
      </c>
      <c r="S177" s="28">
        <f>AVERAGE((10^(((LOG((P177*Q177)))*1.689)+1.776)),(10^(((LOG((P177*Q177)))*1.684)+1.586)),(10^(((LOG((P177*Q177)))*1.624)+1.427)))</f>
        <v>1408.0988872850019</v>
      </c>
      <c r="T177" s="3" t="s">
        <v>148</v>
      </c>
      <c r="U177" s="3" t="s">
        <v>150</v>
      </c>
      <c r="V177" s="3" t="s">
        <v>151</v>
      </c>
      <c r="W177" s="3" t="s">
        <v>142</v>
      </c>
      <c r="X177" s="1"/>
      <c r="Y177" s="28">
        <f t="shared" si="12"/>
        <v>2081.5280413258097</v>
      </c>
      <c r="Z177" s="28">
        <f t="shared" si="13"/>
        <v>500.94364148121565</v>
      </c>
      <c r="AA177" s="28">
        <f t="shared" si="14"/>
        <v>1329.8917839710575</v>
      </c>
      <c r="AB177" s="28">
        <f t="shared" si="15"/>
        <v>728.57779648203893</v>
      </c>
      <c r="AC177" s="28">
        <f t="shared" si="16"/>
        <v>812.87683655813817</v>
      </c>
      <c r="AD177" s="28">
        <f t="shared" si="17"/>
        <v>400.30691388725296</v>
      </c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</row>
    <row r="178" spans="1:137" s="7" customFormat="1" ht="56" customHeight="1">
      <c r="A178" s="1" t="s">
        <v>0</v>
      </c>
      <c r="B178" s="1" t="s">
        <v>1</v>
      </c>
      <c r="C178" s="2" t="s">
        <v>2</v>
      </c>
      <c r="D178" s="2" t="s">
        <v>3</v>
      </c>
      <c r="E178" s="3">
        <v>892</v>
      </c>
      <c r="F178" s="1">
        <v>-999</v>
      </c>
      <c r="G178" s="3" t="s">
        <v>59</v>
      </c>
      <c r="H178" s="1" t="s">
        <v>60</v>
      </c>
      <c r="I178" s="3" t="s">
        <v>12</v>
      </c>
      <c r="J178" s="3" t="s">
        <v>61</v>
      </c>
      <c r="K178" s="3" t="s">
        <v>149</v>
      </c>
      <c r="L178" s="3"/>
      <c r="M178" s="1"/>
      <c r="N178" s="1"/>
      <c r="O178" s="1"/>
      <c r="P178" s="4">
        <v>3.2920000000000003</v>
      </c>
      <c r="Q178" s="4">
        <v>2.29</v>
      </c>
      <c r="R178" s="4">
        <v>0</v>
      </c>
      <c r="S178" s="28">
        <f>AVERAGE((10^(((LOG((P178*Q178)))*1.689)+1.776)),(10^(((LOG((P178*Q178)))*1.684)+1.586)),(10^(((LOG((P178*Q178)))*1.624)+1.427)))</f>
        <v>1226.0525793236316</v>
      </c>
      <c r="T178" s="3" t="s">
        <v>148</v>
      </c>
      <c r="U178" s="3" t="s">
        <v>150</v>
      </c>
      <c r="V178" s="3" t="s">
        <v>151</v>
      </c>
      <c r="W178" s="3" t="s">
        <v>142</v>
      </c>
      <c r="X178" s="1"/>
      <c r="Y178" s="28">
        <f t="shared" si="12"/>
        <v>1810.3051074409707</v>
      </c>
      <c r="Z178" s="28">
        <f t="shared" si="13"/>
        <v>442.53025024789667</v>
      </c>
      <c r="AA178" s="28">
        <f t="shared" si="14"/>
        <v>1157.0850973975621</v>
      </c>
      <c r="AB178" s="28">
        <f t="shared" si="15"/>
        <v>631.29167991627935</v>
      </c>
      <c r="AC178" s="28">
        <f t="shared" si="16"/>
        <v>710.76753313236213</v>
      </c>
      <c r="AD178" s="28">
        <f t="shared" si="17"/>
        <v>354.50641961366756</v>
      </c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</row>
    <row r="179" spans="1:137" s="7" customFormat="1" ht="56" customHeight="1">
      <c r="A179" s="1" t="s">
        <v>0</v>
      </c>
      <c r="B179" s="1" t="s">
        <v>1</v>
      </c>
      <c r="C179" s="2" t="s">
        <v>2</v>
      </c>
      <c r="D179" s="2" t="s">
        <v>3</v>
      </c>
      <c r="E179" s="3">
        <v>892</v>
      </c>
      <c r="F179" s="1">
        <v>-999</v>
      </c>
      <c r="G179" s="3" t="s">
        <v>59</v>
      </c>
      <c r="H179" s="1" t="s">
        <v>60</v>
      </c>
      <c r="I179" s="3" t="s">
        <v>12</v>
      </c>
      <c r="J179" s="3" t="s">
        <v>61</v>
      </c>
      <c r="K179" s="3" t="s">
        <v>149</v>
      </c>
      <c r="L179" s="3"/>
      <c r="M179" s="1"/>
      <c r="N179" s="1"/>
      <c r="O179" s="1"/>
      <c r="P179" s="4">
        <v>3.4299999999999997</v>
      </c>
      <c r="Q179" s="4">
        <v>2.117</v>
      </c>
      <c r="R179" s="4">
        <v>0</v>
      </c>
      <c r="S179" s="28">
        <f>AVERAGE((10^(((LOG((P179*Q179)))*1.689)+1.776)),(10^(((LOG((P179*Q179)))*1.684)+1.586)),(10^(((LOG((P179*Q179)))*1.624)+1.427)))</f>
        <v>1151.441572835193</v>
      </c>
      <c r="T179" s="3" t="s">
        <v>148</v>
      </c>
      <c r="U179" s="3" t="s">
        <v>150</v>
      </c>
      <c r="V179" s="3" t="s">
        <v>151</v>
      </c>
      <c r="W179" s="3" t="s">
        <v>142</v>
      </c>
      <c r="X179" s="1"/>
      <c r="Y179" s="28">
        <f t="shared" si="12"/>
        <v>1699.2383377576527</v>
      </c>
      <c r="Z179" s="28">
        <f t="shared" si="13"/>
        <v>418.33332947637228</v>
      </c>
      <c r="AA179" s="28">
        <f t="shared" si="14"/>
        <v>1086.2986080785793</v>
      </c>
      <c r="AB179" s="28">
        <f t="shared" si="15"/>
        <v>591.56159598136355</v>
      </c>
      <c r="AC179" s="28">
        <f t="shared" si="16"/>
        <v>668.78777266934674</v>
      </c>
      <c r="AD179" s="28">
        <f t="shared" si="17"/>
        <v>335.49960852430422</v>
      </c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</row>
    <row r="180" spans="1:137" s="7" customFormat="1" ht="56" customHeight="1">
      <c r="A180" s="1" t="s">
        <v>0</v>
      </c>
      <c r="B180" s="1" t="s">
        <v>1</v>
      </c>
      <c r="C180" s="2" t="s">
        <v>2</v>
      </c>
      <c r="D180" s="2" t="s">
        <v>3</v>
      </c>
      <c r="E180" s="3">
        <v>892</v>
      </c>
      <c r="F180" s="1">
        <v>-999</v>
      </c>
      <c r="G180" s="3" t="s">
        <v>59</v>
      </c>
      <c r="H180" s="1" t="s">
        <v>60</v>
      </c>
      <c r="I180" s="3" t="s">
        <v>12</v>
      </c>
      <c r="J180" s="3" t="s">
        <v>61</v>
      </c>
      <c r="K180" s="3" t="s">
        <v>149</v>
      </c>
      <c r="L180" s="3"/>
      <c r="M180" s="1"/>
      <c r="N180" s="1"/>
      <c r="O180" s="1"/>
      <c r="P180" s="4">
        <v>4.0860000000000003</v>
      </c>
      <c r="Q180" s="4">
        <v>1.5760000000000001</v>
      </c>
      <c r="R180" s="4">
        <v>0</v>
      </c>
      <c r="S180" s="28">
        <f>AVERAGE((10^(((LOG((P180*Q180)))*1.689)+1.776)),(10^(((LOG((P180*Q180)))*1.684)+1.586)),(10^(((LOG((P180*Q180)))*1.624)+1.427)))</f>
        <v>941.63670687110937</v>
      </c>
      <c r="T180" s="3" t="s">
        <v>148</v>
      </c>
      <c r="U180" s="3" t="s">
        <v>150</v>
      </c>
      <c r="V180" s="3" t="s">
        <v>151</v>
      </c>
      <c r="W180" s="3" t="s">
        <v>142</v>
      </c>
      <c r="X180" s="1"/>
      <c r="Y180" s="28">
        <f t="shared" si="12"/>
        <v>1387.2520585392679</v>
      </c>
      <c r="Z180" s="28">
        <f t="shared" si="13"/>
        <v>349.36698596025366</v>
      </c>
      <c r="AA180" s="28">
        <f t="shared" si="14"/>
        <v>887.38300117398262</v>
      </c>
      <c r="AB180" s="28">
        <f t="shared" si="15"/>
        <v>480.3456187393665</v>
      </c>
      <c r="AC180" s="28">
        <f t="shared" si="16"/>
        <v>550.27506090007785</v>
      </c>
      <c r="AD180" s="28">
        <f t="shared" si="17"/>
        <v>281.20058893119864</v>
      </c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</row>
    <row r="181" spans="1:137" s="7" customFormat="1" ht="56" customHeight="1">
      <c r="A181" s="1" t="s">
        <v>0</v>
      </c>
      <c r="B181" s="1" t="s">
        <v>1</v>
      </c>
      <c r="C181" s="2" t="s">
        <v>2</v>
      </c>
      <c r="D181" s="2" t="s">
        <v>3</v>
      </c>
      <c r="E181" s="3">
        <v>892</v>
      </c>
      <c r="F181" s="1">
        <v>-999</v>
      </c>
      <c r="G181" s="3" t="s">
        <v>59</v>
      </c>
      <c r="H181" s="1" t="s">
        <v>60</v>
      </c>
      <c r="I181" s="3" t="s">
        <v>12</v>
      </c>
      <c r="J181" s="3" t="s">
        <v>61</v>
      </c>
      <c r="K181" s="3" t="s">
        <v>149</v>
      </c>
      <c r="L181" s="3"/>
      <c r="M181" s="1"/>
      <c r="N181" s="1"/>
      <c r="O181" s="1"/>
      <c r="P181" s="4">
        <v>3.274</v>
      </c>
      <c r="Q181" s="4">
        <v>1.5740000000000001</v>
      </c>
      <c r="R181" s="4">
        <v>0</v>
      </c>
      <c r="S181" s="28">
        <f>AVERAGE((10^(((LOG((P181*Q181)))*1.689)+1.776)),(10^(((LOG((P181*Q181)))*1.684)+1.586)),(10^(((LOG((P181*Q181)))*1.624)+1.427)))</f>
        <v>648.36704595962328</v>
      </c>
      <c r="T181" s="3" t="s">
        <v>148</v>
      </c>
      <c r="U181" s="3" t="s">
        <v>150</v>
      </c>
      <c r="V181" s="3" t="s">
        <v>151</v>
      </c>
      <c r="W181" s="3" t="s">
        <v>142</v>
      </c>
      <c r="X181" s="1"/>
      <c r="Y181" s="28">
        <f t="shared" si="12"/>
        <v>952.15766487574922</v>
      </c>
      <c r="Z181" s="28">
        <f t="shared" si="13"/>
        <v>250.1065725179665</v>
      </c>
      <c r="AA181" s="28">
        <f t="shared" si="14"/>
        <v>609.74528514738029</v>
      </c>
      <c r="AB181" s="28">
        <f t="shared" si="15"/>
        <v>326.40185703804065</v>
      </c>
      <c r="AC181" s="28">
        <f t="shared" si="16"/>
        <v>383.19818785574029</v>
      </c>
      <c r="AD181" s="28">
        <f t="shared" si="17"/>
        <v>202.65746346256361</v>
      </c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</row>
    <row r="182" spans="1:137" s="7" customFormat="1" ht="56" customHeight="1">
      <c r="A182" s="1" t="s">
        <v>0</v>
      </c>
      <c r="B182" s="1" t="s">
        <v>1</v>
      </c>
      <c r="C182" s="2" t="s">
        <v>2</v>
      </c>
      <c r="D182" s="2" t="s">
        <v>3</v>
      </c>
      <c r="E182" s="3">
        <v>892</v>
      </c>
      <c r="F182" s="1">
        <v>-999</v>
      </c>
      <c r="G182" s="3" t="s">
        <v>59</v>
      </c>
      <c r="H182" s="1" t="s">
        <v>60</v>
      </c>
      <c r="I182" s="3" t="s">
        <v>12</v>
      </c>
      <c r="J182" s="3" t="s">
        <v>76</v>
      </c>
      <c r="K182" s="3" t="s">
        <v>121</v>
      </c>
      <c r="L182" s="3"/>
      <c r="M182" s="1"/>
      <c r="N182" s="1"/>
      <c r="O182" s="1"/>
      <c r="P182" s="4">
        <v>4.9030000000000005</v>
      </c>
      <c r="Q182" s="4">
        <v>1.552</v>
      </c>
      <c r="R182" s="4">
        <v>0</v>
      </c>
      <c r="S182" s="28">
        <f>10^(((LOG((P182*Q182)))*1.624)+1.427)</f>
        <v>721.63612020853122</v>
      </c>
      <c r="T182" s="3" t="s">
        <v>147</v>
      </c>
      <c r="U182" s="3">
        <v>0.94299999999999995</v>
      </c>
      <c r="V182" s="3">
        <v>29.1</v>
      </c>
      <c r="W182" s="3" t="s">
        <v>166</v>
      </c>
      <c r="X182" s="1"/>
      <c r="Y182" s="28">
        <f t="shared" si="12"/>
        <v>1839.1038246974283</v>
      </c>
      <c r="Z182" s="28">
        <f t="shared" si="13"/>
        <v>448.77681833682516</v>
      </c>
      <c r="AA182" s="28">
        <f t="shared" si="14"/>
        <v>1175.4373311679135</v>
      </c>
      <c r="AB182" s="28">
        <f t="shared" si="15"/>
        <v>641.60414358738706</v>
      </c>
      <c r="AC182" s="28">
        <f t="shared" si="16"/>
        <v>721.63612020853122</v>
      </c>
      <c r="AD182" s="28">
        <f t="shared" si="17"/>
        <v>359.40971073654038</v>
      </c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</row>
    <row r="183" spans="1:137" s="7" customFormat="1" ht="56" customHeight="1">
      <c r="A183" s="1" t="s">
        <v>0</v>
      </c>
      <c r="B183" s="1" t="s">
        <v>1</v>
      </c>
      <c r="C183" s="2" t="s">
        <v>2</v>
      </c>
      <c r="D183" s="2" t="s">
        <v>3</v>
      </c>
      <c r="E183" s="3">
        <v>892</v>
      </c>
      <c r="F183" s="1">
        <v>2</v>
      </c>
      <c r="G183" s="3" t="s">
        <v>59</v>
      </c>
      <c r="H183" s="1" t="s">
        <v>60</v>
      </c>
      <c r="I183" s="3" t="s">
        <v>12</v>
      </c>
      <c r="J183" s="3" t="s">
        <v>54</v>
      </c>
      <c r="K183" s="3" t="s">
        <v>121</v>
      </c>
      <c r="L183" s="3"/>
      <c r="M183" s="1" t="s">
        <v>8</v>
      </c>
      <c r="N183" s="1"/>
      <c r="O183" s="1"/>
      <c r="P183" s="4">
        <v>4.5529999999999999</v>
      </c>
      <c r="Q183" s="4">
        <v>1.9300000000000002</v>
      </c>
      <c r="R183" s="4">
        <v>0</v>
      </c>
      <c r="S183" s="28">
        <f>10^(((LOG((P183*Q183)))*1.624)+1.427)</f>
        <v>911.63387366572204</v>
      </c>
      <c r="T183" s="3" t="s">
        <v>147</v>
      </c>
      <c r="U183" s="3">
        <v>0.94299999999999995</v>
      </c>
      <c r="V183" s="3">
        <v>29.1</v>
      </c>
      <c r="W183" s="3" t="s">
        <v>142</v>
      </c>
      <c r="X183" s="1"/>
      <c r="Y183" s="28">
        <f t="shared" si="12"/>
        <v>2345.152160456355</v>
      </c>
      <c r="Z183" s="28">
        <f t="shared" si="13"/>
        <v>556.9066950868189</v>
      </c>
      <c r="AA183" s="28">
        <f t="shared" si="14"/>
        <v>1497.7928445517302</v>
      </c>
      <c r="AB183" s="28">
        <f t="shared" si="15"/>
        <v>823.4637760980753</v>
      </c>
      <c r="AC183" s="28">
        <f t="shared" si="16"/>
        <v>911.63387366572204</v>
      </c>
      <c r="AD183" s="28">
        <f t="shared" si="17"/>
        <v>444.08570154271513</v>
      </c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</row>
    <row r="184" spans="1:137" s="7" customFormat="1" ht="56" customHeight="1">
      <c r="A184" s="1" t="s">
        <v>0</v>
      </c>
      <c r="B184" s="1" t="s">
        <v>1</v>
      </c>
      <c r="C184" s="2" t="s">
        <v>2</v>
      </c>
      <c r="D184" s="2" t="s">
        <v>3</v>
      </c>
      <c r="E184" s="3">
        <v>892</v>
      </c>
      <c r="F184" s="1">
        <v>4</v>
      </c>
      <c r="G184" s="3" t="s">
        <v>59</v>
      </c>
      <c r="H184" s="1" t="s">
        <v>60</v>
      </c>
      <c r="I184" s="3" t="s">
        <v>12</v>
      </c>
      <c r="J184" s="3" t="s">
        <v>32</v>
      </c>
      <c r="K184" s="3" t="s">
        <v>118</v>
      </c>
      <c r="L184" s="3"/>
      <c r="M184" s="1" t="s">
        <v>21</v>
      </c>
      <c r="N184" s="1"/>
      <c r="O184" s="1"/>
      <c r="P184" s="4">
        <v>3.0100000000000002</v>
      </c>
      <c r="Q184" s="4">
        <v>2.1100000000000003</v>
      </c>
      <c r="R184" s="4">
        <v>0</v>
      </c>
      <c r="S184" s="28">
        <f>(10^(((LOG((P184*Q184)))*1.689)+1.776))</f>
        <v>1355.2264776057584</v>
      </c>
      <c r="T184" s="3" t="s">
        <v>122</v>
      </c>
      <c r="U184" s="3">
        <v>0.94199999999999995</v>
      </c>
      <c r="V184" s="3">
        <v>29.2</v>
      </c>
      <c r="W184" s="3" t="s">
        <v>128</v>
      </c>
      <c r="X184" s="1"/>
      <c r="Y184" s="28">
        <f t="shared" si="12"/>
        <v>1355.2264776057584</v>
      </c>
      <c r="Z184" s="28">
        <f t="shared" si="13"/>
        <v>342.19481625579976</v>
      </c>
      <c r="AA184" s="28">
        <f t="shared" si="14"/>
        <v>866.95715124064043</v>
      </c>
      <c r="AB184" s="28">
        <f t="shared" si="15"/>
        <v>468.96462138540977</v>
      </c>
      <c r="AC184" s="28">
        <f t="shared" si="16"/>
        <v>538.05503062104071</v>
      </c>
      <c r="AD184" s="28">
        <f t="shared" si="17"/>
        <v>275.54209607980249</v>
      </c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 s="8"/>
    </row>
    <row r="185" spans="1:137" s="7" customFormat="1" ht="56" customHeight="1">
      <c r="A185" s="1" t="s">
        <v>0</v>
      </c>
      <c r="B185" s="1" t="s">
        <v>1</v>
      </c>
      <c r="C185" s="2" t="s">
        <v>2</v>
      </c>
      <c r="D185" s="2" t="s">
        <v>3</v>
      </c>
      <c r="E185" s="3">
        <v>892</v>
      </c>
      <c r="F185" s="1">
        <v>4</v>
      </c>
      <c r="G185" s="3" t="s">
        <v>59</v>
      </c>
      <c r="H185" s="1" t="s">
        <v>60</v>
      </c>
      <c r="I185" s="3" t="s">
        <v>12</v>
      </c>
      <c r="J185" s="3" t="s">
        <v>53</v>
      </c>
      <c r="K185" s="3" t="s">
        <v>120</v>
      </c>
      <c r="L185" s="3"/>
      <c r="M185" s="1" t="s">
        <v>21</v>
      </c>
      <c r="N185" s="1"/>
      <c r="O185" s="1"/>
      <c r="P185" s="4">
        <v>3.8869999999999996</v>
      </c>
      <c r="Q185" s="4">
        <v>2.09</v>
      </c>
      <c r="R185" s="4">
        <v>0</v>
      </c>
      <c r="S185" s="28">
        <f>10^(((LOG((P185*Q185)))*1.684)+1.586)</f>
        <v>1312.3123992468313</v>
      </c>
      <c r="T185" s="3" t="s">
        <v>146</v>
      </c>
      <c r="U185" s="3">
        <v>0.93500000000000005</v>
      </c>
      <c r="V185" s="3">
        <v>30.8</v>
      </c>
      <c r="W185" s="3" t="s">
        <v>142</v>
      </c>
      <c r="X185" s="1"/>
      <c r="Y185" s="28">
        <f t="shared" si="12"/>
        <v>2053.9318825039386</v>
      </c>
      <c r="Z185" s="28">
        <f t="shared" si="13"/>
        <v>495.04108070695872</v>
      </c>
      <c r="AA185" s="28">
        <f t="shared" si="14"/>
        <v>1312.3123992468313</v>
      </c>
      <c r="AB185" s="28">
        <f t="shared" si="15"/>
        <v>718.66297943100199</v>
      </c>
      <c r="AC185" s="28">
        <f t="shared" si="16"/>
        <v>802.51208773247572</v>
      </c>
      <c r="AD185" s="28">
        <f t="shared" si="17"/>
        <v>395.68393253832033</v>
      </c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</row>
    <row r="186" spans="1:137" s="7" customFormat="1" ht="56" customHeight="1">
      <c r="A186" s="1" t="s">
        <v>0</v>
      </c>
      <c r="B186" s="1" t="s">
        <v>1</v>
      </c>
      <c r="C186" s="2" t="s">
        <v>2</v>
      </c>
      <c r="D186" s="2" t="s">
        <v>3</v>
      </c>
      <c r="E186" s="3">
        <v>892</v>
      </c>
      <c r="F186" s="1">
        <v>4</v>
      </c>
      <c r="G186" s="3" t="s">
        <v>59</v>
      </c>
      <c r="H186" s="1" t="s">
        <v>60</v>
      </c>
      <c r="I186" s="3" t="s">
        <v>12</v>
      </c>
      <c r="J186" s="3" t="s">
        <v>54</v>
      </c>
      <c r="K186" s="3" t="s">
        <v>121</v>
      </c>
      <c r="L186" s="3"/>
      <c r="M186" s="1" t="s">
        <v>21</v>
      </c>
      <c r="N186" s="1"/>
      <c r="O186" s="1"/>
      <c r="P186" s="4">
        <v>4.99</v>
      </c>
      <c r="Q186" s="4">
        <v>1.9100000000000001</v>
      </c>
      <c r="R186" s="4">
        <v>0</v>
      </c>
      <c r="S186" s="28">
        <f>10^(((LOG((P186*Q186)))*1.624)+1.427)</f>
        <v>1040.1919165564946</v>
      </c>
      <c r="T186" s="3" t="s">
        <v>147</v>
      </c>
      <c r="U186" s="3">
        <v>0.94299999999999995</v>
      </c>
      <c r="V186" s="3">
        <v>29.1</v>
      </c>
      <c r="W186" s="3" t="s">
        <v>142</v>
      </c>
      <c r="X186" s="1"/>
      <c r="Y186" s="28">
        <f t="shared" si="12"/>
        <v>2690.0303433411204</v>
      </c>
      <c r="Z186" s="28">
        <f t="shared" si="13"/>
        <v>629.07274473166831</v>
      </c>
      <c r="AA186" s="28">
        <f t="shared" si="14"/>
        <v>1717.3606563938627</v>
      </c>
      <c r="AB186" s="28">
        <f t="shared" si="15"/>
        <v>948.02153969928179</v>
      </c>
      <c r="AC186" s="28">
        <f t="shared" si="16"/>
        <v>1040.1919165564946</v>
      </c>
      <c r="AD186" s="28">
        <f t="shared" si="17"/>
        <v>500.4110047967261</v>
      </c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</row>
    <row r="187" spans="1:137" s="7" customFormat="1" ht="56" customHeight="1">
      <c r="A187" s="1" t="s">
        <v>0</v>
      </c>
      <c r="B187" s="1" t="s">
        <v>1</v>
      </c>
      <c r="C187" s="2" t="s">
        <v>2</v>
      </c>
      <c r="D187" s="2" t="s">
        <v>3</v>
      </c>
      <c r="E187" s="3">
        <v>892</v>
      </c>
      <c r="F187" s="1">
        <v>4</v>
      </c>
      <c r="G187" s="3" t="s">
        <v>59</v>
      </c>
      <c r="H187" s="1" t="s">
        <v>60</v>
      </c>
      <c r="I187" s="3" t="s">
        <v>12</v>
      </c>
      <c r="J187" s="3" t="s">
        <v>57</v>
      </c>
      <c r="K187" s="3" t="s">
        <v>152</v>
      </c>
      <c r="L187" s="3"/>
      <c r="M187" s="1" t="s">
        <v>21</v>
      </c>
      <c r="N187" s="1"/>
      <c r="O187" s="1"/>
      <c r="P187" s="4">
        <v>2.1559999999999997</v>
      </c>
      <c r="Q187" s="4">
        <v>1.3740000000000001</v>
      </c>
      <c r="R187" s="4">
        <v>0</v>
      </c>
      <c r="S187" s="28">
        <f>10^(((LOG((P187*1)))*2.72)+2.2)</f>
        <v>1280.9277010902899</v>
      </c>
      <c r="T187" s="3" t="s">
        <v>153</v>
      </c>
      <c r="U187" s="3">
        <v>0.66200000000000003</v>
      </c>
      <c r="V187" s="3">
        <v>79.7</v>
      </c>
      <c r="W187" s="3" t="s">
        <v>142</v>
      </c>
      <c r="X187" s="1"/>
      <c r="Y187" s="28">
        <f t="shared" si="12"/>
        <v>373.75958710084581</v>
      </c>
      <c r="Z187" s="28">
        <f t="shared" si="13"/>
        <v>109.00671043439056</v>
      </c>
      <c r="AA187" s="28">
        <f t="shared" si="14"/>
        <v>240.01266759111863</v>
      </c>
      <c r="AB187" s="28">
        <f t="shared" si="15"/>
        <v>124.97292606611785</v>
      </c>
      <c r="AC187" s="28">
        <f t="shared" si="16"/>
        <v>155.93228195636428</v>
      </c>
      <c r="AD187" s="28">
        <f t="shared" si="17"/>
        <v>89.805755172704224</v>
      </c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</row>
    <row r="188" spans="1:137" s="7" customFormat="1" ht="56" customHeight="1">
      <c r="A188" s="1" t="s">
        <v>0</v>
      </c>
      <c r="B188" s="1" t="s">
        <v>1</v>
      </c>
      <c r="C188" s="2" t="s">
        <v>2</v>
      </c>
      <c r="D188" s="2" t="s">
        <v>3</v>
      </c>
      <c r="E188" s="3">
        <v>892</v>
      </c>
      <c r="F188" s="1">
        <v>4</v>
      </c>
      <c r="G188" s="3" t="s">
        <v>59</v>
      </c>
      <c r="H188" s="1" t="s">
        <v>60</v>
      </c>
      <c r="I188" s="3" t="s">
        <v>12</v>
      </c>
      <c r="J188" s="3" t="s">
        <v>58</v>
      </c>
      <c r="K188" s="3" t="s">
        <v>154</v>
      </c>
      <c r="L188" s="3"/>
      <c r="M188" s="1" t="s">
        <v>21</v>
      </c>
      <c r="N188" s="1"/>
      <c r="O188" s="1"/>
      <c r="P188" s="4">
        <v>2.4500000000000002</v>
      </c>
      <c r="Q188" s="4">
        <v>1.6</v>
      </c>
      <c r="R188" s="4">
        <v>0</v>
      </c>
      <c r="S188" s="28">
        <f>10^(((LOG((P188*1)))*2.988)+1.797)</f>
        <v>911.65025982057352</v>
      </c>
      <c r="T188" s="3" t="s">
        <v>155</v>
      </c>
      <c r="U188" s="3">
        <v>0.751</v>
      </c>
      <c r="V188" s="3">
        <v>67.3</v>
      </c>
      <c r="W188" s="3" t="s">
        <v>142</v>
      </c>
      <c r="X188" s="1"/>
      <c r="Y188" s="28">
        <f t="shared" si="12"/>
        <v>599.87417712276635</v>
      </c>
      <c r="Z188" s="28">
        <f t="shared" si="13"/>
        <v>165.93159985680927</v>
      </c>
      <c r="AA188" s="28">
        <f t="shared" si="14"/>
        <v>384.67480017997246</v>
      </c>
      <c r="AB188" s="28">
        <f t="shared" si="15"/>
        <v>203.12250331429746</v>
      </c>
      <c r="AC188" s="28">
        <f t="shared" si="16"/>
        <v>245.75172380720184</v>
      </c>
      <c r="AD188" s="28">
        <f t="shared" si="17"/>
        <v>135.55967486286588</v>
      </c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</row>
    <row r="189" spans="1:137" s="7" customFormat="1" ht="56" customHeight="1">
      <c r="A189" s="1" t="s">
        <v>0</v>
      </c>
      <c r="B189" s="1" t="s">
        <v>1</v>
      </c>
      <c r="C189" s="2" t="s">
        <v>2</v>
      </c>
      <c r="D189" s="2" t="s">
        <v>3</v>
      </c>
      <c r="E189" s="3">
        <v>892</v>
      </c>
      <c r="F189" s="1">
        <v>4</v>
      </c>
      <c r="G189" s="3" t="s">
        <v>59</v>
      </c>
      <c r="H189" s="1" t="s">
        <v>60</v>
      </c>
      <c r="I189" s="3" t="s">
        <v>12</v>
      </c>
      <c r="J189" s="3" t="s">
        <v>81</v>
      </c>
      <c r="K189" s="3" t="s">
        <v>188</v>
      </c>
      <c r="L189" s="3"/>
      <c r="M189" s="1" t="s">
        <v>21</v>
      </c>
      <c r="N189" s="1"/>
      <c r="O189" s="1"/>
      <c r="P189" s="4">
        <v>1.286</v>
      </c>
      <c r="Q189" s="4">
        <v>1.1000000000000001</v>
      </c>
      <c r="R189" s="4"/>
      <c r="S189" s="28">
        <f>10^(((LOG((Q189*1)))*2.433)+2.981)</f>
        <v>1207.003148562148</v>
      </c>
      <c r="T189" s="3" t="s">
        <v>187</v>
      </c>
      <c r="U189" s="3">
        <v>0.66700000000000004</v>
      </c>
      <c r="V189" s="3">
        <v>79</v>
      </c>
      <c r="W189" s="3" t="s">
        <v>186</v>
      </c>
      <c r="X189" s="1"/>
      <c r="Y189" s="28">
        <f t="shared" si="12"/>
        <v>107.25566531352928</v>
      </c>
      <c r="Z189" s="28">
        <f t="shared" si="13"/>
        <v>35.970831794435604</v>
      </c>
      <c r="AA189" s="28">
        <f t="shared" si="14"/>
        <v>69.130082139972387</v>
      </c>
      <c r="AB189" s="28">
        <f t="shared" si="15"/>
        <v>34.689557146900221</v>
      </c>
      <c r="AC189" s="28">
        <f t="shared" si="16"/>
        <v>46.949292674220807</v>
      </c>
      <c r="AD189" s="28">
        <f t="shared" si="17"/>
        <v>30.299221570221167</v>
      </c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</row>
    <row r="190" spans="1:137" s="7" customFormat="1" ht="56" customHeight="1">
      <c r="A190" s="1" t="s">
        <v>0</v>
      </c>
      <c r="B190" s="1" t="s">
        <v>1</v>
      </c>
      <c r="C190" s="2" t="s">
        <v>2</v>
      </c>
      <c r="D190" s="2" t="s">
        <v>3</v>
      </c>
      <c r="E190" s="3">
        <v>892</v>
      </c>
      <c r="F190" s="1">
        <v>19</v>
      </c>
      <c r="G190" s="3" t="s">
        <v>59</v>
      </c>
      <c r="H190" s="1" t="s">
        <v>60</v>
      </c>
      <c r="I190" s="3" t="s">
        <v>12</v>
      </c>
      <c r="J190" s="3" t="s">
        <v>32</v>
      </c>
      <c r="K190" s="3" t="s">
        <v>118</v>
      </c>
      <c r="L190" s="3"/>
      <c r="M190" s="1" t="s">
        <v>21</v>
      </c>
      <c r="N190" s="1"/>
      <c r="O190" s="1"/>
      <c r="P190" s="4">
        <v>2.5949999999999998</v>
      </c>
      <c r="Q190" s="4">
        <v>1.736</v>
      </c>
      <c r="R190" s="4">
        <v>0</v>
      </c>
      <c r="S190" s="28">
        <f>(10^(((LOG((P190*Q190)))*1.689)+1.776))</f>
        <v>758.71292623921454</v>
      </c>
      <c r="T190" s="3" t="s">
        <v>122</v>
      </c>
      <c r="U190" s="3">
        <v>0.94199999999999995</v>
      </c>
      <c r="V190" s="3">
        <v>29.2</v>
      </c>
      <c r="W190" s="3" t="s">
        <v>128</v>
      </c>
      <c r="X190" s="1"/>
      <c r="Y190" s="28">
        <f t="shared" si="12"/>
        <v>758.71292623921454</v>
      </c>
      <c r="Z190" s="28">
        <f t="shared" si="13"/>
        <v>204.4234081319714</v>
      </c>
      <c r="AA190" s="28">
        <f t="shared" si="14"/>
        <v>486.19338740215801</v>
      </c>
      <c r="AB190" s="28">
        <f t="shared" si="15"/>
        <v>258.51955635860628</v>
      </c>
      <c r="AC190" s="28">
        <f t="shared" si="16"/>
        <v>308.02631679426764</v>
      </c>
      <c r="AD190" s="28">
        <f t="shared" si="17"/>
        <v>166.31063127883093</v>
      </c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</row>
    <row r="191" spans="1:137" s="7" customFormat="1" ht="56" customHeight="1">
      <c r="A191" s="1" t="s">
        <v>0</v>
      </c>
      <c r="B191" s="1" t="s">
        <v>1</v>
      </c>
      <c r="C191" s="2" t="s">
        <v>2</v>
      </c>
      <c r="D191" s="2" t="s">
        <v>3</v>
      </c>
      <c r="E191" s="3">
        <v>892</v>
      </c>
      <c r="F191" s="1">
        <v>19</v>
      </c>
      <c r="G191" s="3" t="s">
        <v>59</v>
      </c>
      <c r="H191" s="1" t="s">
        <v>60</v>
      </c>
      <c r="I191" s="3" t="s">
        <v>12</v>
      </c>
      <c r="J191" s="3" t="s">
        <v>53</v>
      </c>
      <c r="K191" s="3" t="s">
        <v>120</v>
      </c>
      <c r="L191" s="3"/>
      <c r="M191" s="1" t="s">
        <v>21</v>
      </c>
      <c r="N191" s="1"/>
      <c r="O191" s="1"/>
      <c r="P191" s="4">
        <v>3.3780000000000001</v>
      </c>
      <c r="Q191" s="4">
        <v>1.9359999999999999</v>
      </c>
      <c r="R191" s="4">
        <v>0</v>
      </c>
      <c r="S191" s="28">
        <f>10^(((LOG((P191*Q191)))*1.684)+1.586)</f>
        <v>910.77574634840494</v>
      </c>
      <c r="T191" s="3" t="s">
        <v>146</v>
      </c>
      <c r="U191" s="3">
        <v>0.93500000000000005</v>
      </c>
      <c r="V191" s="3">
        <v>30.8</v>
      </c>
      <c r="W191" s="3" t="s">
        <v>142</v>
      </c>
      <c r="X191" s="1"/>
      <c r="Y191" s="28">
        <f t="shared" si="12"/>
        <v>1423.9321047487758</v>
      </c>
      <c r="Z191" s="28">
        <f t="shared" si="13"/>
        <v>357.55882159946606</v>
      </c>
      <c r="AA191" s="28">
        <f t="shared" si="14"/>
        <v>910.77574634840494</v>
      </c>
      <c r="AB191" s="28">
        <f t="shared" si="15"/>
        <v>493.38927734950488</v>
      </c>
      <c r="AC191" s="28">
        <f t="shared" si="16"/>
        <v>564.25778160430968</v>
      </c>
      <c r="AD191" s="28">
        <f t="shared" si="17"/>
        <v>287.66070955440665</v>
      </c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</row>
    <row r="192" spans="1:137" s="7" customFormat="1" ht="56" customHeight="1">
      <c r="A192" s="1" t="s">
        <v>0</v>
      </c>
      <c r="B192" s="1" t="s">
        <v>1</v>
      </c>
      <c r="C192" s="2" t="s">
        <v>2</v>
      </c>
      <c r="D192" s="2" t="s">
        <v>3</v>
      </c>
      <c r="E192" s="3">
        <v>892</v>
      </c>
      <c r="F192" s="1">
        <v>19</v>
      </c>
      <c r="G192" s="3" t="s">
        <v>59</v>
      </c>
      <c r="H192" s="1" t="s">
        <v>60</v>
      </c>
      <c r="I192" s="3" t="s">
        <v>12</v>
      </c>
      <c r="J192" s="3" t="s">
        <v>54</v>
      </c>
      <c r="K192" s="3" t="s">
        <v>121</v>
      </c>
      <c r="L192" s="3"/>
      <c r="M192" s="1" t="s">
        <v>21</v>
      </c>
      <c r="N192" s="1"/>
      <c r="O192" s="1"/>
      <c r="P192" s="4">
        <v>4.8100000000000005</v>
      </c>
      <c r="Q192" s="4">
        <v>1.732</v>
      </c>
      <c r="R192" s="4">
        <v>0</v>
      </c>
      <c r="S192" s="28">
        <f>10^(((LOG((P192*Q192)))*1.624)+1.427)</f>
        <v>835.99826019606849</v>
      </c>
      <c r="T192" s="3" t="s">
        <v>147</v>
      </c>
      <c r="U192" s="3">
        <v>0.94299999999999995</v>
      </c>
      <c r="V192" s="3">
        <v>29.1</v>
      </c>
      <c r="W192" s="3" t="s">
        <v>142</v>
      </c>
      <c r="X192" s="1"/>
      <c r="Y192" s="28">
        <f t="shared" si="12"/>
        <v>2143.139379006504</v>
      </c>
      <c r="Z192" s="28">
        <f t="shared" si="13"/>
        <v>514.09034324014874</v>
      </c>
      <c r="AA192" s="28">
        <f t="shared" si="14"/>
        <v>1369.1371397771049</v>
      </c>
      <c r="AB192" s="28">
        <f t="shared" si="15"/>
        <v>750.72624643495158</v>
      </c>
      <c r="AC192" s="28">
        <f t="shared" si="16"/>
        <v>835.99826019606849</v>
      </c>
      <c r="AD192" s="28">
        <f t="shared" si="17"/>
        <v>410.59972783256563</v>
      </c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</row>
    <row r="193" spans="1:137" s="7" customFormat="1" ht="56" customHeight="1">
      <c r="A193" s="1" t="s">
        <v>0</v>
      </c>
      <c r="B193" s="1" t="s">
        <v>1</v>
      </c>
      <c r="C193" s="2" t="s">
        <v>2</v>
      </c>
      <c r="D193" s="2" t="s">
        <v>3</v>
      </c>
      <c r="E193" s="3">
        <v>892</v>
      </c>
      <c r="F193" s="1">
        <v>77</v>
      </c>
      <c r="G193" s="3" t="s">
        <v>59</v>
      </c>
      <c r="H193" s="1" t="s">
        <v>60</v>
      </c>
      <c r="I193" s="3" t="s">
        <v>12</v>
      </c>
      <c r="J193" s="3" t="s">
        <v>85</v>
      </c>
      <c r="K193" s="3" t="s">
        <v>114</v>
      </c>
      <c r="L193" s="3"/>
      <c r="M193" s="1" t="s">
        <v>21</v>
      </c>
      <c r="N193" s="1"/>
      <c r="O193" s="1"/>
      <c r="P193" s="4">
        <v>2.46</v>
      </c>
      <c r="Q193" s="4">
        <v>2.91</v>
      </c>
      <c r="R193" s="4">
        <v>0</v>
      </c>
      <c r="S193" s="28">
        <f>(10^(((LOG((P193*Q193)))*1.689)+1.776))</f>
        <v>1658.8405929248531</v>
      </c>
      <c r="T193" s="3" t="s">
        <v>122</v>
      </c>
      <c r="U193" s="3">
        <v>0.94199999999999995</v>
      </c>
      <c r="V193" s="3">
        <v>29.2</v>
      </c>
      <c r="W193" s="3" t="s">
        <v>167</v>
      </c>
      <c r="X193" s="1"/>
      <c r="Y193" s="28">
        <f t="shared" si="12"/>
        <v>1658.8405929248531</v>
      </c>
      <c r="Z193" s="28">
        <f t="shared" si="13"/>
        <v>409.48890969463065</v>
      </c>
      <c r="AA193" s="28">
        <f t="shared" si="14"/>
        <v>1060.5484505824772</v>
      </c>
      <c r="AB193" s="28">
        <f t="shared" si="15"/>
        <v>577.1276990396517</v>
      </c>
      <c r="AC193" s="28">
        <f t="shared" si="16"/>
        <v>653.49283166029784</v>
      </c>
      <c r="AD193" s="28">
        <f t="shared" si="17"/>
        <v>328.54684514212613</v>
      </c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</row>
    <row r="194" spans="1:137" s="7" customFormat="1" ht="56" customHeight="1">
      <c r="A194" s="1" t="s">
        <v>0</v>
      </c>
      <c r="B194" s="1" t="s">
        <v>1</v>
      </c>
      <c r="C194" s="2" t="s">
        <v>2</v>
      </c>
      <c r="D194" s="2" t="s">
        <v>3</v>
      </c>
      <c r="E194" s="3">
        <v>892</v>
      </c>
      <c r="F194" s="1">
        <v>77</v>
      </c>
      <c r="G194" s="3" t="s">
        <v>59</v>
      </c>
      <c r="H194" s="1" t="s">
        <v>60</v>
      </c>
      <c r="I194" s="3" t="s">
        <v>12</v>
      </c>
      <c r="J194" s="3" t="s">
        <v>87</v>
      </c>
      <c r="K194" s="3" t="s">
        <v>157</v>
      </c>
      <c r="L194" s="3"/>
      <c r="M194" s="1" t="s">
        <v>8</v>
      </c>
      <c r="N194" s="1"/>
      <c r="O194" s="1"/>
      <c r="P194" s="4">
        <v>3.2299999999999995</v>
      </c>
      <c r="Q194" s="4">
        <v>2.8170000000000002</v>
      </c>
      <c r="R194" s="4">
        <v>0</v>
      </c>
      <c r="S194" s="28">
        <f>(10^(((LOG((P194*Q194)))*1.734)+1.279))</f>
        <v>874.75728179827036</v>
      </c>
      <c r="T194" s="3" t="s">
        <v>161</v>
      </c>
      <c r="U194" s="3">
        <v>0.93100000000000005</v>
      </c>
      <c r="V194" s="3">
        <v>32.4</v>
      </c>
      <c r="W194" s="3" t="s">
        <v>162</v>
      </c>
      <c r="X194" s="34"/>
      <c r="Y194" s="28">
        <f t="shared" si="12"/>
        <v>2487.3279198472028</v>
      </c>
      <c r="Z194" s="28">
        <f t="shared" si="13"/>
        <v>586.79182394162854</v>
      </c>
      <c r="AA194" s="28">
        <f t="shared" si="14"/>
        <v>1588.3203415651492</v>
      </c>
      <c r="AB194" s="28">
        <f t="shared" si="15"/>
        <v>874.75728179827036</v>
      </c>
      <c r="AC194" s="28">
        <f t="shared" si="16"/>
        <v>964.7143436127227</v>
      </c>
      <c r="AD194" s="28">
        <f t="shared" si="17"/>
        <v>467.42762204214716</v>
      </c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</row>
    <row r="195" spans="1:137" s="7" customFormat="1" ht="56" customHeight="1">
      <c r="A195" s="1" t="s">
        <v>0</v>
      </c>
      <c r="B195" s="1" t="s">
        <v>1</v>
      </c>
      <c r="C195" s="2" t="s">
        <v>2</v>
      </c>
      <c r="D195" s="2" t="s">
        <v>3</v>
      </c>
      <c r="E195" s="3">
        <v>892</v>
      </c>
      <c r="F195" s="1">
        <v>77</v>
      </c>
      <c r="G195" s="3" t="s">
        <v>59</v>
      </c>
      <c r="H195" s="1" t="s">
        <v>60</v>
      </c>
      <c r="I195" s="3" t="s">
        <v>12</v>
      </c>
      <c r="J195" s="3" t="s">
        <v>87</v>
      </c>
      <c r="K195" s="3" t="s">
        <v>157</v>
      </c>
      <c r="L195" s="3"/>
      <c r="M195" s="1" t="s">
        <v>21</v>
      </c>
      <c r="N195" s="1"/>
      <c r="O195" s="1"/>
      <c r="P195" s="4">
        <v>2.98</v>
      </c>
      <c r="Q195" s="4">
        <v>2.87</v>
      </c>
      <c r="R195" s="4">
        <v>0</v>
      </c>
      <c r="S195" s="28">
        <f>(10^(((LOG((P195*Q195)))*1.734)+1.279))</f>
        <v>785.7026371895538</v>
      </c>
      <c r="T195" s="3" t="s">
        <v>161</v>
      </c>
      <c r="U195" s="3">
        <v>0.93100000000000005</v>
      </c>
      <c r="V195" s="3">
        <v>32.4</v>
      </c>
      <c r="W195" s="3" t="s">
        <v>162</v>
      </c>
      <c r="X195" s="1"/>
      <c r="Y195" s="28">
        <f t="shared" ref="Y195:Y258" si="18">10^((((LOG(P195*Q195))*1.689)+1.776))</f>
        <v>2240.3392807842047</v>
      </c>
      <c r="Z195" s="28">
        <f t="shared" ref="Z195:Z258" si="19">10^((((LOG(P195*Q195))*1.5)+1.33))</f>
        <v>534.7456263793614</v>
      </c>
      <c r="AA195" s="28">
        <f t="shared" ref="AA195:AA258" si="20">10^((((LOG(P195*Q195))*1.684)+1.586))</f>
        <v>1431.0450402010167</v>
      </c>
      <c r="AB195" s="28">
        <f t="shared" ref="AB195:AB258" si="21">10^((((LOG(P195*Q195))*1.734)+1.279))</f>
        <v>785.7026371895538</v>
      </c>
      <c r="AC195" s="28">
        <f t="shared" ref="AC195:AC258" si="22">10^((((LOG(P195*Q195))*1.624)+1.427))</f>
        <v>872.423615981848</v>
      </c>
      <c r="AD195" s="28">
        <f t="shared" ref="AD195:AD258" si="23">10^((((LOG(P195*Q195))*1.47)+1.26))</f>
        <v>426.76057970001176</v>
      </c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</row>
    <row r="196" spans="1:137" s="7" customFormat="1" ht="56" customHeight="1">
      <c r="A196" s="1" t="s">
        <v>0</v>
      </c>
      <c r="B196" s="1" t="s">
        <v>1</v>
      </c>
      <c r="C196" s="2" t="s">
        <v>2</v>
      </c>
      <c r="D196" s="2" t="s">
        <v>3</v>
      </c>
      <c r="E196" s="3">
        <v>892</v>
      </c>
      <c r="F196" s="1">
        <v>77</v>
      </c>
      <c r="G196" s="3" t="s">
        <v>59</v>
      </c>
      <c r="H196" s="1" t="s">
        <v>60</v>
      </c>
      <c r="I196" s="3" t="s">
        <v>12</v>
      </c>
      <c r="J196" s="3" t="s">
        <v>88</v>
      </c>
      <c r="K196" s="3" t="s">
        <v>121</v>
      </c>
      <c r="L196" s="3"/>
      <c r="M196" s="1" t="s">
        <v>21</v>
      </c>
      <c r="N196" s="1"/>
      <c r="O196" s="1"/>
      <c r="P196" s="4">
        <v>3.16</v>
      </c>
      <c r="Q196" s="4">
        <v>2.44</v>
      </c>
      <c r="R196" s="4">
        <v>0</v>
      </c>
      <c r="S196" s="28">
        <f>10^(((LOG((P196*Q196)))*1.624)+1.427)</f>
        <v>737.24680672583895</v>
      </c>
      <c r="T196" s="3" t="s">
        <v>147</v>
      </c>
      <c r="U196" s="3">
        <v>0.94299999999999995</v>
      </c>
      <c r="V196" s="3">
        <v>29.1</v>
      </c>
      <c r="W196" s="3" t="s">
        <v>166</v>
      </c>
      <c r="X196" s="1"/>
      <c r="Y196" s="28">
        <f t="shared" si="18"/>
        <v>1880.4981011618986</v>
      </c>
      <c r="Z196" s="28">
        <f t="shared" si="19"/>
        <v>457.73630912350211</v>
      </c>
      <c r="AA196" s="28">
        <f t="shared" si="20"/>
        <v>1201.8147080247991</v>
      </c>
      <c r="AB196" s="28">
        <f t="shared" si="21"/>
        <v>656.43444269397412</v>
      </c>
      <c r="AC196" s="28">
        <f t="shared" si="22"/>
        <v>737.24680672583895</v>
      </c>
      <c r="AD196" s="28">
        <f t="shared" si="23"/>
        <v>366.44015330909934</v>
      </c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</row>
    <row r="197" spans="1:137" s="7" customFormat="1" ht="56" customHeight="1">
      <c r="A197" s="1" t="s">
        <v>0</v>
      </c>
      <c r="B197" s="1" t="s">
        <v>1</v>
      </c>
      <c r="C197" s="2" t="s">
        <v>2</v>
      </c>
      <c r="D197" s="2" t="s">
        <v>3</v>
      </c>
      <c r="E197" s="3">
        <v>892</v>
      </c>
      <c r="F197" s="1">
        <v>77</v>
      </c>
      <c r="G197" s="3" t="s">
        <v>59</v>
      </c>
      <c r="H197" s="1" t="s">
        <v>60</v>
      </c>
      <c r="I197" s="3" t="s">
        <v>12</v>
      </c>
      <c r="J197" s="3" t="s">
        <v>88</v>
      </c>
      <c r="K197" s="3" t="s">
        <v>121</v>
      </c>
      <c r="L197" s="3"/>
      <c r="M197" s="1" t="s">
        <v>8</v>
      </c>
      <c r="N197" s="1"/>
      <c r="O197" s="1"/>
      <c r="P197" s="4">
        <v>3.47</v>
      </c>
      <c r="Q197" s="4">
        <v>2.5499999999999998</v>
      </c>
      <c r="R197" s="4">
        <v>0</v>
      </c>
      <c r="S197" s="28">
        <f>10^(((LOG((P197*Q197)))*1.624)+1.427)</f>
        <v>921.9690029064858</v>
      </c>
      <c r="T197" s="3" t="s">
        <v>147</v>
      </c>
      <c r="U197" s="3">
        <v>0.94299999999999995</v>
      </c>
      <c r="V197" s="3">
        <v>29.1</v>
      </c>
      <c r="W197" s="3" t="s">
        <v>166</v>
      </c>
      <c r="X197" s="1"/>
      <c r="Y197" s="28">
        <f t="shared" si="18"/>
        <v>2372.8093645318681</v>
      </c>
      <c r="Z197" s="28">
        <f t="shared" si="19"/>
        <v>562.73571960584354</v>
      </c>
      <c r="AA197" s="28">
        <f t="shared" si="20"/>
        <v>1515.4042447333202</v>
      </c>
      <c r="AB197" s="28">
        <f t="shared" si="21"/>
        <v>833.43547499012732</v>
      </c>
      <c r="AC197" s="28">
        <f t="shared" si="22"/>
        <v>921.9690029064858</v>
      </c>
      <c r="AD197" s="28">
        <f t="shared" si="23"/>
        <v>448.64041448348223</v>
      </c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</row>
    <row r="198" spans="1:137" s="7" customFormat="1" ht="56" customHeight="1">
      <c r="A198" s="1" t="s">
        <v>0</v>
      </c>
      <c r="B198" s="1" t="s">
        <v>1</v>
      </c>
      <c r="C198" s="2" t="s">
        <v>2</v>
      </c>
      <c r="D198" s="2" t="s">
        <v>3</v>
      </c>
      <c r="E198" s="3">
        <v>892</v>
      </c>
      <c r="F198" s="1">
        <v>228</v>
      </c>
      <c r="G198" s="3" t="s">
        <v>59</v>
      </c>
      <c r="H198" s="1" t="s">
        <v>60</v>
      </c>
      <c r="I198" s="3" t="s">
        <v>12</v>
      </c>
      <c r="J198" s="3" t="s">
        <v>61</v>
      </c>
      <c r="K198" s="3" t="s">
        <v>149</v>
      </c>
      <c r="L198" s="3"/>
      <c r="M198" s="1"/>
      <c r="N198" s="1"/>
      <c r="O198" s="1"/>
      <c r="P198" s="4">
        <v>3.3560000000000003</v>
      </c>
      <c r="Q198" s="4">
        <v>2.5070000000000001</v>
      </c>
      <c r="R198" s="4">
        <v>0</v>
      </c>
      <c r="S198" s="28">
        <f>AVERAGE((10^(((LOG((P198*Q198)))*1.689)+1.776)),(10^(((LOG((P198*Q198)))*1.684)+1.586)),(10^(((LOG((P198*Q198)))*1.624)+1.427)))</f>
        <v>1473.5673772201451</v>
      </c>
      <c r="T198" s="3" t="s">
        <v>148</v>
      </c>
      <c r="U198" s="3" t="s">
        <v>150</v>
      </c>
      <c r="V198" s="3" t="s">
        <v>151</v>
      </c>
      <c r="W198" s="3" t="s">
        <v>142</v>
      </c>
      <c r="X198" s="1"/>
      <c r="Y198" s="28">
        <f t="shared" si="18"/>
        <v>2179.1390698631121</v>
      </c>
      <c r="Z198" s="28">
        <f t="shared" si="19"/>
        <v>521.75236843547088</v>
      </c>
      <c r="AA198" s="28">
        <f t="shared" si="20"/>
        <v>1392.0667676250607</v>
      </c>
      <c r="AB198" s="28">
        <f t="shared" si="21"/>
        <v>763.67553903301575</v>
      </c>
      <c r="AC198" s="28">
        <f t="shared" si="22"/>
        <v>849.49629417226242</v>
      </c>
      <c r="AD198" s="28">
        <f t="shared" si="23"/>
        <v>416.59604306195081</v>
      </c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</row>
    <row r="199" spans="1:137" s="7" customFormat="1" ht="56" customHeight="1">
      <c r="A199" s="1" t="s">
        <v>0</v>
      </c>
      <c r="B199" s="1" t="s">
        <v>1</v>
      </c>
      <c r="C199" s="2" t="s">
        <v>2</v>
      </c>
      <c r="D199" s="2" t="s">
        <v>3</v>
      </c>
      <c r="E199" s="3">
        <v>892</v>
      </c>
      <c r="F199" s="1">
        <v>258</v>
      </c>
      <c r="G199" s="3" t="s">
        <v>59</v>
      </c>
      <c r="H199" s="1" t="s">
        <v>60</v>
      </c>
      <c r="I199" s="3" t="s">
        <v>12</v>
      </c>
      <c r="J199" s="3" t="s">
        <v>32</v>
      </c>
      <c r="K199" s="3" t="s">
        <v>118</v>
      </c>
      <c r="L199" s="3"/>
      <c r="M199" s="1" t="s">
        <v>21</v>
      </c>
      <c r="N199" s="1"/>
      <c r="O199" s="1"/>
      <c r="P199" s="4">
        <v>2.4950000000000001</v>
      </c>
      <c r="Q199" s="4">
        <v>1.573</v>
      </c>
      <c r="R199" s="4">
        <v>0</v>
      </c>
      <c r="S199" s="28">
        <f>(10^(((LOG((P199*Q199)))*1.689)+1.776))</f>
        <v>601.07265586260121</v>
      </c>
      <c r="T199" s="3" t="s">
        <v>122</v>
      </c>
      <c r="U199" s="3">
        <v>0.94199999999999995</v>
      </c>
      <c r="V199" s="3">
        <v>29.2</v>
      </c>
      <c r="W199" s="3" t="s">
        <v>128</v>
      </c>
      <c r="X199" s="1"/>
      <c r="Y199" s="28">
        <f t="shared" si="18"/>
        <v>601.07265586260121</v>
      </c>
      <c r="Z199" s="28">
        <f t="shared" si="19"/>
        <v>166.22598261090715</v>
      </c>
      <c r="AA199" s="28">
        <f t="shared" si="20"/>
        <v>385.4410582442718</v>
      </c>
      <c r="AB199" s="28">
        <f t="shared" si="21"/>
        <v>203.53914162528224</v>
      </c>
      <c r="AC199" s="28">
        <f t="shared" si="22"/>
        <v>246.22379383848312</v>
      </c>
      <c r="AD199" s="28">
        <f t="shared" si="23"/>
        <v>135.79535997917509</v>
      </c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</row>
    <row r="200" spans="1:137" s="7" customFormat="1" ht="56" customHeight="1">
      <c r="A200" s="1" t="s">
        <v>0</v>
      </c>
      <c r="B200" s="1" t="s">
        <v>1</v>
      </c>
      <c r="C200" s="2" t="s">
        <v>2</v>
      </c>
      <c r="D200" s="2" t="s">
        <v>3</v>
      </c>
      <c r="E200" s="3">
        <v>892</v>
      </c>
      <c r="F200" s="1">
        <v>258</v>
      </c>
      <c r="G200" s="3" t="s">
        <v>59</v>
      </c>
      <c r="H200" s="1" t="s">
        <v>60</v>
      </c>
      <c r="I200" s="3" t="s">
        <v>12</v>
      </c>
      <c r="J200" s="3" t="s">
        <v>53</v>
      </c>
      <c r="K200" s="3" t="s">
        <v>120</v>
      </c>
      <c r="L200" s="3"/>
      <c r="M200" s="1" t="s">
        <v>21</v>
      </c>
      <c r="N200" s="1"/>
      <c r="O200" s="1"/>
      <c r="P200" s="4">
        <v>3.3740000000000001</v>
      </c>
      <c r="Q200" s="4">
        <v>1.77</v>
      </c>
      <c r="R200" s="4">
        <v>0</v>
      </c>
      <c r="S200" s="28">
        <f>10^(((LOG((P200*Q200)))*1.684)+1.586)</f>
        <v>781.59773529758979</v>
      </c>
      <c r="T200" s="3" t="s">
        <v>146</v>
      </c>
      <c r="U200" s="3">
        <v>0.93500000000000005</v>
      </c>
      <c r="V200" s="3">
        <v>30.8</v>
      </c>
      <c r="W200" s="3" t="s">
        <v>142</v>
      </c>
      <c r="X200" s="1"/>
      <c r="Y200" s="28">
        <f t="shared" si="18"/>
        <v>1221.4167854940188</v>
      </c>
      <c r="Z200" s="28">
        <f t="shared" si="19"/>
        <v>312.01646839891669</v>
      </c>
      <c r="AA200" s="28">
        <f t="shared" si="20"/>
        <v>781.59773529758979</v>
      </c>
      <c r="AB200" s="28">
        <f t="shared" si="21"/>
        <v>421.49187724545402</v>
      </c>
      <c r="AC200" s="28">
        <f t="shared" si="22"/>
        <v>486.87356126203184</v>
      </c>
      <c r="AD200" s="28">
        <f t="shared" si="23"/>
        <v>251.7062309544736</v>
      </c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</row>
    <row r="201" spans="1:137" s="7" customFormat="1" ht="56" customHeight="1">
      <c r="A201" s="1" t="s">
        <v>0</v>
      </c>
      <c r="B201" s="1" t="s">
        <v>1</v>
      </c>
      <c r="C201" s="2" t="s">
        <v>2</v>
      </c>
      <c r="D201" s="2" t="s">
        <v>3</v>
      </c>
      <c r="E201" s="3">
        <v>892</v>
      </c>
      <c r="F201" s="1">
        <v>258</v>
      </c>
      <c r="G201" s="3" t="s">
        <v>59</v>
      </c>
      <c r="H201" s="1" t="s">
        <v>60</v>
      </c>
      <c r="I201" s="3" t="s">
        <v>12</v>
      </c>
      <c r="J201" s="3" t="s">
        <v>54</v>
      </c>
      <c r="K201" s="3" t="s">
        <v>121</v>
      </c>
      <c r="L201" s="3"/>
      <c r="M201" s="1" t="s">
        <v>21</v>
      </c>
      <c r="N201" s="1"/>
      <c r="O201" s="1"/>
      <c r="P201" s="4">
        <v>4.5170000000000003</v>
      </c>
      <c r="Q201" s="4">
        <v>1.5</v>
      </c>
      <c r="R201" s="4">
        <v>0</v>
      </c>
      <c r="S201" s="28">
        <f>10^(((LOG((P201*Q201)))*1.624)+1.427)</f>
        <v>597.65251550354128</v>
      </c>
      <c r="T201" s="3" t="s">
        <v>147</v>
      </c>
      <c r="U201" s="3">
        <v>0.94299999999999995</v>
      </c>
      <c r="V201" s="3">
        <v>29.1</v>
      </c>
      <c r="W201" s="3" t="s">
        <v>142</v>
      </c>
      <c r="X201" s="1"/>
      <c r="Y201" s="28">
        <f t="shared" si="18"/>
        <v>1511.6802514574447</v>
      </c>
      <c r="Z201" s="28">
        <f t="shared" si="19"/>
        <v>377.06135548585002</v>
      </c>
      <c r="AA201" s="28">
        <f t="shared" si="20"/>
        <v>966.73008176357746</v>
      </c>
      <c r="AB201" s="28">
        <f t="shared" si="21"/>
        <v>524.62900815830903</v>
      </c>
      <c r="AC201" s="28">
        <f t="shared" si="22"/>
        <v>597.65251550354128</v>
      </c>
      <c r="AD201" s="28">
        <f t="shared" si="23"/>
        <v>303.02871481941156</v>
      </c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</row>
    <row r="202" spans="1:137" s="7" customFormat="1" ht="56" customHeight="1">
      <c r="A202" s="1" t="s">
        <v>0</v>
      </c>
      <c r="B202" s="1" t="s">
        <v>1</v>
      </c>
      <c r="C202" s="2" t="s">
        <v>2</v>
      </c>
      <c r="D202" s="2" t="s">
        <v>3</v>
      </c>
      <c r="E202" s="3">
        <v>892</v>
      </c>
      <c r="F202" s="1">
        <v>294</v>
      </c>
      <c r="G202" s="3" t="s">
        <v>59</v>
      </c>
      <c r="H202" s="1" t="s">
        <v>60</v>
      </c>
      <c r="I202" s="3" t="s">
        <v>12</v>
      </c>
      <c r="J202" s="3" t="s">
        <v>32</v>
      </c>
      <c r="K202" s="3" t="s">
        <v>118</v>
      </c>
      <c r="L202" s="3"/>
      <c r="M202" s="1" t="s">
        <v>8</v>
      </c>
      <c r="N202" s="1"/>
      <c r="O202" s="1"/>
      <c r="P202" s="4">
        <v>2.7809999999999997</v>
      </c>
      <c r="Q202" s="4">
        <v>1.7829999999999999</v>
      </c>
      <c r="R202" s="4">
        <v>0</v>
      </c>
      <c r="S202" s="28">
        <f>(10^(((LOG((P202*Q202)))*1.689)+1.776))</f>
        <v>892.17508069667736</v>
      </c>
      <c r="T202" s="3" t="s">
        <v>122</v>
      </c>
      <c r="U202" s="3">
        <v>0.94199999999999995</v>
      </c>
      <c r="V202" s="3">
        <v>29.2</v>
      </c>
      <c r="W202" s="3" t="s">
        <v>128</v>
      </c>
      <c r="X202" s="1"/>
      <c r="Y202" s="28">
        <f t="shared" si="18"/>
        <v>892.17508069667736</v>
      </c>
      <c r="Z202" s="28">
        <f t="shared" si="19"/>
        <v>236.06331309711786</v>
      </c>
      <c r="AA202" s="28">
        <f t="shared" si="20"/>
        <v>571.443539534053</v>
      </c>
      <c r="AB202" s="28">
        <f t="shared" si="21"/>
        <v>305.30993990698778</v>
      </c>
      <c r="AC202" s="28">
        <f t="shared" si="22"/>
        <v>359.95829598524034</v>
      </c>
      <c r="AD202" s="28">
        <f t="shared" si="23"/>
        <v>191.49962510599883</v>
      </c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</row>
    <row r="203" spans="1:137" ht="56" customHeight="1">
      <c r="A203" s="1" t="s">
        <v>0</v>
      </c>
      <c r="B203" s="1" t="s">
        <v>1</v>
      </c>
      <c r="C203" s="2" t="s">
        <v>2</v>
      </c>
      <c r="D203" s="2" t="s">
        <v>3</v>
      </c>
      <c r="E203" s="3">
        <v>892</v>
      </c>
      <c r="F203" s="1">
        <v>294</v>
      </c>
      <c r="G203" s="3" t="s">
        <v>59</v>
      </c>
      <c r="H203" s="1" t="s">
        <v>60</v>
      </c>
      <c r="I203" s="3" t="s">
        <v>12</v>
      </c>
      <c r="J203" s="3" t="s">
        <v>53</v>
      </c>
      <c r="K203" s="3" t="s">
        <v>120</v>
      </c>
      <c r="L203" s="3"/>
      <c r="M203" s="1" t="s">
        <v>8</v>
      </c>
      <c r="N203" s="1"/>
      <c r="O203" s="1"/>
      <c r="P203" s="4">
        <v>3.508</v>
      </c>
      <c r="Q203" s="4">
        <v>1.905</v>
      </c>
      <c r="R203" s="4">
        <v>0</v>
      </c>
      <c r="S203" s="28">
        <f>10^(((LOG((P203*Q203)))*1.684)+1.586)</f>
        <v>944.54681291128475</v>
      </c>
      <c r="T203" s="3" t="s">
        <v>146</v>
      </c>
      <c r="U203" s="3">
        <v>0.93500000000000005</v>
      </c>
      <c r="V203" s="3">
        <v>30.8</v>
      </c>
      <c r="W203" s="3" t="s">
        <v>142</v>
      </c>
      <c r="X203" s="1"/>
      <c r="Y203" s="28">
        <f t="shared" si="18"/>
        <v>1476.8903736884574</v>
      </c>
      <c r="Z203" s="28">
        <f t="shared" si="19"/>
        <v>369.34467930789032</v>
      </c>
      <c r="AA203" s="28">
        <f t="shared" si="20"/>
        <v>944.54681291128475</v>
      </c>
      <c r="AB203" s="28">
        <f t="shared" si="21"/>
        <v>512.23731833046213</v>
      </c>
      <c r="AC203" s="28">
        <f t="shared" si="22"/>
        <v>584.42153831971621</v>
      </c>
      <c r="AD203" s="28">
        <f t="shared" si="23"/>
        <v>296.94991829447775</v>
      </c>
      <c r="EG203" s="7"/>
    </row>
    <row r="204" spans="1:137" ht="56" customHeight="1">
      <c r="A204" s="1" t="s">
        <v>0</v>
      </c>
      <c r="B204" s="1" t="s">
        <v>1</v>
      </c>
      <c r="C204" s="2" t="s">
        <v>2</v>
      </c>
      <c r="D204" s="2" t="s">
        <v>3</v>
      </c>
      <c r="E204" s="3">
        <v>892</v>
      </c>
      <c r="F204" s="1">
        <v>294</v>
      </c>
      <c r="G204" s="3" t="s">
        <v>59</v>
      </c>
      <c r="H204" s="1" t="s">
        <v>60</v>
      </c>
      <c r="I204" s="3" t="s">
        <v>12</v>
      </c>
      <c r="J204" s="3" t="s">
        <v>54</v>
      </c>
      <c r="K204" s="3" t="s">
        <v>121</v>
      </c>
      <c r="L204" s="3"/>
      <c r="M204" s="1" t="s">
        <v>8</v>
      </c>
      <c r="N204" s="1"/>
      <c r="O204" s="1"/>
      <c r="P204" s="4">
        <v>5.2640000000000002</v>
      </c>
      <c r="Q204" s="4">
        <v>1.69</v>
      </c>
      <c r="R204" s="4">
        <v>0</v>
      </c>
      <c r="S204" s="28">
        <f>10^(((LOG((P204*Q204)))*1.624)+1.427)</f>
        <v>930.04721882294029</v>
      </c>
      <c r="T204" s="3" t="s">
        <v>147</v>
      </c>
      <c r="U204" s="3">
        <v>0.94299999999999995</v>
      </c>
      <c r="V204" s="3">
        <v>29.1</v>
      </c>
      <c r="W204" s="3" t="s">
        <v>142</v>
      </c>
      <c r="X204" s="1"/>
      <c r="Y204" s="28">
        <f t="shared" si="18"/>
        <v>2394.4356306012023</v>
      </c>
      <c r="Z204" s="28">
        <f t="shared" si="19"/>
        <v>567.2883669443894</v>
      </c>
      <c r="AA204" s="28">
        <f t="shared" si="20"/>
        <v>1529.1748741162994</v>
      </c>
      <c r="AB204" s="28">
        <f t="shared" si="21"/>
        <v>841.23490187650134</v>
      </c>
      <c r="AC204" s="28">
        <f t="shared" si="22"/>
        <v>930.04721882294029</v>
      </c>
      <c r="AD204" s="28">
        <f t="shared" si="23"/>
        <v>452.1971285738843</v>
      </c>
      <c r="EG204" s="7"/>
    </row>
    <row r="205" spans="1:137" ht="56" customHeight="1">
      <c r="A205" s="1" t="s">
        <v>0</v>
      </c>
      <c r="B205" s="1" t="s">
        <v>1</v>
      </c>
      <c r="C205" s="2" t="s">
        <v>2</v>
      </c>
      <c r="D205" s="2" t="s">
        <v>3</v>
      </c>
      <c r="E205" s="3">
        <v>892</v>
      </c>
      <c r="F205" s="1">
        <v>348</v>
      </c>
      <c r="G205" s="3" t="s">
        <v>59</v>
      </c>
      <c r="H205" s="1" t="s">
        <v>60</v>
      </c>
      <c r="I205" s="3" t="s">
        <v>12</v>
      </c>
      <c r="J205" s="3" t="s">
        <v>61</v>
      </c>
      <c r="K205" s="3" t="s">
        <v>149</v>
      </c>
      <c r="L205" s="3"/>
      <c r="M205" s="1"/>
      <c r="N205" s="1"/>
      <c r="O205" s="1"/>
      <c r="P205" s="4">
        <v>3.125</v>
      </c>
      <c r="Q205" s="4">
        <v>1.45</v>
      </c>
      <c r="R205" s="4">
        <v>0</v>
      </c>
      <c r="S205" s="28">
        <f>AVERAGE((10^(((LOG((P205*Q205)))*1.689)+1.776)),(10^(((LOG((P205*Q205)))*1.684)+1.586)),(10^(((LOG((P205*Q205)))*1.624)+1.427)))</f>
        <v>522.72049896327928</v>
      </c>
      <c r="T205" s="3" t="s">
        <v>148</v>
      </c>
      <c r="U205" s="3" t="s">
        <v>150</v>
      </c>
      <c r="V205" s="3" t="s">
        <v>151</v>
      </c>
      <c r="W205" s="3" t="s">
        <v>142</v>
      </c>
      <c r="X205" s="1"/>
      <c r="Y205" s="28">
        <f t="shared" si="18"/>
        <v>766.21780976782111</v>
      </c>
      <c r="Z205" s="28">
        <f t="shared" si="19"/>
        <v>206.21822095259137</v>
      </c>
      <c r="AA205" s="28">
        <f t="shared" si="20"/>
        <v>490.98831022238994</v>
      </c>
      <c r="AB205" s="28">
        <f t="shared" si="21"/>
        <v>261.1452034914555</v>
      </c>
      <c r="AC205" s="28">
        <f t="shared" si="22"/>
        <v>310.95537689962714</v>
      </c>
      <c r="AD205" s="28">
        <f t="shared" si="23"/>
        <v>167.74148951414173</v>
      </c>
      <c r="EG205" s="8"/>
    </row>
    <row r="206" spans="1:137" ht="56" customHeight="1">
      <c r="A206" s="1" t="s">
        <v>0</v>
      </c>
      <c r="B206" s="1" t="s">
        <v>1</v>
      </c>
      <c r="C206" s="2" t="s">
        <v>2</v>
      </c>
      <c r="D206" s="2" t="s">
        <v>3</v>
      </c>
      <c r="E206" s="3">
        <v>892</v>
      </c>
      <c r="F206" s="1">
        <v>386</v>
      </c>
      <c r="G206" s="3" t="s">
        <v>59</v>
      </c>
      <c r="H206" s="1" t="s">
        <v>60</v>
      </c>
      <c r="I206" s="3" t="s">
        <v>12</v>
      </c>
      <c r="J206" s="3" t="s">
        <v>54</v>
      </c>
      <c r="K206" s="3" t="s">
        <v>121</v>
      </c>
      <c r="L206" s="3"/>
      <c r="M206" s="1" t="s">
        <v>21</v>
      </c>
      <c r="N206" s="1"/>
      <c r="O206" s="1"/>
      <c r="P206" s="4">
        <v>4.9740000000000002</v>
      </c>
      <c r="Q206" s="4">
        <v>2</v>
      </c>
      <c r="R206" s="4">
        <v>0</v>
      </c>
      <c r="S206" s="28">
        <f>10^(((LOG((P206*Q206)))*1.624)+1.427)</f>
        <v>1115.1233279794812</v>
      </c>
      <c r="T206" s="3" t="s">
        <v>147</v>
      </c>
      <c r="U206" s="3">
        <v>0.94299999999999995</v>
      </c>
      <c r="V206" s="3">
        <v>29.1</v>
      </c>
      <c r="W206" s="3" t="s">
        <v>142</v>
      </c>
      <c r="X206" s="1"/>
      <c r="Y206" s="28">
        <f t="shared" si="18"/>
        <v>2891.8497621697952</v>
      </c>
      <c r="Z206" s="28">
        <f t="shared" si="19"/>
        <v>670.81638961832812</v>
      </c>
      <c r="AA206" s="28">
        <f t="shared" si="20"/>
        <v>1845.8102263915744</v>
      </c>
      <c r="AB206" s="28">
        <f t="shared" si="21"/>
        <v>1021.1130735944463</v>
      </c>
      <c r="AC206" s="28">
        <f t="shared" si="22"/>
        <v>1115.1233279794812</v>
      </c>
      <c r="AD206" s="28">
        <f t="shared" si="23"/>
        <v>532.93174633321087</v>
      </c>
      <c r="EG206" s="7"/>
    </row>
    <row r="207" spans="1:137" ht="56" customHeight="1">
      <c r="A207" s="1" t="s">
        <v>0</v>
      </c>
      <c r="B207" s="1" t="s">
        <v>1</v>
      </c>
      <c r="C207" s="2" t="s">
        <v>2</v>
      </c>
      <c r="D207" s="2" t="s">
        <v>3</v>
      </c>
      <c r="E207" s="3">
        <v>892</v>
      </c>
      <c r="F207" s="1">
        <v>433.1</v>
      </c>
      <c r="G207" s="3" t="s">
        <v>59</v>
      </c>
      <c r="H207" s="1" t="s">
        <v>60</v>
      </c>
      <c r="I207" s="3" t="s">
        <v>12</v>
      </c>
      <c r="J207" s="3" t="s">
        <v>76</v>
      </c>
      <c r="K207" s="3" t="s">
        <v>121</v>
      </c>
      <c r="L207" s="3"/>
      <c r="M207" s="1" t="s">
        <v>8</v>
      </c>
      <c r="N207" s="1"/>
      <c r="O207" s="1"/>
      <c r="P207" s="4">
        <v>4.8689999999999998</v>
      </c>
      <c r="Q207" s="4">
        <v>1.7440000000000002</v>
      </c>
      <c r="R207" s="4">
        <v>0</v>
      </c>
      <c r="S207" s="28">
        <f>10^(((LOG((P207*Q207)))*1.624)+1.427)</f>
        <v>862.33036359079995</v>
      </c>
      <c r="T207" s="3" t="s">
        <v>147</v>
      </c>
      <c r="U207" s="3">
        <v>0.94299999999999995</v>
      </c>
      <c r="V207" s="3">
        <v>29.1</v>
      </c>
      <c r="W207" s="3" t="s">
        <v>166</v>
      </c>
      <c r="X207" s="1"/>
      <c r="Y207" s="28">
        <f t="shared" si="18"/>
        <v>2213.3891919182192</v>
      </c>
      <c r="Z207" s="28">
        <f t="shared" si="19"/>
        <v>529.02888199560562</v>
      </c>
      <c r="AA207" s="28">
        <f t="shared" si="20"/>
        <v>1413.8809846097636</v>
      </c>
      <c r="AB207" s="28">
        <f t="shared" si="21"/>
        <v>776.00079541285015</v>
      </c>
      <c r="AC207" s="28">
        <f t="shared" si="22"/>
        <v>862.33036359079995</v>
      </c>
      <c r="AD207" s="28">
        <f t="shared" si="23"/>
        <v>422.28902548748607</v>
      </c>
    </row>
    <row r="208" spans="1:137" ht="56" customHeight="1">
      <c r="A208" s="1" t="s">
        <v>0</v>
      </c>
      <c r="B208" s="1" t="s">
        <v>1</v>
      </c>
      <c r="C208" s="2" t="s">
        <v>2</v>
      </c>
      <c r="D208" s="2" t="s">
        <v>3</v>
      </c>
      <c r="E208" s="3">
        <v>892</v>
      </c>
      <c r="F208" s="1">
        <v>434</v>
      </c>
      <c r="G208" s="3" t="s">
        <v>59</v>
      </c>
      <c r="H208" s="1" t="s">
        <v>60</v>
      </c>
      <c r="I208" s="3" t="s">
        <v>12</v>
      </c>
      <c r="J208" s="3" t="s">
        <v>76</v>
      </c>
      <c r="K208" s="3" t="s">
        <v>121</v>
      </c>
      <c r="L208" s="3"/>
      <c r="M208" s="1"/>
      <c r="N208" s="1"/>
      <c r="O208" s="1"/>
      <c r="P208" s="4">
        <v>5.0540000000000003</v>
      </c>
      <c r="Q208" s="4">
        <v>1.6160000000000001</v>
      </c>
      <c r="R208" s="4">
        <v>0</v>
      </c>
      <c r="S208" s="28">
        <f>10^(((LOG((P208*Q208)))*1.624)+1.427)</f>
        <v>809.49167866303719</v>
      </c>
      <c r="T208" s="3" t="s">
        <v>147</v>
      </c>
      <c r="U208" s="3">
        <v>0.94299999999999995</v>
      </c>
      <c r="V208" s="3">
        <v>29.1</v>
      </c>
      <c r="W208" s="3" t="s">
        <v>166</v>
      </c>
      <c r="X208" s="1"/>
      <c r="Y208" s="28">
        <f t="shared" si="18"/>
        <v>2072.5134959537963</v>
      </c>
      <c r="Z208" s="28">
        <f t="shared" si="19"/>
        <v>499.01648300466138</v>
      </c>
      <c r="AA208" s="28">
        <f t="shared" si="20"/>
        <v>1324.1493885907214</v>
      </c>
      <c r="AB208" s="28">
        <f t="shared" si="21"/>
        <v>725.33864060964811</v>
      </c>
      <c r="AC208" s="28">
        <f t="shared" si="22"/>
        <v>809.49167866303719</v>
      </c>
      <c r="AD208" s="28">
        <f t="shared" si="23"/>
        <v>398.79765251466728</v>
      </c>
    </row>
    <row r="209" spans="1:137" ht="56" customHeight="1">
      <c r="A209" s="1" t="s">
        <v>0</v>
      </c>
      <c r="B209" s="1" t="s">
        <v>1</v>
      </c>
      <c r="C209" s="2" t="s">
        <v>2</v>
      </c>
      <c r="D209" s="2" t="s">
        <v>3</v>
      </c>
      <c r="E209" s="3">
        <v>892</v>
      </c>
      <c r="F209" s="1">
        <v>435</v>
      </c>
      <c r="G209" s="3" t="s">
        <v>59</v>
      </c>
      <c r="H209" s="1" t="s">
        <v>60</v>
      </c>
      <c r="I209" s="3" t="s">
        <v>12</v>
      </c>
      <c r="J209" s="3" t="s">
        <v>61</v>
      </c>
      <c r="K209" s="3" t="s">
        <v>149</v>
      </c>
      <c r="L209" s="3"/>
      <c r="M209" s="1"/>
      <c r="N209" s="1"/>
      <c r="O209" s="1"/>
      <c r="P209" s="4">
        <v>3.5700000000000003</v>
      </c>
      <c r="Q209" s="4">
        <v>2.6850000000000001</v>
      </c>
      <c r="R209" s="4">
        <v>0</v>
      </c>
      <c r="S209" s="28">
        <f>AVERAGE((10^(((LOG((P209*Q209)))*1.689)+1.776)),(10^(((LOG((P209*Q209)))*1.684)+1.586)),(10^(((LOG((P209*Q209)))*1.624)+1.427)))</f>
        <v>1833.303101175612</v>
      </c>
      <c r="T209" s="3" t="s">
        <v>148</v>
      </c>
      <c r="U209" s="3" t="s">
        <v>150</v>
      </c>
      <c r="V209" s="3" t="s">
        <v>151</v>
      </c>
      <c r="W209" s="3" t="s">
        <v>142</v>
      </c>
      <c r="X209" s="1"/>
      <c r="Y209" s="28">
        <f t="shared" si="18"/>
        <v>2716.0860369002698</v>
      </c>
      <c r="Z209" s="28">
        <f t="shared" si="19"/>
        <v>634.48120141159291</v>
      </c>
      <c r="AA209" s="28">
        <f t="shared" si="20"/>
        <v>1733.9455694621292</v>
      </c>
      <c r="AB209" s="28">
        <f t="shared" si="21"/>
        <v>957.44996070225886</v>
      </c>
      <c r="AC209" s="28">
        <f t="shared" si="22"/>
        <v>1049.8776971644361</v>
      </c>
      <c r="AD209" s="28">
        <f t="shared" si="23"/>
        <v>504.62688423056943</v>
      </c>
      <c r="EG209" s="7"/>
    </row>
    <row r="210" spans="1:137" ht="56" customHeight="1">
      <c r="A210" s="1" t="s">
        <v>0</v>
      </c>
      <c r="B210" s="1" t="s">
        <v>1</v>
      </c>
      <c r="C210" s="2" t="s">
        <v>2</v>
      </c>
      <c r="D210" s="2" t="s">
        <v>3</v>
      </c>
      <c r="E210" s="3">
        <v>892</v>
      </c>
      <c r="F210" s="1">
        <v>436</v>
      </c>
      <c r="G210" s="3" t="s">
        <v>59</v>
      </c>
      <c r="H210" s="1" t="s">
        <v>60</v>
      </c>
      <c r="I210" s="3" t="s">
        <v>12</v>
      </c>
      <c r="J210" s="3" t="s">
        <v>61</v>
      </c>
      <c r="K210" s="3" t="s">
        <v>149</v>
      </c>
      <c r="L210" s="3"/>
      <c r="M210" s="1"/>
      <c r="N210" s="1"/>
      <c r="O210" s="1"/>
      <c r="P210" s="4">
        <v>3.7170000000000001</v>
      </c>
      <c r="Q210" s="4">
        <v>2.4319999999999999</v>
      </c>
      <c r="R210" s="4">
        <v>0</v>
      </c>
      <c r="S210" s="28">
        <f>AVERAGE((10^(((LOG((P210*Q210)))*1.689)+1.776)),(10^(((LOG((P210*Q210)))*1.684)+1.586)),(10^(((LOG((P210*Q210)))*1.624)+1.427)))</f>
        <v>1661.8618012471968</v>
      </c>
      <c r="T210" s="3" t="s">
        <v>148</v>
      </c>
      <c r="U210" s="3" t="s">
        <v>150</v>
      </c>
      <c r="V210" s="3" t="s">
        <v>151</v>
      </c>
      <c r="W210" s="3" t="s">
        <v>142</v>
      </c>
      <c r="X210" s="1"/>
      <c r="Y210" s="28">
        <f t="shared" si="18"/>
        <v>2460.0713681782991</v>
      </c>
      <c r="Z210" s="28">
        <f t="shared" si="19"/>
        <v>581.07768486913494</v>
      </c>
      <c r="AA210" s="28">
        <f t="shared" si="20"/>
        <v>1570.9665062577969</v>
      </c>
      <c r="AB210" s="28">
        <f t="shared" si="21"/>
        <v>864.91759563843982</v>
      </c>
      <c r="AC210" s="28">
        <f t="shared" si="22"/>
        <v>954.54752930549409</v>
      </c>
      <c r="AD210" s="28">
        <f t="shared" si="23"/>
        <v>462.96644323179271</v>
      </c>
      <c r="EG210" s="7"/>
    </row>
    <row r="211" spans="1:137" ht="56" customHeight="1">
      <c r="A211" s="1" t="s">
        <v>0</v>
      </c>
      <c r="B211" s="1" t="s">
        <v>1</v>
      </c>
      <c r="C211" s="2" t="s">
        <v>2</v>
      </c>
      <c r="D211" s="2" t="s">
        <v>3</v>
      </c>
      <c r="E211" s="3">
        <v>892</v>
      </c>
      <c r="F211" s="1">
        <v>437</v>
      </c>
      <c r="G211" s="3" t="s">
        <v>59</v>
      </c>
      <c r="H211" s="1" t="s">
        <v>60</v>
      </c>
      <c r="I211" s="3" t="s">
        <v>12</v>
      </c>
      <c r="J211" s="3" t="s">
        <v>76</v>
      </c>
      <c r="K211" s="3" t="s">
        <v>121</v>
      </c>
      <c r="L211" s="3"/>
      <c r="M211" s="1"/>
      <c r="N211" s="1"/>
      <c r="O211" s="1"/>
      <c r="P211" s="4">
        <v>4.84</v>
      </c>
      <c r="Q211" s="4">
        <v>1.6879999999999999</v>
      </c>
      <c r="R211" s="4">
        <v>0</v>
      </c>
      <c r="S211" s="28">
        <f>10^(((LOG((P211*Q211)))*1.624)+1.427)</f>
        <v>809.91923559388749</v>
      </c>
      <c r="T211" s="3" t="s">
        <v>147</v>
      </c>
      <c r="U211" s="3">
        <v>0.94299999999999995</v>
      </c>
      <c r="V211" s="3">
        <v>29.1</v>
      </c>
      <c r="W211" s="3" t="s">
        <v>166</v>
      </c>
      <c r="X211" s="1"/>
      <c r="Y211" s="28">
        <f t="shared" si="18"/>
        <v>2073.6519805105709</v>
      </c>
      <c r="Z211" s="28">
        <f t="shared" si="19"/>
        <v>499.25992356087693</v>
      </c>
      <c r="AA211" s="28">
        <f t="shared" si="20"/>
        <v>1324.8746237416769</v>
      </c>
      <c r="AB211" s="28">
        <f t="shared" si="21"/>
        <v>725.74770644728301</v>
      </c>
      <c r="AC211" s="28">
        <f t="shared" si="22"/>
        <v>809.91923559388749</v>
      </c>
      <c r="AD211" s="28">
        <f t="shared" si="23"/>
        <v>398.98831032072275</v>
      </c>
    </row>
    <row r="212" spans="1:137" ht="56" customHeight="1">
      <c r="A212" s="1" t="s">
        <v>0</v>
      </c>
      <c r="B212" s="1" t="s">
        <v>1</v>
      </c>
      <c r="C212" s="2" t="s">
        <v>2</v>
      </c>
      <c r="D212" s="2" t="s">
        <v>3</v>
      </c>
      <c r="E212" s="3">
        <v>892</v>
      </c>
      <c r="F212" s="1">
        <v>438</v>
      </c>
      <c r="G212" s="3" t="s">
        <v>59</v>
      </c>
      <c r="H212" s="1" t="s">
        <v>60</v>
      </c>
      <c r="I212" s="3" t="s">
        <v>12</v>
      </c>
      <c r="J212" s="3" t="s">
        <v>61</v>
      </c>
      <c r="K212" s="3" t="s">
        <v>149</v>
      </c>
      <c r="L212" s="3"/>
      <c r="M212" s="1"/>
      <c r="N212" s="1"/>
      <c r="O212" s="1"/>
      <c r="P212" s="4">
        <v>3.9850000000000003</v>
      </c>
      <c r="Q212" s="4">
        <v>1.6600000000000001</v>
      </c>
      <c r="R212" s="4">
        <v>0</v>
      </c>
      <c r="S212" s="28">
        <f>AVERAGE((10^(((LOG((P212*Q212)))*1.689)+1.776)),(10^(((LOG((P212*Q212)))*1.684)+1.586)),(10^(((LOG((P212*Q212)))*1.624)+1.427)))</f>
        <v>985.02634196270571</v>
      </c>
      <c r="T212" s="3" t="s">
        <v>148</v>
      </c>
      <c r="U212" s="3" t="s">
        <v>150</v>
      </c>
      <c r="V212" s="3" t="s">
        <v>151</v>
      </c>
      <c r="W212" s="3" t="s">
        <v>142</v>
      </c>
      <c r="X212" s="1"/>
      <c r="Y212" s="28">
        <f t="shared" si="18"/>
        <v>1451.7305055711345</v>
      </c>
      <c r="Z212" s="28">
        <f t="shared" si="19"/>
        <v>363.75135573963462</v>
      </c>
      <c r="AA212" s="28">
        <f t="shared" si="20"/>
        <v>928.50302032265347</v>
      </c>
      <c r="AB212" s="28">
        <f t="shared" si="21"/>
        <v>503.2805438509244</v>
      </c>
      <c r="AC212" s="28">
        <f t="shared" si="22"/>
        <v>574.84549999432943</v>
      </c>
      <c r="AD212" s="28">
        <f t="shared" si="23"/>
        <v>292.54220347550722</v>
      </c>
      <c r="EG212" s="7"/>
    </row>
    <row r="213" spans="1:137" ht="56" customHeight="1">
      <c r="A213" s="1" t="s">
        <v>0</v>
      </c>
      <c r="B213" s="1" t="s">
        <v>1</v>
      </c>
      <c r="C213" s="2" t="s">
        <v>2</v>
      </c>
      <c r="D213" s="2" t="s">
        <v>3</v>
      </c>
      <c r="E213" s="3">
        <v>892</v>
      </c>
      <c r="F213" s="1">
        <v>439</v>
      </c>
      <c r="G213" s="3" t="s">
        <v>59</v>
      </c>
      <c r="H213" s="1" t="s">
        <v>60</v>
      </c>
      <c r="I213" s="3" t="s">
        <v>12</v>
      </c>
      <c r="J213" s="3" t="s">
        <v>61</v>
      </c>
      <c r="K213" s="3" t="s">
        <v>149</v>
      </c>
      <c r="L213" s="3"/>
      <c r="M213" s="1"/>
      <c r="N213" s="1"/>
      <c r="O213" s="1"/>
      <c r="P213" s="4">
        <v>3.7</v>
      </c>
      <c r="Q213" s="4">
        <v>2.4219999999999997</v>
      </c>
      <c r="R213" s="4">
        <v>0</v>
      </c>
      <c r="S213" s="28">
        <f>AVERAGE((10^(((LOG((P213*Q213)))*1.689)+1.776)),(10^(((LOG((P213*Q213)))*1.684)+1.586)),(10^(((LOG((P213*Q213)))*1.624)+1.427)))</f>
        <v>1637.8082065495616</v>
      </c>
      <c r="T213" s="3" t="s">
        <v>148</v>
      </c>
      <c r="U213" s="3" t="s">
        <v>150</v>
      </c>
      <c r="V213" s="3" t="s">
        <v>151</v>
      </c>
      <c r="W213" s="3" t="s">
        <v>142</v>
      </c>
      <c r="X213" s="1"/>
      <c r="Y213" s="28">
        <f t="shared" si="18"/>
        <v>2424.1686604752931</v>
      </c>
      <c r="Z213" s="28">
        <f t="shared" si="19"/>
        <v>573.54010871450248</v>
      </c>
      <c r="AA213" s="28">
        <f t="shared" si="20"/>
        <v>1548.1069240993663</v>
      </c>
      <c r="AB213" s="28">
        <f t="shared" si="21"/>
        <v>851.96106196827122</v>
      </c>
      <c r="AC213" s="28">
        <f t="shared" si="22"/>
        <v>941.14903507402471</v>
      </c>
      <c r="AD213" s="28">
        <f t="shared" si="23"/>
        <v>457.08031544115153</v>
      </c>
      <c r="EG213" s="7"/>
    </row>
    <row r="214" spans="1:137" ht="56" customHeight="1">
      <c r="A214" s="1" t="s">
        <v>0</v>
      </c>
      <c r="B214" s="1" t="s">
        <v>1</v>
      </c>
      <c r="C214" s="2" t="s">
        <v>2</v>
      </c>
      <c r="D214" s="2" t="s">
        <v>17</v>
      </c>
      <c r="E214" s="3">
        <v>892</v>
      </c>
      <c r="F214" s="1">
        <v>449</v>
      </c>
      <c r="G214" s="3" t="s">
        <v>59</v>
      </c>
      <c r="H214" s="1" t="s">
        <v>60</v>
      </c>
      <c r="I214" s="3" t="s">
        <v>12</v>
      </c>
      <c r="J214" s="3" t="s">
        <v>32</v>
      </c>
      <c r="K214" s="3" t="s">
        <v>118</v>
      </c>
      <c r="L214" s="3"/>
      <c r="M214" s="1" t="s">
        <v>21</v>
      </c>
      <c r="N214" s="1"/>
      <c r="O214" s="1"/>
      <c r="P214" s="4">
        <v>2.7370000000000001</v>
      </c>
      <c r="Q214" s="4">
        <v>1.5089999999999999</v>
      </c>
      <c r="R214" s="4">
        <v>0</v>
      </c>
      <c r="S214" s="28">
        <f>(10^(((LOG((P214*Q214)))*1.689)+1.776))</f>
        <v>655.18396328879999</v>
      </c>
      <c r="T214" s="3" t="s">
        <v>122</v>
      </c>
      <c r="U214" s="3">
        <v>0.94199999999999995</v>
      </c>
      <c r="V214" s="3">
        <v>29.2</v>
      </c>
      <c r="W214" s="3" t="s">
        <v>128</v>
      </c>
      <c r="X214" s="1"/>
      <c r="Y214" s="28">
        <f t="shared" si="18"/>
        <v>655.18396328879999</v>
      </c>
      <c r="Z214" s="28">
        <f t="shared" si="19"/>
        <v>179.45107147310094</v>
      </c>
      <c r="AA214" s="28">
        <f t="shared" si="20"/>
        <v>420.03302555769329</v>
      </c>
      <c r="AB214" s="28">
        <f t="shared" si="21"/>
        <v>222.37278769626576</v>
      </c>
      <c r="AC214" s="28">
        <f t="shared" si="22"/>
        <v>267.50111487638742</v>
      </c>
      <c r="AD214" s="28">
        <f t="shared" si="23"/>
        <v>146.37507636761478</v>
      </c>
      <c r="EG214" s="7"/>
    </row>
    <row r="215" spans="1:137" ht="56" customHeight="1">
      <c r="A215" s="1" t="s">
        <v>0</v>
      </c>
      <c r="B215" s="1" t="s">
        <v>1</v>
      </c>
      <c r="C215" s="2" t="s">
        <v>2</v>
      </c>
      <c r="D215" s="2" t="s">
        <v>17</v>
      </c>
      <c r="E215" s="3">
        <v>892</v>
      </c>
      <c r="F215" s="1">
        <v>449</v>
      </c>
      <c r="G215" s="3" t="s">
        <v>59</v>
      </c>
      <c r="H215" s="1" t="s">
        <v>60</v>
      </c>
      <c r="I215" s="3" t="s">
        <v>12</v>
      </c>
      <c r="J215" s="3" t="s">
        <v>53</v>
      </c>
      <c r="K215" s="3" t="s">
        <v>120</v>
      </c>
      <c r="L215" s="3"/>
      <c r="M215" s="1" t="s">
        <v>21</v>
      </c>
      <c r="N215" s="1"/>
      <c r="O215" s="1"/>
      <c r="P215" s="4">
        <v>3.5</v>
      </c>
      <c r="Q215" s="4">
        <v>1.706</v>
      </c>
      <c r="R215" s="4">
        <v>0</v>
      </c>
      <c r="S215" s="28">
        <f>10^(((LOG((P215*Q215)))*1.684)+1.586)</f>
        <v>781.38175768511519</v>
      </c>
      <c r="T215" s="3" t="s">
        <v>146</v>
      </c>
      <c r="U215" s="3">
        <v>0.93500000000000005</v>
      </c>
      <c r="V215" s="3">
        <v>30.8</v>
      </c>
      <c r="W215" s="3" t="s">
        <v>142</v>
      </c>
      <c r="X215" s="1"/>
      <c r="Y215" s="28">
        <f t="shared" si="18"/>
        <v>1221.0782714337674</v>
      </c>
      <c r="Z215" s="28">
        <f t="shared" si="19"/>
        <v>311.93966884644527</v>
      </c>
      <c r="AA215" s="28">
        <f t="shared" si="20"/>
        <v>781.38175768511519</v>
      </c>
      <c r="AB215" s="28">
        <f t="shared" si="21"/>
        <v>421.37194944255089</v>
      </c>
      <c r="AC215" s="28">
        <f t="shared" si="22"/>
        <v>486.74381713415283</v>
      </c>
      <c r="AD215" s="28">
        <f t="shared" si="23"/>
        <v>251.6455150759036</v>
      </c>
      <c r="EG215" s="7"/>
    </row>
    <row r="216" spans="1:137" ht="56" customHeight="1">
      <c r="A216" s="1" t="s">
        <v>0</v>
      </c>
      <c r="B216" s="1" t="s">
        <v>1</v>
      </c>
      <c r="C216" s="2" t="s">
        <v>2</v>
      </c>
      <c r="D216" s="2" t="s">
        <v>17</v>
      </c>
      <c r="E216" s="3">
        <v>892</v>
      </c>
      <c r="F216" s="1">
        <v>449</v>
      </c>
      <c r="G216" s="3" t="s">
        <v>59</v>
      </c>
      <c r="H216" s="1" t="s">
        <v>60</v>
      </c>
      <c r="I216" s="3" t="s">
        <v>12</v>
      </c>
      <c r="J216" s="3" t="s">
        <v>54</v>
      </c>
      <c r="K216" s="3" t="s">
        <v>121</v>
      </c>
      <c r="L216" s="3"/>
      <c r="M216" s="1" t="s">
        <v>21</v>
      </c>
      <c r="N216" s="1"/>
      <c r="O216" s="1"/>
      <c r="P216" s="4">
        <v>4.8390000000000004</v>
      </c>
      <c r="Q216" s="4">
        <v>1.591</v>
      </c>
      <c r="R216" s="4">
        <v>0</v>
      </c>
      <c r="S216" s="28">
        <f>10^(((LOG((P216*Q216)))*1.624)+1.427)</f>
        <v>735.45397916011132</v>
      </c>
      <c r="T216" s="3" t="s">
        <v>147</v>
      </c>
      <c r="U216" s="3">
        <v>0.94299999999999995</v>
      </c>
      <c r="V216" s="3">
        <v>29.1</v>
      </c>
      <c r="W216" s="3" t="s">
        <v>142</v>
      </c>
      <c r="X216" s="1"/>
      <c r="Y216" s="28">
        <f t="shared" si="18"/>
        <v>1875.7423295231495</v>
      </c>
      <c r="Z216" s="28">
        <f t="shared" si="19"/>
        <v>456.70808788215135</v>
      </c>
      <c r="AA216" s="28">
        <f t="shared" si="20"/>
        <v>1198.7843100104662</v>
      </c>
      <c r="AB216" s="28">
        <f t="shared" si="21"/>
        <v>654.73014972060662</v>
      </c>
      <c r="AC216" s="28">
        <f t="shared" si="22"/>
        <v>735.45397916011132</v>
      </c>
      <c r="AD216" s="28">
        <f t="shared" si="23"/>
        <v>365.63345693883286</v>
      </c>
      <c r="EG216" s="7"/>
    </row>
    <row r="217" spans="1:137" ht="56" customHeight="1">
      <c r="A217" s="1" t="s">
        <v>0</v>
      </c>
      <c r="B217" s="1" t="s">
        <v>1</v>
      </c>
      <c r="C217" s="2" t="s">
        <v>2</v>
      </c>
      <c r="D217" s="2" t="s">
        <v>3</v>
      </c>
      <c r="E217" s="3">
        <v>892</v>
      </c>
      <c r="F217" s="1">
        <v>474</v>
      </c>
      <c r="G217" s="3" t="s">
        <v>59</v>
      </c>
      <c r="H217" s="1" t="s">
        <v>60</v>
      </c>
      <c r="I217" s="3" t="s">
        <v>12</v>
      </c>
      <c r="J217" s="3" t="s">
        <v>32</v>
      </c>
      <c r="K217" s="3" t="s">
        <v>118</v>
      </c>
      <c r="L217" s="3"/>
      <c r="M217" s="1" t="s">
        <v>8</v>
      </c>
      <c r="N217" s="1"/>
      <c r="O217" s="1"/>
      <c r="P217" s="4">
        <v>2.7450000000000001</v>
      </c>
      <c r="Q217" s="4">
        <v>1.3720000000000001</v>
      </c>
      <c r="R217" s="4">
        <v>0</v>
      </c>
      <c r="S217" s="28">
        <f>(10^(((LOG((P217*Q217)))*1.689)+1.776))</f>
        <v>560.64650764041767</v>
      </c>
      <c r="T217" s="3" t="s">
        <v>122</v>
      </c>
      <c r="U217" s="3">
        <v>0.94199999999999995</v>
      </c>
      <c r="V217" s="3">
        <v>29.2</v>
      </c>
      <c r="W217" s="3" t="s">
        <v>128</v>
      </c>
      <c r="X217" s="1"/>
      <c r="Y217" s="28">
        <f t="shared" si="18"/>
        <v>560.64650764041767</v>
      </c>
      <c r="Z217" s="28">
        <f t="shared" si="19"/>
        <v>156.25887391812776</v>
      </c>
      <c r="AA217" s="28">
        <f t="shared" si="20"/>
        <v>359.59168343770193</v>
      </c>
      <c r="AB217" s="28">
        <f t="shared" si="21"/>
        <v>189.49792635315973</v>
      </c>
      <c r="AC217" s="28">
        <f t="shared" si="22"/>
        <v>230.27980408282406</v>
      </c>
      <c r="AD217" s="28">
        <f t="shared" si="23"/>
        <v>127.81087157753876</v>
      </c>
      <c r="EG217" s="7"/>
    </row>
    <row r="218" spans="1:137" ht="56" customHeight="1">
      <c r="A218" s="1" t="s">
        <v>0</v>
      </c>
      <c r="B218" s="1" t="s">
        <v>1</v>
      </c>
      <c r="C218" s="2" t="s">
        <v>2</v>
      </c>
      <c r="D218" s="2" t="s">
        <v>3</v>
      </c>
      <c r="E218" s="3">
        <v>892</v>
      </c>
      <c r="F218" s="1">
        <v>474</v>
      </c>
      <c r="G218" s="3" t="s">
        <v>59</v>
      </c>
      <c r="H218" s="1" t="s">
        <v>60</v>
      </c>
      <c r="I218" s="3" t="s">
        <v>12</v>
      </c>
      <c r="J218" s="3" t="s">
        <v>53</v>
      </c>
      <c r="K218" s="3" t="s">
        <v>120</v>
      </c>
      <c r="L218" s="3"/>
      <c r="M218" s="1" t="s">
        <v>8</v>
      </c>
      <c r="N218" s="1"/>
      <c r="O218" s="1"/>
      <c r="P218" s="4">
        <v>3.3380000000000001</v>
      </c>
      <c r="Q218" s="4">
        <v>1.3980000000000001</v>
      </c>
      <c r="R218" s="4">
        <v>0</v>
      </c>
      <c r="S218" s="28">
        <f>10^(((LOG((P218*Q218)))*1.684)+1.586)</f>
        <v>515.92320318633074</v>
      </c>
      <c r="T218" s="3" t="s">
        <v>146</v>
      </c>
      <c r="U218" s="3">
        <v>0.93500000000000005</v>
      </c>
      <c r="V218" s="3">
        <v>30.8</v>
      </c>
      <c r="W218" s="3" t="s">
        <v>142</v>
      </c>
      <c r="X218" s="1"/>
      <c r="Y218" s="28">
        <f t="shared" si="18"/>
        <v>805.24869160968422</v>
      </c>
      <c r="Z218" s="28">
        <f t="shared" si="19"/>
        <v>215.52132859802344</v>
      </c>
      <c r="AA218" s="28">
        <f t="shared" si="20"/>
        <v>515.92320318633074</v>
      </c>
      <c r="AB218" s="28">
        <f t="shared" si="21"/>
        <v>274.81139424830428</v>
      </c>
      <c r="AC218" s="28">
        <f t="shared" si="22"/>
        <v>326.17107884229114</v>
      </c>
      <c r="AD218" s="28">
        <f t="shared" si="23"/>
        <v>175.15415759091198</v>
      </c>
      <c r="EG218" s="7"/>
    </row>
    <row r="219" spans="1:137" ht="56" customHeight="1">
      <c r="A219" s="1" t="s">
        <v>0</v>
      </c>
      <c r="B219" s="1" t="s">
        <v>1</v>
      </c>
      <c r="C219" s="2" t="s">
        <v>2</v>
      </c>
      <c r="D219" s="2" t="s">
        <v>3</v>
      </c>
      <c r="E219" s="3">
        <v>892</v>
      </c>
      <c r="F219" s="1">
        <v>474</v>
      </c>
      <c r="G219" s="3" t="s">
        <v>59</v>
      </c>
      <c r="H219" s="1" t="s">
        <v>60</v>
      </c>
      <c r="I219" s="3" t="s">
        <v>12</v>
      </c>
      <c r="J219" s="3" t="s">
        <v>54</v>
      </c>
      <c r="K219" s="3" t="s">
        <v>121</v>
      </c>
      <c r="L219" s="3"/>
      <c r="M219" s="1" t="s">
        <v>8</v>
      </c>
      <c r="N219" s="1"/>
      <c r="O219" s="1"/>
      <c r="P219" s="4">
        <v>4.1390000000000002</v>
      </c>
      <c r="Q219" s="4">
        <v>1.3080000000000001</v>
      </c>
      <c r="R219" s="4">
        <v>0</v>
      </c>
      <c r="S219" s="28">
        <f>10^(((LOG((P219*Q219)))*1.624)+1.427)</f>
        <v>415.15392545122768</v>
      </c>
      <c r="T219" s="3" t="s">
        <v>147</v>
      </c>
      <c r="U219" s="3">
        <v>0.94299999999999995</v>
      </c>
      <c r="V219" s="3">
        <v>29.1</v>
      </c>
      <c r="W219" s="3" t="s">
        <v>142</v>
      </c>
      <c r="X219" s="1"/>
      <c r="Y219" s="28">
        <f t="shared" si="18"/>
        <v>1034.8725198602124</v>
      </c>
      <c r="Z219" s="28">
        <f t="shared" si="19"/>
        <v>269.31141117403348</v>
      </c>
      <c r="AA219" s="28">
        <f t="shared" si="20"/>
        <v>662.55103834109741</v>
      </c>
      <c r="AB219" s="28">
        <f t="shared" si="21"/>
        <v>355.54493604757471</v>
      </c>
      <c r="AC219" s="28">
        <f t="shared" si="22"/>
        <v>415.15392545122768</v>
      </c>
      <c r="AD219" s="28">
        <f t="shared" si="23"/>
        <v>217.89620202526538</v>
      </c>
      <c r="EG219" s="7"/>
    </row>
    <row r="220" spans="1:137" ht="56" customHeight="1">
      <c r="A220" s="1" t="s">
        <v>0</v>
      </c>
      <c r="B220" s="1" t="s">
        <v>1</v>
      </c>
      <c r="C220" s="2" t="s">
        <v>2</v>
      </c>
      <c r="D220" s="2" t="s">
        <v>17</v>
      </c>
      <c r="E220" s="3">
        <v>892</v>
      </c>
      <c r="F220" s="1">
        <v>481</v>
      </c>
      <c r="G220" s="3" t="s">
        <v>59</v>
      </c>
      <c r="H220" s="1" t="s">
        <v>60</v>
      </c>
      <c r="I220" s="3" t="s">
        <v>12</v>
      </c>
      <c r="J220" s="3" t="s">
        <v>87</v>
      </c>
      <c r="K220" s="3" t="s">
        <v>157</v>
      </c>
      <c r="L220" s="3"/>
      <c r="M220" s="1" t="s">
        <v>8</v>
      </c>
      <c r="N220" s="1"/>
      <c r="O220" s="1"/>
      <c r="P220" s="4">
        <v>3.3340000000000005</v>
      </c>
      <c r="Q220" s="4">
        <v>2.69</v>
      </c>
      <c r="R220" s="4">
        <v>0</v>
      </c>
      <c r="S220" s="28">
        <f>(10^(((LOG((P220*Q220)))*1.734)+1.279))</f>
        <v>853.12525023703665</v>
      </c>
      <c r="T220" s="3" t="s">
        <v>161</v>
      </c>
      <c r="U220" s="3">
        <v>0.93100000000000005</v>
      </c>
      <c r="V220" s="3">
        <v>32.4</v>
      </c>
      <c r="W220" s="3" t="s">
        <v>162</v>
      </c>
      <c r="X220" s="1"/>
      <c r="Y220" s="28">
        <f t="shared" si="18"/>
        <v>2427.3952161571165</v>
      </c>
      <c r="Z220" s="28">
        <f t="shared" si="19"/>
        <v>574.21801460672657</v>
      </c>
      <c r="AA220" s="28">
        <f t="shared" si="20"/>
        <v>1550.1613423634117</v>
      </c>
      <c r="AB220" s="28">
        <f t="shared" si="21"/>
        <v>853.12525023703665</v>
      </c>
      <c r="AC220" s="28">
        <f t="shared" si="22"/>
        <v>942.35346070968671</v>
      </c>
      <c r="AD220" s="28">
        <f t="shared" si="23"/>
        <v>457.60975827860398</v>
      </c>
      <c r="EG220" s="7"/>
    </row>
    <row r="221" spans="1:137" ht="56" customHeight="1">
      <c r="A221" s="1" t="s">
        <v>0</v>
      </c>
      <c r="B221" s="1" t="s">
        <v>1</v>
      </c>
      <c r="C221" s="2" t="s">
        <v>2</v>
      </c>
      <c r="D221" s="2" t="s">
        <v>17</v>
      </c>
      <c r="E221" s="3">
        <v>892</v>
      </c>
      <c r="F221" s="1">
        <v>481</v>
      </c>
      <c r="G221" s="3" t="s">
        <v>59</v>
      </c>
      <c r="H221" s="1" t="s">
        <v>60</v>
      </c>
      <c r="I221" s="3" t="s">
        <v>12</v>
      </c>
      <c r="J221" s="3" t="s">
        <v>87</v>
      </c>
      <c r="K221" s="3" t="s">
        <v>157</v>
      </c>
      <c r="L221" s="3"/>
      <c r="M221" s="1" t="s">
        <v>21</v>
      </c>
      <c r="N221" s="1"/>
      <c r="O221" s="1"/>
      <c r="P221" s="4">
        <v>3.3159999999999998</v>
      </c>
      <c r="Q221" s="4">
        <v>2.69</v>
      </c>
      <c r="R221" s="4">
        <v>0</v>
      </c>
      <c r="S221" s="28">
        <f>(10^(((LOG((P221*Q221)))*1.734)+1.279))</f>
        <v>845.15435650669599</v>
      </c>
      <c r="T221" s="3" t="s">
        <v>161</v>
      </c>
      <c r="U221" s="3">
        <v>0.93100000000000005</v>
      </c>
      <c r="V221" s="3">
        <v>32.4</v>
      </c>
      <c r="W221" s="3" t="s">
        <v>162</v>
      </c>
      <c r="X221" s="1"/>
      <c r="Y221" s="28">
        <f t="shared" si="18"/>
        <v>2405.3015346781626</v>
      </c>
      <c r="Z221" s="28">
        <f t="shared" si="19"/>
        <v>569.57406095794192</v>
      </c>
      <c r="AA221" s="28">
        <f t="shared" si="20"/>
        <v>1536.0936518445715</v>
      </c>
      <c r="AB221" s="28">
        <f t="shared" si="21"/>
        <v>845.15435650669599</v>
      </c>
      <c r="AC221" s="28">
        <f t="shared" si="22"/>
        <v>934.10497744344309</v>
      </c>
      <c r="AD221" s="28">
        <f t="shared" si="23"/>
        <v>453.98259058457768</v>
      </c>
    </row>
    <row r="222" spans="1:137" ht="56" customHeight="1">
      <c r="A222" s="1" t="s">
        <v>0</v>
      </c>
      <c r="B222" s="1" t="s">
        <v>1</v>
      </c>
      <c r="C222" s="2" t="s">
        <v>2</v>
      </c>
      <c r="D222" s="2" t="s">
        <v>17</v>
      </c>
      <c r="E222" s="3">
        <v>892</v>
      </c>
      <c r="F222" s="1">
        <v>481</v>
      </c>
      <c r="G222" s="3" t="s">
        <v>59</v>
      </c>
      <c r="H222" s="1" t="s">
        <v>60</v>
      </c>
      <c r="I222" s="3" t="s">
        <v>12</v>
      </c>
      <c r="J222" s="3" t="s">
        <v>88</v>
      </c>
      <c r="K222" s="3" t="s">
        <v>121</v>
      </c>
      <c r="L222" s="3"/>
      <c r="M222" s="1" t="s">
        <v>8</v>
      </c>
      <c r="N222" s="1"/>
      <c r="O222" s="1"/>
      <c r="P222" s="4">
        <v>3.4329999999999998</v>
      </c>
      <c r="Q222" s="4">
        <v>2.56</v>
      </c>
      <c r="R222" s="4">
        <v>0</v>
      </c>
      <c r="S222" s="28">
        <f>10^(((LOG((P222*Q222)))*1.624)+1.427)</f>
        <v>911.83437479821464</v>
      </c>
      <c r="T222" s="3" t="s">
        <v>147</v>
      </c>
      <c r="U222" s="3">
        <v>0.94299999999999995</v>
      </c>
      <c r="V222" s="3">
        <v>29.1</v>
      </c>
      <c r="W222" s="3" t="s">
        <v>166</v>
      </c>
      <c r="X222" s="1"/>
      <c r="Y222" s="28">
        <f t="shared" si="18"/>
        <v>2345.6885903087423</v>
      </c>
      <c r="Z222" s="28">
        <f t="shared" si="19"/>
        <v>557.01982576820194</v>
      </c>
      <c r="AA222" s="28">
        <f t="shared" si="20"/>
        <v>1498.1344351855764</v>
      </c>
      <c r="AB222" s="28">
        <f t="shared" si="21"/>
        <v>823.65715414889848</v>
      </c>
      <c r="AC222" s="28">
        <f t="shared" si="22"/>
        <v>911.83437479821464</v>
      </c>
      <c r="AD222" s="28">
        <f t="shared" si="23"/>
        <v>444.17410921328633</v>
      </c>
    </row>
    <row r="223" spans="1:137" ht="56" customHeight="1">
      <c r="A223" s="1" t="s">
        <v>0</v>
      </c>
      <c r="B223" s="1" t="s">
        <v>1</v>
      </c>
      <c r="C223" s="2" t="s">
        <v>2</v>
      </c>
      <c r="D223" s="2" t="s">
        <v>17</v>
      </c>
      <c r="E223" s="3">
        <v>892</v>
      </c>
      <c r="F223" s="1">
        <v>481</v>
      </c>
      <c r="G223" s="3" t="s">
        <v>59</v>
      </c>
      <c r="H223" s="1" t="s">
        <v>60</v>
      </c>
      <c r="I223" s="3" t="s">
        <v>12</v>
      </c>
      <c r="J223" s="3" t="s">
        <v>88</v>
      </c>
      <c r="K223" s="3" t="s">
        <v>121</v>
      </c>
      <c r="L223" s="3"/>
      <c r="M223" s="1" t="s">
        <v>21</v>
      </c>
      <c r="N223" s="1"/>
      <c r="O223" s="1"/>
      <c r="P223" s="4">
        <v>3.3850000000000002</v>
      </c>
      <c r="Q223" s="4">
        <v>2.508</v>
      </c>
      <c r="R223" s="4">
        <v>0</v>
      </c>
      <c r="S223" s="28">
        <f>10^(((LOG((P223*Q223)))*1.624)+1.427)</f>
        <v>862.00780316438784</v>
      </c>
      <c r="T223" s="3" t="s">
        <v>147</v>
      </c>
      <c r="U223" s="3">
        <v>0.94299999999999995</v>
      </c>
      <c r="V223" s="3">
        <v>29.1</v>
      </c>
      <c r="W223" s="3" t="s">
        <v>166</v>
      </c>
      <c r="X223" s="1"/>
      <c r="Y223" s="28">
        <f t="shared" si="18"/>
        <v>2212.5281276563555</v>
      </c>
      <c r="Z223" s="28">
        <f t="shared" si="19"/>
        <v>528.84610218381818</v>
      </c>
      <c r="AA223" s="28">
        <f t="shared" si="20"/>
        <v>1413.3325771915195</v>
      </c>
      <c r="AB223" s="28">
        <f t="shared" si="21"/>
        <v>775.69087003563959</v>
      </c>
      <c r="AC223" s="28">
        <f t="shared" si="22"/>
        <v>862.00780316438784</v>
      </c>
      <c r="AD223" s="28">
        <f t="shared" si="23"/>
        <v>422.14604189174003</v>
      </c>
    </row>
    <row r="224" spans="1:137" ht="56" customHeight="1">
      <c r="A224" s="1" t="s">
        <v>0</v>
      </c>
      <c r="B224" s="1" t="s">
        <v>1</v>
      </c>
      <c r="C224" s="2" t="s">
        <v>2</v>
      </c>
      <c r="D224" s="2" t="s">
        <v>17</v>
      </c>
      <c r="E224" s="3">
        <v>892</v>
      </c>
      <c r="F224" s="1">
        <v>482</v>
      </c>
      <c r="G224" s="3" t="s">
        <v>59</v>
      </c>
      <c r="H224" s="1" t="s">
        <v>60</v>
      </c>
      <c r="I224" s="3" t="s">
        <v>12</v>
      </c>
      <c r="J224" s="3" t="s">
        <v>85</v>
      </c>
      <c r="K224" s="3" t="s">
        <v>114</v>
      </c>
      <c r="L224" s="3"/>
      <c r="M224" s="1" t="s">
        <v>8</v>
      </c>
      <c r="N224" s="1"/>
      <c r="O224" s="1"/>
      <c r="P224" s="4">
        <v>3.1280000000000001</v>
      </c>
      <c r="Q224" s="4">
        <v>2.7800000000000002</v>
      </c>
      <c r="R224" s="4">
        <v>0</v>
      </c>
      <c r="S224" s="28">
        <f>(10^(((LOG((P224*Q224)))*1.689)+1.776))</f>
        <v>2304.0780763786038</v>
      </c>
      <c r="T224" s="3" t="s">
        <v>122</v>
      </c>
      <c r="U224" s="3">
        <v>0.94199999999999995</v>
      </c>
      <c r="V224" s="3">
        <v>29.2</v>
      </c>
      <c r="W224" s="3" t="s">
        <v>167</v>
      </c>
      <c r="X224" s="1"/>
      <c r="Y224" s="28">
        <f t="shared" si="18"/>
        <v>2304.0780763786038</v>
      </c>
      <c r="Z224" s="28">
        <f t="shared" si="19"/>
        <v>548.23569742000393</v>
      </c>
      <c r="AA224" s="28">
        <f t="shared" si="20"/>
        <v>1471.636781493645</v>
      </c>
      <c r="AB224" s="28">
        <f t="shared" si="21"/>
        <v>808.66046443719438</v>
      </c>
      <c r="AC224" s="28">
        <f t="shared" si="22"/>
        <v>896.27635947197814</v>
      </c>
      <c r="AD224" s="28">
        <f t="shared" si="23"/>
        <v>437.3085457215908</v>
      </c>
    </row>
    <row r="225" spans="1:137" ht="56" customHeight="1">
      <c r="A225" s="1" t="s">
        <v>0</v>
      </c>
      <c r="B225" s="1" t="s">
        <v>1</v>
      </c>
      <c r="C225" s="2" t="s">
        <v>2</v>
      </c>
      <c r="D225" s="2" t="s">
        <v>17</v>
      </c>
      <c r="E225" s="3">
        <v>892</v>
      </c>
      <c r="F225" s="1">
        <v>482</v>
      </c>
      <c r="G225" s="3" t="s">
        <v>59</v>
      </c>
      <c r="H225" s="1" t="s">
        <v>60</v>
      </c>
      <c r="I225" s="3" t="s">
        <v>12</v>
      </c>
      <c r="J225" s="3" t="s">
        <v>85</v>
      </c>
      <c r="K225" s="3" t="s">
        <v>118</v>
      </c>
      <c r="L225" s="3"/>
      <c r="M225" s="1" t="s">
        <v>21</v>
      </c>
      <c r="N225" s="1"/>
      <c r="O225" s="1"/>
      <c r="P225" s="4">
        <v>2.9829999999999997</v>
      </c>
      <c r="Q225" s="4">
        <v>2.7489999999999997</v>
      </c>
      <c r="R225" s="4">
        <v>0</v>
      </c>
      <c r="S225" s="28">
        <f>(10^(((LOG((P225*Q225)))*1.689)+1.776))</f>
        <v>2086.6782078145416</v>
      </c>
      <c r="T225" s="3" t="s">
        <v>122</v>
      </c>
      <c r="U225" s="3">
        <v>0.94199999999999995</v>
      </c>
      <c r="V225" s="3">
        <v>29.2</v>
      </c>
      <c r="W225" s="3" t="s">
        <v>167</v>
      </c>
      <c r="X225" s="1"/>
      <c r="Y225" s="28">
        <f t="shared" si="18"/>
        <v>2086.6782078145416</v>
      </c>
      <c r="Z225" s="28">
        <f t="shared" si="19"/>
        <v>502.0442412334682</v>
      </c>
      <c r="AA225" s="28">
        <f t="shared" si="20"/>
        <v>1333.172481217855</v>
      </c>
      <c r="AB225" s="28">
        <f t="shared" si="21"/>
        <v>730.42855041542509</v>
      </c>
      <c r="AC225" s="28">
        <f t="shared" si="22"/>
        <v>814.810582730384</v>
      </c>
      <c r="AD225" s="28">
        <f t="shared" si="23"/>
        <v>401.16880057796914</v>
      </c>
    </row>
    <row r="226" spans="1:137" ht="56" customHeight="1">
      <c r="A226" s="1" t="s">
        <v>0</v>
      </c>
      <c r="B226" s="1" t="s">
        <v>1</v>
      </c>
      <c r="C226" s="2" t="s">
        <v>2</v>
      </c>
      <c r="D226" s="2" t="s">
        <v>17</v>
      </c>
      <c r="E226" s="3">
        <v>892</v>
      </c>
      <c r="F226" s="1">
        <v>482</v>
      </c>
      <c r="G226" s="3" t="s">
        <v>59</v>
      </c>
      <c r="H226" s="1" t="s">
        <v>60</v>
      </c>
      <c r="I226" s="3" t="s">
        <v>12</v>
      </c>
      <c r="J226" s="3" t="s">
        <v>87</v>
      </c>
      <c r="K226" s="3" t="s">
        <v>157</v>
      </c>
      <c r="L226" s="3"/>
      <c r="M226" s="1" t="s">
        <v>8</v>
      </c>
      <c r="N226" s="1"/>
      <c r="O226" s="1"/>
      <c r="P226" s="4">
        <v>3.7619999999999996</v>
      </c>
      <c r="Q226" s="4">
        <v>2.7600000000000002</v>
      </c>
      <c r="R226" s="4">
        <v>0</v>
      </c>
      <c r="S226" s="28">
        <f>(10^(((LOG((P226*Q226)))*1.734)+1.279))</f>
        <v>1099.797003994649</v>
      </c>
      <c r="T226" s="3" t="s">
        <v>161</v>
      </c>
      <c r="U226" s="3">
        <v>0.93100000000000005</v>
      </c>
      <c r="V226" s="3">
        <v>32.4</v>
      </c>
      <c r="W226" s="3" t="s">
        <v>162</v>
      </c>
      <c r="X226" s="1"/>
      <c r="Y226" s="28">
        <f t="shared" si="18"/>
        <v>3108.6925898652898</v>
      </c>
      <c r="Z226" s="28">
        <f t="shared" si="19"/>
        <v>715.30590445361918</v>
      </c>
      <c r="AA226" s="28">
        <f t="shared" si="20"/>
        <v>1983.7920184752079</v>
      </c>
      <c r="AB226" s="28">
        <f t="shared" si="21"/>
        <v>1099.797003994649</v>
      </c>
      <c r="AC226" s="28">
        <f t="shared" si="22"/>
        <v>1195.4088485503971</v>
      </c>
      <c r="AD226" s="28">
        <f t="shared" si="23"/>
        <v>567.54718471196088</v>
      </c>
      <c r="EG226" s="7"/>
    </row>
    <row r="227" spans="1:137" ht="56" customHeight="1">
      <c r="A227" s="1" t="s">
        <v>0</v>
      </c>
      <c r="B227" s="1" t="s">
        <v>1</v>
      </c>
      <c r="C227" s="2" t="s">
        <v>2</v>
      </c>
      <c r="D227" s="2" t="s">
        <v>17</v>
      </c>
      <c r="E227" s="3">
        <v>892</v>
      </c>
      <c r="F227" s="1">
        <v>482</v>
      </c>
      <c r="G227" s="3" t="s">
        <v>59</v>
      </c>
      <c r="H227" s="1" t="s">
        <v>60</v>
      </c>
      <c r="I227" s="3" t="s">
        <v>12</v>
      </c>
      <c r="J227" s="3" t="s">
        <v>87</v>
      </c>
      <c r="K227" s="3" t="s">
        <v>157</v>
      </c>
      <c r="L227" s="3"/>
      <c r="M227" s="1" t="s">
        <v>21</v>
      </c>
      <c r="N227" s="1"/>
      <c r="O227" s="1"/>
      <c r="P227" s="4">
        <v>3.6049999999999995</v>
      </c>
      <c r="Q227" s="4">
        <v>2.66</v>
      </c>
      <c r="R227" s="4">
        <v>0</v>
      </c>
      <c r="S227" s="28">
        <f>(10^(((LOG((P227*Q227)))*1.734)+1.279))</f>
        <v>958.11688633984409</v>
      </c>
      <c r="T227" s="3" t="s">
        <v>161</v>
      </c>
      <c r="U227" s="3">
        <v>0.93100000000000005</v>
      </c>
      <c r="V227" s="3">
        <v>32.4</v>
      </c>
      <c r="W227" s="3" t="s">
        <v>162</v>
      </c>
      <c r="X227" s="1"/>
      <c r="Y227" s="28">
        <f t="shared" si="18"/>
        <v>2717.9288508107461</v>
      </c>
      <c r="Z227" s="28">
        <f t="shared" si="19"/>
        <v>634.86349925240995</v>
      </c>
      <c r="AA227" s="28">
        <f t="shared" si="20"/>
        <v>1735.1185354545378</v>
      </c>
      <c r="AB227" s="28">
        <f t="shared" si="21"/>
        <v>958.11688633984409</v>
      </c>
      <c r="AC227" s="28">
        <f t="shared" si="22"/>
        <v>1050.5625974947852</v>
      </c>
      <c r="AD227" s="28">
        <f t="shared" si="23"/>
        <v>504.92485724151959</v>
      </c>
      <c r="EG227" s="7"/>
    </row>
    <row r="228" spans="1:137" ht="56" customHeight="1">
      <c r="A228" s="1" t="s">
        <v>0</v>
      </c>
      <c r="B228" s="1" t="s">
        <v>1</v>
      </c>
      <c r="C228" s="2" t="s">
        <v>2</v>
      </c>
      <c r="D228" s="2" t="s">
        <v>17</v>
      </c>
      <c r="E228" s="3">
        <v>892</v>
      </c>
      <c r="F228" s="1">
        <v>482</v>
      </c>
      <c r="G228" s="3" t="s">
        <v>59</v>
      </c>
      <c r="H228" s="1" t="s">
        <v>60</v>
      </c>
      <c r="I228" s="3" t="s">
        <v>12</v>
      </c>
      <c r="J228" s="3" t="s">
        <v>88</v>
      </c>
      <c r="K228" s="3" t="s">
        <v>121</v>
      </c>
      <c r="L228" s="3"/>
      <c r="M228" s="1" t="s">
        <v>8</v>
      </c>
      <c r="N228" s="1"/>
      <c r="O228" s="1"/>
      <c r="P228" s="4">
        <v>3.8079999999999998</v>
      </c>
      <c r="Q228" s="4">
        <v>2.57</v>
      </c>
      <c r="R228" s="4">
        <v>0</v>
      </c>
      <c r="S228" s="28">
        <f>10^(((LOG((P228*Q228)))*1.624)+1.427)</f>
        <v>1085.8834707707015</v>
      </c>
      <c r="T228" s="3" t="s">
        <v>147</v>
      </c>
      <c r="U228" s="3">
        <v>0.94299999999999995</v>
      </c>
      <c r="V228" s="3">
        <v>29.1</v>
      </c>
      <c r="W228" s="3" t="s">
        <v>166</v>
      </c>
      <c r="X228" s="1"/>
      <c r="Y228" s="28">
        <f t="shared" si="18"/>
        <v>2813.0287867436618</v>
      </c>
      <c r="Z228" s="28">
        <f t="shared" si="19"/>
        <v>654.55341729033091</v>
      </c>
      <c r="AA228" s="28">
        <f t="shared" si="20"/>
        <v>1795.6472558741602</v>
      </c>
      <c r="AB228" s="28">
        <f t="shared" si="21"/>
        <v>992.55030994687161</v>
      </c>
      <c r="AC228" s="28">
        <f t="shared" si="22"/>
        <v>1085.8834707707015</v>
      </c>
      <c r="AD228" s="28">
        <f t="shared" si="23"/>
        <v>520.26689548571505</v>
      </c>
    </row>
    <row r="229" spans="1:137" ht="56" customHeight="1">
      <c r="A229" s="1" t="s">
        <v>0</v>
      </c>
      <c r="B229" s="1" t="s">
        <v>1</v>
      </c>
      <c r="C229" s="2" t="s">
        <v>2</v>
      </c>
      <c r="D229" s="2" t="s">
        <v>17</v>
      </c>
      <c r="E229" s="3">
        <v>892</v>
      </c>
      <c r="F229" s="1">
        <v>482</v>
      </c>
      <c r="G229" s="3" t="s">
        <v>59</v>
      </c>
      <c r="H229" s="1" t="s">
        <v>60</v>
      </c>
      <c r="I229" s="3" t="s">
        <v>12</v>
      </c>
      <c r="J229" s="3" t="s">
        <v>88</v>
      </c>
      <c r="K229" s="3" t="s">
        <v>121</v>
      </c>
      <c r="L229" s="3"/>
      <c r="M229" s="1" t="s">
        <v>21</v>
      </c>
      <c r="N229" s="1"/>
      <c r="O229" s="1"/>
      <c r="P229" s="4">
        <v>3.8250000000000002</v>
      </c>
      <c r="Q229" s="4">
        <v>2.5449999999999999</v>
      </c>
      <c r="R229" s="4">
        <v>0</v>
      </c>
      <c r="S229" s="28">
        <f>10^(((LOG((P229*Q229)))*1.624)+1.427)</f>
        <v>1076.5406250371661</v>
      </c>
      <c r="T229" s="3" t="s">
        <v>147</v>
      </c>
      <c r="U229" s="3">
        <v>0.94299999999999995</v>
      </c>
      <c r="V229" s="3">
        <v>29.1</v>
      </c>
      <c r="W229" s="3" t="s">
        <v>166</v>
      </c>
      <c r="X229" s="1"/>
      <c r="Y229" s="28">
        <f t="shared" si="18"/>
        <v>2787.8613627995683</v>
      </c>
      <c r="Z229" s="28">
        <f t="shared" si="19"/>
        <v>649.34999158926826</v>
      </c>
      <c r="AA229" s="28">
        <f t="shared" si="20"/>
        <v>1779.629420693341</v>
      </c>
      <c r="AB229" s="28">
        <f t="shared" si="21"/>
        <v>983.43472282154812</v>
      </c>
      <c r="AC229" s="28">
        <f t="shared" si="22"/>
        <v>1076.5406250371661</v>
      </c>
      <c r="AD229" s="28">
        <f t="shared" si="23"/>
        <v>516.2133864222003</v>
      </c>
    </row>
    <row r="230" spans="1:137" ht="56" customHeight="1">
      <c r="A230" s="1" t="s">
        <v>0</v>
      </c>
      <c r="B230" s="1" t="s">
        <v>1</v>
      </c>
      <c r="C230" s="2" t="s">
        <v>2</v>
      </c>
      <c r="D230" s="2" t="s">
        <v>3</v>
      </c>
      <c r="E230" s="3">
        <v>892</v>
      </c>
      <c r="F230" s="1">
        <v>493</v>
      </c>
      <c r="G230" s="3" t="s">
        <v>59</v>
      </c>
      <c r="H230" s="1" t="s">
        <v>60</v>
      </c>
      <c r="I230" s="3" t="s">
        <v>12</v>
      </c>
      <c r="J230" s="3" t="s">
        <v>32</v>
      </c>
      <c r="K230" s="3" t="s">
        <v>118</v>
      </c>
      <c r="L230" s="3"/>
      <c r="M230" s="1" t="s">
        <v>21</v>
      </c>
      <c r="N230" s="1"/>
      <c r="O230" s="1"/>
      <c r="P230" s="4">
        <v>2.4809999999999999</v>
      </c>
      <c r="Q230" s="4">
        <v>1.7329999999999999</v>
      </c>
      <c r="R230" s="4">
        <v>0</v>
      </c>
      <c r="S230" s="28">
        <f>(10^(((LOG((P230*Q230)))*1.689)+1.776))</f>
        <v>701.22174840151808</v>
      </c>
      <c r="T230" s="3" t="s">
        <v>122</v>
      </c>
      <c r="U230" s="3">
        <v>0.94199999999999995</v>
      </c>
      <c r="V230" s="3">
        <v>29.2</v>
      </c>
      <c r="W230" s="3" t="s">
        <v>128</v>
      </c>
      <c r="X230" s="1"/>
      <c r="Y230" s="28">
        <f t="shared" si="18"/>
        <v>701.22174840151808</v>
      </c>
      <c r="Z230" s="28">
        <f t="shared" si="19"/>
        <v>190.60662453756439</v>
      </c>
      <c r="AA230" s="28">
        <f t="shared" si="20"/>
        <v>449.4571055349877</v>
      </c>
      <c r="AB230" s="28">
        <f t="shared" si="21"/>
        <v>238.42924139263909</v>
      </c>
      <c r="AC230" s="28">
        <f t="shared" si="22"/>
        <v>285.55037249201689</v>
      </c>
      <c r="AD230" s="28">
        <f t="shared" si="23"/>
        <v>155.28704676833172</v>
      </c>
      <c r="EG230" s="7"/>
    </row>
    <row r="231" spans="1:137" ht="56" customHeight="1">
      <c r="A231" s="1" t="s">
        <v>0</v>
      </c>
      <c r="B231" s="1" t="s">
        <v>1</v>
      </c>
      <c r="C231" s="2" t="s">
        <v>2</v>
      </c>
      <c r="D231" s="2" t="s">
        <v>3</v>
      </c>
      <c r="E231" s="3">
        <v>892</v>
      </c>
      <c r="F231" s="1">
        <v>493</v>
      </c>
      <c r="G231" s="3" t="s">
        <v>59</v>
      </c>
      <c r="H231" s="1" t="s">
        <v>60</v>
      </c>
      <c r="I231" s="3" t="s">
        <v>12</v>
      </c>
      <c r="J231" s="3" t="s">
        <v>53</v>
      </c>
      <c r="K231" s="3" t="s">
        <v>120</v>
      </c>
      <c r="L231" s="3"/>
      <c r="M231" s="1" t="s">
        <v>21</v>
      </c>
      <c r="N231" s="1"/>
      <c r="O231" s="1"/>
      <c r="P231" s="4">
        <v>2.8609999999999998</v>
      </c>
      <c r="Q231" s="4">
        <v>1.7730000000000001</v>
      </c>
      <c r="R231" s="4">
        <v>0</v>
      </c>
      <c r="S231" s="28">
        <f>10^(((LOG((P231*Q231)))*1.684)+1.586)</f>
        <v>593.74721190689604</v>
      </c>
      <c r="T231" s="3" t="s">
        <v>146</v>
      </c>
      <c r="U231" s="3">
        <v>0.93500000000000005</v>
      </c>
      <c r="V231" s="3">
        <v>30.8</v>
      </c>
      <c r="W231" s="3" t="s">
        <v>142</v>
      </c>
      <c r="X231" s="1"/>
      <c r="Y231" s="28">
        <f t="shared" si="18"/>
        <v>927.102423316299</v>
      </c>
      <c r="Z231" s="28">
        <f t="shared" si="19"/>
        <v>244.25299073725321</v>
      </c>
      <c r="AA231" s="28">
        <f t="shared" si="20"/>
        <v>593.74721190689604</v>
      </c>
      <c r="AB231" s="28">
        <f t="shared" si="21"/>
        <v>317.58714341139068</v>
      </c>
      <c r="AC231" s="28">
        <f t="shared" si="22"/>
        <v>373.49774809070703</v>
      </c>
      <c r="AD231" s="28">
        <f t="shared" si="23"/>
        <v>198.00816192289915</v>
      </c>
      <c r="EG231" s="7"/>
    </row>
    <row r="232" spans="1:137" ht="56" customHeight="1">
      <c r="A232" s="1" t="s">
        <v>0</v>
      </c>
      <c r="B232" s="1" t="s">
        <v>1</v>
      </c>
      <c r="C232" s="2" t="s">
        <v>2</v>
      </c>
      <c r="D232" s="2" t="s">
        <v>3</v>
      </c>
      <c r="E232" s="3">
        <v>892</v>
      </c>
      <c r="F232" s="1">
        <v>493</v>
      </c>
      <c r="G232" s="3" t="s">
        <v>59</v>
      </c>
      <c r="H232" s="1" t="s">
        <v>60</v>
      </c>
      <c r="I232" s="3" t="s">
        <v>12</v>
      </c>
      <c r="J232" s="3" t="s">
        <v>54</v>
      </c>
      <c r="K232" s="3" t="s">
        <v>121</v>
      </c>
      <c r="L232" s="3"/>
      <c r="M232" s="1" t="s">
        <v>21</v>
      </c>
      <c r="N232" s="1"/>
      <c r="O232" s="1"/>
      <c r="P232" s="4">
        <v>4.4249999999999998</v>
      </c>
      <c r="Q232" s="4">
        <v>1.675</v>
      </c>
      <c r="R232" s="4">
        <v>0</v>
      </c>
      <c r="S232" s="28">
        <f>10^(((LOG((P232*Q232)))*1.624)+1.427)</f>
        <v>691.45387103875885</v>
      </c>
      <c r="T232" s="3" t="s">
        <v>147</v>
      </c>
      <c r="U232" s="3">
        <v>0.94299999999999995</v>
      </c>
      <c r="V232" s="3">
        <v>29.1</v>
      </c>
      <c r="W232" s="3" t="s">
        <v>142</v>
      </c>
      <c r="X232" s="1"/>
      <c r="Y232" s="28">
        <f t="shared" si="18"/>
        <v>1759.1729479139128</v>
      </c>
      <c r="Z232" s="28">
        <f t="shared" si="19"/>
        <v>431.4119091047782</v>
      </c>
      <c r="AA232" s="28">
        <f t="shared" si="20"/>
        <v>1124.4985441582066</v>
      </c>
      <c r="AB232" s="28">
        <f t="shared" si="21"/>
        <v>612.99269887203764</v>
      </c>
      <c r="AC232" s="28">
        <f t="shared" si="22"/>
        <v>691.45387103875885</v>
      </c>
      <c r="AD232" s="28">
        <f t="shared" si="23"/>
        <v>345.77555495376157</v>
      </c>
      <c r="EG232" s="7"/>
    </row>
    <row r="233" spans="1:137" ht="56" customHeight="1">
      <c r="A233" s="1" t="s">
        <v>0</v>
      </c>
      <c r="B233" s="1" t="s">
        <v>1</v>
      </c>
      <c r="C233" s="2" t="s">
        <v>2</v>
      </c>
      <c r="D233" s="2" t="s">
        <v>3</v>
      </c>
      <c r="E233" s="3">
        <v>892</v>
      </c>
      <c r="F233" s="1">
        <v>497</v>
      </c>
      <c r="G233" s="3" t="s">
        <v>59</v>
      </c>
      <c r="H233" s="1" t="s">
        <v>60</v>
      </c>
      <c r="I233" s="3" t="s">
        <v>12</v>
      </c>
      <c r="J233" s="3" t="s">
        <v>61</v>
      </c>
      <c r="K233" s="3" t="s">
        <v>149</v>
      </c>
      <c r="L233" s="3"/>
      <c r="M233" s="1"/>
      <c r="N233" s="1"/>
      <c r="O233" s="1"/>
      <c r="P233" s="4">
        <v>3.5990000000000002</v>
      </c>
      <c r="Q233" s="4">
        <v>2.6280000000000001</v>
      </c>
      <c r="R233" s="4">
        <v>0</v>
      </c>
      <c r="S233" s="28">
        <f>AVERAGE((10^(((LOG((P233*Q233)))*1.689)+1.776)),(10^(((LOG((P233*Q233)))*1.684)+1.586)),(10^(((LOG((P233*Q233)))*1.624)+1.427)))</f>
        <v>1792.7111933800661</v>
      </c>
      <c r="T233" s="3" t="s">
        <v>148</v>
      </c>
      <c r="U233" s="3" t="s">
        <v>150</v>
      </c>
      <c r="V233" s="3" t="s">
        <v>151</v>
      </c>
      <c r="W233" s="3" t="s">
        <v>142</v>
      </c>
      <c r="X233" s="1"/>
      <c r="Y233" s="28">
        <f t="shared" si="18"/>
        <v>2655.4514987731959</v>
      </c>
      <c r="Z233" s="28">
        <f t="shared" si="19"/>
        <v>621.88604481456116</v>
      </c>
      <c r="AA233" s="28">
        <f t="shared" si="20"/>
        <v>1695.3498707495362</v>
      </c>
      <c r="AB233" s="28">
        <f t="shared" si="21"/>
        <v>935.51272209921933</v>
      </c>
      <c r="AC233" s="28">
        <f t="shared" si="22"/>
        <v>1027.3322106174669</v>
      </c>
      <c r="AD233" s="28">
        <f t="shared" si="23"/>
        <v>494.80786606708591</v>
      </c>
      <c r="EG233" s="7"/>
    </row>
    <row r="234" spans="1:137" ht="56" customHeight="1">
      <c r="A234" s="1" t="s">
        <v>0</v>
      </c>
      <c r="B234" s="1" t="s">
        <v>1</v>
      </c>
      <c r="C234" s="2" t="s">
        <v>2</v>
      </c>
      <c r="D234" s="2" t="s">
        <v>3</v>
      </c>
      <c r="E234" s="3">
        <v>892</v>
      </c>
      <c r="F234" s="1">
        <v>568</v>
      </c>
      <c r="G234" s="3" t="s">
        <v>59</v>
      </c>
      <c r="H234" s="1" t="s">
        <v>60</v>
      </c>
      <c r="I234" s="3" t="s">
        <v>12</v>
      </c>
      <c r="J234" s="3" t="s">
        <v>74</v>
      </c>
      <c r="K234" s="3" t="s">
        <v>156</v>
      </c>
      <c r="L234" s="3"/>
      <c r="M234" s="1" t="s">
        <v>8</v>
      </c>
      <c r="N234" s="1"/>
      <c r="O234" s="1"/>
      <c r="P234" s="4">
        <v>3.5869999999999997</v>
      </c>
      <c r="Q234" s="4">
        <v>2.4699999999999998</v>
      </c>
      <c r="R234" s="4">
        <v>0</v>
      </c>
      <c r="S234" s="28">
        <f>AVERAGE((10^(((LOG((P234*Q234)))*1.689)+1.776)),(10^(((LOG((P234*Q234)))*1.684)+1.586)),(10^(((LOG((P234*Q234)))*1.624)+1.427)))</f>
        <v>1606.8527148401863</v>
      </c>
      <c r="T234" s="3" t="s">
        <v>163</v>
      </c>
      <c r="U234" s="3" t="s">
        <v>164</v>
      </c>
      <c r="V234" s="3" t="s">
        <v>165</v>
      </c>
      <c r="W234" s="3" t="s">
        <v>142</v>
      </c>
      <c r="X234" s="1"/>
      <c r="Y234" s="28">
        <f t="shared" si="18"/>
        <v>2377.9704266355302</v>
      </c>
      <c r="Z234" s="28">
        <f t="shared" si="19"/>
        <v>563.82261942590503</v>
      </c>
      <c r="AA234" s="28">
        <f t="shared" si="20"/>
        <v>1518.6906095854913</v>
      </c>
      <c r="AB234" s="28">
        <f t="shared" si="21"/>
        <v>835.29662010992683</v>
      </c>
      <c r="AC234" s="28">
        <f t="shared" si="22"/>
        <v>923.89710829953765</v>
      </c>
      <c r="AD234" s="28">
        <f t="shared" si="23"/>
        <v>449.48959714866999</v>
      </c>
    </row>
    <row r="235" spans="1:137" s="7" customFormat="1" ht="56" customHeight="1">
      <c r="A235" s="1" t="s">
        <v>0</v>
      </c>
      <c r="B235" s="1" t="s">
        <v>1</v>
      </c>
      <c r="C235" s="2" t="s">
        <v>2</v>
      </c>
      <c r="D235" s="2" t="s">
        <v>3</v>
      </c>
      <c r="E235" s="3">
        <v>892</v>
      </c>
      <c r="F235" s="19" t="s">
        <v>66</v>
      </c>
      <c r="G235" s="3" t="s">
        <v>59</v>
      </c>
      <c r="H235" s="1" t="s">
        <v>60</v>
      </c>
      <c r="I235" s="3" t="s">
        <v>12</v>
      </c>
      <c r="J235" s="3" t="s">
        <v>32</v>
      </c>
      <c r="K235" s="3" t="s">
        <v>118</v>
      </c>
      <c r="L235" s="3"/>
      <c r="M235" s="1" t="s">
        <v>8</v>
      </c>
      <c r="N235" s="1"/>
      <c r="O235" s="1"/>
      <c r="P235" s="4">
        <v>2.6339999999999999</v>
      </c>
      <c r="Q235" s="4">
        <v>1.538</v>
      </c>
      <c r="R235" s="4">
        <v>0</v>
      </c>
      <c r="S235" s="28">
        <f>(10^(((LOG((P235*Q235)))*1.689)+1.776))</f>
        <v>634.14604349548472</v>
      </c>
      <c r="T235" s="3" t="s">
        <v>122</v>
      </c>
      <c r="U235" s="3">
        <v>0.94199999999999995</v>
      </c>
      <c r="V235" s="3">
        <v>29.2</v>
      </c>
      <c r="W235" s="3" t="s">
        <v>128</v>
      </c>
      <c r="X235" s="1"/>
      <c r="Y235" s="28">
        <f t="shared" si="18"/>
        <v>634.14604349548472</v>
      </c>
      <c r="Z235" s="28">
        <f t="shared" si="19"/>
        <v>174.32439198715605</v>
      </c>
      <c r="AA235" s="28">
        <f t="shared" si="20"/>
        <v>406.58506959341753</v>
      </c>
      <c r="AB235" s="28">
        <f t="shared" si="21"/>
        <v>215.04533805192861</v>
      </c>
      <c r="AC235" s="28">
        <f t="shared" si="22"/>
        <v>259.23706764301744</v>
      </c>
      <c r="AD235" s="28">
        <f t="shared" si="23"/>
        <v>142.27578679117545</v>
      </c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</row>
    <row r="236" spans="1:137" s="7" customFormat="1" ht="56" customHeight="1">
      <c r="A236" s="1" t="s">
        <v>0</v>
      </c>
      <c r="B236" s="1" t="s">
        <v>1</v>
      </c>
      <c r="C236" s="2" t="s">
        <v>2</v>
      </c>
      <c r="D236" s="2" t="s">
        <v>3</v>
      </c>
      <c r="E236" s="3">
        <v>892</v>
      </c>
      <c r="F236" s="1" t="s">
        <v>66</v>
      </c>
      <c r="G236" s="3" t="s">
        <v>59</v>
      </c>
      <c r="H236" s="1" t="s">
        <v>60</v>
      </c>
      <c r="I236" s="3" t="s">
        <v>12</v>
      </c>
      <c r="J236" s="3" t="s">
        <v>54</v>
      </c>
      <c r="K236" s="3" t="s">
        <v>121</v>
      </c>
      <c r="L236" s="3"/>
      <c r="M236" s="1" t="s">
        <v>8</v>
      </c>
      <c r="N236" s="1"/>
      <c r="O236" s="1"/>
      <c r="P236" s="4">
        <v>4.5140000000000002</v>
      </c>
      <c r="Q236" s="4">
        <v>1.59</v>
      </c>
      <c r="R236" s="4">
        <v>0</v>
      </c>
      <c r="S236" s="28">
        <f>10^(((LOG((P236*Q236)))*1.624)+1.427)</f>
        <v>656.26145157822077</v>
      </c>
      <c r="T236" s="3" t="s">
        <v>147</v>
      </c>
      <c r="U236" s="3">
        <v>0.94299999999999995</v>
      </c>
      <c r="V236" s="3">
        <v>29.1</v>
      </c>
      <c r="W236" s="3" t="s">
        <v>142</v>
      </c>
      <c r="X236" s="1"/>
      <c r="Y236" s="28">
        <f t="shared" si="18"/>
        <v>1666.1504276925132</v>
      </c>
      <c r="Z236" s="28">
        <f t="shared" si="19"/>
        <v>411.09104704636661</v>
      </c>
      <c r="AA236" s="28">
        <f t="shared" si="20"/>
        <v>1065.2079904162877</v>
      </c>
      <c r="AB236" s="28">
        <f t="shared" si="21"/>
        <v>579.73877631549715</v>
      </c>
      <c r="AC236" s="28">
        <f t="shared" si="22"/>
        <v>656.26145157822077</v>
      </c>
      <c r="AD236" s="28">
        <f t="shared" si="23"/>
        <v>329.80653609043873</v>
      </c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</row>
    <row r="237" spans="1:137" s="7" customFormat="1" ht="56" customHeight="1">
      <c r="A237" s="1" t="s">
        <v>0</v>
      </c>
      <c r="B237" s="1" t="s">
        <v>1</v>
      </c>
      <c r="C237" s="2" t="s">
        <v>2</v>
      </c>
      <c r="D237" s="2" t="s">
        <v>3</v>
      </c>
      <c r="E237" s="3">
        <v>892</v>
      </c>
      <c r="F237" s="19" t="s">
        <v>66</v>
      </c>
      <c r="G237" s="3" t="s">
        <v>59</v>
      </c>
      <c r="H237" s="1" t="s">
        <v>60</v>
      </c>
      <c r="I237" s="3" t="s">
        <v>12</v>
      </c>
      <c r="J237" s="3" t="s">
        <v>74</v>
      </c>
      <c r="K237" s="3" t="s">
        <v>156</v>
      </c>
      <c r="L237" s="3"/>
      <c r="M237" s="1" t="s">
        <v>8</v>
      </c>
      <c r="N237" s="1"/>
      <c r="O237" s="1"/>
      <c r="P237" s="4">
        <v>3.3250000000000002</v>
      </c>
      <c r="Q237" s="4">
        <v>1.5640000000000001</v>
      </c>
      <c r="R237" s="4">
        <v>0</v>
      </c>
      <c r="S237" s="28">
        <f>AVERAGE((10^(((LOG((P237*Q237)))*1.689)+1.776)),(10^(((LOG((P237*Q237)))*1.684)+1.586)),(10^(((LOG((P237*Q237)))*1.624)+1.427)))</f>
        <v>658.30528362727352</v>
      </c>
      <c r="T237" s="3" t="s">
        <v>163</v>
      </c>
      <c r="U237" s="3" t="s">
        <v>164</v>
      </c>
      <c r="V237" s="3" t="s">
        <v>165</v>
      </c>
      <c r="W237" s="3" t="s">
        <v>142</v>
      </c>
      <c r="X237" s="1"/>
      <c r="Y237" s="28">
        <f t="shared" si="18"/>
        <v>966.87863733658878</v>
      </c>
      <c r="Z237" s="28">
        <f t="shared" si="19"/>
        <v>253.53772994431236</v>
      </c>
      <c r="AA237" s="28">
        <f t="shared" si="20"/>
        <v>619.14421986568959</v>
      </c>
      <c r="AB237" s="28">
        <f t="shared" si="21"/>
        <v>331.58375300035391</v>
      </c>
      <c r="AC237" s="28">
        <f t="shared" si="22"/>
        <v>388.89299367954237</v>
      </c>
      <c r="AD237" s="28">
        <f t="shared" si="23"/>
        <v>205.38170060721455</v>
      </c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</row>
    <row r="238" spans="1:137" s="7" customFormat="1" ht="56" customHeight="1">
      <c r="A238" s="1" t="s">
        <v>0</v>
      </c>
      <c r="B238" s="1" t="s">
        <v>1</v>
      </c>
      <c r="C238" s="2" t="s">
        <v>2</v>
      </c>
      <c r="D238" s="2" t="s">
        <v>3</v>
      </c>
      <c r="E238" s="3">
        <v>892</v>
      </c>
      <c r="F238" s="1" t="s">
        <v>62</v>
      </c>
      <c r="G238" s="3" t="s">
        <v>59</v>
      </c>
      <c r="H238" s="1" t="s">
        <v>60</v>
      </c>
      <c r="I238" s="3" t="s">
        <v>12</v>
      </c>
      <c r="J238" s="3" t="s">
        <v>32</v>
      </c>
      <c r="K238" s="3" t="s">
        <v>118</v>
      </c>
      <c r="L238" s="3"/>
      <c r="M238" s="1" t="s">
        <v>8</v>
      </c>
      <c r="N238" s="1"/>
      <c r="O238" s="1"/>
      <c r="P238" s="4">
        <v>2.8159999999999998</v>
      </c>
      <c r="Q238" s="4">
        <v>2.0219999999999998</v>
      </c>
      <c r="R238" s="4">
        <v>0</v>
      </c>
      <c r="S238" s="28">
        <f>(10^(((LOG((P238*Q238)))*1.689)+1.776))</f>
        <v>1126.9221394878198</v>
      </c>
      <c r="T238" s="3" t="s">
        <v>122</v>
      </c>
      <c r="U238" s="3">
        <v>0.94199999999999995</v>
      </c>
      <c r="V238" s="3">
        <v>29.2</v>
      </c>
      <c r="W238" s="3" t="s">
        <v>128</v>
      </c>
      <c r="X238" s="1"/>
      <c r="Y238" s="28">
        <f t="shared" si="18"/>
        <v>1126.9221394878198</v>
      </c>
      <c r="Z238" s="28">
        <f t="shared" si="19"/>
        <v>290.48298757808692</v>
      </c>
      <c r="AA238" s="28">
        <f t="shared" si="20"/>
        <v>721.30151123800431</v>
      </c>
      <c r="AB238" s="28">
        <f t="shared" si="21"/>
        <v>388.04986098559948</v>
      </c>
      <c r="AC238" s="28">
        <f t="shared" si="22"/>
        <v>450.60085764957785</v>
      </c>
      <c r="AD238" s="28">
        <f t="shared" si="23"/>
        <v>234.67038645775733</v>
      </c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</row>
    <row r="239" spans="1:137" s="7" customFormat="1" ht="56" customHeight="1">
      <c r="A239" s="1" t="s">
        <v>0</v>
      </c>
      <c r="B239" s="1" t="s">
        <v>1</v>
      </c>
      <c r="C239" s="2" t="s">
        <v>2</v>
      </c>
      <c r="D239" s="2" t="s">
        <v>3</v>
      </c>
      <c r="E239" s="3">
        <v>892</v>
      </c>
      <c r="F239" s="1" t="s">
        <v>62</v>
      </c>
      <c r="G239" s="3" t="s">
        <v>59</v>
      </c>
      <c r="H239" s="1" t="s">
        <v>60</v>
      </c>
      <c r="I239" s="3" t="s">
        <v>12</v>
      </c>
      <c r="J239" s="3" t="s">
        <v>32</v>
      </c>
      <c r="K239" s="3" t="s">
        <v>118</v>
      </c>
      <c r="L239" s="3"/>
      <c r="M239" s="1" t="s">
        <v>8</v>
      </c>
      <c r="N239" s="1"/>
      <c r="O239" s="1"/>
      <c r="P239" s="4">
        <v>2.637</v>
      </c>
      <c r="Q239" s="4">
        <v>1.605</v>
      </c>
      <c r="R239" s="4">
        <v>0</v>
      </c>
      <c r="S239" s="28">
        <f>(10^(((LOG((P239*Q239)))*1.689)+1.776))</f>
        <v>682.81388873978642</v>
      </c>
      <c r="T239" s="3" t="s">
        <v>122</v>
      </c>
      <c r="U239" s="3">
        <v>0.94199999999999995</v>
      </c>
      <c r="V239" s="3">
        <v>29.2</v>
      </c>
      <c r="W239" s="3" t="s">
        <v>128</v>
      </c>
      <c r="X239" s="1"/>
      <c r="Y239" s="28">
        <f t="shared" si="18"/>
        <v>682.81388873978642</v>
      </c>
      <c r="Z239" s="28">
        <f t="shared" si="19"/>
        <v>186.15630487567117</v>
      </c>
      <c r="AA239" s="28">
        <f t="shared" si="20"/>
        <v>437.6928180097911</v>
      </c>
      <c r="AB239" s="28">
        <f t="shared" si="21"/>
        <v>232.00571273806307</v>
      </c>
      <c r="AC239" s="28">
        <f t="shared" si="22"/>
        <v>278.33915884962943</v>
      </c>
      <c r="AD239" s="28">
        <f t="shared" si="23"/>
        <v>151.73305248119982</v>
      </c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</row>
    <row r="240" spans="1:137" s="7" customFormat="1" ht="56" customHeight="1">
      <c r="A240" s="1" t="s">
        <v>0</v>
      </c>
      <c r="B240" s="1" t="s">
        <v>1</v>
      </c>
      <c r="C240" s="2" t="s">
        <v>2</v>
      </c>
      <c r="D240" s="2" t="s">
        <v>3</v>
      </c>
      <c r="E240" s="3">
        <v>892</v>
      </c>
      <c r="F240" s="1" t="s">
        <v>62</v>
      </c>
      <c r="G240" s="3" t="s">
        <v>59</v>
      </c>
      <c r="H240" s="1" t="s">
        <v>60</v>
      </c>
      <c r="I240" s="3" t="s">
        <v>12</v>
      </c>
      <c r="J240" s="3" t="s">
        <v>32</v>
      </c>
      <c r="K240" s="3" t="s">
        <v>118</v>
      </c>
      <c r="L240" s="3"/>
      <c r="M240" s="1" t="s">
        <v>8</v>
      </c>
      <c r="N240" s="1"/>
      <c r="O240" s="1"/>
      <c r="P240" s="4">
        <v>2.5840000000000001</v>
      </c>
      <c r="Q240" s="4">
        <v>1.6280000000000001</v>
      </c>
      <c r="R240" s="4">
        <v>0</v>
      </c>
      <c r="S240" s="28">
        <f>(10^(((LOG((P240*Q240)))*1.689)+1.776))</f>
        <v>675.8437949078949</v>
      </c>
      <c r="T240" s="3" t="s">
        <v>122</v>
      </c>
      <c r="U240" s="3">
        <v>0.94199999999999995</v>
      </c>
      <c r="V240" s="3">
        <v>29.2</v>
      </c>
      <c r="W240" s="3" t="s">
        <v>128</v>
      </c>
      <c r="X240" s="1"/>
      <c r="Y240" s="28">
        <f t="shared" si="18"/>
        <v>675.8437949078949</v>
      </c>
      <c r="Z240" s="28">
        <f t="shared" si="19"/>
        <v>184.4677135637962</v>
      </c>
      <c r="AA240" s="28">
        <f t="shared" si="20"/>
        <v>433.23805381066495</v>
      </c>
      <c r="AB240" s="28">
        <f t="shared" si="21"/>
        <v>229.57465573188847</v>
      </c>
      <c r="AC240" s="28">
        <f t="shared" si="22"/>
        <v>275.60670671063104</v>
      </c>
      <c r="AD240" s="28">
        <f t="shared" si="23"/>
        <v>150.38411262872344</v>
      </c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</row>
    <row r="241" spans="1:137" s="7" customFormat="1" ht="56" customHeight="1">
      <c r="A241" s="1" t="s">
        <v>0</v>
      </c>
      <c r="B241" s="1" t="s">
        <v>1</v>
      </c>
      <c r="C241" s="2" t="s">
        <v>2</v>
      </c>
      <c r="D241" s="2" t="s">
        <v>3</v>
      </c>
      <c r="E241" s="3">
        <v>892</v>
      </c>
      <c r="F241" s="1" t="s">
        <v>62</v>
      </c>
      <c r="G241" s="3" t="s">
        <v>59</v>
      </c>
      <c r="H241" s="1" t="s">
        <v>60</v>
      </c>
      <c r="I241" s="3" t="s">
        <v>12</v>
      </c>
      <c r="J241" s="3" t="s">
        <v>32</v>
      </c>
      <c r="K241" s="3" t="s">
        <v>118</v>
      </c>
      <c r="L241" s="3"/>
      <c r="M241" s="1" t="s">
        <v>8</v>
      </c>
      <c r="N241" s="1"/>
      <c r="O241" s="1"/>
      <c r="P241" s="4">
        <v>2.6100000000000003</v>
      </c>
      <c r="Q241" s="4">
        <v>1.54</v>
      </c>
      <c r="R241" s="4">
        <v>0</v>
      </c>
      <c r="S241" s="28">
        <f>(10^(((LOG((P241*Q241)))*1.689)+1.776))</f>
        <v>625.78956117954431</v>
      </c>
      <c r="T241" s="3" t="s">
        <v>122</v>
      </c>
      <c r="U241" s="3">
        <v>0.94199999999999995</v>
      </c>
      <c r="V241" s="3">
        <v>29.2</v>
      </c>
      <c r="W241" s="3" t="s">
        <v>128</v>
      </c>
      <c r="X241" s="1"/>
      <c r="Y241" s="28">
        <f t="shared" si="18"/>
        <v>625.78956117954431</v>
      </c>
      <c r="Z241" s="28">
        <f t="shared" si="19"/>
        <v>172.2827685853415</v>
      </c>
      <c r="AA241" s="28">
        <f t="shared" si="20"/>
        <v>401.24303637968023</v>
      </c>
      <c r="AB241" s="28">
        <f t="shared" si="21"/>
        <v>212.13658324512539</v>
      </c>
      <c r="AC241" s="28">
        <f t="shared" si="22"/>
        <v>255.9515916354957</v>
      </c>
      <c r="AD241" s="28">
        <f t="shared" si="23"/>
        <v>140.64263853565123</v>
      </c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</row>
    <row r="242" spans="1:137" s="7" customFormat="1" ht="56" customHeight="1">
      <c r="A242" s="1" t="s">
        <v>0</v>
      </c>
      <c r="B242" s="1" t="s">
        <v>1</v>
      </c>
      <c r="C242" s="2" t="s">
        <v>2</v>
      </c>
      <c r="D242" s="2" t="s">
        <v>3</v>
      </c>
      <c r="E242" s="3">
        <v>892</v>
      </c>
      <c r="F242" s="1" t="s">
        <v>62</v>
      </c>
      <c r="G242" s="3" t="s">
        <v>59</v>
      </c>
      <c r="H242" s="1" t="s">
        <v>60</v>
      </c>
      <c r="I242" s="3" t="s">
        <v>12</v>
      </c>
      <c r="J242" s="3" t="s">
        <v>53</v>
      </c>
      <c r="K242" s="3" t="s">
        <v>120</v>
      </c>
      <c r="L242" s="3"/>
      <c r="M242" s="1" t="s">
        <v>8</v>
      </c>
      <c r="N242" s="1"/>
      <c r="O242" s="1"/>
      <c r="P242" s="4">
        <v>3.774</v>
      </c>
      <c r="Q242" s="4">
        <v>1.98</v>
      </c>
      <c r="R242" s="4">
        <v>0</v>
      </c>
      <c r="S242" s="28">
        <f>10^(((LOG((P242*Q242)))*1.684)+1.586)</f>
        <v>1140.0360191464156</v>
      </c>
      <c r="T242" s="3" t="s">
        <v>146</v>
      </c>
      <c r="U242" s="3">
        <v>0.93500000000000005</v>
      </c>
      <c r="V242" s="3">
        <v>30.8</v>
      </c>
      <c r="W242" s="3" t="s">
        <v>142</v>
      </c>
      <c r="X242" s="1"/>
      <c r="Y242" s="28">
        <f t="shared" si="18"/>
        <v>1783.5525443962722</v>
      </c>
      <c r="Z242" s="28">
        <f t="shared" si="19"/>
        <v>436.71753414948995</v>
      </c>
      <c r="AA242" s="28">
        <f t="shared" si="20"/>
        <v>1140.0360191464156</v>
      </c>
      <c r="AB242" s="28">
        <f t="shared" si="21"/>
        <v>621.71583265629465</v>
      </c>
      <c r="AC242" s="28">
        <f t="shared" si="22"/>
        <v>700.66519987709512</v>
      </c>
      <c r="AD242" s="28">
        <f t="shared" si="23"/>
        <v>349.94244073000579</v>
      </c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</row>
    <row r="243" spans="1:137" s="7" customFormat="1" ht="56" customHeight="1">
      <c r="A243" s="1" t="s">
        <v>0</v>
      </c>
      <c r="B243" s="1" t="s">
        <v>1</v>
      </c>
      <c r="C243" s="2" t="s">
        <v>2</v>
      </c>
      <c r="D243" s="2" t="s">
        <v>3</v>
      </c>
      <c r="E243" s="3">
        <v>892</v>
      </c>
      <c r="F243" s="1" t="s">
        <v>62</v>
      </c>
      <c r="G243" s="3" t="s">
        <v>59</v>
      </c>
      <c r="H243" s="1" t="s">
        <v>60</v>
      </c>
      <c r="I243" s="3" t="s">
        <v>12</v>
      </c>
      <c r="J243" s="3" t="s">
        <v>53</v>
      </c>
      <c r="K243" s="3" t="s">
        <v>120</v>
      </c>
      <c r="L243" s="3"/>
      <c r="M243" s="1" t="s">
        <v>8</v>
      </c>
      <c r="N243" s="1"/>
      <c r="O243" s="1"/>
      <c r="P243" s="4">
        <v>3.0620000000000003</v>
      </c>
      <c r="Q243" s="4">
        <v>2.0569999999999999</v>
      </c>
      <c r="R243" s="4">
        <v>0</v>
      </c>
      <c r="S243" s="28">
        <f>10^(((LOG((P243*Q243)))*1.684)+1.586)</f>
        <v>854.9078030247357</v>
      </c>
      <c r="T243" s="3" t="s">
        <v>146</v>
      </c>
      <c r="U243" s="3">
        <v>0.93500000000000005</v>
      </c>
      <c r="V243" s="3">
        <v>30.8</v>
      </c>
      <c r="W243" s="3" t="s">
        <v>142</v>
      </c>
      <c r="X243" s="1"/>
      <c r="Y243" s="28">
        <f t="shared" si="18"/>
        <v>1336.3354161932534</v>
      </c>
      <c r="Z243" s="28">
        <f t="shared" si="19"/>
        <v>337.95526530038984</v>
      </c>
      <c r="AA243" s="28">
        <f t="shared" si="20"/>
        <v>854.9078030247357</v>
      </c>
      <c r="AB243" s="28">
        <f t="shared" si="21"/>
        <v>462.25461419406838</v>
      </c>
      <c r="AC243" s="28">
        <f t="shared" si="22"/>
        <v>530.8415546061309</v>
      </c>
      <c r="AD243" s="28">
        <f t="shared" si="23"/>
        <v>272.19618421211692</v>
      </c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</row>
    <row r="244" spans="1:137" s="7" customFormat="1" ht="56" customHeight="1">
      <c r="A244" s="1" t="s">
        <v>0</v>
      </c>
      <c r="B244" s="1" t="s">
        <v>1</v>
      </c>
      <c r="C244" s="2" t="s">
        <v>2</v>
      </c>
      <c r="D244" s="2" t="s">
        <v>3</v>
      </c>
      <c r="E244" s="3">
        <v>892</v>
      </c>
      <c r="F244" s="1" t="s">
        <v>62</v>
      </c>
      <c r="G244" s="3" t="s">
        <v>59</v>
      </c>
      <c r="H244" s="1" t="s">
        <v>60</v>
      </c>
      <c r="I244" s="3" t="s">
        <v>12</v>
      </c>
      <c r="J244" s="3" t="s">
        <v>53</v>
      </c>
      <c r="K244" s="3" t="s">
        <v>120</v>
      </c>
      <c r="L244" s="3"/>
      <c r="M244" s="1" t="s">
        <v>8</v>
      </c>
      <c r="N244" s="1"/>
      <c r="O244" s="1"/>
      <c r="P244" s="4">
        <v>3.1</v>
      </c>
      <c r="Q244" s="4">
        <v>2</v>
      </c>
      <c r="R244" s="4">
        <v>0</v>
      </c>
      <c r="S244" s="28">
        <f>10^(((LOG((P244*Q244)))*1.684)+1.586)</f>
        <v>832.5064464453518</v>
      </c>
      <c r="T244" s="3" t="s">
        <v>146</v>
      </c>
      <c r="U244" s="3">
        <v>0.93500000000000005</v>
      </c>
      <c r="V244" s="3">
        <v>30.8</v>
      </c>
      <c r="W244" s="3" t="s">
        <v>142</v>
      </c>
      <c r="X244" s="1"/>
      <c r="Y244" s="28">
        <f t="shared" si="18"/>
        <v>1301.2165056086646</v>
      </c>
      <c r="Z244" s="28">
        <f t="shared" si="19"/>
        <v>330.05592564675163</v>
      </c>
      <c r="AA244" s="28">
        <f t="shared" si="20"/>
        <v>832.5064464453518</v>
      </c>
      <c r="AB244" s="28">
        <f t="shared" si="21"/>
        <v>449.78730089970981</v>
      </c>
      <c r="AC244" s="28">
        <f t="shared" si="22"/>
        <v>517.42106287285196</v>
      </c>
      <c r="AD244" s="28">
        <f t="shared" si="23"/>
        <v>265.95966886758089</v>
      </c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</row>
    <row r="245" spans="1:137" s="7" customFormat="1" ht="56" customHeight="1">
      <c r="A245" s="1" t="s">
        <v>0</v>
      </c>
      <c r="B245" s="1" t="s">
        <v>1</v>
      </c>
      <c r="C245" s="2" t="s">
        <v>2</v>
      </c>
      <c r="D245" s="2" t="s">
        <v>3</v>
      </c>
      <c r="E245" s="3">
        <v>892</v>
      </c>
      <c r="F245" s="1" t="s">
        <v>62</v>
      </c>
      <c r="G245" s="3" t="s">
        <v>59</v>
      </c>
      <c r="H245" s="1" t="s">
        <v>60</v>
      </c>
      <c r="I245" s="3" t="s">
        <v>12</v>
      </c>
      <c r="J245" s="3" t="s">
        <v>53</v>
      </c>
      <c r="K245" s="3" t="s">
        <v>120</v>
      </c>
      <c r="L245" s="3"/>
      <c r="M245" s="1" t="s">
        <v>8</v>
      </c>
      <c r="N245" s="1"/>
      <c r="O245" s="1"/>
      <c r="P245" s="4">
        <v>2.7719999999999998</v>
      </c>
      <c r="Q245" s="4">
        <v>1.927</v>
      </c>
      <c r="R245" s="4">
        <v>0</v>
      </c>
      <c r="S245" s="28">
        <f>10^(((LOG((P245*Q245)))*1.684)+1.586)</f>
        <v>647.74579145624921</v>
      </c>
      <c r="T245" s="3" t="s">
        <v>146</v>
      </c>
      <c r="U245" s="3">
        <v>0.93500000000000005</v>
      </c>
      <c r="V245" s="3">
        <v>30.8</v>
      </c>
      <c r="W245" s="3" t="s">
        <v>142</v>
      </c>
      <c r="X245" s="1"/>
      <c r="Y245" s="28">
        <f t="shared" si="18"/>
        <v>1011.6795578560469</v>
      </c>
      <c r="Z245" s="28">
        <f t="shared" si="19"/>
        <v>263.94437490331552</v>
      </c>
      <c r="AA245" s="28">
        <f t="shared" si="20"/>
        <v>647.74579145624921</v>
      </c>
      <c r="AB245" s="28">
        <f t="shared" si="21"/>
        <v>347.3668312861156</v>
      </c>
      <c r="AC245" s="28">
        <f t="shared" si="22"/>
        <v>406.20391378440053</v>
      </c>
      <c r="AD245" s="28">
        <f t="shared" si="23"/>
        <v>213.63979997279887</v>
      </c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</row>
    <row r="246" spans="1:137" s="7" customFormat="1" ht="56" customHeight="1">
      <c r="A246" s="1" t="s">
        <v>0</v>
      </c>
      <c r="B246" s="1" t="s">
        <v>1</v>
      </c>
      <c r="C246" s="2" t="s">
        <v>2</v>
      </c>
      <c r="D246" s="2" t="s">
        <v>3</v>
      </c>
      <c r="E246" s="3">
        <v>892</v>
      </c>
      <c r="F246" s="1" t="s">
        <v>62</v>
      </c>
      <c r="G246" s="3" t="s">
        <v>59</v>
      </c>
      <c r="H246" s="1" t="s">
        <v>60</v>
      </c>
      <c r="I246" s="3" t="s">
        <v>12</v>
      </c>
      <c r="J246" s="3" t="s">
        <v>54</v>
      </c>
      <c r="K246" s="3" t="s">
        <v>121</v>
      </c>
      <c r="L246" s="3"/>
      <c r="M246" s="1" t="s">
        <v>8</v>
      </c>
      <c r="N246" s="1"/>
      <c r="O246" s="1"/>
      <c r="P246" s="4">
        <v>5.0329999999999995</v>
      </c>
      <c r="Q246" s="4">
        <v>1.8149999999999999</v>
      </c>
      <c r="R246" s="4">
        <v>0</v>
      </c>
      <c r="S246" s="28">
        <f>10^(((LOG((P246*Q246)))*1.624)+1.427)</f>
        <v>970.91806360362636</v>
      </c>
      <c r="T246" s="3" t="s">
        <v>147</v>
      </c>
      <c r="U246" s="3">
        <v>0.94299999999999995</v>
      </c>
      <c r="V246" s="3">
        <v>29.1</v>
      </c>
      <c r="W246" s="3" t="s">
        <v>142</v>
      </c>
      <c r="X246" s="1"/>
      <c r="Y246" s="28">
        <f t="shared" si="18"/>
        <v>2503.9653365054974</v>
      </c>
      <c r="Z246" s="28">
        <f t="shared" si="19"/>
        <v>590.2762909007314</v>
      </c>
      <c r="AA246" s="28">
        <f t="shared" si="20"/>
        <v>1598.9128567070875</v>
      </c>
      <c r="AB246" s="28">
        <f t="shared" si="21"/>
        <v>880.76484669375861</v>
      </c>
      <c r="AC246" s="28">
        <f t="shared" si="22"/>
        <v>970.91806360362636</v>
      </c>
      <c r="AD246" s="28">
        <f t="shared" si="23"/>
        <v>470.1476101634006</v>
      </c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</row>
    <row r="247" spans="1:137" s="7" customFormat="1" ht="56" customHeight="1">
      <c r="A247" s="1" t="s">
        <v>0</v>
      </c>
      <c r="B247" s="1" t="s">
        <v>1</v>
      </c>
      <c r="C247" s="2" t="s">
        <v>2</v>
      </c>
      <c r="D247" s="2" t="s">
        <v>3</v>
      </c>
      <c r="E247" s="3">
        <v>892</v>
      </c>
      <c r="F247" s="1" t="s">
        <v>62</v>
      </c>
      <c r="G247" s="3" t="s">
        <v>59</v>
      </c>
      <c r="H247" s="1" t="s">
        <v>60</v>
      </c>
      <c r="I247" s="3" t="s">
        <v>12</v>
      </c>
      <c r="J247" s="3" t="s">
        <v>54</v>
      </c>
      <c r="K247" s="3" t="s">
        <v>121</v>
      </c>
      <c r="L247" s="3"/>
      <c r="M247" s="1" t="s">
        <v>8</v>
      </c>
      <c r="N247" s="1"/>
      <c r="O247" s="1"/>
      <c r="P247" s="4">
        <v>4.6989999999999998</v>
      </c>
      <c r="Q247" s="4">
        <v>1.8969999999999998</v>
      </c>
      <c r="R247" s="4">
        <v>0</v>
      </c>
      <c r="S247" s="28">
        <f>10^(((LOG((P247*Q247)))*1.624)+1.427)</f>
        <v>933.07851193043143</v>
      </c>
      <c r="T247" s="3" t="s">
        <v>147</v>
      </c>
      <c r="U247" s="3">
        <v>0.94299999999999995</v>
      </c>
      <c r="V247" s="3">
        <v>29.1</v>
      </c>
      <c r="W247" s="3" t="s">
        <v>142</v>
      </c>
      <c r="X247" s="1"/>
      <c r="Y247" s="28">
        <f t="shared" si="18"/>
        <v>2402.552676870439</v>
      </c>
      <c r="Z247" s="28">
        <f t="shared" si="19"/>
        <v>568.99593517302128</v>
      </c>
      <c r="AA247" s="28">
        <f t="shared" si="20"/>
        <v>1534.3433473264499</v>
      </c>
      <c r="AB247" s="28">
        <f t="shared" si="21"/>
        <v>844.16276771143919</v>
      </c>
      <c r="AC247" s="28">
        <f t="shared" si="22"/>
        <v>933.07851193043143</v>
      </c>
      <c r="AD247" s="28">
        <f t="shared" si="23"/>
        <v>453.53100317928516</v>
      </c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</row>
    <row r="248" spans="1:137" s="7" customFormat="1" ht="56" customHeight="1">
      <c r="A248" s="1" t="s">
        <v>0</v>
      </c>
      <c r="B248" s="1" t="s">
        <v>1</v>
      </c>
      <c r="C248" s="2" t="s">
        <v>2</v>
      </c>
      <c r="D248" s="2" t="s">
        <v>3</v>
      </c>
      <c r="E248" s="3">
        <v>892</v>
      </c>
      <c r="F248" s="1" t="s">
        <v>62</v>
      </c>
      <c r="G248" s="3" t="s">
        <v>59</v>
      </c>
      <c r="H248" s="1" t="s">
        <v>60</v>
      </c>
      <c r="I248" s="3" t="s">
        <v>12</v>
      </c>
      <c r="J248" s="3" t="s">
        <v>54</v>
      </c>
      <c r="K248" s="3" t="s">
        <v>121</v>
      </c>
      <c r="L248" s="3"/>
      <c r="M248" s="1" t="s">
        <v>8</v>
      </c>
      <c r="N248" s="1"/>
      <c r="O248" s="1"/>
      <c r="P248" s="4">
        <v>4.5220000000000002</v>
      </c>
      <c r="Q248" s="4">
        <v>1.9430000000000001</v>
      </c>
      <c r="R248" s="4">
        <v>0</v>
      </c>
      <c r="S248" s="28">
        <f>10^(((LOG((P248*Q248)))*1.624)+1.427)</f>
        <v>911.45798578375536</v>
      </c>
      <c r="T248" s="3" t="s">
        <v>147</v>
      </c>
      <c r="U248" s="3">
        <v>0.94299999999999995</v>
      </c>
      <c r="V248" s="3">
        <v>29.1</v>
      </c>
      <c r="W248" s="3" t="s">
        <v>142</v>
      </c>
      <c r="X248" s="1"/>
      <c r="Y248" s="28">
        <f t="shared" si="18"/>
        <v>2344.6815859024205</v>
      </c>
      <c r="Z248" s="28">
        <f t="shared" si="19"/>
        <v>556.80745061208154</v>
      </c>
      <c r="AA248" s="28">
        <f t="shared" si="20"/>
        <v>1497.4931894121032</v>
      </c>
      <c r="AB248" s="28">
        <f t="shared" si="21"/>
        <v>823.29413924979963</v>
      </c>
      <c r="AC248" s="28">
        <f t="shared" si="22"/>
        <v>911.45798578375536</v>
      </c>
      <c r="AD248" s="28">
        <f t="shared" si="23"/>
        <v>444.0081451611876</v>
      </c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</row>
    <row r="249" spans="1:137" s="7" customFormat="1" ht="56" customHeight="1">
      <c r="A249" s="1" t="s">
        <v>0</v>
      </c>
      <c r="B249" s="1" t="s">
        <v>1</v>
      </c>
      <c r="C249" s="2" t="s">
        <v>2</v>
      </c>
      <c r="D249" s="2" t="s">
        <v>3</v>
      </c>
      <c r="E249" s="3">
        <v>892</v>
      </c>
      <c r="F249" s="1" t="s">
        <v>62</v>
      </c>
      <c r="G249" s="3" t="s">
        <v>59</v>
      </c>
      <c r="H249" s="1" t="s">
        <v>60</v>
      </c>
      <c r="I249" s="3" t="s">
        <v>12</v>
      </c>
      <c r="J249" s="3" t="s">
        <v>54</v>
      </c>
      <c r="K249" s="3" t="s">
        <v>121</v>
      </c>
      <c r="L249" s="3"/>
      <c r="M249" s="1" t="s">
        <v>8</v>
      </c>
      <c r="N249" s="1"/>
      <c r="O249" s="1"/>
      <c r="P249" s="4">
        <v>4.4870000000000001</v>
      </c>
      <c r="Q249" s="4">
        <v>1.8530000000000002</v>
      </c>
      <c r="R249" s="4">
        <v>0</v>
      </c>
      <c r="S249" s="28">
        <f>10^(((LOG((P249*Q249)))*1.624)+1.427)</f>
        <v>833.30950948451982</v>
      </c>
      <c r="T249" s="3" t="s">
        <v>147</v>
      </c>
      <c r="U249" s="3">
        <v>0.94299999999999995</v>
      </c>
      <c r="V249" s="3">
        <v>29.1</v>
      </c>
      <c r="W249" s="3" t="s">
        <v>142</v>
      </c>
      <c r="X249" s="1"/>
      <c r="Y249" s="28">
        <f t="shared" si="18"/>
        <v>2135.9711607025229</v>
      </c>
      <c r="Z249" s="28">
        <f t="shared" si="19"/>
        <v>512.56297685303343</v>
      </c>
      <c r="AA249" s="28">
        <f t="shared" si="20"/>
        <v>1364.5712823272481</v>
      </c>
      <c r="AB249" s="28">
        <f t="shared" si="21"/>
        <v>748.14848644999529</v>
      </c>
      <c r="AC249" s="28">
        <f t="shared" si="22"/>
        <v>833.30950948451982</v>
      </c>
      <c r="AD249" s="28">
        <f t="shared" si="23"/>
        <v>409.4041952096178</v>
      </c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</row>
    <row r="250" spans="1:137" s="7" customFormat="1" ht="56" customHeight="1">
      <c r="A250" s="1" t="s">
        <v>0</v>
      </c>
      <c r="B250" s="1" t="s">
        <v>1</v>
      </c>
      <c r="C250" s="2" t="s">
        <v>2</v>
      </c>
      <c r="D250" s="2" t="s">
        <v>3</v>
      </c>
      <c r="E250" s="3">
        <v>892</v>
      </c>
      <c r="F250" s="1" t="s">
        <v>62</v>
      </c>
      <c r="G250" s="3" t="s">
        <v>59</v>
      </c>
      <c r="H250" s="1" t="s">
        <v>60</v>
      </c>
      <c r="I250" s="3" t="s">
        <v>12</v>
      </c>
      <c r="J250" s="3" t="s">
        <v>57</v>
      </c>
      <c r="K250" s="3" t="s">
        <v>152</v>
      </c>
      <c r="L250" s="3"/>
      <c r="M250" s="1" t="s">
        <v>8</v>
      </c>
      <c r="N250" s="1"/>
      <c r="O250" s="1"/>
      <c r="P250" s="4">
        <v>2.2640000000000002</v>
      </c>
      <c r="Q250" s="4">
        <v>1.42</v>
      </c>
      <c r="R250" s="4">
        <v>0</v>
      </c>
      <c r="S250" s="28">
        <f>10^(((LOG((P250*1)))*2.72)+2.2)</f>
        <v>1463.0658360337943</v>
      </c>
      <c r="T250" s="3" t="s">
        <v>153</v>
      </c>
      <c r="U250" s="3">
        <v>0.66200000000000003</v>
      </c>
      <c r="V250" s="3">
        <v>79.7</v>
      </c>
      <c r="W250" s="3" t="s">
        <v>142</v>
      </c>
      <c r="X250" s="1"/>
      <c r="Y250" s="28">
        <f t="shared" si="18"/>
        <v>429.1422672002326</v>
      </c>
      <c r="Z250" s="28">
        <f t="shared" si="19"/>
        <v>123.23871188805118</v>
      </c>
      <c r="AA250" s="28">
        <f t="shared" si="20"/>
        <v>275.46439191693815</v>
      </c>
      <c r="AB250" s="28">
        <f t="shared" si="21"/>
        <v>144.02029819761927</v>
      </c>
      <c r="AC250" s="28">
        <f t="shared" si="22"/>
        <v>178.08837922952907</v>
      </c>
      <c r="AD250" s="28">
        <f t="shared" si="23"/>
        <v>101.28198568974101</v>
      </c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</row>
    <row r="251" spans="1:137" s="7" customFormat="1" ht="56" customHeight="1">
      <c r="A251" s="1" t="s">
        <v>0</v>
      </c>
      <c r="B251" s="1" t="s">
        <v>1</v>
      </c>
      <c r="C251" s="2" t="s">
        <v>2</v>
      </c>
      <c r="D251" s="2" t="s">
        <v>3</v>
      </c>
      <c r="E251" s="3">
        <v>892</v>
      </c>
      <c r="F251" s="1" t="s">
        <v>62</v>
      </c>
      <c r="G251" s="3" t="s">
        <v>59</v>
      </c>
      <c r="H251" s="1" t="s">
        <v>60</v>
      </c>
      <c r="I251" s="3" t="s">
        <v>12</v>
      </c>
      <c r="J251" s="3" t="s">
        <v>58</v>
      </c>
      <c r="K251" s="3" t="s">
        <v>154</v>
      </c>
      <c r="L251" s="3"/>
      <c r="M251" s="1" t="s">
        <v>8</v>
      </c>
      <c r="N251" s="1"/>
      <c r="O251" s="1"/>
      <c r="P251" s="4">
        <v>2.4279999999999999</v>
      </c>
      <c r="Q251" s="4">
        <v>1.5609999999999999</v>
      </c>
      <c r="R251" s="4">
        <v>0</v>
      </c>
      <c r="S251" s="28">
        <f>10^(((LOG((P251*1)))*2.988)+1.797)</f>
        <v>887.40743491582384</v>
      </c>
      <c r="T251" s="3" t="s">
        <v>155</v>
      </c>
      <c r="U251" s="3">
        <v>0.751</v>
      </c>
      <c r="V251" s="3">
        <v>67.3</v>
      </c>
      <c r="W251" s="3" t="s">
        <v>142</v>
      </c>
      <c r="X251" s="1"/>
      <c r="Y251" s="28">
        <f t="shared" si="18"/>
        <v>566.68605785640887</v>
      </c>
      <c r="Z251" s="28">
        <f t="shared" si="19"/>
        <v>157.75290962408337</v>
      </c>
      <c r="AA251" s="28">
        <f t="shared" si="20"/>
        <v>363.45384690751007</v>
      </c>
      <c r="AB251" s="28">
        <f t="shared" si="21"/>
        <v>191.59397560545057</v>
      </c>
      <c r="AC251" s="28">
        <f t="shared" si="22"/>
        <v>232.66452742996566</v>
      </c>
      <c r="AD251" s="28">
        <f t="shared" si="23"/>
        <v>129.00835295137173</v>
      </c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</row>
    <row r="252" spans="1:137" s="7" customFormat="1" ht="56" customHeight="1">
      <c r="A252" s="1" t="s">
        <v>0</v>
      </c>
      <c r="B252" s="1" t="s">
        <v>1</v>
      </c>
      <c r="C252" s="2" t="s">
        <v>2</v>
      </c>
      <c r="D252" s="2" t="s">
        <v>3</v>
      </c>
      <c r="E252" s="3">
        <v>892</v>
      </c>
      <c r="F252" s="1" t="s">
        <v>62</v>
      </c>
      <c r="G252" s="3" t="s">
        <v>59</v>
      </c>
      <c r="H252" s="1" t="s">
        <v>60</v>
      </c>
      <c r="I252" s="3" t="s">
        <v>12</v>
      </c>
      <c r="J252" s="3" t="s">
        <v>61</v>
      </c>
      <c r="K252" s="3" t="s">
        <v>149</v>
      </c>
      <c r="L252" s="3"/>
      <c r="M252" s="1"/>
      <c r="N252" s="1"/>
      <c r="O252" s="1"/>
      <c r="P252" s="4">
        <v>3.4369999999999998</v>
      </c>
      <c r="Q252" s="4">
        <v>2.0670000000000002</v>
      </c>
      <c r="R252" s="4">
        <v>0</v>
      </c>
      <c r="S252" s="28">
        <f>AVERAGE((10^(((LOG((P252*Q252)))*1.689)+1.776)),(10^(((LOG((P252*Q252)))*1.684)+1.586)),(10^(((LOG((P252*Q252)))*1.624)+1.427)))</f>
        <v>1110.0419385653793</v>
      </c>
      <c r="T252" s="3" t="s">
        <v>148</v>
      </c>
      <c r="U252" s="3" t="s">
        <v>150</v>
      </c>
      <c r="V252" s="3" t="s">
        <v>151</v>
      </c>
      <c r="W252" s="3" t="s">
        <v>142</v>
      </c>
      <c r="X252" s="1"/>
      <c r="Y252" s="28">
        <f t="shared" si="18"/>
        <v>1637.6356907519032</v>
      </c>
      <c r="Z252" s="28">
        <f t="shared" si="19"/>
        <v>404.83682777216535</v>
      </c>
      <c r="AA252" s="28">
        <f t="shared" si="20"/>
        <v>1047.0313724905104</v>
      </c>
      <c r="AB252" s="28">
        <f t="shared" si="21"/>
        <v>569.55503463306945</v>
      </c>
      <c r="AC252" s="28">
        <f t="shared" si="22"/>
        <v>645.45875245372349</v>
      </c>
      <c r="AD252" s="28">
        <f t="shared" si="23"/>
        <v>324.88855527138804</v>
      </c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</row>
    <row r="253" spans="1:137" s="7" customFormat="1" ht="56" customHeight="1">
      <c r="A253" s="1" t="s">
        <v>0</v>
      </c>
      <c r="B253" s="1" t="s">
        <v>1</v>
      </c>
      <c r="C253" s="2" t="s">
        <v>2</v>
      </c>
      <c r="D253" s="2" t="s">
        <v>3</v>
      </c>
      <c r="E253" s="3">
        <v>892</v>
      </c>
      <c r="F253" s="1" t="s">
        <v>62</v>
      </c>
      <c r="G253" s="3" t="s">
        <v>59</v>
      </c>
      <c r="H253" s="1" t="s">
        <v>60</v>
      </c>
      <c r="I253" s="3" t="s">
        <v>12</v>
      </c>
      <c r="J253" s="3" t="s">
        <v>61</v>
      </c>
      <c r="K253" s="3" t="s">
        <v>149</v>
      </c>
      <c r="L253" s="3"/>
      <c r="M253" s="1"/>
      <c r="N253" s="1"/>
      <c r="O253" s="1"/>
      <c r="P253" s="4">
        <v>4</v>
      </c>
      <c r="Q253" s="4">
        <v>1.6</v>
      </c>
      <c r="R253" s="4">
        <v>0</v>
      </c>
      <c r="S253" s="28">
        <f>AVERAGE((10^(((LOG((P253*Q253)))*1.689)+1.776)),(10^(((LOG((P253*Q253)))*1.684)+1.586)),(10^(((LOG((P253*Q253)))*1.624)+1.427)))</f>
        <v>931.97454081848264</v>
      </c>
      <c r="T253" s="3" t="s">
        <v>148</v>
      </c>
      <c r="U253" s="3" t="s">
        <v>150</v>
      </c>
      <c r="V253" s="3" t="s">
        <v>151</v>
      </c>
      <c r="W253" s="3" t="s">
        <v>142</v>
      </c>
      <c r="X253" s="1"/>
      <c r="Y253" s="28">
        <f t="shared" si="18"/>
        <v>1372.8970633445176</v>
      </c>
      <c r="Z253" s="28">
        <f t="shared" si="19"/>
        <v>346.15448340069491</v>
      </c>
      <c r="AA253" s="28">
        <f t="shared" si="20"/>
        <v>878.22758920636727</v>
      </c>
      <c r="AB253" s="28">
        <f t="shared" si="21"/>
        <v>475.24337879889038</v>
      </c>
      <c r="AC253" s="28">
        <f t="shared" si="22"/>
        <v>544.79896990456291</v>
      </c>
      <c r="AD253" s="28">
        <f t="shared" si="23"/>
        <v>278.66637088817771</v>
      </c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</row>
    <row r="254" spans="1:137" s="7" customFormat="1" ht="56" customHeight="1">
      <c r="A254" s="1" t="s">
        <v>0</v>
      </c>
      <c r="B254" s="1" t="s">
        <v>1</v>
      </c>
      <c r="C254" s="2" t="s">
        <v>2</v>
      </c>
      <c r="D254" s="2" t="s">
        <v>3</v>
      </c>
      <c r="E254" s="3">
        <v>892</v>
      </c>
      <c r="F254" s="1" t="s">
        <v>62</v>
      </c>
      <c r="G254" s="3" t="s">
        <v>59</v>
      </c>
      <c r="H254" s="1" t="s">
        <v>60</v>
      </c>
      <c r="I254" s="3" t="s">
        <v>12</v>
      </c>
      <c r="J254" s="3" t="s">
        <v>61</v>
      </c>
      <c r="K254" s="3" t="s">
        <v>149</v>
      </c>
      <c r="L254" s="3"/>
      <c r="M254" s="1"/>
      <c r="N254" s="1"/>
      <c r="O254" s="1"/>
      <c r="P254" s="4">
        <v>3.45</v>
      </c>
      <c r="Q254" s="4">
        <v>1.59</v>
      </c>
      <c r="R254" s="4">
        <v>0</v>
      </c>
      <c r="S254" s="28">
        <f>AVERAGE((10^(((LOG((P254*Q254)))*1.689)+1.776)),(10^(((LOG((P254*Q254)))*1.684)+1.586)),(10^(((LOG((P254*Q254)))*1.624)+1.427)))</f>
        <v>719.87786698281832</v>
      </c>
      <c r="T254" s="3" t="s">
        <v>148</v>
      </c>
      <c r="U254" s="3" t="s">
        <v>150</v>
      </c>
      <c r="V254" s="3" t="s">
        <v>151</v>
      </c>
      <c r="W254" s="3" t="s">
        <v>142</v>
      </c>
      <c r="X254" s="1"/>
      <c r="Y254" s="28">
        <f t="shared" si="18"/>
        <v>1058.1230974063967</v>
      </c>
      <c r="Z254" s="28">
        <f t="shared" si="19"/>
        <v>274.67828623362448</v>
      </c>
      <c r="AA254" s="28">
        <f t="shared" si="20"/>
        <v>677.39207820331649</v>
      </c>
      <c r="AB254" s="28">
        <f t="shared" si="21"/>
        <v>363.74825990754857</v>
      </c>
      <c r="AC254" s="28">
        <f t="shared" si="22"/>
        <v>424.11842533874187</v>
      </c>
      <c r="AD254" s="28">
        <f t="shared" si="23"/>
        <v>222.15078003342808</v>
      </c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</row>
    <row r="255" spans="1:137" s="7" customFormat="1" ht="56" customHeight="1">
      <c r="A255" s="1" t="s">
        <v>0</v>
      </c>
      <c r="B255" s="1" t="s">
        <v>1</v>
      </c>
      <c r="C255" s="2" t="s">
        <v>2</v>
      </c>
      <c r="D255" s="2" t="s">
        <v>3</v>
      </c>
      <c r="E255" s="3">
        <v>892</v>
      </c>
      <c r="F255" s="1" t="s">
        <v>62</v>
      </c>
      <c r="G255" s="3" t="s">
        <v>59</v>
      </c>
      <c r="H255" s="1" t="s">
        <v>60</v>
      </c>
      <c r="I255" s="3" t="s">
        <v>12</v>
      </c>
      <c r="J255" s="3" t="s">
        <v>61</v>
      </c>
      <c r="K255" s="3" t="s">
        <v>149</v>
      </c>
      <c r="L255" s="3"/>
      <c r="M255" s="1"/>
      <c r="N255" s="1"/>
      <c r="O255" s="1"/>
      <c r="P255" s="4">
        <v>3.5049999999999999</v>
      </c>
      <c r="Q255" s="4">
        <v>1.544</v>
      </c>
      <c r="R255" s="4">
        <v>0</v>
      </c>
      <c r="S255" s="28">
        <f>AVERAGE((10^(((LOG((P255*Q255)))*1.689)+1.776)),(10^(((LOG((P255*Q255)))*1.684)+1.586)),(10^(((LOG((P255*Q255)))*1.624)+1.427)))</f>
        <v>703.73685702662578</v>
      </c>
      <c r="T255" s="3" t="s">
        <v>148</v>
      </c>
      <c r="U255" s="3" t="s">
        <v>150</v>
      </c>
      <c r="V255" s="3" t="s">
        <v>151</v>
      </c>
      <c r="W255" s="3" t="s">
        <v>142</v>
      </c>
      <c r="X255" s="1"/>
      <c r="Y255" s="28">
        <f t="shared" si="18"/>
        <v>1034.1971880697233</v>
      </c>
      <c r="Z255" s="28">
        <f t="shared" si="19"/>
        <v>269.15532567228325</v>
      </c>
      <c r="AA255" s="28">
        <f t="shared" si="20"/>
        <v>662.11995371430453</v>
      </c>
      <c r="AB255" s="28">
        <f t="shared" si="21"/>
        <v>355.30673673483409</v>
      </c>
      <c r="AC255" s="28">
        <f t="shared" si="22"/>
        <v>414.89342929584961</v>
      </c>
      <c r="AD255" s="28">
        <f t="shared" si="23"/>
        <v>217.77244038320293</v>
      </c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</row>
    <row r="256" spans="1:137" s="7" customFormat="1" ht="56" customHeight="1">
      <c r="A256" s="1" t="s">
        <v>0</v>
      </c>
      <c r="B256" s="1" t="s">
        <v>1</v>
      </c>
      <c r="C256" s="2" t="s">
        <v>2</v>
      </c>
      <c r="D256" s="2" t="s">
        <v>3</v>
      </c>
      <c r="E256" s="3">
        <v>892</v>
      </c>
      <c r="F256" s="1" t="s">
        <v>62</v>
      </c>
      <c r="G256" s="3" t="s">
        <v>59</v>
      </c>
      <c r="H256" s="1" t="s">
        <v>60</v>
      </c>
      <c r="I256" s="3" t="s">
        <v>12</v>
      </c>
      <c r="J256" s="3" t="s">
        <v>61</v>
      </c>
      <c r="K256" s="3" t="s">
        <v>149</v>
      </c>
      <c r="L256" s="3"/>
      <c r="M256" s="1"/>
      <c r="N256" s="1"/>
      <c r="O256" s="1"/>
      <c r="P256" s="4">
        <v>3.3020000000000005</v>
      </c>
      <c r="Q256" s="4">
        <v>1.575</v>
      </c>
      <c r="R256" s="4">
        <v>0</v>
      </c>
      <c r="S256" s="28">
        <f>AVERAGE((10^(((LOG((P256*Q256)))*1.689)+1.776)),(10^(((LOG((P256*Q256)))*1.684)+1.586)),(10^(((LOG((P256*Q256)))*1.624)+1.427)))</f>
        <v>658.37948235818533</v>
      </c>
      <c r="T256" s="3" t="s">
        <v>148</v>
      </c>
      <c r="U256" s="3" t="s">
        <v>150</v>
      </c>
      <c r="V256" s="3" t="s">
        <v>151</v>
      </c>
      <c r="W256" s="3" t="s">
        <v>142</v>
      </c>
      <c r="X256" s="1"/>
      <c r="Y256" s="28">
        <f t="shared" si="18"/>
        <v>966.98855091059272</v>
      </c>
      <c r="Z256" s="28">
        <f t="shared" si="19"/>
        <v>253.56332645756208</v>
      </c>
      <c r="AA256" s="28">
        <f t="shared" si="20"/>
        <v>619.21439504844943</v>
      </c>
      <c r="AB256" s="28">
        <f t="shared" si="21"/>
        <v>331.62245137359213</v>
      </c>
      <c r="AC256" s="28">
        <f t="shared" si="22"/>
        <v>388.93550111551377</v>
      </c>
      <c r="AD256" s="28">
        <f t="shared" si="23"/>
        <v>205.40202069571785</v>
      </c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</row>
    <row r="257" spans="1:137" s="7" customFormat="1" ht="56" customHeight="1">
      <c r="A257" s="1" t="s">
        <v>0</v>
      </c>
      <c r="B257" s="1" t="s">
        <v>1</v>
      </c>
      <c r="C257" s="2" t="s">
        <v>2</v>
      </c>
      <c r="D257" s="2" t="s">
        <v>3</v>
      </c>
      <c r="E257" s="3">
        <v>892</v>
      </c>
      <c r="F257" s="20" t="s">
        <v>82</v>
      </c>
      <c r="G257" s="3" t="s">
        <v>59</v>
      </c>
      <c r="H257" s="1" t="s">
        <v>60</v>
      </c>
      <c r="I257" s="3" t="s">
        <v>12</v>
      </c>
      <c r="J257" s="3" t="s">
        <v>58</v>
      </c>
      <c r="K257" s="3" t="s">
        <v>154</v>
      </c>
      <c r="L257" s="3"/>
      <c r="M257" s="1" t="s">
        <v>8</v>
      </c>
      <c r="N257" s="1"/>
      <c r="O257" s="1"/>
      <c r="P257" s="4">
        <v>2.7</v>
      </c>
      <c r="Q257" s="4">
        <v>1.3900000000000001</v>
      </c>
      <c r="R257" s="4">
        <v>0</v>
      </c>
      <c r="S257" s="28">
        <f>10^(((LOG((P257*1)))*2.988)+1.797)</f>
        <v>1218.7508379554704</v>
      </c>
      <c r="T257" s="3" t="s">
        <v>155</v>
      </c>
      <c r="U257" s="3">
        <v>0.751</v>
      </c>
      <c r="V257" s="3">
        <v>67.3</v>
      </c>
      <c r="W257" s="3" t="s">
        <v>142</v>
      </c>
      <c r="X257" s="1"/>
      <c r="Y257" s="28">
        <f t="shared" si="18"/>
        <v>557.34665025854486</v>
      </c>
      <c r="Z257" s="28">
        <f t="shared" si="19"/>
        <v>155.44181070658135</v>
      </c>
      <c r="AA257" s="28">
        <f t="shared" si="20"/>
        <v>357.48144311850865</v>
      </c>
      <c r="AB257" s="28">
        <f t="shared" si="21"/>
        <v>188.35295179657089</v>
      </c>
      <c r="AC257" s="28">
        <f t="shared" si="22"/>
        <v>228.97643456532276</v>
      </c>
      <c r="AD257" s="28">
        <f t="shared" si="23"/>
        <v>127.1558922585085</v>
      </c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</row>
    <row r="258" spans="1:137" s="7" customFormat="1" ht="56" customHeight="1">
      <c r="A258" s="1" t="s">
        <v>0</v>
      </c>
      <c r="B258" s="1" t="s">
        <v>1</v>
      </c>
      <c r="C258" s="2" t="s">
        <v>2</v>
      </c>
      <c r="D258" s="2" t="s">
        <v>3</v>
      </c>
      <c r="E258" s="3">
        <v>892</v>
      </c>
      <c r="F258" s="3" t="s">
        <v>67</v>
      </c>
      <c r="G258" s="3" t="s">
        <v>59</v>
      </c>
      <c r="H258" s="1" t="s">
        <v>60</v>
      </c>
      <c r="I258" s="3" t="s">
        <v>12</v>
      </c>
      <c r="J258" s="3" t="s">
        <v>32</v>
      </c>
      <c r="K258" s="3" t="s">
        <v>118</v>
      </c>
      <c r="L258" s="3"/>
      <c r="M258" s="1" t="s">
        <v>8</v>
      </c>
      <c r="N258" s="1"/>
      <c r="O258" s="1"/>
      <c r="P258" s="4">
        <v>2.57</v>
      </c>
      <c r="Q258" s="4">
        <v>1.81</v>
      </c>
      <c r="R258" s="4">
        <v>0</v>
      </c>
      <c r="S258" s="28">
        <f>(10^(((LOG((P258*Q258)))*1.689)+1.776))</f>
        <v>800.93294550369694</v>
      </c>
      <c r="T258" s="3" t="s">
        <v>122</v>
      </c>
      <c r="U258" s="3">
        <v>0.94199999999999995</v>
      </c>
      <c r="V258" s="3">
        <v>29.2</v>
      </c>
      <c r="W258" s="3" t="s">
        <v>128</v>
      </c>
      <c r="X258" s="1"/>
      <c r="Y258" s="28">
        <f t="shared" si="18"/>
        <v>800.93294550369694</v>
      </c>
      <c r="Z258" s="28">
        <f t="shared" si="19"/>
        <v>214.49518487038083</v>
      </c>
      <c r="AA258" s="28">
        <f t="shared" si="20"/>
        <v>513.16626639652577</v>
      </c>
      <c r="AB258" s="28">
        <f t="shared" si="21"/>
        <v>273.29940404865908</v>
      </c>
      <c r="AC258" s="28">
        <f t="shared" si="22"/>
        <v>324.49006010541945</v>
      </c>
      <c r="AD258" s="28">
        <f t="shared" si="23"/>
        <v>174.33685067063155</v>
      </c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</row>
    <row r="259" spans="1:137" s="7" customFormat="1" ht="56" customHeight="1">
      <c r="A259" s="1" t="s">
        <v>0</v>
      </c>
      <c r="B259" s="1" t="s">
        <v>1</v>
      </c>
      <c r="C259" s="2" t="s">
        <v>2</v>
      </c>
      <c r="D259" s="2" t="s">
        <v>3</v>
      </c>
      <c r="E259" s="3">
        <v>892</v>
      </c>
      <c r="F259" s="1" t="s">
        <v>67</v>
      </c>
      <c r="G259" s="3" t="s">
        <v>59</v>
      </c>
      <c r="H259" s="1" t="s">
        <v>60</v>
      </c>
      <c r="I259" s="3" t="s">
        <v>12</v>
      </c>
      <c r="J259" s="3" t="s">
        <v>32</v>
      </c>
      <c r="K259" s="3" t="s">
        <v>118</v>
      </c>
      <c r="L259" s="3"/>
      <c r="M259" s="1" t="s">
        <v>21</v>
      </c>
      <c r="N259" s="1"/>
      <c r="O259" s="1"/>
      <c r="P259" s="4">
        <v>2.54</v>
      </c>
      <c r="Q259" s="4">
        <v>1.51</v>
      </c>
      <c r="R259" s="4">
        <v>0</v>
      </c>
      <c r="S259" s="28">
        <f>(10^(((LOG((P259*Q259)))*1.689)+1.776))</f>
        <v>578.17087603751622</v>
      </c>
      <c r="T259" s="3" t="s">
        <v>122</v>
      </c>
      <c r="U259" s="3">
        <v>0.94199999999999995</v>
      </c>
      <c r="V259" s="3">
        <v>29.2</v>
      </c>
      <c r="W259" s="3" t="s">
        <v>128</v>
      </c>
      <c r="X259" s="1"/>
      <c r="Y259" s="28">
        <f t="shared" ref="Y259:Y322" si="24">10^((((LOG(P259*Q259))*1.689)+1.776))</f>
        <v>578.17087603751622</v>
      </c>
      <c r="Z259" s="28">
        <f t="shared" ref="Z259:Z322" si="25">10^((((LOG(P259*Q259))*1.5)+1.33))</f>
        <v>160.58907474645429</v>
      </c>
      <c r="AA259" s="28">
        <f t="shared" ref="AA259:AA322" si="26">10^((((LOG(P259*Q259))*1.684)+1.586))</f>
        <v>370.79780792754519</v>
      </c>
      <c r="AB259" s="28">
        <f t="shared" ref="AB259:AB322" si="27">10^((((LOG(P259*Q259))*1.734)+1.279))</f>
        <v>195.58146335376645</v>
      </c>
      <c r="AC259" s="28">
        <f t="shared" ref="AC259:AC322" si="28">10^((((LOG(P259*Q259))*1.624)+1.427))</f>
        <v>237.1966320484251</v>
      </c>
      <c r="AD259" s="28">
        <f t="shared" ref="AD259:AD322" si="29">10^((((LOG(P259*Q259))*1.47)+1.26))</f>
        <v>131.28093947203621</v>
      </c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</row>
    <row r="260" spans="1:137" s="42" customFormat="1" ht="56" customHeight="1">
      <c r="A260" s="1" t="s">
        <v>0</v>
      </c>
      <c r="B260" s="1" t="s">
        <v>1</v>
      </c>
      <c r="C260" s="2" t="s">
        <v>2</v>
      </c>
      <c r="D260" s="2" t="s">
        <v>3</v>
      </c>
      <c r="E260" s="3">
        <v>892</v>
      </c>
      <c r="F260" s="1" t="s">
        <v>67</v>
      </c>
      <c r="G260" s="3" t="s">
        <v>59</v>
      </c>
      <c r="H260" s="1" t="s">
        <v>60</v>
      </c>
      <c r="I260" s="3" t="s">
        <v>12</v>
      </c>
      <c r="J260" s="3" t="s">
        <v>53</v>
      </c>
      <c r="K260" s="3" t="s">
        <v>120</v>
      </c>
      <c r="L260" s="3"/>
      <c r="M260" s="1" t="s">
        <v>21</v>
      </c>
      <c r="N260" s="1"/>
      <c r="O260" s="1"/>
      <c r="P260" s="4">
        <v>3.1739999999999999</v>
      </c>
      <c r="Q260" s="4">
        <v>2.0499999999999998</v>
      </c>
      <c r="R260" s="4">
        <v>0</v>
      </c>
      <c r="S260" s="28">
        <f>10^(((LOG((P260*Q260)))*1.684)+1.586)</f>
        <v>903.02455413209555</v>
      </c>
      <c r="T260" s="3" t="s">
        <v>146</v>
      </c>
      <c r="U260" s="3">
        <v>0.93500000000000005</v>
      </c>
      <c r="V260" s="3">
        <v>30.8</v>
      </c>
      <c r="W260" s="3" t="s">
        <v>142</v>
      </c>
      <c r="X260" s="1"/>
      <c r="Y260" s="28">
        <f t="shared" si="24"/>
        <v>1411.777848411951</v>
      </c>
      <c r="Z260" s="28">
        <f t="shared" si="25"/>
        <v>354.84703048316209</v>
      </c>
      <c r="AA260" s="28">
        <f t="shared" si="26"/>
        <v>903.02455413209555</v>
      </c>
      <c r="AB260" s="28">
        <f t="shared" si="27"/>
        <v>489.06614295316263</v>
      </c>
      <c r="AC260" s="28">
        <f t="shared" si="28"/>
        <v>559.62603727414637</v>
      </c>
      <c r="AD260" s="28">
        <f t="shared" si="29"/>
        <v>285.52250927920807</v>
      </c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 s="7"/>
    </row>
    <row r="261" spans="1:137" s="7" customFormat="1" ht="56" customHeight="1">
      <c r="A261" s="1" t="s">
        <v>0</v>
      </c>
      <c r="B261" s="1" t="s">
        <v>1</v>
      </c>
      <c r="C261" s="2" t="s">
        <v>2</v>
      </c>
      <c r="D261" s="2" t="s">
        <v>3</v>
      </c>
      <c r="E261" s="3">
        <v>892</v>
      </c>
      <c r="F261" s="3" t="s">
        <v>67</v>
      </c>
      <c r="G261" s="3" t="s">
        <v>59</v>
      </c>
      <c r="H261" s="1" t="s">
        <v>60</v>
      </c>
      <c r="I261" s="3" t="s">
        <v>12</v>
      </c>
      <c r="J261" s="3" t="s">
        <v>53</v>
      </c>
      <c r="K261" s="3" t="s">
        <v>120</v>
      </c>
      <c r="L261" s="3"/>
      <c r="M261" s="1" t="s">
        <v>8</v>
      </c>
      <c r="N261" s="1"/>
      <c r="O261" s="1"/>
      <c r="P261" s="4">
        <v>3.25</v>
      </c>
      <c r="Q261" s="4">
        <v>1.827</v>
      </c>
      <c r="R261" s="4">
        <v>0</v>
      </c>
      <c r="S261" s="28">
        <f>10^(((LOG((P261*Q261)))*1.684)+1.586)</f>
        <v>774.06832002663702</v>
      </c>
      <c r="T261" s="3" t="s">
        <v>146</v>
      </c>
      <c r="U261" s="3">
        <v>0.93500000000000005</v>
      </c>
      <c r="V261" s="3">
        <v>30.8</v>
      </c>
      <c r="W261" s="3" t="s">
        <v>142</v>
      </c>
      <c r="X261" s="1"/>
      <c r="Y261" s="28">
        <f t="shared" si="24"/>
        <v>1209.6156669311631</v>
      </c>
      <c r="Z261" s="28">
        <f t="shared" si="25"/>
        <v>309.33770739026011</v>
      </c>
      <c r="AA261" s="28">
        <f t="shared" si="26"/>
        <v>774.06832002663702</v>
      </c>
      <c r="AB261" s="28">
        <f t="shared" si="27"/>
        <v>417.31153474985433</v>
      </c>
      <c r="AC261" s="28">
        <f t="shared" si="28"/>
        <v>482.349662661732</v>
      </c>
      <c r="AD261" s="28">
        <f t="shared" si="29"/>
        <v>249.58828980932009</v>
      </c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</row>
    <row r="262" spans="1:137" s="7" customFormat="1" ht="56" customHeight="1">
      <c r="A262" s="1" t="s">
        <v>0</v>
      </c>
      <c r="B262" s="1" t="s">
        <v>1</v>
      </c>
      <c r="C262" s="2" t="s">
        <v>2</v>
      </c>
      <c r="D262" s="2" t="s">
        <v>3</v>
      </c>
      <c r="E262" s="3">
        <v>892</v>
      </c>
      <c r="F262" s="1" t="s">
        <v>67</v>
      </c>
      <c r="G262" s="3" t="s">
        <v>59</v>
      </c>
      <c r="H262" s="1" t="s">
        <v>60</v>
      </c>
      <c r="I262" s="3" t="s">
        <v>12</v>
      </c>
      <c r="J262" s="3" t="s">
        <v>54</v>
      </c>
      <c r="K262" s="3" t="s">
        <v>121</v>
      </c>
      <c r="L262" s="3"/>
      <c r="M262" s="1" t="s">
        <v>21</v>
      </c>
      <c r="N262" s="1"/>
      <c r="O262" s="1"/>
      <c r="P262" s="4">
        <v>4.6459999999999999</v>
      </c>
      <c r="Q262" s="4">
        <v>1.919</v>
      </c>
      <c r="R262" s="4">
        <v>0</v>
      </c>
      <c r="S262" s="28">
        <f>10^(((LOG((P262*Q262)))*1.624)+1.427)</f>
        <v>933.3625871075609</v>
      </c>
      <c r="T262" s="3" t="s">
        <v>147</v>
      </c>
      <c r="U262" s="3">
        <v>0.94299999999999995</v>
      </c>
      <c r="V262" s="3">
        <v>29.1</v>
      </c>
      <c r="W262" s="3" t="s">
        <v>142</v>
      </c>
      <c r="X262" s="1"/>
      <c r="Y262" s="28">
        <f t="shared" si="24"/>
        <v>2403.3134134280631</v>
      </c>
      <c r="Z262" s="28">
        <f t="shared" si="25"/>
        <v>569.15593681840755</v>
      </c>
      <c r="AA262" s="28">
        <f t="shared" si="26"/>
        <v>1534.8277384289195</v>
      </c>
      <c r="AB262" s="28">
        <f t="shared" si="27"/>
        <v>844.43718333712957</v>
      </c>
      <c r="AC262" s="28">
        <f t="shared" si="28"/>
        <v>933.3625871075609</v>
      </c>
      <c r="AD262" s="28">
        <f t="shared" si="29"/>
        <v>453.65598507855191</v>
      </c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</row>
    <row r="263" spans="1:137" s="7" customFormat="1" ht="56" customHeight="1">
      <c r="A263" s="1" t="s">
        <v>0</v>
      </c>
      <c r="B263" s="1" t="s">
        <v>1</v>
      </c>
      <c r="C263" s="2" t="s">
        <v>2</v>
      </c>
      <c r="D263" s="2" t="s">
        <v>3</v>
      </c>
      <c r="E263" s="3">
        <v>892</v>
      </c>
      <c r="F263" s="3" t="s">
        <v>67</v>
      </c>
      <c r="G263" s="3" t="s">
        <v>59</v>
      </c>
      <c r="H263" s="1" t="s">
        <v>60</v>
      </c>
      <c r="I263" s="3" t="s">
        <v>12</v>
      </c>
      <c r="J263" s="3" t="s">
        <v>54</v>
      </c>
      <c r="K263" s="3" t="s">
        <v>121</v>
      </c>
      <c r="L263" s="3"/>
      <c r="M263" s="1" t="s">
        <v>8</v>
      </c>
      <c r="N263" s="1"/>
      <c r="O263" s="1"/>
      <c r="P263" s="4">
        <v>4.38</v>
      </c>
      <c r="Q263" s="4">
        <v>1.56</v>
      </c>
      <c r="R263" s="4">
        <v>0</v>
      </c>
      <c r="S263" s="28">
        <f>10^(((LOG((P263*Q263)))*1.624)+1.427)</f>
        <v>605.88235274503427</v>
      </c>
      <c r="T263" s="3" t="s">
        <v>147</v>
      </c>
      <c r="U263" s="3">
        <v>0.94299999999999995</v>
      </c>
      <c r="V263" s="3">
        <v>29.1</v>
      </c>
      <c r="W263" s="3" t="s">
        <v>142</v>
      </c>
      <c r="X263" s="1"/>
      <c r="Y263" s="28">
        <f t="shared" si="24"/>
        <v>1533.3356010596647</v>
      </c>
      <c r="Z263" s="28">
        <f t="shared" si="25"/>
        <v>381.85463218262521</v>
      </c>
      <c r="AA263" s="28">
        <f t="shared" si="26"/>
        <v>980.53754085390869</v>
      </c>
      <c r="AB263" s="28">
        <f t="shared" si="27"/>
        <v>532.34620347195334</v>
      </c>
      <c r="AC263" s="28">
        <f t="shared" si="28"/>
        <v>605.88235274503427</v>
      </c>
      <c r="AD263" s="28">
        <f t="shared" si="29"/>
        <v>306.80335327624186</v>
      </c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</row>
    <row r="264" spans="1:137" s="7" customFormat="1" ht="56" customHeight="1">
      <c r="A264" s="1" t="s">
        <v>0</v>
      </c>
      <c r="B264" s="1" t="s">
        <v>1</v>
      </c>
      <c r="C264" s="2" t="s">
        <v>2</v>
      </c>
      <c r="D264" s="2" t="s">
        <v>3</v>
      </c>
      <c r="E264" s="3">
        <v>892</v>
      </c>
      <c r="F264" s="1" t="s">
        <v>68</v>
      </c>
      <c r="G264" s="3" t="s">
        <v>59</v>
      </c>
      <c r="H264" s="1" t="s">
        <v>60</v>
      </c>
      <c r="I264" s="3" t="s">
        <v>12</v>
      </c>
      <c r="J264" s="3" t="s">
        <v>32</v>
      </c>
      <c r="K264" s="3" t="s">
        <v>118</v>
      </c>
      <c r="L264" s="3"/>
      <c r="M264" s="1" t="s">
        <v>21</v>
      </c>
      <c r="N264" s="1"/>
      <c r="O264" s="1"/>
      <c r="P264" s="4">
        <v>2.69</v>
      </c>
      <c r="Q264" s="4">
        <v>1.823</v>
      </c>
      <c r="R264" s="4">
        <v>0</v>
      </c>
      <c r="S264" s="28">
        <f>(10^(((LOG((P264*Q264)))*1.689)+1.776))</f>
        <v>875.62929785054723</v>
      </c>
      <c r="T264" s="3" t="s">
        <v>122</v>
      </c>
      <c r="U264" s="3">
        <v>0.94199999999999995</v>
      </c>
      <c r="V264" s="3">
        <v>29.2</v>
      </c>
      <c r="W264" s="3" t="s">
        <v>128</v>
      </c>
      <c r="X264" s="1"/>
      <c r="Y264" s="28">
        <f t="shared" si="24"/>
        <v>875.62929785054723</v>
      </c>
      <c r="Z264" s="28">
        <f t="shared" si="25"/>
        <v>232.17124111379317</v>
      </c>
      <c r="AA264" s="28">
        <f t="shared" si="26"/>
        <v>560.87694623452853</v>
      </c>
      <c r="AB264" s="28">
        <f t="shared" si="27"/>
        <v>299.49842093470744</v>
      </c>
      <c r="AC264" s="28">
        <f t="shared" si="28"/>
        <v>353.53730958308785</v>
      </c>
      <c r="AD264" s="28">
        <f t="shared" si="29"/>
        <v>188.40492640720623</v>
      </c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</row>
    <row r="265" spans="1:137" s="7" customFormat="1" ht="56" customHeight="1">
      <c r="A265" s="1" t="s">
        <v>0</v>
      </c>
      <c r="B265" s="1" t="s">
        <v>1</v>
      </c>
      <c r="C265" s="2" t="s">
        <v>2</v>
      </c>
      <c r="D265" s="2" t="s">
        <v>3</v>
      </c>
      <c r="E265" s="3">
        <v>892</v>
      </c>
      <c r="F265" s="1" t="s">
        <v>68</v>
      </c>
      <c r="G265" s="3" t="s">
        <v>59</v>
      </c>
      <c r="H265" s="1" t="s">
        <v>60</v>
      </c>
      <c r="I265" s="3" t="s">
        <v>12</v>
      </c>
      <c r="J265" s="3" t="s">
        <v>53</v>
      </c>
      <c r="K265" s="3" t="s">
        <v>120</v>
      </c>
      <c r="L265" s="3"/>
      <c r="M265" s="1" t="s">
        <v>21</v>
      </c>
      <c r="N265" s="1"/>
      <c r="O265" s="1"/>
      <c r="P265" s="4">
        <v>2.9119999999999999</v>
      </c>
      <c r="Q265" s="4">
        <v>1.8829999999999998</v>
      </c>
      <c r="R265" s="4">
        <v>0</v>
      </c>
      <c r="S265" s="28">
        <f>10^(((LOG((P265*Q265)))*1.684)+1.586)</f>
        <v>676.9338119384671</v>
      </c>
      <c r="T265" s="3" t="s">
        <v>146</v>
      </c>
      <c r="U265" s="3">
        <v>0.93500000000000005</v>
      </c>
      <c r="V265" s="3">
        <v>30.8</v>
      </c>
      <c r="W265" s="3" t="s">
        <v>142</v>
      </c>
      <c r="X265" s="1"/>
      <c r="Y265" s="28">
        <f t="shared" si="24"/>
        <v>1057.4051360073415</v>
      </c>
      <c r="Z265" s="28">
        <f t="shared" si="25"/>
        <v>274.5127598105164</v>
      </c>
      <c r="AA265" s="28">
        <f t="shared" si="26"/>
        <v>676.9338119384671</v>
      </c>
      <c r="AB265" s="28">
        <f t="shared" si="27"/>
        <v>363.49487465058576</v>
      </c>
      <c r="AC265" s="28">
        <f t="shared" si="28"/>
        <v>423.84172219854679</v>
      </c>
      <c r="AD265" s="28">
        <f t="shared" si="29"/>
        <v>222.01958435272735</v>
      </c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</row>
    <row r="266" spans="1:137" s="7" customFormat="1" ht="56" customHeight="1">
      <c r="A266" s="1" t="s">
        <v>0</v>
      </c>
      <c r="B266" s="1" t="s">
        <v>1</v>
      </c>
      <c r="C266" s="2" t="s">
        <v>2</v>
      </c>
      <c r="D266" s="2" t="s">
        <v>3</v>
      </c>
      <c r="E266" s="3">
        <v>892</v>
      </c>
      <c r="F266" s="3" t="s">
        <v>77</v>
      </c>
      <c r="G266" s="3" t="s">
        <v>59</v>
      </c>
      <c r="H266" s="1" t="s">
        <v>60</v>
      </c>
      <c r="I266" s="3" t="s">
        <v>12</v>
      </c>
      <c r="J266" s="3" t="s">
        <v>54</v>
      </c>
      <c r="K266" s="3" t="s">
        <v>121</v>
      </c>
      <c r="L266" s="3"/>
      <c r="M266" s="1" t="s">
        <v>8</v>
      </c>
      <c r="N266" s="1"/>
      <c r="O266" s="1"/>
      <c r="P266" s="4">
        <v>4.43</v>
      </c>
      <c r="Q266" s="4">
        <v>1.81</v>
      </c>
      <c r="R266" s="4">
        <v>0</v>
      </c>
      <c r="S266" s="28">
        <f>10^(((LOG((P266*Q266)))*1.624)+1.427)</f>
        <v>785.65098073225533</v>
      </c>
      <c r="T266" s="3" t="s">
        <v>147</v>
      </c>
      <c r="U266" s="3">
        <v>0.94299999999999995</v>
      </c>
      <c r="V266" s="3">
        <v>29.1</v>
      </c>
      <c r="W266" s="3" t="s">
        <v>142</v>
      </c>
      <c r="X266" s="1"/>
      <c r="Y266" s="28">
        <f t="shared" si="24"/>
        <v>2009.0697124827539</v>
      </c>
      <c r="Z266" s="28">
        <f t="shared" si="25"/>
        <v>485.42646686129314</v>
      </c>
      <c r="AA266" s="28">
        <f t="shared" si="26"/>
        <v>1283.7326736584082</v>
      </c>
      <c r="AB266" s="28">
        <f t="shared" si="27"/>
        <v>702.55238119436581</v>
      </c>
      <c r="AC266" s="28">
        <f t="shared" si="28"/>
        <v>785.65098073225533</v>
      </c>
      <c r="AD266" s="28">
        <f t="shared" si="29"/>
        <v>388.15124419466838</v>
      </c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</row>
    <row r="267" spans="1:137" s="7" customFormat="1" ht="56" customHeight="1">
      <c r="A267" s="1" t="s">
        <v>0</v>
      </c>
      <c r="B267" s="1" t="s">
        <v>1</v>
      </c>
      <c r="C267" s="2" t="s">
        <v>2</v>
      </c>
      <c r="D267" s="2" t="s">
        <v>3</v>
      </c>
      <c r="E267" s="3">
        <v>892</v>
      </c>
      <c r="F267" s="1" t="s">
        <v>69</v>
      </c>
      <c r="G267" s="3" t="s">
        <v>59</v>
      </c>
      <c r="H267" s="1" t="s">
        <v>60</v>
      </c>
      <c r="I267" s="3" t="s">
        <v>12</v>
      </c>
      <c r="J267" s="3" t="s">
        <v>32</v>
      </c>
      <c r="K267" s="3" t="s">
        <v>118</v>
      </c>
      <c r="L267" s="3"/>
      <c r="M267" s="1" t="s">
        <v>21</v>
      </c>
      <c r="N267" s="1"/>
      <c r="O267" s="1"/>
      <c r="P267" s="4">
        <v>2.2999999999999998</v>
      </c>
      <c r="Q267" s="4">
        <v>1.7100000000000002</v>
      </c>
      <c r="R267" s="4">
        <v>0</v>
      </c>
      <c r="S267" s="28">
        <f>(10^(((LOG((P267*Q267)))*1.689)+1.776))</f>
        <v>603.23807512542271</v>
      </c>
      <c r="T267" s="3" t="s">
        <v>122</v>
      </c>
      <c r="U267" s="3">
        <v>0.94199999999999995</v>
      </c>
      <c r="V267" s="3">
        <v>29.2</v>
      </c>
      <c r="W267" s="3" t="s">
        <v>128</v>
      </c>
      <c r="X267" s="1"/>
      <c r="Y267" s="28">
        <f t="shared" si="24"/>
        <v>603.23807512542271</v>
      </c>
      <c r="Z267" s="28">
        <f t="shared" si="25"/>
        <v>166.75770887408356</v>
      </c>
      <c r="AA267" s="28">
        <f t="shared" si="26"/>
        <v>386.8255268877553</v>
      </c>
      <c r="AB267" s="28">
        <f t="shared" si="27"/>
        <v>204.29198255858557</v>
      </c>
      <c r="AC267" s="28">
        <f t="shared" si="28"/>
        <v>247.07664127588509</v>
      </c>
      <c r="AD267" s="28">
        <f t="shared" si="29"/>
        <v>136.22104300380053</v>
      </c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</row>
    <row r="268" spans="1:137" s="7" customFormat="1" ht="56" customHeight="1">
      <c r="A268" s="1" t="s">
        <v>0</v>
      </c>
      <c r="B268" s="1" t="s">
        <v>1</v>
      </c>
      <c r="C268" s="2" t="s">
        <v>2</v>
      </c>
      <c r="D268" s="2" t="s">
        <v>3</v>
      </c>
      <c r="E268" s="3">
        <v>892</v>
      </c>
      <c r="F268" s="1" t="s">
        <v>69</v>
      </c>
      <c r="G268" s="3" t="s">
        <v>59</v>
      </c>
      <c r="H268" s="1" t="s">
        <v>60</v>
      </c>
      <c r="I268" s="3" t="s">
        <v>12</v>
      </c>
      <c r="J268" s="3" t="s">
        <v>53</v>
      </c>
      <c r="K268" s="3" t="s">
        <v>120</v>
      </c>
      <c r="L268" s="3"/>
      <c r="M268" s="1" t="s">
        <v>21</v>
      </c>
      <c r="N268" s="1"/>
      <c r="O268" s="1"/>
      <c r="P268" s="4">
        <v>2.95</v>
      </c>
      <c r="Q268" s="4">
        <v>1.78</v>
      </c>
      <c r="R268" s="4">
        <v>0</v>
      </c>
      <c r="S268" s="28">
        <f>10^(((LOG((P268*Q268)))*1.684)+1.586)</f>
        <v>629.34322137768993</v>
      </c>
      <c r="T268" s="3" t="s">
        <v>146</v>
      </c>
      <c r="U268" s="3">
        <v>0.93500000000000005</v>
      </c>
      <c r="V268" s="3">
        <v>30.8</v>
      </c>
      <c r="W268" s="3" t="s">
        <v>142</v>
      </c>
      <c r="X268" s="1"/>
      <c r="Y268" s="28">
        <f t="shared" si="24"/>
        <v>982.85345549745875</v>
      </c>
      <c r="Z268" s="28">
        <f t="shared" si="25"/>
        <v>257.25452788462229</v>
      </c>
      <c r="AA268" s="28">
        <f t="shared" si="26"/>
        <v>629.34322137768993</v>
      </c>
      <c r="AB268" s="28">
        <f t="shared" si="27"/>
        <v>337.20939010700914</v>
      </c>
      <c r="AC268" s="28">
        <f t="shared" si="28"/>
        <v>395.06907695682725</v>
      </c>
      <c r="AD268" s="28">
        <f t="shared" si="29"/>
        <v>208.33189626498111</v>
      </c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</row>
    <row r="269" spans="1:137" s="7" customFormat="1" ht="56" customHeight="1">
      <c r="A269" s="1" t="s">
        <v>0</v>
      </c>
      <c r="B269" s="1" t="s">
        <v>1</v>
      </c>
      <c r="C269" s="2" t="s">
        <v>2</v>
      </c>
      <c r="D269" s="2" t="s">
        <v>3</v>
      </c>
      <c r="E269" s="3">
        <v>892</v>
      </c>
      <c r="F269" s="1" t="s">
        <v>69</v>
      </c>
      <c r="G269" s="3" t="s">
        <v>59</v>
      </c>
      <c r="H269" s="1" t="s">
        <v>60</v>
      </c>
      <c r="I269" s="3" t="s">
        <v>12</v>
      </c>
      <c r="J269" s="3" t="s">
        <v>54</v>
      </c>
      <c r="K269" s="3" t="s">
        <v>121</v>
      </c>
      <c r="L269" s="3"/>
      <c r="M269" s="1" t="s">
        <v>21</v>
      </c>
      <c r="N269" s="1"/>
      <c r="O269" s="1"/>
      <c r="P269" s="4">
        <v>4.4130000000000003</v>
      </c>
      <c r="Q269" s="4">
        <v>1.702</v>
      </c>
      <c r="R269" s="4">
        <v>0</v>
      </c>
      <c r="S269" s="28">
        <f>10^(((LOG((P269*Q269)))*1.624)+1.427)</f>
        <v>706.5228574323296</v>
      </c>
      <c r="T269" s="3" t="s">
        <v>147</v>
      </c>
      <c r="U269" s="3">
        <v>0.94299999999999995</v>
      </c>
      <c r="V269" s="3">
        <v>29.1</v>
      </c>
      <c r="W269" s="3" t="s">
        <v>142</v>
      </c>
      <c r="X269" s="1"/>
      <c r="Y269" s="28">
        <f t="shared" si="24"/>
        <v>1799.0626739119259</v>
      </c>
      <c r="Z269" s="28">
        <f t="shared" si="25"/>
        <v>440.08870740902097</v>
      </c>
      <c r="AA269" s="28">
        <f t="shared" si="26"/>
        <v>1149.9205247626783</v>
      </c>
      <c r="AB269" s="28">
        <f t="shared" si="27"/>
        <v>627.26708607947364</v>
      </c>
      <c r="AC269" s="28">
        <f t="shared" si="28"/>
        <v>706.5228574323296</v>
      </c>
      <c r="AD269" s="28">
        <f t="shared" si="29"/>
        <v>352.5895367690988</v>
      </c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</row>
    <row r="270" spans="1:137" s="7" customFormat="1" ht="56" customHeight="1">
      <c r="A270" s="1" t="s">
        <v>0</v>
      </c>
      <c r="B270" s="1" t="s">
        <v>1</v>
      </c>
      <c r="C270" s="2" t="s">
        <v>2</v>
      </c>
      <c r="D270" s="2" t="s">
        <v>3</v>
      </c>
      <c r="E270" s="3">
        <v>892</v>
      </c>
      <c r="F270" s="1" t="s">
        <v>75</v>
      </c>
      <c r="G270" s="3" t="s">
        <v>59</v>
      </c>
      <c r="H270" s="1" t="s">
        <v>60</v>
      </c>
      <c r="I270" s="3" t="s">
        <v>12</v>
      </c>
      <c r="J270" s="3" t="s">
        <v>53</v>
      </c>
      <c r="K270" s="3" t="s">
        <v>120</v>
      </c>
      <c r="L270" s="3"/>
      <c r="M270" s="1" t="s">
        <v>8</v>
      </c>
      <c r="N270" s="1"/>
      <c r="O270" s="1"/>
      <c r="P270" s="4">
        <v>3.08</v>
      </c>
      <c r="Q270" s="4">
        <v>1.7</v>
      </c>
      <c r="R270" s="4">
        <v>0</v>
      </c>
      <c r="S270" s="28">
        <f>10^(((LOG((P270*Q270)))*1.684)+1.586)</f>
        <v>626.31871667235305</v>
      </c>
      <c r="T270" s="3" t="s">
        <v>146</v>
      </c>
      <c r="U270" s="3">
        <v>0.93500000000000005</v>
      </c>
      <c r="V270" s="3">
        <v>30.8</v>
      </c>
      <c r="W270" s="3" t="s">
        <v>142</v>
      </c>
      <c r="X270" s="1"/>
      <c r="Y270" s="28">
        <f t="shared" si="24"/>
        <v>978.11605683018615</v>
      </c>
      <c r="Z270" s="28">
        <f t="shared" si="25"/>
        <v>256.15300603224154</v>
      </c>
      <c r="AA270" s="28">
        <f t="shared" si="26"/>
        <v>626.31871667235305</v>
      </c>
      <c r="AB270" s="28">
        <f t="shared" si="27"/>
        <v>335.54082815124235</v>
      </c>
      <c r="AC270" s="28">
        <f t="shared" si="28"/>
        <v>393.23793959813747</v>
      </c>
      <c r="AD270" s="28">
        <f t="shared" si="29"/>
        <v>207.45765650334914</v>
      </c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</row>
    <row r="271" spans="1:137" s="7" customFormat="1" ht="56" customHeight="1">
      <c r="A271" s="1" t="s">
        <v>0</v>
      </c>
      <c r="B271" s="1" t="s">
        <v>1</v>
      </c>
      <c r="C271" s="2" t="s">
        <v>2</v>
      </c>
      <c r="D271" s="2" t="s">
        <v>3</v>
      </c>
      <c r="E271" s="3">
        <v>892</v>
      </c>
      <c r="F271" s="1" t="s">
        <v>75</v>
      </c>
      <c r="G271" s="3" t="s">
        <v>59</v>
      </c>
      <c r="H271" s="1" t="s">
        <v>60</v>
      </c>
      <c r="I271" s="3" t="s">
        <v>12</v>
      </c>
      <c r="J271" s="3" t="s">
        <v>54</v>
      </c>
      <c r="K271" s="3" t="s">
        <v>121</v>
      </c>
      <c r="L271" s="3"/>
      <c r="M271" s="1" t="s">
        <v>8</v>
      </c>
      <c r="N271" s="1"/>
      <c r="O271" s="1"/>
      <c r="P271" s="4">
        <v>3.8899999999999997</v>
      </c>
      <c r="Q271" s="4">
        <v>1.4670000000000001</v>
      </c>
      <c r="R271" s="4">
        <v>0</v>
      </c>
      <c r="S271" s="28">
        <f>10^(((LOG((P271*Q271)))*1.624)+1.427)</f>
        <v>452.23134147973821</v>
      </c>
      <c r="T271" s="3" t="s">
        <v>147</v>
      </c>
      <c r="U271" s="3">
        <v>0.94299999999999995</v>
      </c>
      <c r="V271" s="3">
        <v>29.1</v>
      </c>
      <c r="W271" s="3" t="s">
        <v>142</v>
      </c>
      <c r="X271" s="1"/>
      <c r="Y271" s="28">
        <f t="shared" si="24"/>
        <v>1131.1633851592551</v>
      </c>
      <c r="Z271" s="28">
        <f t="shared" si="25"/>
        <v>291.45369979975379</v>
      </c>
      <c r="AA271" s="28">
        <f t="shared" si="26"/>
        <v>724.00812559839335</v>
      </c>
      <c r="AB271" s="28">
        <f t="shared" si="27"/>
        <v>389.54929804651385</v>
      </c>
      <c r="AC271" s="28">
        <f t="shared" si="28"/>
        <v>452.23134147973821</v>
      </c>
      <c r="AD271" s="28">
        <f t="shared" si="29"/>
        <v>235.43887900934101</v>
      </c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</row>
    <row r="272" spans="1:137" s="7" customFormat="1" ht="56" customHeight="1">
      <c r="A272" s="1" t="s">
        <v>0</v>
      </c>
      <c r="B272" s="1" t="s">
        <v>1</v>
      </c>
      <c r="C272" s="2" t="s">
        <v>2</v>
      </c>
      <c r="D272" s="2" t="s">
        <v>3</v>
      </c>
      <c r="E272" s="3">
        <v>908</v>
      </c>
      <c r="F272" s="1">
        <v>250</v>
      </c>
      <c r="G272" s="3" t="s">
        <v>4</v>
      </c>
      <c r="H272" s="1" t="s">
        <v>5</v>
      </c>
      <c r="I272" s="3" t="s">
        <v>6</v>
      </c>
      <c r="J272" s="3" t="s">
        <v>7</v>
      </c>
      <c r="K272" s="3" t="s">
        <v>7</v>
      </c>
      <c r="L272" s="3"/>
      <c r="M272" s="1" t="s">
        <v>8</v>
      </c>
      <c r="N272" s="1"/>
      <c r="O272" s="1"/>
      <c r="P272" s="4">
        <v>3.8130000000000002</v>
      </c>
      <c r="Q272" s="4">
        <v>6.99</v>
      </c>
      <c r="R272" s="4">
        <v>0</v>
      </c>
      <c r="S272" s="3"/>
      <c r="T272" s="5"/>
      <c r="U272" s="3"/>
      <c r="V272" s="3"/>
      <c r="W272" s="3"/>
      <c r="X272" s="1"/>
      <c r="Y272" s="28">
        <f t="shared" si="24"/>
        <v>15278.530445383392</v>
      </c>
      <c r="Z272" s="28">
        <f t="shared" si="25"/>
        <v>2941.8191555299895</v>
      </c>
      <c r="AA272" s="28">
        <f t="shared" si="26"/>
        <v>9704.046390827014</v>
      </c>
      <c r="AB272" s="28">
        <f t="shared" si="27"/>
        <v>5639.4930150745995</v>
      </c>
      <c r="AC272" s="28">
        <f t="shared" si="28"/>
        <v>5525.9662125029554</v>
      </c>
      <c r="AD272" s="28">
        <f t="shared" si="29"/>
        <v>2269.0478377421987</v>
      </c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</row>
    <row r="273" spans="1:137" s="7" customFormat="1" ht="56" customHeight="1">
      <c r="A273" s="1" t="s">
        <v>0</v>
      </c>
      <c r="B273" s="1" t="s">
        <v>1</v>
      </c>
      <c r="C273" s="2" t="s">
        <v>2</v>
      </c>
      <c r="D273" s="2" t="s">
        <v>3</v>
      </c>
      <c r="E273" s="3">
        <v>908</v>
      </c>
      <c r="F273" s="1">
        <v>554</v>
      </c>
      <c r="G273" s="3" t="s">
        <v>4</v>
      </c>
      <c r="H273" s="1" t="s">
        <v>5</v>
      </c>
      <c r="I273" s="3" t="s">
        <v>6</v>
      </c>
      <c r="J273" s="3" t="s">
        <v>7</v>
      </c>
      <c r="K273" s="3" t="s">
        <v>7</v>
      </c>
      <c r="L273" s="3"/>
      <c r="M273" s="1" t="s">
        <v>8</v>
      </c>
      <c r="N273" s="1"/>
      <c r="O273" s="1"/>
      <c r="P273" s="4">
        <v>3.5710000000000002</v>
      </c>
      <c r="Q273" s="4">
        <v>6.7159999999999993</v>
      </c>
      <c r="R273" s="4">
        <v>0</v>
      </c>
      <c r="S273" s="3"/>
      <c r="T273" s="5"/>
      <c r="U273" s="3"/>
      <c r="V273" s="3"/>
      <c r="W273" s="3"/>
      <c r="X273" s="1"/>
      <c r="Y273" s="28">
        <f t="shared" si="24"/>
        <v>12783.56570897347</v>
      </c>
      <c r="Z273" s="28">
        <f t="shared" si="25"/>
        <v>2511.0236694652449</v>
      </c>
      <c r="AA273" s="28">
        <f t="shared" si="26"/>
        <v>8123.6743443696732</v>
      </c>
      <c r="AB273" s="28">
        <f t="shared" si="27"/>
        <v>4696.2102521614561</v>
      </c>
      <c r="AC273" s="28">
        <f t="shared" si="28"/>
        <v>4655.4157673384761</v>
      </c>
      <c r="AD273" s="28">
        <f t="shared" si="29"/>
        <v>1942.9149515085012</v>
      </c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</row>
    <row r="274" spans="1:137" s="7" customFormat="1" ht="56" customHeight="1">
      <c r="A274" s="1" t="s">
        <v>0</v>
      </c>
      <c r="B274" s="1" t="s">
        <v>1</v>
      </c>
      <c r="C274" s="2" t="s">
        <v>2</v>
      </c>
      <c r="D274" s="2" t="s">
        <v>3</v>
      </c>
      <c r="E274" s="3">
        <v>908</v>
      </c>
      <c r="F274" s="1">
        <v>567</v>
      </c>
      <c r="G274" s="3" t="s">
        <v>4</v>
      </c>
      <c r="H274" s="1" t="s">
        <v>5</v>
      </c>
      <c r="I274" s="3" t="s">
        <v>6</v>
      </c>
      <c r="J274" s="3" t="s">
        <v>182</v>
      </c>
      <c r="K274" s="3" t="s">
        <v>180</v>
      </c>
      <c r="L274" s="3"/>
      <c r="M274" s="1"/>
      <c r="N274" s="1"/>
      <c r="O274" s="1"/>
      <c r="P274" s="4">
        <v>5.9240000000000004</v>
      </c>
      <c r="Q274" s="4">
        <v>3.5549999999999997</v>
      </c>
      <c r="R274" s="4">
        <v>0</v>
      </c>
      <c r="S274" s="28">
        <f>10^(((LOG((P274*1)))*2.6495)+0.60616)</f>
        <v>449.99073762446307</v>
      </c>
      <c r="T274" s="3" t="s">
        <v>181</v>
      </c>
      <c r="U274" s="3">
        <v>0.95289999999999997</v>
      </c>
      <c r="V274" s="3">
        <v>20</v>
      </c>
      <c r="W274" s="3" t="s">
        <v>178</v>
      </c>
      <c r="X274" s="1"/>
      <c r="Y274" s="28">
        <f t="shared" si="24"/>
        <v>10263.959084995713</v>
      </c>
      <c r="Z274" s="28">
        <f t="shared" si="25"/>
        <v>2066.2457931977629</v>
      </c>
      <c r="AA274" s="28">
        <f t="shared" si="26"/>
        <v>6526.7599343192142</v>
      </c>
      <c r="AB274" s="28">
        <f t="shared" si="27"/>
        <v>3748.6109686680006</v>
      </c>
      <c r="AC274" s="28">
        <f t="shared" si="28"/>
        <v>3769.5573893396968</v>
      </c>
      <c r="AD274" s="28">
        <f t="shared" si="29"/>
        <v>1605.0122178035626</v>
      </c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</row>
    <row r="275" spans="1:137" s="7" customFormat="1" ht="56" customHeight="1">
      <c r="A275" s="1" t="s">
        <v>0</v>
      </c>
      <c r="B275" s="1" t="s">
        <v>1</v>
      </c>
      <c r="C275" s="2" t="s">
        <v>2</v>
      </c>
      <c r="D275" s="2" t="s">
        <v>3</v>
      </c>
      <c r="E275" s="3">
        <v>908</v>
      </c>
      <c r="F275" s="1">
        <v>855</v>
      </c>
      <c r="G275" s="3" t="s">
        <v>4</v>
      </c>
      <c r="H275" s="1" t="s">
        <v>5</v>
      </c>
      <c r="I275" s="3" t="s">
        <v>6</v>
      </c>
      <c r="J275" s="3" t="s">
        <v>182</v>
      </c>
      <c r="K275" s="3" t="s">
        <v>180</v>
      </c>
      <c r="L275" s="3"/>
      <c r="M275" s="1" t="s">
        <v>21</v>
      </c>
      <c r="N275" s="1"/>
      <c r="O275" s="1"/>
      <c r="P275" s="4">
        <v>7.5</v>
      </c>
      <c r="Q275" s="4">
        <v>3.6079999999999997</v>
      </c>
      <c r="R275" s="4">
        <v>0</v>
      </c>
      <c r="S275" s="28">
        <f>10^(((LOG((P275*1)))*2.6495)+0.60616)</f>
        <v>840.68794003882124</v>
      </c>
      <c r="T275" s="3" t="s">
        <v>181</v>
      </c>
      <c r="U275" s="3">
        <v>0.95289999999999997</v>
      </c>
      <c r="V275" s="3">
        <v>20</v>
      </c>
      <c r="W275" s="3" t="s">
        <v>178</v>
      </c>
      <c r="X275" s="1"/>
      <c r="Y275" s="28">
        <f t="shared" si="24"/>
        <v>15674.786750421326</v>
      </c>
      <c r="Z275" s="28">
        <f t="shared" si="25"/>
        <v>3009.4815723107513</v>
      </c>
      <c r="AA275" s="28">
        <f t="shared" si="26"/>
        <v>9954.9710677147359</v>
      </c>
      <c r="AB275" s="28">
        <f t="shared" si="27"/>
        <v>5789.704411880175</v>
      </c>
      <c r="AC275" s="28">
        <f t="shared" si="28"/>
        <v>5663.7012186440043</v>
      </c>
      <c r="AD275" s="28">
        <f t="shared" si="29"/>
        <v>2320.1809390851176</v>
      </c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</row>
    <row r="276" spans="1:137" s="7" customFormat="1" ht="56" customHeight="1">
      <c r="A276" s="1" t="s">
        <v>0</v>
      </c>
      <c r="B276" s="1" t="s">
        <v>1</v>
      </c>
      <c r="C276" s="2" t="s">
        <v>2</v>
      </c>
      <c r="D276" s="2" t="s">
        <v>3</v>
      </c>
      <c r="E276" s="3">
        <v>908</v>
      </c>
      <c r="F276" s="1">
        <v>2091</v>
      </c>
      <c r="G276" s="3" t="s">
        <v>4</v>
      </c>
      <c r="H276" s="1" t="s">
        <v>5</v>
      </c>
      <c r="I276" s="3" t="s">
        <v>6</v>
      </c>
      <c r="J276" s="3" t="s">
        <v>182</v>
      </c>
      <c r="K276" s="3" t="s">
        <v>180</v>
      </c>
      <c r="L276" s="3"/>
      <c r="M276" s="1"/>
      <c r="N276" s="1"/>
      <c r="O276" s="1"/>
      <c r="P276" s="4">
        <v>5.6929999999999996</v>
      </c>
      <c r="Q276" s="4">
        <v>3.6229999999999998</v>
      </c>
      <c r="R276" s="4">
        <v>0</v>
      </c>
      <c r="S276" s="28">
        <f>10^(((LOG((P276*1)))*2.6495)+0.60616)</f>
        <v>404.98269536991012</v>
      </c>
      <c r="T276" s="3" t="s">
        <v>181</v>
      </c>
      <c r="U276" s="3">
        <v>0.95289999999999997</v>
      </c>
      <c r="V276" s="3">
        <v>20</v>
      </c>
      <c r="W276" s="3" t="s">
        <v>178</v>
      </c>
      <c r="X276" s="1"/>
      <c r="Y276" s="28">
        <f t="shared" si="24"/>
        <v>9909.1790465164395</v>
      </c>
      <c r="Z276" s="28">
        <f t="shared" si="25"/>
        <v>2002.6925247229763</v>
      </c>
      <c r="AA276" s="28">
        <f t="shared" si="26"/>
        <v>6301.81468724973</v>
      </c>
      <c r="AB276" s="28">
        <f t="shared" si="27"/>
        <v>3615.6476724280728</v>
      </c>
      <c r="AC276" s="28">
        <f t="shared" si="28"/>
        <v>3644.1903770758981</v>
      </c>
      <c r="AD276" s="28">
        <f t="shared" si="29"/>
        <v>1556.6177961080291</v>
      </c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</row>
    <row r="277" spans="1:137" s="7" customFormat="1" ht="56" customHeight="1">
      <c r="A277" s="1" t="s">
        <v>0</v>
      </c>
      <c r="B277" s="1" t="s">
        <v>1</v>
      </c>
      <c r="C277" s="2" t="s">
        <v>2</v>
      </c>
      <c r="D277" s="2" t="s">
        <v>3</v>
      </c>
      <c r="E277" s="3">
        <v>908</v>
      </c>
      <c r="F277" s="1">
        <v>2482</v>
      </c>
      <c r="G277" s="3" t="s">
        <v>4</v>
      </c>
      <c r="H277" s="1" t="s">
        <v>5</v>
      </c>
      <c r="I277" s="3" t="s">
        <v>6</v>
      </c>
      <c r="J277" s="3" t="s">
        <v>182</v>
      </c>
      <c r="K277" s="3" t="s">
        <v>180</v>
      </c>
      <c r="L277" s="3"/>
      <c r="M277" s="1" t="s">
        <v>21</v>
      </c>
      <c r="N277" s="1"/>
      <c r="O277" s="1"/>
      <c r="P277" s="4">
        <v>8.9319999999999986</v>
      </c>
      <c r="Q277" s="4">
        <v>4.7530000000000001</v>
      </c>
      <c r="R277" s="4">
        <v>0</v>
      </c>
      <c r="S277" s="28">
        <f>10^(((LOG((P277*1)))*2.6495)+0.60616)</f>
        <v>1335.6683000219939</v>
      </c>
      <c r="T277" s="3" t="s">
        <v>181</v>
      </c>
      <c r="U277" s="3">
        <v>0.95289999999999997</v>
      </c>
      <c r="V277" s="3">
        <v>20</v>
      </c>
      <c r="W277" s="3" t="s">
        <v>178</v>
      </c>
      <c r="X277" s="1"/>
      <c r="Y277" s="28">
        <f t="shared" si="24"/>
        <v>33539.070078462937</v>
      </c>
      <c r="Z277" s="28">
        <f t="shared" si="25"/>
        <v>5913.9111172950797</v>
      </c>
      <c r="AA277" s="28">
        <f t="shared" si="26"/>
        <v>21252.568973568777</v>
      </c>
      <c r="AB277" s="28">
        <f t="shared" si="27"/>
        <v>12641.751838945478</v>
      </c>
      <c r="AC277" s="28">
        <f t="shared" si="28"/>
        <v>11768.91544426536</v>
      </c>
      <c r="AD277" s="28">
        <f t="shared" si="29"/>
        <v>4498.184836151675</v>
      </c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</row>
    <row r="278" spans="1:137" s="7" customFormat="1" ht="56" customHeight="1">
      <c r="A278" s="1" t="s">
        <v>0</v>
      </c>
      <c r="B278" s="1" t="s">
        <v>1</v>
      </c>
      <c r="C278" s="2" t="s">
        <v>2</v>
      </c>
      <c r="D278" s="2" t="s">
        <v>3</v>
      </c>
      <c r="E278" s="3">
        <v>908</v>
      </c>
      <c r="F278" s="1">
        <v>248</v>
      </c>
      <c r="G278" s="3" t="s">
        <v>4</v>
      </c>
      <c r="H278" s="1" t="s">
        <v>5</v>
      </c>
      <c r="I278" s="3" t="s">
        <v>6</v>
      </c>
      <c r="J278" s="3" t="s">
        <v>83</v>
      </c>
      <c r="K278" s="3" t="s">
        <v>176</v>
      </c>
      <c r="L278" s="3"/>
      <c r="M278" s="1" t="s">
        <v>8</v>
      </c>
      <c r="N278" s="1"/>
      <c r="O278" s="1"/>
      <c r="P278" s="4">
        <v>5.8740000000000006</v>
      </c>
      <c r="Q278" s="4">
        <v>4.3879999999999999</v>
      </c>
      <c r="R278" s="4">
        <v>0</v>
      </c>
      <c r="S278" s="28">
        <f>10^(((LOG(P278))*3.9842))--3.8078</f>
        <v>1161.4826871385351</v>
      </c>
      <c r="T278" s="5" t="s">
        <v>177</v>
      </c>
      <c r="U278" s="3">
        <v>0.84</v>
      </c>
      <c r="V278" s="3">
        <v>46</v>
      </c>
      <c r="W278" s="3" t="s">
        <v>178</v>
      </c>
      <c r="X278" s="1"/>
      <c r="Y278" s="28">
        <f t="shared" si="24"/>
        <v>14438.356062120882</v>
      </c>
      <c r="Z278" s="28">
        <f t="shared" si="25"/>
        <v>2797.6980596044946</v>
      </c>
      <c r="AA278" s="28">
        <f t="shared" si="26"/>
        <v>9171.9514007250582</v>
      </c>
      <c r="AB278" s="28">
        <f t="shared" si="27"/>
        <v>5321.3493666269396</v>
      </c>
      <c r="AC278" s="28">
        <f t="shared" si="28"/>
        <v>5233.469665231265</v>
      </c>
      <c r="AD278" s="28">
        <f t="shared" si="29"/>
        <v>2160.0550764312488</v>
      </c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</row>
    <row r="279" spans="1:137" s="7" customFormat="1" ht="56" customHeight="1">
      <c r="A279" s="1" t="s">
        <v>0</v>
      </c>
      <c r="B279" s="1" t="s">
        <v>1</v>
      </c>
      <c r="C279" s="2" t="s">
        <v>2</v>
      </c>
      <c r="D279" s="2" t="s">
        <v>3</v>
      </c>
      <c r="E279" s="3">
        <v>908</v>
      </c>
      <c r="F279" s="1">
        <v>555</v>
      </c>
      <c r="G279" s="3" t="s">
        <v>4</v>
      </c>
      <c r="H279" s="1" t="s">
        <v>5</v>
      </c>
      <c r="I279" s="3" t="s">
        <v>6</v>
      </c>
      <c r="J279" s="3" t="s">
        <v>83</v>
      </c>
      <c r="K279" s="3" t="s">
        <v>83</v>
      </c>
      <c r="L279" s="3"/>
      <c r="M279" s="1" t="s">
        <v>8</v>
      </c>
      <c r="N279" s="1"/>
      <c r="O279" s="1"/>
      <c r="P279" s="4">
        <v>6.0729999999999995</v>
      </c>
      <c r="Q279" s="4">
        <v>4.5389999999999997</v>
      </c>
      <c r="R279" s="4">
        <v>0</v>
      </c>
      <c r="S279" s="28">
        <f>10^(((LOG(P279))*3.9842))--3.8078</f>
        <v>1325.8196641080542</v>
      </c>
      <c r="T279" s="5" t="s">
        <v>177</v>
      </c>
      <c r="U279" s="3">
        <v>0.84</v>
      </c>
      <c r="V279" s="3">
        <v>46</v>
      </c>
      <c r="W279" s="3" t="s">
        <v>178</v>
      </c>
      <c r="X279" s="1"/>
      <c r="Y279" s="28">
        <f t="shared" si="24"/>
        <v>16172.37825480981</v>
      </c>
      <c r="Z279" s="28">
        <f t="shared" si="25"/>
        <v>3094.1773009756366</v>
      </c>
      <c r="AA279" s="28">
        <f t="shared" si="26"/>
        <v>10270.038534984733</v>
      </c>
      <c r="AB279" s="28">
        <f t="shared" si="27"/>
        <v>5978.4726437355948</v>
      </c>
      <c r="AC279" s="28">
        <f t="shared" si="28"/>
        <v>5836.4701043724217</v>
      </c>
      <c r="AD279" s="28">
        <f t="shared" si="29"/>
        <v>2384.1539311720853</v>
      </c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</row>
    <row r="280" spans="1:137" s="7" customFormat="1" ht="56" customHeight="1">
      <c r="A280" s="1" t="s">
        <v>0</v>
      </c>
      <c r="B280" s="1" t="s">
        <v>1</v>
      </c>
      <c r="C280" s="2" t="s">
        <v>2</v>
      </c>
      <c r="D280" s="2" t="s">
        <v>3</v>
      </c>
      <c r="E280" s="3">
        <v>908</v>
      </c>
      <c r="F280" s="1">
        <v>831</v>
      </c>
      <c r="G280" s="3" t="s">
        <v>4</v>
      </c>
      <c r="H280" s="1" t="s">
        <v>5</v>
      </c>
      <c r="I280" s="3" t="s">
        <v>12</v>
      </c>
      <c r="J280" s="3" t="s">
        <v>83</v>
      </c>
      <c r="K280" s="3" t="s">
        <v>83</v>
      </c>
      <c r="L280" s="3"/>
      <c r="M280" s="1" t="s">
        <v>21</v>
      </c>
      <c r="N280" s="1"/>
      <c r="O280" s="1"/>
      <c r="P280" s="4">
        <v>6.4459999999999997</v>
      </c>
      <c r="Q280" s="4">
        <v>4.83</v>
      </c>
      <c r="R280" s="4">
        <v>0</v>
      </c>
      <c r="S280" s="28">
        <f>10^(((LOG(P280))*3.9842))--3.8078</f>
        <v>1680.1953158025708</v>
      </c>
      <c r="T280" s="5" t="s">
        <v>177</v>
      </c>
      <c r="U280" s="3">
        <v>0.84</v>
      </c>
      <c r="V280" s="3">
        <v>46</v>
      </c>
      <c r="W280" s="3" t="s">
        <v>178</v>
      </c>
      <c r="X280" s="1"/>
      <c r="Y280" s="28">
        <f t="shared" si="24"/>
        <v>19864.517583244742</v>
      </c>
      <c r="Z280" s="28">
        <f t="shared" si="25"/>
        <v>3714.1218522331396</v>
      </c>
      <c r="AA280" s="28">
        <f t="shared" si="26"/>
        <v>12607.002395815605</v>
      </c>
      <c r="AB280" s="28">
        <f t="shared" si="27"/>
        <v>7383.6942872471845</v>
      </c>
      <c r="AC280" s="28">
        <f t="shared" si="28"/>
        <v>7112.4231924252845</v>
      </c>
      <c r="AD280" s="28">
        <f t="shared" si="29"/>
        <v>2851.4057755379267</v>
      </c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</row>
    <row r="281" spans="1:137" s="7" customFormat="1" ht="56" customHeight="1">
      <c r="A281" s="1" t="s">
        <v>0</v>
      </c>
      <c r="B281" s="1" t="s">
        <v>1</v>
      </c>
      <c r="C281" s="2" t="s">
        <v>2</v>
      </c>
      <c r="D281" s="2" t="s">
        <v>3</v>
      </c>
      <c r="E281" s="3">
        <v>908</v>
      </c>
      <c r="F281" s="1">
        <v>831</v>
      </c>
      <c r="G281" s="3" t="s">
        <v>4</v>
      </c>
      <c r="H281" s="1" t="s">
        <v>5</v>
      </c>
      <c r="I281" s="3" t="s">
        <v>12</v>
      </c>
      <c r="J281" s="3" t="s">
        <v>83</v>
      </c>
      <c r="K281" s="3" t="s">
        <v>83</v>
      </c>
      <c r="L281" s="3"/>
      <c r="M281" s="1" t="s">
        <v>21</v>
      </c>
      <c r="N281" s="1"/>
      <c r="O281" s="1"/>
      <c r="P281" s="4">
        <v>7.51</v>
      </c>
      <c r="Q281" s="4">
        <v>5.5469999999999997</v>
      </c>
      <c r="R281" s="4">
        <v>0</v>
      </c>
      <c r="S281" s="28">
        <f>10^(((LOG(P281))*3.9842))--3.8078</f>
        <v>3085.0414846824392</v>
      </c>
      <c r="T281" s="5" t="s">
        <v>177</v>
      </c>
      <c r="U281" s="3">
        <v>0.84</v>
      </c>
      <c r="V281" s="3">
        <v>46</v>
      </c>
      <c r="W281" s="3" t="s">
        <v>178</v>
      </c>
      <c r="X281" s="1"/>
      <c r="Y281" s="28">
        <f t="shared" si="24"/>
        <v>32484.044425906439</v>
      </c>
      <c r="Z281" s="28">
        <f t="shared" si="25"/>
        <v>5748.402297956135</v>
      </c>
      <c r="AA281" s="28">
        <f t="shared" si="26"/>
        <v>20585.982784676635</v>
      </c>
      <c r="AB281" s="28">
        <f t="shared" si="27"/>
        <v>12233.662931191249</v>
      </c>
      <c r="AC281" s="28">
        <f t="shared" si="28"/>
        <v>11412.734628829896</v>
      </c>
      <c r="AD281" s="28">
        <f t="shared" si="29"/>
        <v>4374.7799318745074</v>
      </c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</row>
    <row r="282" spans="1:137" s="7" customFormat="1" ht="56" customHeight="1">
      <c r="A282" s="1" t="s">
        <v>0</v>
      </c>
      <c r="B282" s="1" t="s">
        <v>1</v>
      </c>
      <c r="C282" s="2" t="s">
        <v>2</v>
      </c>
      <c r="D282" s="2" t="s">
        <v>3</v>
      </c>
      <c r="E282" s="3">
        <v>908</v>
      </c>
      <c r="F282" s="1">
        <v>2486</v>
      </c>
      <c r="G282" s="3" t="s">
        <v>4</v>
      </c>
      <c r="H282" s="1" t="s">
        <v>5</v>
      </c>
      <c r="I282" s="3" t="s">
        <v>12</v>
      </c>
      <c r="J282" s="3" t="s">
        <v>83</v>
      </c>
      <c r="K282" s="3" t="s">
        <v>83</v>
      </c>
      <c r="L282" s="3"/>
      <c r="M282" s="1" t="s">
        <v>21</v>
      </c>
      <c r="N282" s="1"/>
      <c r="O282" s="1"/>
      <c r="P282" s="4">
        <v>8.843</v>
      </c>
      <c r="Q282" s="4">
        <v>6.6440000000000001</v>
      </c>
      <c r="R282" s="4">
        <v>0</v>
      </c>
      <c r="S282" s="28">
        <f>10^(((LOG(P282))*3.9842))--3.8078</f>
        <v>5911.8314615326972</v>
      </c>
      <c r="T282" s="5" t="s">
        <v>177</v>
      </c>
      <c r="U282" s="3">
        <v>0.84</v>
      </c>
      <c r="V282" s="3">
        <v>46</v>
      </c>
      <c r="W282" s="3" t="s">
        <v>178</v>
      </c>
      <c r="X282" s="1"/>
      <c r="Y282" s="28">
        <f t="shared" si="24"/>
        <v>58061.787399614215</v>
      </c>
      <c r="Z282" s="28">
        <f t="shared" si="25"/>
        <v>9628.1727355342464</v>
      </c>
      <c r="AA282" s="28">
        <f t="shared" si="26"/>
        <v>36732.057456368944</v>
      </c>
      <c r="AB282" s="28">
        <f t="shared" si="27"/>
        <v>22207.348980878007</v>
      </c>
      <c r="AC282" s="28">
        <f t="shared" si="28"/>
        <v>19948.190182030652</v>
      </c>
      <c r="AD282" s="28">
        <f t="shared" si="29"/>
        <v>7252.2538244011957</v>
      </c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</row>
    <row r="283" spans="1:137" ht="56" customHeight="1">
      <c r="A283" s="1" t="s">
        <v>0</v>
      </c>
      <c r="B283" s="1" t="s">
        <v>1</v>
      </c>
      <c r="C283" s="2" t="s">
        <v>2</v>
      </c>
      <c r="D283" s="2" t="s">
        <v>3</v>
      </c>
      <c r="E283" s="3">
        <v>908</v>
      </c>
      <c r="F283" s="1">
        <v>2454</v>
      </c>
      <c r="G283" s="3" t="s">
        <v>4</v>
      </c>
      <c r="H283" s="1" t="s">
        <v>5</v>
      </c>
      <c r="I283" s="3" t="s">
        <v>12</v>
      </c>
      <c r="J283" s="3" t="s">
        <v>84</v>
      </c>
      <c r="K283" s="3" t="s">
        <v>157</v>
      </c>
      <c r="L283" s="3"/>
      <c r="M283" s="1"/>
      <c r="N283" s="1"/>
      <c r="O283" s="1"/>
      <c r="P283" s="4">
        <v>2.5750000000000002</v>
      </c>
      <c r="Q283" s="4">
        <v>1.1960000000000002</v>
      </c>
      <c r="R283" s="4">
        <v>0</v>
      </c>
      <c r="S283" s="28">
        <f>(10^(((LOG((P283*Q283)))*1.734)+1.279))</f>
        <v>133.68220125919962</v>
      </c>
      <c r="T283" s="3" t="s">
        <v>161</v>
      </c>
      <c r="U283" s="3">
        <v>0.93100000000000005</v>
      </c>
      <c r="V283" s="3">
        <v>32.4</v>
      </c>
      <c r="W283" s="3" t="s">
        <v>162</v>
      </c>
      <c r="X283" s="1"/>
      <c r="Y283" s="28">
        <f t="shared" si="24"/>
        <v>399.10825403675767</v>
      </c>
      <c r="Z283" s="28">
        <f t="shared" si="25"/>
        <v>115.54804969745324</v>
      </c>
      <c r="AA283" s="28">
        <f t="shared" si="26"/>
        <v>256.24073273172598</v>
      </c>
      <c r="AB283" s="28">
        <f t="shared" si="27"/>
        <v>133.68220125919962</v>
      </c>
      <c r="AC283" s="28">
        <f t="shared" si="28"/>
        <v>166.08777334157816</v>
      </c>
      <c r="AD283" s="28">
        <f t="shared" si="29"/>
        <v>95.083983313365465</v>
      </c>
    </row>
    <row r="284" spans="1:137" ht="56" customHeight="1">
      <c r="A284" s="3" t="s">
        <v>0</v>
      </c>
      <c r="B284" s="1" t="s">
        <v>1</v>
      </c>
      <c r="C284" s="2" t="s">
        <v>2</v>
      </c>
      <c r="D284" s="2" t="s">
        <v>9</v>
      </c>
      <c r="E284" s="3">
        <v>933</v>
      </c>
      <c r="F284" s="1">
        <v>1280</v>
      </c>
      <c r="G284" s="3" t="s">
        <v>49</v>
      </c>
      <c r="H284" s="1" t="s">
        <v>50</v>
      </c>
      <c r="I284" s="3" t="s">
        <v>12</v>
      </c>
      <c r="J284" s="3" t="s">
        <v>32</v>
      </c>
      <c r="K284" s="3" t="s">
        <v>118</v>
      </c>
      <c r="L284" s="3"/>
      <c r="M284" s="1" t="s">
        <v>8</v>
      </c>
      <c r="N284" s="1"/>
      <c r="O284" s="1"/>
      <c r="P284" s="4">
        <v>3.7670000000000003</v>
      </c>
      <c r="Q284" s="4">
        <v>1.5489999999999999</v>
      </c>
      <c r="R284" s="4">
        <v>0</v>
      </c>
      <c r="S284" s="28">
        <f>(10^(((LOG((P284*Q284)))*1.689)+1.776))</f>
        <v>1174.5011520825869</v>
      </c>
      <c r="T284" s="3" t="s">
        <v>122</v>
      </c>
      <c r="U284" s="3">
        <v>0.94199999999999995</v>
      </c>
      <c r="V284" s="3">
        <v>29.2</v>
      </c>
      <c r="W284" s="3" t="s">
        <v>142</v>
      </c>
      <c r="X284" s="1"/>
      <c r="Y284" s="28">
        <f t="shared" si="24"/>
        <v>1174.5011520825869</v>
      </c>
      <c r="Z284" s="28">
        <f t="shared" si="25"/>
        <v>301.3495567054303</v>
      </c>
      <c r="AA284" s="28">
        <f t="shared" si="26"/>
        <v>751.66306741224696</v>
      </c>
      <c r="AB284" s="28">
        <f t="shared" si="27"/>
        <v>404.87929103321358</v>
      </c>
      <c r="AC284" s="28">
        <f t="shared" si="28"/>
        <v>468.87857626174167</v>
      </c>
      <c r="AD284" s="28">
        <f t="shared" si="29"/>
        <v>243.27033086215192</v>
      </c>
    </row>
    <row r="285" spans="1:137" ht="56" customHeight="1">
      <c r="A285" s="3" t="s">
        <v>0</v>
      </c>
      <c r="B285" s="1" t="s">
        <v>1</v>
      </c>
      <c r="C285" s="2" t="s">
        <v>2</v>
      </c>
      <c r="D285" s="2" t="s">
        <v>9</v>
      </c>
      <c r="E285" s="3">
        <v>933</v>
      </c>
      <c r="F285" s="1">
        <v>609</v>
      </c>
      <c r="G285" s="3" t="s">
        <v>49</v>
      </c>
      <c r="H285" s="1" t="s">
        <v>50</v>
      </c>
      <c r="I285" s="3" t="s">
        <v>12</v>
      </c>
      <c r="J285" s="3" t="s">
        <v>53</v>
      </c>
      <c r="K285" s="3" t="s">
        <v>120</v>
      </c>
      <c r="L285" s="3"/>
      <c r="M285" s="1" t="s">
        <v>21</v>
      </c>
      <c r="N285" s="1"/>
      <c r="O285" s="1"/>
      <c r="P285" s="4">
        <v>4.6390000000000002</v>
      </c>
      <c r="Q285" s="4">
        <v>1.627</v>
      </c>
      <c r="R285" s="4">
        <v>0</v>
      </c>
      <c r="S285" s="28">
        <f>10^(((LOG((P285*Q285)))*1.684)+1.586)</f>
        <v>1159.405303026434</v>
      </c>
      <c r="T285" s="3" t="s">
        <v>146</v>
      </c>
      <c r="U285" s="3">
        <v>0.93500000000000005</v>
      </c>
      <c r="V285" s="3">
        <v>30.8</v>
      </c>
      <c r="W285" s="3" t="s">
        <v>142</v>
      </c>
      <c r="X285" s="1"/>
      <c r="Y285" s="28">
        <f t="shared" si="24"/>
        <v>1813.9459492274714</v>
      </c>
      <c r="Z285" s="28">
        <f t="shared" si="25"/>
        <v>443.32057533414934</v>
      </c>
      <c r="AA285" s="28">
        <f t="shared" si="26"/>
        <v>1159.405303026434</v>
      </c>
      <c r="AB285" s="28">
        <f t="shared" si="27"/>
        <v>632.59518031178573</v>
      </c>
      <c r="AC285" s="28">
        <f t="shared" si="28"/>
        <v>712.14194593418358</v>
      </c>
      <c r="AD285" s="28">
        <f t="shared" si="29"/>
        <v>355.12686738984593</v>
      </c>
    </row>
    <row r="286" spans="1:137" ht="56" customHeight="1">
      <c r="A286" s="3" t="s">
        <v>0</v>
      </c>
      <c r="B286" s="1" t="s">
        <v>1</v>
      </c>
      <c r="C286" s="2" t="s">
        <v>2</v>
      </c>
      <c r="D286" s="2" t="s">
        <v>9</v>
      </c>
      <c r="E286" s="3">
        <v>933</v>
      </c>
      <c r="F286" s="1">
        <v>2198</v>
      </c>
      <c r="G286" s="3" t="s">
        <v>49</v>
      </c>
      <c r="H286" s="1" t="s">
        <v>50</v>
      </c>
      <c r="I286" s="3" t="s">
        <v>12</v>
      </c>
      <c r="J286" s="3" t="s">
        <v>53</v>
      </c>
      <c r="K286" s="3" t="s">
        <v>120</v>
      </c>
      <c r="L286" s="3"/>
      <c r="M286" s="1" t="s">
        <v>21</v>
      </c>
      <c r="N286" s="1"/>
      <c r="O286" s="1"/>
      <c r="P286" s="4">
        <v>3.7590000000000003</v>
      </c>
      <c r="Q286" s="4">
        <v>1.6940000000000002</v>
      </c>
      <c r="R286" s="4">
        <v>0</v>
      </c>
      <c r="S286" s="28">
        <f>10^(((LOG((P286*Q286)))*1.684)+1.586)</f>
        <v>870.78707092381853</v>
      </c>
      <c r="T286" s="3" t="s">
        <v>146</v>
      </c>
      <c r="U286" s="3">
        <v>0.93500000000000005</v>
      </c>
      <c r="V286" s="3">
        <v>30.8</v>
      </c>
      <c r="W286" s="3" t="s">
        <v>142</v>
      </c>
      <c r="X286" s="1"/>
      <c r="Y286" s="28">
        <f t="shared" si="24"/>
        <v>1361.231219128784</v>
      </c>
      <c r="Z286" s="28">
        <f t="shared" si="25"/>
        <v>343.54101746085252</v>
      </c>
      <c r="AA286" s="28">
        <f t="shared" si="26"/>
        <v>870.78707092381853</v>
      </c>
      <c r="AB286" s="28">
        <f t="shared" si="27"/>
        <v>471.09799815018084</v>
      </c>
      <c r="AC286" s="28">
        <f t="shared" si="28"/>
        <v>540.34710411641447</v>
      </c>
      <c r="AD286" s="28">
        <f t="shared" si="29"/>
        <v>276.60436266235945</v>
      </c>
    </row>
    <row r="287" spans="1:137" ht="56" customHeight="1">
      <c r="A287" s="3" t="s">
        <v>0</v>
      </c>
      <c r="B287" s="1" t="s">
        <v>1</v>
      </c>
      <c r="C287" s="2" t="s">
        <v>2</v>
      </c>
      <c r="D287" s="2" t="s">
        <v>9</v>
      </c>
      <c r="E287" s="3">
        <v>933</v>
      </c>
      <c r="F287" s="1">
        <v>3285</v>
      </c>
      <c r="G287" s="3" t="s">
        <v>49</v>
      </c>
      <c r="H287" s="1" t="s">
        <v>50</v>
      </c>
      <c r="I287" s="3" t="s">
        <v>12</v>
      </c>
      <c r="J287" s="3" t="s">
        <v>53</v>
      </c>
      <c r="K287" s="3" t="s">
        <v>120</v>
      </c>
      <c r="L287" s="3"/>
      <c r="M287" s="1" t="s">
        <v>21</v>
      </c>
      <c r="N287" s="1"/>
      <c r="O287" s="1"/>
      <c r="P287" s="4">
        <v>4.1109999999999998</v>
      </c>
      <c r="Q287" s="4">
        <v>1.556</v>
      </c>
      <c r="R287" s="4">
        <v>0</v>
      </c>
      <c r="S287" s="28">
        <f>10^(((LOG((P287*Q287)))*1.684)+1.586)</f>
        <v>877.46884373283001</v>
      </c>
      <c r="T287" s="3" t="s">
        <v>146</v>
      </c>
      <c r="U287" s="3">
        <v>0.93500000000000005</v>
      </c>
      <c r="V287" s="3">
        <v>30.8</v>
      </c>
      <c r="W287" s="3" t="s">
        <v>142</v>
      </c>
      <c r="X287" s="1"/>
      <c r="Y287" s="28">
        <f t="shared" si="24"/>
        <v>1371.7074275629593</v>
      </c>
      <c r="Z287" s="28">
        <f t="shared" si="25"/>
        <v>345.8880868027494</v>
      </c>
      <c r="AA287" s="28">
        <f t="shared" si="26"/>
        <v>877.46884373283001</v>
      </c>
      <c r="AB287" s="28">
        <f t="shared" si="27"/>
        <v>474.82060647800637</v>
      </c>
      <c r="AC287" s="28">
        <f t="shared" si="28"/>
        <v>544.34505343702529</v>
      </c>
      <c r="AD287" s="28">
        <f t="shared" si="29"/>
        <v>278.45619993496973</v>
      </c>
    </row>
    <row r="288" spans="1:137" ht="56" customHeight="1">
      <c r="A288" s="3" t="s">
        <v>0</v>
      </c>
      <c r="B288" s="1" t="s">
        <v>1</v>
      </c>
      <c r="C288" s="2" t="s">
        <v>2</v>
      </c>
      <c r="D288" s="2" t="s">
        <v>9</v>
      </c>
      <c r="E288" s="3">
        <v>933</v>
      </c>
      <c r="F288" s="1">
        <v>3390</v>
      </c>
      <c r="G288" s="3" t="s">
        <v>49</v>
      </c>
      <c r="H288" s="1" t="s">
        <v>50</v>
      </c>
      <c r="I288" s="3" t="s">
        <v>12</v>
      </c>
      <c r="J288" s="3" t="s">
        <v>54</v>
      </c>
      <c r="K288" s="3" t="s">
        <v>121</v>
      </c>
      <c r="L288" s="3"/>
      <c r="M288" s="1" t="s">
        <v>21</v>
      </c>
      <c r="N288" s="1"/>
      <c r="O288" s="1"/>
      <c r="P288" s="4">
        <v>4.9979999999999993</v>
      </c>
      <c r="Q288" s="4">
        <v>1.716</v>
      </c>
      <c r="R288" s="4">
        <v>0</v>
      </c>
      <c r="S288" s="28">
        <f>10^(((LOG((P288*Q288)))*1.624)+1.427)</f>
        <v>876.39760353158306</v>
      </c>
      <c r="T288" s="3" t="s">
        <v>147</v>
      </c>
      <c r="U288" s="3">
        <v>0.94299999999999995</v>
      </c>
      <c r="V288" s="3">
        <v>29.1</v>
      </c>
      <c r="W288" s="3" t="s">
        <v>142</v>
      </c>
      <c r="X288" s="1"/>
      <c r="Y288" s="28">
        <f t="shared" si="24"/>
        <v>2250.953695146115</v>
      </c>
      <c r="Z288" s="28">
        <f t="shared" si="25"/>
        <v>536.99507540555499</v>
      </c>
      <c r="AA288" s="28">
        <f t="shared" si="26"/>
        <v>1437.8050129223527</v>
      </c>
      <c r="AB288" s="28">
        <f t="shared" si="27"/>
        <v>789.52460712113611</v>
      </c>
      <c r="AC288" s="28">
        <f t="shared" si="28"/>
        <v>876.39760353158306</v>
      </c>
      <c r="AD288" s="28">
        <f t="shared" si="29"/>
        <v>428.51980330575748</v>
      </c>
    </row>
    <row r="289" spans="1:137" ht="56" customHeight="1">
      <c r="A289" s="3" t="s">
        <v>0</v>
      </c>
      <c r="B289" s="1" t="s">
        <v>1</v>
      </c>
      <c r="C289" s="2" t="s">
        <v>2</v>
      </c>
      <c r="D289" s="2" t="s">
        <v>9</v>
      </c>
      <c r="E289" s="3">
        <v>933</v>
      </c>
      <c r="F289" s="1">
        <v>583</v>
      </c>
      <c r="G289" s="3" t="s">
        <v>49</v>
      </c>
      <c r="H289" s="1" t="s">
        <v>50</v>
      </c>
      <c r="I289" s="3" t="s">
        <v>12</v>
      </c>
      <c r="J289" s="3" t="s">
        <v>183</v>
      </c>
      <c r="K289" s="3" t="s">
        <v>184</v>
      </c>
      <c r="L289" s="3"/>
      <c r="M289" s="1" t="s">
        <v>8</v>
      </c>
      <c r="N289" s="1"/>
      <c r="O289" s="1"/>
      <c r="P289" s="4">
        <v>9.0920000000000005</v>
      </c>
      <c r="Q289" s="4">
        <v>4.359</v>
      </c>
      <c r="R289" s="4">
        <v>0</v>
      </c>
      <c r="S289" s="28">
        <f>10^(((LOG((P289*1)))*2.7421)+0.5614)</f>
        <v>1549.3160321163434</v>
      </c>
      <c r="T289" s="3" t="s">
        <v>185</v>
      </c>
      <c r="U289" s="3">
        <v>0.94199999999999995</v>
      </c>
      <c r="V289" s="3">
        <v>22</v>
      </c>
      <c r="W289" s="3" t="s">
        <v>178</v>
      </c>
      <c r="X289" s="1"/>
      <c r="Y289" s="28">
        <f t="shared" si="24"/>
        <v>29860.714421338893</v>
      </c>
      <c r="Z289" s="28">
        <f t="shared" si="25"/>
        <v>5334.2018306966729</v>
      </c>
      <c r="AA289" s="28">
        <f t="shared" si="26"/>
        <v>18928.228173145406</v>
      </c>
      <c r="AB289" s="28">
        <f t="shared" si="27"/>
        <v>11220.501739057303</v>
      </c>
      <c r="AC289" s="28">
        <f t="shared" si="28"/>
        <v>10525.123120573709</v>
      </c>
      <c r="AD289" s="28">
        <f t="shared" si="29"/>
        <v>4065.6318992253587</v>
      </c>
    </row>
    <row r="290" spans="1:137" ht="56" customHeight="1">
      <c r="A290" s="3" t="s">
        <v>0</v>
      </c>
      <c r="B290" s="1" t="s">
        <v>1</v>
      </c>
      <c r="C290" s="2" t="s">
        <v>2</v>
      </c>
      <c r="D290" s="2" t="s">
        <v>9</v>
      </c>
      <c r="E290" s="3">
        <v>933</v>
      </c>
      <c r="F290" s="1">
        <v>3335</v>
      </c>
      <c r="G290" s="3" t="s">
        <v>49</v>
      </c>
      <c r="H290" s="1" t="s">
        <v>50</v>
      </c>
      <c r="I290" s="3" t="s">
        <v>12</v>
      </c>
      <c r="J290" s="3" t="s">
        <v>183</v>
      </c>
      <c r="K290" s="3" t="s">
        <v>184</v>
      </c>
      <c r="L290" s="3"/>
      <c r="M290" s="1" t="s">
        <v>8</v>
      </c>
      <c r="N290" s="1"/>
      <c r="O290" s="1"/>
      <c r="P290" s="4">
        <v>6.827</v>
      </c>
      <c r="Q290" s="4">
        <v>3.992</v>
      </c>
      <c r="R290" s="4">
        <v>0</v>
      </c>
      <c r="S290" s="28">
        <f>10^(((LOG((P290*1)))*2.7421)+0.5614)</f>
        <v>706.2229336794768</v>
      </c>
      <c r="T290" s="3" t="s">
        <v>185</v>
      </c>
      <c r="U290" s="3">
        <v>0.94199999999999995</v>
      </c>
      <c r="V290" s="3">
        <v>22</v>
      </c>
      <c r="W290" s="3" t="s">
        <v>178</v>
      </c>
      <c r="X290" s="1"/>
      <c r="Y290" s="28">
        <f t="shared" si="24"/>
        <v>15864.453478876412</v>
      </c>
      <c r="Z290" s="28">
        <f t="shared" si="25"/>
        <v>3041.799983488665</v>
      </c>
      <c r="AA290" s="28">
        <f t="shared" si="26"/>
        <v>10075.06863343712</v>
      </c>
      <c r="AB290" s="28">
        <f t="shared" si="27"/>
        <v>5861.6385547588634</v>
      </c>
      <c r="AC290" s="28">
        <f t="shared" si="28"/>
        <v>5729.579993418577</v>
      </c>
      <c r="AD290" s="28">
        <f t="shared" si="29"/>
        <v>2344.5961102092492</v>
      </c>
    </row>
    <row r="291" spans="1:137" ht="56" customHeight="1">
      <c r="A291" s="3" t="s">
        <v>0</v>
      </c>
      <c r="B291" s="1" t="s">
        <v>1</v>
      </c>
      <c r="C291" s="2" t="s">
        <v>2</v>
      </c>
      <c r="D291" s="2" t="s">
        <v>9</v>
      </c>
      <c r="E291" s="3">
        <v>933</v>
      </c>
      <c r="F291" s="1">
        <v>4307</v>
      </c>
      <c r="G291" s="3" t="s">
        <v>49</v>
      </c>
      <c r="H291" s="1" t="s">
        <v>50</v>
      </c>
      <c r="I291" s="3" t="s">
        <v>12</v>
      </c>
      <c r="J291" s="3" t="s">
        <v>183</v>
      </c>
      <c r="K291" s="3" t="s">
        <v>184</v>
      </c>
      <c r="L291" s="3"/>
      <c r="M291" s="1"/>
      <c r="N291" s="1"/>
      <c r="O291" s="1"/>
      <c r="P291" s="4">
        <v>6.9550000000000001</v>
      </c>
      <c r="Q291" s="4">
        <v>3.9790000000000001</v>
      </c>
      <c r="R291" s="4">
        <v>0</v>
      </c>
      <c r="S291" s="28">
        <f>10^(((LOG((P291*1)))*2.7421)+0.5614)</f>
        <v>743.12688235563087</v>
      </c>
      <c r="T291" s="3" t="s">
        <v>185</v>
      </c>
      <c r="U291" s="3">
        <v>0.94199999999999995</v>
      </c>
      <c r="V291" s="3">
        <v>22</v>
      </c>
      <c r="W291" s="3" t="s">
        <v>178</v>
      </c>
      <c r="X291" s="1"/>
      <c r="Y291" s="28">
        <f t="shared" si="24"/>
        <v>16280.136545331623</v>
      </c>
      <c r="Z291" s="28">
        <f t="shared" si="25"/>
        <v>3112.4802921463252</v>
      </c>
      <c r="AA291" s="28">
        <f t="shared" si="26"/>
        <v>10338.265655047857</v>
      </c>
      <c r="AB291" s="28">
        <f t="shared" si="27"/>
        <v>6019.3727990188199</v>
      </c>
      <c r="AC291" s="28">
        <f t="shared" si="28"/>
        <v>5873.8577300356683</v>
      </c>
      <c r="AD291" s="28">
        <f t="shared" si="29"/>
        <v>2397.974044453998</v>
      </c>
    </row>
    <row r="292" spans="1:137" ht="56" customHeight="1">
      <c r="A292" s="3" t="s">
        <v>0</v>
      </c>
      <c r="B292" s="1" t="s">
        <v>1</v>
      </c>
      <c r="C292" s="2" t="s">
        <v>2</v>
      </c>
      <c r="D292" s="2" t="s">
        <v>9</v>
      </c>
      <c r="E292" s="3">
        <v>933</v>
      </c>
      <c r="F292" s="1">
        <v>3525</v>
      </c>
      <c r="G292" s="3" t="s">
        <v>49</v>
      </c>
      <c r="H292" s="1" t="s">
        <v>50</v>
      </c>
      <c r="I292" s="3" t="s">
        <v>12</v>
      </c>
      <c r="J292" s="3" t="s">
        <v>84</v>
      </c>
      <c r="K292" s="3" t="s">
        <v>157</v>
      </c>
      <c r="L292" s="3"/>
      <c r="M292" s="1" t="s">
        <v>8</v>
      </c>
      <c r="N292" s="1"/>
      <c r="O292" s="1"/>
      <c r="P292" s="4">
        <v>3.2729999999999997</v>
      </c>
      <c r="Q292" s="4">
        <v>2.7160000000000002</v>
      </c>
      <c r="R292" s="4">
        <v>0</v>
      </c>
      <c r="S292" s="28">
        <f>(10^(((LOG((P292*Q292)))*1.734)+1.279))</f>
        <v>840.13791911557098</v>
      </c>
      <c r="T292" s="3" t="s">
        <v>161</v>
      </c>
      <c r="U292" s="3">
        <v>0.93100000000000005</v>
      </c>
      <c r="V292" s="3">
        <v>32.4</v>
      </c>
      <c r="W292" s="3" t="s">
        <v>162</v>
      </c>
      <c r="X292" s="1"/>
      <c r="Y292" s="28">
        <f t="shared" si="24"/>
        <v>2391.3942302305391</v>
      </c>
      <c r="Z292" s="28">
        <f t="shared" si="25"/>
        <v>566.64838636803154</v>
      </c>
      <c r="AA292" s="28">
        <f t="shared" si="26"/>
        <v>1527.2382700649096</v>
      </c>
      <c r="AB292" s="28">
        <f t="shared" si="27"/>
        <v>840.13791911557098</v>
      </c>
      <c r="AC292" s="28">
        <f t="shared" si="28"/>
        <v>928.9113127509105</v>
      </c>
      <c r="AD292" s="28">
        <f t="shared" si="29"/>
        <v>451.69718419170187</v>
      </c>
    </row>
    <row r="293" spans="1:137" ht="56" customHeight="1">
      <c r="A293" s="3" t="s">
        <v>0</v>
      </c>
      <c r="B293" s="1" t="s">
        <v>1</v>
      </c>
      <c r="C293" s="2" t="s">
        <v>2</v>
      </c>
      <c r="D293" s="2" t="s">
        <v>9</v>
      </c>
      <c r="E293" s="3">
        <v>933</v>
      </c>
      <c r="F293" s="1">
        <v>330</v>
      </c>
      <c r="G293" s="3" t="s">
        <v>49</v>
      </c>
      <c r="H293" s="1" t="s">
        <v>50</v>
      </c>
      <c r="I293" s="3" t="s">
        <v>12</v>
      </c>
      <c r="J293" s="3" t="s">
        <v>87</v>
      </c>
      <c r="K293" s="3" t="s">
        <v>157</v>
      </c>
      <c r="L293" s="3"/>
      <c r="M293" s="1" t="s">
        <v>8</v>
      </c>
      <c r="N293" s="1"/>
      <c r="O293" s="1"/>
      <c r="P293" s="4">
        <v>3.9530000000000003</v>
      </c>
      <c r="Q293" s="4">
        <v>1.569</v>
      </c>
      <c r="R293" s="4">
        <v>0</v>
      </c>
      <c r="S293" s="28">
        <f>(10^(((LOG((P293*Q293)))*1.734)+1.279))</f>
        <v>450.0712589386693</v>
      </c>
      <c r="T293" s="3" t="s">
        <v>161</v>
      </c>
      <c r="U293" s="3">
        <v>0.93100000000000005</v>
      </c>
      <c r="V293" s="3">
        <v>32.4</v>
      </c>
      <c r="W293" s="3" t="s">
        <v>162</v>
      </c>
      <c r="X293" s="1"/>
      <c r="Y293" s="28">
        <f t="shared" si="24"/>
        <v>1302.0166595369835</v>
      </c>
      <c r="Z293" s="28">
        <f t="shared" si="25"/>
        <v>330.23616855367322</v>
      </c>
      <c r="AA293" s="28">
        <f t="shared" si="26"/>
        <v>833.01686167662297</v>
      </c>
      <c r="AB293" s="28">
        <f t="shared" si="27"/>
        <v>450.0712589386693</v>
      </c>
      <c r="AC293" s="28">
        <f t="shared" si="28"/>
        <v>517.72699093764857</v>
      </c>
      <c r="AD293" s="28">
        <f t="shared" si="29"/>
        <v>266.10200335338118</v>
      </c>
    </row>
    <row r="294" spans="1:137" ht="56" customHeight="1">
      <c r="A294" s="3" t="s">
        <v>0</v>
      </c>
      <c r="B294" s="1" t="s">
        <v>1</v>
      </c>
      <c r="C294" s="2" t="s">
        <v>2</v>
      </c>
      <c r="D294" s="2" t="s">
        <v>9</v>
      </c>
      <c r="E294" s="3">
        <v>933</v>
      </c>
      <c r="F294" s="1">
        <v>999</v>
      </c>
      <c r="G294" s="3" t="s">
        <v>49</v>
      </c>
      <c r="H294" s="1" t="s">
        <v>50</v>
      </c>
      <c r="I294" s="3" t="s">
        <v>12</v>
      </c>
      <c r="J294" s="3" t="s">
        <v>87</v>
      </c>
      <c r="K294" s="3" t="s">
        <v>157</v>
      </c>
      <c r="L294" s="3"/>
      <c r="M294" s="1" t="s">
        <v>21</v>
      </c>
      <c r="N294" s="1"/>
      <c r="O294" s="1"/>
      <c r="P294" s="4">
        <v>3.694</v>
      </c>
      <c r="Q294" s="4">
        <v>1.9010000000000002</v>
      </c>
      <c r="R294" s="4">
        <v>0</v>
      </c>
      <c r="S294" s="28">
        <f>(10^(((LOG((P294*Q294)))*1.734)+1.279))</f>
        <v>558.20612793005716</v>
      </c>
      <c r="T294" s="3" t="s">
        <v>161</v>
      </c>
      <c r="U294" s="3">
        <v>0.93100000000000005</v>
      </c>
      <c r="V294" s="3">
        <v>32.4</v>
      </c>
      <c r="W294" s="3" t="s">
        <v>162</v>
      </c>
      <c r="X294" s="1"/>
      <c r="Y294" s="28">
        <f t="shared" si="24"/>
        <v>1605.8428577527031</v>
      </c>
      <c r="Z294" s="28">
        <f t="shared" si="25"/>
        <v>397.84922092434738</v>
      </c>
      <c r="AA294" s="28">
        <f t="shared" si="26"/>
        <v>1026.7640383446203</v>
      </c>
      <c r="AB294" s="28">
        <f t="shared" si="27"/>
        <v>558.20612793005716</v>
      </c>
      <c r="AC294" s="28">
        <f t="shared" si="28"/>
        <v>633.40561495000634</v>
      </c>
      <c r="AD294" s="28">
        <f t="shared" si="29"/>
        <v>319.39207928422951</v>
      </c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</row>
    <row r="295" spans="1:137" ht="56" customHeight="1">
      <c r="A295" s="3" t="s">
        <v>0</v>
      </c>
      <c r="B295" s="1" t="s">
        <v>1</v>
      </c>
      <c r="C295" s="2" t="s">
        <v>2</v>
      </c>
      <c r="D295" s="2" t="s">
        <v>9</v>
      </c>
      <c r="E295" s="3">
        <v>933</v>
      </c>
      <c r="F295" s="1">
        <v>3403</v>
      </c>
      <c r="G295" s="3" t="s">
        <v>49</v>
      </c>
      <c r="H295" s="1" t="s">
        <v>50</v>
      </c>
      <c r="I295" s="3" t="s">
        <v>12</v>
      </c>
      <c r="J295" s="3" t="s">
        <v>88</v>
      </c>
      <c r="K295" s="3" t="s">
        <v>121</v>
      </c>
      <c r="L295" s="3"/>
      <c r="M295" s="1" t="s">
        <v>8</v>
      </c>
      <c r="N295" s="1"/>
      <c r="O295" s="1"/>
      <c r="P295" s="4">
        <v>3.8740000000000001</v>
      </c>
      <c r="Q295" s="4">
        <v>2.2039999999999997</v>
      </c>
      <c r="R295" s="4">
        <v>0</v>
      </c>
      <c r="S295" s="28">
        <f>10^(((LOG((P295*Q295)))*1.624)+1.427)</f>
        <v>870.05526506458909</v>
      </c>
      <c r="T295" s="3" t="s">
        <v>147</v>
      </c>
      <c r="U295" s="3">
        <v>0.94299999999999995</v>
      </c>
      <c r="V295" s="3">
        <v>29.1</v>
      </c>
      <c r="W295" s="3" t="s">
        <v>166</v>
      </c>
      <c r="X295" s="1"/>
      <c r="Y295" s="28">
        <f t="shared" si="24"/>
        <v>2234.0143985730515</v>
      </c>
      <c r="Z295" s="28">
        <f t="shared" si="25"/>
        <v>533.4046653220928</v>
      </c>
      <c r="AA295" s="28">
        <f t="shared" si="26"/>
        <v>1427.0168849056058</v>
      </c>
      <c r="AB295" s="28">
        <f t="shared" si="27"/>
        <v>783.42544359167027</v>
      </c>
      <c r="AC295" s="28">
        <f t="shared" si="28"/>
        <v>870.05526506458909</v>
      </c>
      <c r="AD295" s="28">
        <f t="shared" si="29"/>
        <v>425.71178569460488</v>
      </c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</row>
    <row r="296" spans="1:137" ht="56" customHeight="1">
      <c r="A296" s="1" t="s">
        <v>0</v>
      </c>
      <c r="B296" s="1" t="s">
        <v>1</v>
      </c>
      <c r="C296" s="2" t="s">
        <v>2</v>
      </c>
      <c r="D296" s="2" t="s">
        <v>9</v>
      </c>
      <c r="E296" s="3">
        <v>937</v>
      </c>
      <c r="F296" s="1">
        <v>38</v>
      </c>
      <c r="G296" s="3" t="s">
        <v>63</v>
      </c>
      <c r="H296" s="1" t="s">
        <v>64</v>
      </c>
      <c r="I296" s="3" t="s">
        <v>12</v>
      </c>
      <c r="J296" s="3" t="s">
        <v>61</v>
      </c>
      <c r="K296" s="3" t="s">
        <v>149</v>
      </c>
      <c r="L296" s="3"/>
      <c r="M296" s="1"/>
      <c r="N296" s="1"/>
      <c r="O296" s="1"/>
      <c r="P296" s="4">
        <v>3.6799999999999997</v>
      </c>
      <c r="Q296" s="4">
        <v>2.3760000000000003</v>
      </c>
      <c r="R296" s="4">
        <v>0</v>
      </c>
      <c r="S296" s="28">
        <f>AVERAGE((10^(((LOG((P296*Q296)))*1.689)+1.776)),(10^(((LOG((P296*Q296)))*1.684)+1.586)),(10^(((LOG((P296*Q296)))*1.624)+1.427)))</f>
        <v>1571.7074360433464</v>
      </c>
      <c r="T296" s="3" t="s">
        <v>148</v>
      </c>
      <c r="U296" s="3" t="s">
        <v>150</v>
      </c>
      <c r="V296" s="3" t="s">
        <v>151</v>
      </c>
      <c r="W296" s="3" t="s">
        <v>142</v>
      </c>
      <c r="X296" s="1"/>
      <c r="Y296" s="28">
        <f t="shared" si="24"/>
        <v>2325.5281272341908</v>
      </c>
      <c r="Z296" s="28">
        <f t="shared" si="25"/>
        <v>552.76607667258315</v>
      </c>
      <c r="AA296" s="28">
        <f t="shared" si="26"/>
        <v>1485.2963896147926</v>
      </c>
      <c r="AB296" s="28">
        <f t="shared" si="27"/>
        <v>816.39030407233361</v>
      </c>
      <c r="AC296" s="28">
        <f t="shared" si="28"/>
        <v>904.29779128105611</v>
      </c>
      <c r="AD296" s="28">
        <f t="shared" si="29"/>
        <v>440.84970531430474</v>
      </c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</row>
    <row r="297" spans="1:137" ht="56" customHeight="1">
      <c r="A297" s="1" t="s">
        <v>0</v>
      </c>
      <c r="B297" s="1" t="s">
        <v>1</v>
      </c>
      <c r="C297" s="2" t="s">
        <v>2</v>
      </c>
      <c r="D297" s="2" t="s">
        <v>9</v>
      </c>
      <c r="E297" s="3">
        <v>937</v>
      </c>
      <c r="F297" s="1">
        <v>38</v>
      </c>
      <c r="G297" s="3" t="s">
        <v>63</v>
      </c>
      <c r="H297" s="1" t="s">
        <v>64</v>
      </c>
      <c r="I297" s="3" t="s">
        <v>12</v>
      </c>
      <c r="J297" s="3" t="s">
        <v>61</v>
      </c>
      <c r="K297" s="3" t="s">
        <v>149</v>
      </c>
      <c r="L297" s="3"/>
      <c r="M297" s="1"/>
      <c r="N297" s="1"/>
      <c r="O297" s="1"/>
      <c r="P297" s="4">
        <v>3.335</v>
      </c>
      <c r="Q297" s="4">
        <v>1.69</v>
      </c>
      <c r="R297" s="4">
        <v>0</v>
      </c>
      <c r="S297" s="28">
        <f>AVERAGE((10^(((LOG((P297*Q297)))*1.689)+1.776)),(10^(((LOG((P297*Q297)))*1.684)+1.586)),(10^(((LOG((P297*Q297)))*1.624)+1.427)))</f>
        <v>753.29241082984481</v>
      </c>
      <c r="T297" s="3" t="s">
        <v>148</v>
      </c>
      <c r="U297" s="3" t="s">
        <v>150</v>
      </c>
      <c r="V297" s="3" t="s">
        <v>151</v>
      </c>
      <c r="W297" s="3" t="s">
        <v>142</v>
      </c>
      <c r="X297" s="1"/>
      <c r="Y297" s="28">
        <f t="shared" si="24"/>
        <v>1107.6677591521709</v>
      </c>
      <c r="Z297" s="28">
        <f t="shared" si="25"/>
        <v>286.07098694863942</v>
      </c>
      <c r="AA297" s="28">
        <f t="shared" si="26"/>
        <v>709.01365953979155</v>
      </c>
      <c r="AB297" s="28">
        <f t="shared" si="27"/>
        <v>381.24462487588852</v>
      </c>
      <c r="AC297" s="28">
        <f t="shared" si="28"/>
        <v>443.19581379757199</v>
      </c>
      <c r="AD297" s="28">
        <f t="shared" si="29"/>
        <v>231.1768480003565</v>
      </c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</row>
    <row r="298" spans="1:137" ht="56" customHeight="1">
      <c r="A298" s="1" t="s">
        <v>0</v>
      </c>
      <c r="B298" s="1" t="s">
        <v>1</v>
      </c>
      <c r="C298" s="2" t="s">
        <v>2</v>
      </c>
      <c r="D298" s="2" t="s">
        <v>9</v>
      </c>
      <c r="E298" s="3">
        <v>937</v>
      </c>
      <c r="F298" s="1">
        <v>38</v>
      </c>
      <c r="G298" s="3" t="s">
        <v>63</v>
      </c>
      <c r="H298" s="1" t="s">
        <v>64</v>
      </c>
      <c r="I298" s="3" t="s">
        <v>12</v>
      </c>
      <c r="J298" s="3" t="s">
        <v>61</v>
      </c>
      <c r="K298" s="3" t="s">
        <v>149</v>
      </c>
      <c r="L298" s="3"/>
      <c r="M298" s="1"/>
      <c r="N298" s="1"/>
      <c r="O298" s="1"/>
      <c r="P298" s="4">
        <v>2.82</v>
      </c>
      <c r="Q298" s="4">
        <v>1.75</v>
      </c>
      <c r="R298" s="4">
        <v>0</v>
      </c>
      <c r="S298" s="28">
        <f>AVERAGE((10^(((LOG((P298*Q298)))*1.689)+1.776)),(10^(((LOG((P298*Q298)))*1.684)+1.586)),(10^(((LOG((P298*Q298)))*1.624)+1.427)))</f>
        <v>603.03773188317871</v>
      </c>
      <c r="T298" s="3" t="s">
        <v>148</v>
      </c>
      <c r="U298" s="3" t="s">
        <v>150</v>
      </c>
      <c r="V298" s="3" t="s">
        <v>151</v>
      </c>
      <c r="W298" s="3" t="s">
        <v>142</v>
      </c>
      <c r="X298" s="1"/>
      <c r="Y298" s="28">
        <f t="shared" si="24"/>
        <v>885.03818384162469</v>
      </c>
      <c r="Z298" s="28">
        <f t="shared" si="25"/>
        <v>234.38549702074096</v>
      </c>
      <c r="AA298" s="28">
        <f t="shared" si="26"/>
        <v>566.88579213193418</v>
      </c>
      <c r="AB298" s="28">
        <f t="shared" si="27"/>
        <v>302.80283033310991</v>
      </c>
      <c r="AC298" s="28">
        <f t="shared" si="28"/>
        <v>357.18921967597731</v>
      </c>
      <c r="AD298" s="28">
        <f t="shared" si="29"/>
        <v>190.16567127610048</v>
      </c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</row>
    <row r="299" spans="1:137" ht="56" customHeight="1">
      <c r="A299" s="1" t="s">
        <v>0</v>
      </c>
      <c r="B299" s="1" t="s">
        <v>1</v>
      </c>
      <c r="C299" s="2" t="s">
        <v>2</v>
      </c>
      <c r="D299" s="2" t="s">
        <v>17</v>
      </c>
      <c r="E299" s="3">
        <v>937</v>
      </c>
      <c r="F299" s="1">
        <v>764</v>
      </c>
      <c r="G299" s="3" t="s">
        <v>63</v>
      </c>
      <c r="H299" s="1" t="s">
        <v>64</v>
      </c>
      <c r="I299" s="3" t="s">
        <v>12</v>
      </c>
      <c r="J299" s="3" t="s">
        <v>74</v>
      </c>
      <c r="K299" s="3" t="s">
        <v>156</v>
      </c>
      <c r="L299" s="3"/>
      <c r="M299" s="1" t="s">
        <v>21</v>
      </c>
      <c r="N299" s="1"/>
      <c r="O299" s="1"/>
      <c r="P299" s="4">
        <v>2.9460000000000002</v>
      </c>
      <c r="Q299" s="4">
        <v>2.2000000000000002</v>
      </c>
      <c r="R299" s="4">
        <v>0</v>
      </c>
      <c r="S299" s="28">
        <f>AVERAGE((10^(((LOG((P299*Q299)))*1.734)+1.279)),(10^(((LOG((P299*Q299)))*1.684)+1.586)))</f>
        <v>691.41015646398114</v>
      </c>
      <c r="T299" s="3" t="s">
        <v>163</v>
      </c>
      <c r="U299" s="3" t="s">
        <v>164</v>
      </c>
      <c r="V299" s="3" t="s">
        <v>165</v>
      </c>
      <c r="W299" s="3" t="s">
        <v>142</v>
      </c>
      <c r="X299" s="1"/>
      <c r="Y299" s="28">
        <f t="shared" si="24"/>
        <v>1402.4455540238857</v>
      </c>
      <c r="Z299" s="28">
        <f t="shared" si="25"/>
        <v>352.76308746398195</v>
      </c>
      <c r="AA299" s="28">
        <f t="shared" si="26"/>
        <v>897.07289126482635</v>
      </c>
      <c r="AB299" s="28">
        <f t="shared" si="27"/>
        <v>485.74742166313581</v>
      </c>
      <c r="AC299" s="28">
        <f t="shared" si="28"/>
        <v>556.06864531795304</v>
      </c>
      <c r="AD299" s="28">
        <f t="shared" si="29"/>
        <v>283.8791343860882</v>
      </c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</row>
    <row r="300" spans="1:137" ht="56" customHeight="1">
      <c r="A300" s="1" t="s">
        <v>0</v>
      </c>
      <c r="B300" s="1" t="s">
        <v>1</v>
      </c>
      <c r="C300" s="2" t="s">
        <v>2</v>
      </c>
      <c r="D300" s="2" t="s">
        <v>17</v>
      </c>
      <c r="E300" s="3">
        <v>937</v>
      </c>
      <c r="F300" s="1">
        <v>764</v>
      </c>
      <c r="G300" s="3" t="s">
        <v>63</v>
      </c>
      <c r="H300" s="1" t="s">
        <v>64</v>
      </c>
      <c r="I300" s="3" t="s">
        <v>12</v>
      </c>
      <c r="J300" s="3" t="s">
        <v>85</v>
      </c>
      <c r="K300" s="3" t="s">
        <v>114</v>
      </c>
      <c r="L300" s="3"/>
      <c r="M300" s="1" t="s">
        <v>8</v>
      </c>
      <c r="N300" s="1"/>
      <c r="O300" s="1"/>
      <c r="P300" s="4">
        <v>2.7410000000000001</v>
      </c>
      <c r="Q300" s="4">
        <v>2.7170000000000001</v>
      </c>
      <c r="R300" s="4">
        <v>0</v>
      </c>
      <c r="S300" s="28">
        <f>(10^(((LOG((P300*Q300)))*1.689)+1.776))</f>
        <v>1773.3961460271303</v>
      </c>
      <c r="T300" s="3" t="s">
        <v>122</v>
      </c>
      <c r="U300" s="3">
        <v>0.94199999999999995</v>
      </c>
      <c r="V300" s="3">
        <v>29.2</v>
      </c>
      <c r="W300" s="3" t="s">
        <v>167</v>
      </c>
      <c r="X300" s="1"/>
      <c r="Y300" s="28">
        <f t="shared" si="24"/>
        <v>1773.3961460271303</v>
      </c>
      <c r="Z300" s="28">
        <f t="shared" si="25"/>
        <v>434.5082341241154</v>
      </c>
      <c r="AA300" s="28">
        <f t="shared" si="26"/>
        <v>1133.5632741633035</v>
      </c>
      <c r="AB300" s="28">
        <f t="shared" si="27"/>
        <v>618.08143718952067</v>
      </c>
      <c r="AC300" s="28">
        <f t="shared" si="28"/>
        <v>696.82840642141628</v>
      </c>
      <c r="AD300" s="28">
        <f t="shared" si="29"/>
        <v>348.20744356932897</v>
      </c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</row>
    <row r="301" spans="1:137" ht="56" customHeight="1">
      <c r="A301" s="1" t="s">
        <v>0</v>
      </c>
      <c r="B301" s="1" t="s">
        <v>1</v>
      </c>
      <c r="C301" s="2" t="s">
        <v>2</v>
      </c>
      <c r="D301" s="2" t="s">
        <v>17</v>
      </c>
      <c r="E301" s="3">
        <v>937</v>
      </c>
      <c r="F301" s="1">
        <v>764</v>
      </c>
      <c r="G301" s="3" t="s">
        <v>63</v>
      </c>
      <c r="H301" s="1" t="s">
        <v>64</v>
      </c>
      <c r="I301" s="3" t="s">
        <v>12</v>
      </c>
      <c r="J301" s="3" t="s">
        <v>85</v>
      </c>
      <c r="K301" s="3" t="s">
        <v>114</v>
      </c>
      <c r="L301" s="3"/>
      <c r="M301" s="1" t="s">
        <v>21</v>
      </c>
      <c r="N301" s="1"/>
      <c r="O301" s="1"/>
      <c r="P301" s="4">
        <v>2.7</v>
      </c>
      <c r="Q301" s="4">
        <v>2.52</v>
      </c>
      <c r="R301" s="4">
        <v>0</v>
      </c>
      <c r="S301" s="28">
        <f>(10^(((LOG((P301*Q301)))*1.689)+1.776))</f>
        <v>1522.4355308903268</v>
      </c>
      <c r="T301" s="3" t="s">
        <v>122</v>
      </c>
      <c r="U301" s="3">
        <v>0.94199999999999995</v>
      </c>
      <c r="V301" s="3">
        <v>29.2</v>
      </c>
      <c r="W301" s="3" t="s">
        <v>167</v>
      </c>
      <c r="X301" s="1"/>
      <c r="Y301" s="28">
        <f t="shared" si="24"/>
        <v>1522.4355308903268</v>
      </c>
      <c r="Z301" s="28">
        <f t="shared" si="25"/>
        <v>379.44292318407594</v>
      </c>
      <c r="AA301" s="28">
        <f t="shared" si="26"/>
        <v>973.5877246655657</v>
      </c>
      <c r="AB301" s="28">
        <f t="shared" si="27"/>
        <v>528.46144113257481</v>
      </c>
      <c r="AC301" s="28">
        <f t="shared" si="28"/>
        <v>601.74048429073025</v>
      </c>
      <c r="AD301" s="28">
        <f t="shared" si="29"/>
        <v>304.90428532116448</v>
      </c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</row>
    <row r="302" spans="1:137" ht="56" customHeight="1">
      <c r="A302" s="1" t="s">
        <v>0</v>
      </c>
      <c r="B302" s="1" t="s">
        <v>1</v>
      </c>
      <c r="C302" s="2" t="s">
        <v>2</v>
      </c>
      <c r="D302" s="2" t="s">
        <v>17</v>
      </c>
      <c r="E302" s="3">
        <v>937</v>
      </c>
      <c r="F302" s="1">
        <v>492</v>
      </c>
      <c r="G302" s="3" t="s">
        <v>63</v>
      </c>
      <c r="H302" s="1" t="s">
        <v>64</v>
      </c>
      <c r="I302" s="3" t="s">
        <v>12</v>
      </c>
      <c r="J302" s="3" t="s">
        <v>87</v>
      </c>
      <c r="K302" s="3" t="s">
        <v>157</v>
      </c>
      <c r="L302" s="3"/>
      <c r="M302" s="1" t="s">
        <v>21</v>
      </c>
      <c r="N302" s="1"/>
      <c r="O302" s="1"/>
      <c r="P302" s="4">
        <v>3.9020000000000001</v>
      </c>
      <c r="Q302" s="4">
        <v>3.47</v>
      </c>
      <c r="R302" s="4">
        <v>0</v>
      </c>
      <c r="S302" s="28">
        <f>(10^(((LOG((P302*Q302)))*1.734)+1.279))</f>
        <v>1742.7031929320087</v>
      </c>
      <c r="T302" s="3" t="s">
        <v>161</v>
      </c>
      <c r="U302" s="3">
        <v>0.93100000000000005</v>
      </c>
      <c r="V302" s="3">
        <v>32.4</v>
      </c>
      <c r="W302" s="3" t="s">
        <v>162</v>
      </c>
      <c r="X302" s="1"/>
      <c r="Y302" s="28">
        <f t="shared" si="24"/>
        <v>4867.4407491825596</v>
      </c>
      <c r="Z302" s="28">
        <f t="shared" si="25"/>
        <v>1065.1851661087405</v>
      </c>
      <c r="AA302" s="28">
        <f t="shared" si="26"/>
        <v>3102.0056885923614</v>
      </c>
      <c r="AB302" s="28">
        <f t="shared" si="27"/>
        <v>1742.7031929320087</v>
      </c>
      <c r="AC302" s="28">
        <f t="shared" si="28"/>
        <v>1839.693972773877</v>
      </c>
      <c r="AD302" s="28">
        <f t="shared" si="29"/>
        <v>838.44891599730374</v>
      </c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</row>
    <row r="303" spans="1:137" ht="56" customHeight="1">
      <c r="A303" s="1" t="s">
        <v>0</v>
      </c>
      <c r="B303" s="1" t="s">
        <v>1</v>
      </c>
      <c r="C303" s="2" t="s">
        <v>2</v>
      </c>
      <c r="D303" s="2" t="s">
        <v>17</v>
      </c>
      <c r="E303" s="3">
        <v>937</v>
      </c>
      <c r="F303" s="1">
        <v>492</v>
      </c>
      <c r="G303" s="3" t="s">
        <v>63</v>
      </c>
      <c r="H303" s="1" t="s">
        <v>64</v>
      </c>
      <c r="I303" s="3" t="s">
        <v>12</v>
      </c>
      <c r="J303" s="3" t="s">
        <v>87</v>
      </c>
      <c r="K303" s="3" t="s">
        <v>157</v>
      </c>
      <c r="L303" s="3"/>
      <c r="M303" s="1" t="s">
        <v>8</v>
      </c>
      <c r="N303" s="1"/>
      <c r="O303" s="1"/>
      <c r="P303" s="4">
        <v>3.4509999999999996</v>
      </c>
      <c r="Q303" s="4">
        <v>3.44</v>
      </c>
      <c r="R303" s="4">
        <v>0</v>
      </c>
      <c r="S303" s="28">
        <f>(10^(((LOG((P303*Q303)))*1.734)+1.279))</f>
        <v>1387.3591373253491</v>
      </c>
      <c r="T303" s="3" t="s">
        <v>161</v>
      </c>
      <c r="U303" s="3">
        <v>0.93100000000000005</v>
      </c>
      <c r="V303" s="3">
        <v>32.4</v>
      </c>
      <c r="W303" s="3" t="s">
        <v>162</v>
      </c>
      <c r="X303" s="1"/>
      <c r="Y303" s="28">
        <f t="shared" si="24"/>
        <v>3897.9498360697098</v>
      </c>
      <c r="Z303" s="28">
        <f t="shared" si="25"/>
        <v>874.49051389099952</v>
      </c>
      <c r="AA303" s="28">
        <f t="shared" si="26"/>
        <v>2485.785948511128</v>
      </c>
      <c r="AB303" s="28">
        <f t="shared" si="27"/>
        <v>1387.3591373253491</v>
      </c>
      <c r="AC303" s="28">
        <f t="shared" si="28"/>
        <v>1485.9134870021101</v>
      </c>
      <c r="AD303" s="28">
        <f t="shared" si="29"/>
        <v>691.06675464760042</v>
      </c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</row>
    <row r="304" spans="1:137" ht="56" customHeight="1">
      <c r="A304" s="1" t="s">
        <v>0</v>
      </c>
      <c r="B304" s="1" t="s">
        <v>1</v>
      </c>
      <c r="C304" s="2" t="s">
        <v>2</v>
      </c>
      <c r="D304" s="2" t="s">
        <v>17</v>
      </c>
      <c r="E304" s="3">
        <v>937</v>
      </c>
      <c r="F304" s="1">
        <v>764</v>
      </c>
      <c r="G304" s="3" t="s">
        <v>63</v>
      </c>
      <c r="H304" s="1" t="s">
        <v>64</v>
      </c>
      <c r="I304" s="3" t="s">
        <v>12</v>
      </c>
      <c r="J304" s="3" t="s">
        <v>87</v>
      </c>
      <c r="K304" s="3" t="s">
        <v>157</v>
      </c>
      <c r="L304" s="3"/>
      <c r="M304" s="1" t="s">
        <v>8</v>
      </c>
      <c r="N304" s="1"/>
      <c r="O304" s="1"/>
      <c r="P304" s="4">
        <v>3.0190000000000001</v>
      </c>
      <c r="Q304" s="4">
        <v>2.67</v>
      </c>
      <c r="R304" s="4">
        <v>0</v>
      </c>
      <c r="S304" s="28">
        <f>(10^(((LOG((P304*Q304)))*1.734)+1.279))</f>
        <v>709.01131355120413</v>
      </c>
      <c r="T304" s="3" t="s">
        <v>161</v>
      </c>
      <c r="U304" s="3">
        <v>0.93100000000000005</v>
      </c>
      <c r="V304" s="3">
        <v>32.4</v>
      </c>
      <c r="W304" s="3" t="s">
        <v>162</v>
      </c>
      <c r="X304" s="1"/>
      <c r="Y304" s="28">
        <f t="shared" si="24"/>
        <v>2027.0586676686182</v>
      </c>
      <c r="Z304" s="28">
        <f t="shared" si="25"/>
        <v>489.28461669498563</v>
      </c>
      <c r="AA304" s="28">
        <f t="shared" si="26"/>
        <v>1295.1928744607449</v>
      </c>
      <c r="AB304" s="28">
        <f t="shared" si="27"/>
        <v>709.01131355120413</v>
      </c>
      <c r="AC304" s="28">
        <f t="shared" si="28"/>
        <v>792.41371565331758</v>
      </c>
      <c r="AD304" s="28">
        <f t="shared" si="29"/>
        <v>391.17431466026352</v>
      </c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</row>
    <row r="305" spans="1:137" ht="56" customHeight="1">
      <c r="A305" s="1" t="s">
        <v>0</v>
      </c>
      <c r="B305" s="1" t="s">
        <v>1</v>
      </c>
      <c r="C305" s="2" t="s">
        <v>2</v>
      </c>
      <c r="D305" s="2" t="s">
        <v>17</v>
      </c>
      <c r="E305" s="3">
        <v>937</v>
      </c>
      <c r="F305" s="1">
        <v>492</v>
      </c>
      <c r="G305" s="3" t="s">
        <v>63</v>
      </c>
      <c r="H305" s="1" t="s">
        <v>64</v>
      </c>
      <c r="I305" s="3" t="s">
        <v>12</v>
      </c>
      <c r="J305" s="3" t="s">
        <v>88</v>
      </c>
      <c r="K305" s="3" t="s">
        <v>121</v>
      </c>
      <c r="L305" s="3"/>
      <c r="M305" s="1" t="s">
        <v>8</v>
      </c>
      <c r="N305" s="1"/>
      <c r="O305" s="1"/>
      <c r="P305" s="4">
        <v>3.97</v>
      </c>
      <c r="Q305" s="4">
        <v>3.35</v>
      </c>
      <c r="R305" s="4">
        <v>0</v>
      </c>
      <c r="S305" s="28">
        <f>10^(((LOG((P305*Q305)))*1.624)+1.427)</f>
        <v>1786.9341537900912</v>
      </c>
      <c r="T305" s="3" t="s">
        <v>147</v>
      </c>
      <c r="U305" s="3">
        <v>0.94299999999999995</v>
      </c>
      <c r="V305" s="3">
        <v>29.1</v>
      </c>
      <c r="W305" s="3" t="s">
        <v>166</v>
      </c>
      <c r="X305" s="1"/>
      <c r="Y305" s="28">
        <f t="shared" si="24"/>
        <v>4722.3464449648836</v>
      </c>
      <c r="Z305" s="28">
        <f t="shared" si="25"/>
        <v>1036.9384312559639</v>
      </c>
      <c r="AA305" s="28">
        <f t="shared" si="26"/>
        <v>3009.8071422599237</v>
      </c>
      <c r="AB305" s="28">
        <f t="shared" si="27"/>
        <v>1689.3920033040686</v>
      </c>
      <c r="AC305" s="28">
        <f t="shared" si="28"/>
        <v>1786.9341537900912</v>
      </c>
      <c r="AD305" s="28">
        <f t="shared" si="29"/>
        <v>816.65365718034423</v>
      </c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</row>
    <row r="306" spans="1:137" ht="56" customHeight="1">
      <c r="A306" s="1" t="s">
        <v>0</v>
      </c>
      <c r="B306" s="1" t="s">
        <v>1</v>
      </c>
      <c r="C306" s="2" t="s">
        <v>2</v>
      </c>
      <c r="D306" s="2" t="s">
        <v>17</v>
      </c>
      <c r="E306" s="3">
        <v>937</v>
      </c>
      <c r="F306" s="1">
        <v>492</v>
      </c>
      <c r="G306" s="3" t="s">
        <v>63</v>
      </c>
      <c r="H306" s="1" t="s">
        <v>64</v>
      </c>
      <c r="I306" s="3" t="s">
        <v>12</v>
      </c>
      <c r="J306" s="3" t="s">
        <v>88</v>
      </c>
      <c r="K306" s="3" t="s">
        <v>121</v>
      </c>
      <c r="L306" s="3"/>
      <c r="M306" s="1" t="s">
        <v>21</v>
      </c>
      <c r="N306" s="1"/>
      <c r="O306" s="1"/>
      <c r="P306" s="4">
        <v>4.0200000000000005</v>
      </c>
      <c r="Q306" s="4">
        <v>2.9359999999999999</v>
      </c>
      <c r="R306" s="4">
        <v>0</v>
      </c>
      <c r="S306" s="28">
        <f>10^(((LOG((P306*Q306)))*1.624)+1.427)</f>
        <v>1471.969927565041</v>
      </c>
      <c r="T306" s="3" t="s">
        <v>147</v>
      </c>
      <c r="U306" s="3">
        <v>0.94299999999999995</v>
      </c>
      <c r="V306" s="3">
        <v>29.1</v>
      </c>
      <c r="W306" s="3" t="s">
        <v>166</v>
      </c>
      <c r="X306" s="1"/>
      <c r="Y306" s="28">
        <f t="shared" si="24"/>
        <v>3859.915294398123</v>
      </c>
      <c r="Z306" s="28">
        <f t="shared" si="25"/>
        <v>866.90829096919913</v>
      </c>
      <c r="AA306" s="28">
        <f t="shared" si="26"/>
        <v>2461.602156406932</v>
      </c>
      <c r="AB306" s="28">
        <f t="shared" si="27"/>
        <v>1373.4630143550378</v>
      </c>
      <c r="AC306" s="28">
        <f t="shared" si="28"/>
        <v>1471.969927565041</v>
      </c>
      <c r="AD306" s="28">
        <f t="shared" si="29"/>
        <v>685.19422405957107</v>
      </c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</row>
    <row r="307" spans="1:137" ht="56" customHeight="1">
      <c r="A307" s="1" t="s">
        <v>0</v>
      </c>
      <c r="B307" s="1" t="s">
        <v>1</v>
      </c>
      <c r="C307" s="2" t="s">
        <v>2</v>
      </c>
      <c r="D307" s="2" t="s">
        <v>28</v>
      </c>
      <c r="E307" s="3">
        <v>1018</v>
      </c>
      <c r="F307" s="1">
        <v>2</v>
      </c>
      <c r="G307" s="3" t="s">
        <v>33</v>
      </c>
      <c r="H307" s="1" t="s">
        <v>34</v>
      </c>
      <c r="I307" s="3" t="s">
        <v>6</v>
      </c>
      <c r="J307" s="3" t="s">
        <v>32</v>
      </c>
      <c r="K307" s="3" t="s">
        <v>118</v>
      </c>
      <c r="L307" s="3"/>
      <c r="M307" s="1" t="s">
        <v>8</v>
      </c>
      <c r="N307" s="1"/>
      <c r="O307" s="1"/>
      <c r="P307" s="4">
        <v>2.98</v>
      </c>
      <c r="Q307" s="4">
        <v>1.534</v>
      </c>
      <c r="R307" s="4">
        <v>0</v>
      </c>
      <c r="S307" s="28">
        <f>((10^(((LOG((P307*Q307)))*1.689)+1.776)))</f>
        <v>777.69678289855153</v>
      </c>
      <c r="T307" s="3" t="s">
        <v>122</v>
      </c>
      <c r="U307" s="3">
        <v>0.94199999999999995</v>
      </c>
      <c r="V307" s="3">
        <v>29.2</v>
      </c>
      <c r="W307" s="3" t="s">
        <v>125</v>
      </c>
      <c r="X307" s="1"/>
      <c r="Y307" s="28">
        <f t="shared" si="24"/>
        <v>777.69678289855153</v>
      </c>
      <c r="Z307" s="28">
        <f t="shared" si="25"/>
        <v>208.95965161958338</v>
      </c>
      <c r="AA307" s="28">
        <f t="shared" si="26"/>
        <v>498.32203831899665</v>
      </c>
      <c r="AB307" s="28">
        <f t="shared" si="27"/>
        <v>265.16254304772434</v>
      </c>
      <c r="AC307" s="28">
        <f t="shared" si="28"/>
        <v>315.43334168579611</v>
      </c>
      <c r="AD307" s="28">
        <f t="shared" si="29"/>
        <v>169.92652916696667</v>
      </c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</row>
    <row r="308" spans="1:137" ht="56" customHeight="1">
      <c r="A308" s="1" t="s">
        <v>0</v>
      </c>
      <c r="B308" s="1" t="s">
        <v>1</v>
      </c>
      <c r="C308" s="2" t="s">
        <v>2</v>
      </c>
      <c r="D308" s="2" t="s">
        <v>28</v>
      </c>
      <c r="E308" s="3">
        <v>1018</v>
      </c>
      <c r="F308" s="1">
        <v>3</v>
      </c>
      <c r="G308" s="3" t="s">
        <v>33</v>
      </c>
      <c r="H308" s="1" t="s">
        <v>34</v>
      </c>
      <c r="I308" s="3" t="s">
        <v>6</v>
      </c>
      <c r="J308" s="3" t="s">
        <v>32</v>
      </c>
      <c r="K308" s="3" t="s">
        <v>118</v>
      </c>
      <c r="L308" s="3"/>
      <c r="M308" s="1" t="s">
        <v>8</v>
      </c>
      <c r="N308" s="1"/>
      <c r="O308" s="1"/>
      <c r="P308" s="4">
        <v>3.2399999999999998</v>
      </c>
      <c r="Q308" s="4">
        <v>2.1149999999999998</v>
      </c>
      <c r="R308" s="4">
        <v>0</v>
      </c>
      <c r="S308" s="28">
        <f>((10^(((LOG((P308*Q308)))*1.689)+1.776)))</f>
        <v>1540.8477909064934</v>
      </c>
      <c r="T308" s="3" t="s">
        <v>122</v>
      </c>
      <c r="U308" s="3">
        <v>0.94199999999999995</v>
      </c>
      <c r="V308" s="3">
        <v>29.2</v>
      </c>
      <c r="W308" s="3" t="s">
        <v>126</v>
      </c>
      <c r="X308" s="1"/>
      <c r="Y308" s="28">
        <f t="shared" si="24"/>
        <v>1540.8477909064934</v>
      </c>
      <c r="Z308" s="28">
        <f t="shared" si="25"/>
        <v>383.51563420564781</v>
      </c>
      <c r="AA308" s="28">
        <f t="shared" si="26"/>
        <v>985.32718066117775</v>
      </c>
      <c r="AB308" s="28">
        <f t="shared" si="27"/>
        <v>535.02396093734501</v>
      </c>
      <c r="AC308" s="28">
        <f t="shared" si="28"/>
        <v>608.73621586756326</v>
      </c>
      <c r="AD308" s="28">
        <f t="shared" si="29"/>
        <v>308.11114749212874</v>
      </c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</row>
    <row r="309" spans="1:137" ht="56" customHeight="1">
      <c r="A309" s="1" t="s">
        <v>0</v>
      </c>
      <c r="B309" s="1" t="s">
        <v>1</v>
      </c>
      <c r="C309" s="2" t="s">
        <v>2</v>
      </c>
      <c r="D309" s="2" t="s">
        <v>28</v>
      </c>
      <c r="E309" s="3">
        <v>1018</v>
      </c>
      <c r="F309" s="1">
        <v>8</v>
      </c>
      <c r="G309" s="3" t="s">
        <v>33</v>
      </c>
      <c r="H309" s="1" t="s">
        <v>34</v>
      </c>
      <c r="I309" s="3" t="s">
        <v>6</v>
      </c>
      <c r="J309" s="3" t="s">
        <v>32</v>
      </c>
      <c r="K309" s="3" t="s">
        <v>118</v>
      </c>
      <c r="L309" s="3"/>
      <c r="M309" s="1" t="s">
        <v>21</v>
      </c>
      <c r="N309" s="1"/>
      <c r="O309" s="1"/>
      <c r="P309" s="4">
        <v>2.96</v>
      </c>
      <c r="Q309" s="4">
        <v>1.73</v>
      </c>
      <c r="R309" s="4">
        <v>0</v>
      </c>
      <c r="S309" s="28">
        <f>((10^(((LOG((P309*Q309)))*1.689)+1.776)))</f>
        <v>942.04482498098321</v>
      </c>
      <c r="T309" s="3" t="s">
        <v>122</v>
      </c>
      <c r="U309" s="3">
        <v>0.94199999999999995</v>
      </c>
      <c r="V309" s="3">
        <v>29.2</v>
      </c>
      <c r="W309" s="3" t="s">
        <v>127</v>
      </c>
      <c r="X309" s="1"/>
      <c r="Y309" s="28">
        <f t="shared" si="24"/>
        <v>942.04482498098321</v>
      </c>
      <c r="Z309" s="28">
        <f t="shared" si="25"/>
        <v>247.74603993135065</v>
      </c>
      <c r="AA309" s="28">
        <f t="shared" si="26"/>
        <v>603.28826704515325</v>
      </c>
      <c r="AB309" s="28">
        <f t="shared" si="27"/>
        <v>322.8432939964502</v>
      </c>
      <c r="AC309" s="28">
        <f t="shared" si="28"/>
        <v>379.28407663940322</v>
      </c>
      <c r="AD309" s="28">
        <f t="shared" si="29"/>
        <v>200.78283721657294</v>
      </c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</row>
    <row r="310" spans="1:137" ht="56" customHeight="1">
      <c r="A310" s="1" t="s">
        <v>0</v>
      </c>
      <c r="B310" s="1" t="s">
        <v>1</v>
      </c>
      <c r="C310" s="2" t="s">
        <v>2</v>
      </c>
      <c r="D310" s="2" t="s">
        <v>28</v>
      </c>
      <c r="E310" s="3">
        <v>1018</v>
      </c>
      <c r="F310" s="1">
        <v>11</v>
      </c>
      <c r="G310" s="3" t="s">
        <v>33</v>
      </c>
      <c r="H310" s="1" t="s">
        <v>34</v>
      </c>
      <c r="I310" s="3" t="s">
        <v>6</v>
      </c>
      <c r="J310" s="3" t="s">
        <v>32</v>
      </c>
      <c r="K310" s="3" t="s">
        <v>118</v>
      </c>
      <c r="L310" s="3"/>
      <c r="M310" s="1" t="s">
        <v>21</v>
      </c>
      <c r="N310" s="1"/>
      <c r="O310" s="11"/>
      <c r="P310" s="12">
        <v>3.1070000000000002</v>
      </c>
      <c r="Q310" s="12">
        <v>1.8539999999999999</v>
      </c>
      <c r="R310" s="12">
        <v>0</v>
      </c>
      <c r="S310" s="28">
        <f>((10^(((LOG((P310*Q310)))*1.689)+1.776)))</f>
        <v>1149.2161231845064</v>
      </c>
      <c r="T310" s="3" t="s">
        <v>122</v>
      </c>
      <c r="U310" s="3">
        <v>0.94199999999999995</v>
      </c>
      <c r="V310" s="3">
        <v>29.2</v>
      </c>
      <c r="W310" s="3" t="s">
        <v>128</v>
      </c>
      <c r="X310" s="1"/>
      <c r="Y310" s="28">
        <f t="shared" si="24"/>
        <v>1149.2161231845064</v>
      </c>
      <c r="Z310" s="28">
        <f t="shared" si="25"/>
        <v>295.58097311821086</v>
      </c>
      <c r="AA310" s="28">
        <f t="shared" si="26"/>
        <v>735.52841565655342</v>
      </c>
      <c r="AB310" s="28">
        <f t="shared" si="27"/>
        <v>395.93327718419613</v>
      </c>
      <c r="AC310" s="28">
        <f t="shared" si="28"/>
        <v>459.16882740547254</v>
      </c>
      <c r="AD310" s="28">
        <f t="shared" si="29"/>
        <v>238.70578549761404</v>
      </c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</row>
    <row r="311" spans="1:137" ht="56" customHeight="1">
      <c r="A311" s="1" t="s">
        <v>0</v>
      </c>
      <c r="B311" s="1" t="s">
        <v>1</v>
      </c>
      <c r="C311" s="2" t="s">
        <v>2</v>
      </c>
      <c r="D311" s="2" t="s">
        <v>28</v>
      </c>
      <c r="E311" s="3">
        <v>1018</v>
      </c>
      <c r="F311" s="1">
        <v>12</v>
      </c>
      <c r="G311" s="3" t="s">
        <v>33</v>
      </c>
      <c r="H311" s="1" t="s">
        <v>34</v>
      </c>
      <c r="I311" s="3" t="s">
        <v>6</v>
      </c>
      <c r="J311" s="3" t="s">
        <v>32</v>
      </c>
      <c r="K311" s="3" t="s">
        <v>118</v>
      </c>
      <c r="L311" s="3"/>
      <c r="M311" s="1" t="s">
        <v>8</v>
      </c>
      <c r="N311" s="1"/>
      <c r="O311" s="1"/>
      <c r="P311" s="4">
        <v>2.52</v>
      </c>
      <c r="Q311" s="4">
        <v>1.65</v>
      </c>
      <c r="R311" s="4">
        <v>0</v>
      </c>
      <c r="S311" s="28">
        <f>((10^(((LOG((P311*Q311)))*1.689)+1.776)))</f>
        <v>662.66784128818858</v>
      </c>
      <c r="T311" s="3" t="s">
        <v>122</v>
      </c>
      <c r="U311" s="3">
        <v>0.94199999999999995</v>
      </c>
      <c r="V311" s="3">
        <v>29.2</v>
      </c>
      <c r="W311" s="3" t="s">
        <v>129</v>
      </c>
      <c r="X311" s="1"/>
      <c r="Y311" s="28">
        <f t="shared" si="24"/>
        <v>662.66784128818858</v>
      </c>
      <c r="Z311" s="28">
        <f t="shared" si="25"/>
        <v>181.27033088348767</v>
      </c>
      <c r="AA311" s="28">
        <f t="shared" si="26"/>
        <v>424.81659410415688</v>
      </c>
      <c r="AB311" s="28">
        <f t="shared" si="27"/>
        <v>224.9809244574125</v>
      </c>
      <c r="AC311" s="28">
        <f t="shared" si="28"/>
        <v>270.43842851120638</v>
      </c>
      <c r="AD311" s="28">
        <f t="shared" si="29"/>
        <v>147.82918852346631</v>
      </c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</row>
    <row r="312" spans="1:137" ht="56" customHeight="1">
      <c r="A312" s="1" t="s">
        <v>0</v>
      </c>
      <c r="B312" s="1" t="s">
        <v>1</v>
      </c>
      <c r="C312" s="2" t="s">
        <v>2</v>
      </c>
      <c r="D312" s="2" t="s">
        <v>28</v>
      </c>
      <c r="E312" s="3">
        <v>1018</v>
      </c>
      <c r="F312" s="1">
        <v>13</v>
      </c>
      <c r="G312" s="3" t="s">
        <v>33</v>
      </c>
      <c r="H312" s="1" t="s">
        <v>34</v>
      </c>
      <c r="I312" s="3" t="s">
        <v>6</v>
      </c>
      <c r="J312" s="3" t="s">
        <v>32</v>
      </c>
      <c r="K312" s="3" t="s">
        <v>118</v>
      </c>
      <c r="L312" s="3"/>
      <c r="M312" s="1" t="s">
        <v>21</v>
      </c>
      <c r="N312" s="1"/>
      <c r="O312" s="11"/>
      <c r="P312" s="12">
        <v>3.0300000000000002</v>
      </c>
      <c r="Q312" s="12">
        <v>1.9410000000000001</v>
      </c>
      <c r="R312" s="12">
        <v>0</v>
      </c>
      <c r="S312" s="28">
        <f>((10^(((LOG((P312*Q312)))*1.689)+1.776)))</f>
        <v>1190.2322918610641</v>
      </c>
      <c r="T312" s="3" t="s">
        <v>122</v>
      </c>
      <c r="U312" s="3">
        <v>0.94199999999999995</v>
      </c>
      <c r="V312" s="3">
        <v>29.2</v>
      </c>
      <c r="W312" s="3" t="s">
        <v>130</v>
      </c>
      <c r="X312" s="1"/>
      <c r="Y312" s="28">
        <f t="shared" si="24"/>
        <v>1190.2322918610641</v>
      </c>
      <c r="Z312" s="28">
        <f t="shared" si="25"/>
        <v>304.93146890460548</v>
      </c>
      <c r="AA312" s="28">
        <f t="shared" si="26"/>
        <v>761.70075837505453</v>
      </c>
      <c r="AB312" s="28">
        <f t="shared" si="27"/>
        <v>410.44767146425767</v>
      </c>
      <c r="AC312" s="28">
        <f t="shared" si="28"/>
        <v>474.9154498165783</v>
      </c>
      <c r="AD312" s="28">
        <f t="shared" si="29"/>
        <v>246.10373278118286</v>
      </c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</row>
    <row r="313" spans="1:137" ht="56" customHeight="1">
      <c r="A313" s="1" t="s">
        <v>0</v>
      </c>
      <c r="B313" s="1" t="s">
        <v>1</v>
      </c>
      <c r="C313" s="2" t="s">
        <v>2</v>
      </c>
      <c r="D313" s="2" t="s">
        <v>28</v>
      </c>
      <c r="E313" s="3">
        <v>1018</v>
      </c>
      <c r="F313" s="1">
        <v>70</v>
      </c>
      <c r="G313" s="3" t="s">
        <v>33</v>
      </c>
      <c r="H313" s="1" t="s">
        <v>34</v>
      </c>
      <c r="I313" s="3" t="s">
        <v>6</v>
      </c>
      <c r="J313" s="3" t="s">
        <v>32</v>
      </c>
      <c r="K313" s="3" t="s">
        <v>118</v>
      </c>
      <c r="L313" s="3"/>
      <c r="M313" s="1" t="s">
        <v>21</v>
      </c>
      <c r="N313" s="1"/>
      <c r="O313" s="11"/>
      <c r="P313" s="12">
        <v>3.1219999999999999</v>
      </c>
      <c r="Q313" s="12">
        <v>1.9300000000000002</v>
      </c>
      <c r="R313" s="12">
        <v>0</v>
      </c>
      <c r="S313" s="28">
        <f>((10^(((LOG((P313*Q313)))*1.689)+1.776)))</f>
        <v>1239.9479669721002</v>
      </c>
      <c r="T313" s="3" t="s">
        <v>122</v>
      </c>
      <c r="U313" s="3">
        <v>0.94199999999999995</v>
      </c>
      <c r="V313" s="3">
        <v>29.2</v>
      </c>
      <c r="W313" s="3" t="s">
        <v>131</v>
      </c>
      <c r="X313" s="1"/>
      <c r="Y313" s="28">
        <f t="shared" si="24"/>
        <v>1239.9479669721002</v>
      </c>
      <c r="Z313" s="28">
        <f t="shared" si="25"/>
        <v>316.21707096735713</v>
      </c>
      <c r="AA313" s="28">
        <f t="shared" si="26"/>
        <v>793.42066891461263</v>
      </c>
      <c r="AB313" s="28">
        <f t="shared" si="27"/>
        <v>428.05839641934318</v>
      </c>
      <c r="AC313" s="28">
        <f t="shared" si="28"/>
        <v>493.97400755529026</v>
      </c>
      <c r="AD313" s="28">
        <f t="shared" si="29"/>
        <v>255.02667306350705</v>
      </c>
      <c r="EG313" s="7"/>
    </row>
    <row r="314" spans="1:137" ht="56" customHeight="1">
      <c r="A314" s="1" t="s">
        <v>0</v>
      </c>
      <c r="B314" s="1" t="s">
        <v>1</v>
      </c>
      <c r="C314" s="2" t="s">
        <v>2</v>
      </c>
      <c r="D314" s="2" t="s">
        <v>28</v>
      </c>
      <c r="E314" s="3">
        <v>1018</v>
      </c>
      <c r="F314" s="1">
        <v>71</v>
      </c>
      <c r="G314" s="3" t="s">
        <v>33</v>
      </c>
      <c r="H314" s="1" t="s">
        <v>34</v>
      </c>
      <c r="I314" s="3" t="s">
        <v>6</v>
      </c>
      <c r="J314" s="3" t="s">
        <v>32</v>
      </c>
      <c r="K314" s="3" t="s">
        <v>118</v>
      </c>
      <c r="L314" s="3"/>
      <c r="M314" s="1" t="s">
        <v>21</v>
      </c>
      <c r="N314" s="1"/>
      <c r="O314" s="11"/>
      <c r="P314" s="12">
        <v>2.6879999999999997</v>
      </c>
      <c r="Q314" s="12">
        <v>1.6670000000000003</v>
      </c>
      <c r="R314" s="12">
        <v>0</v>
      </c>
      <c r="S314" s="28">
        <f>((10^(((LOG((P314*Q314)))*1.689)+1.776)))</f>
        <v>751.89163922899832</v>
      </c>
      <c r="T314" s="3" t="s">
        <v>122</v>
      </c>
      <c r="U314" s="3">
        <v>0.94199999999999995</v>
      </c>
      <c r="V314" s="3">
        <v>29.2</v>
      </c>
      <c r="W314" s="3" t="s">
        <v>132</v>
      </c>
      <c r="X314" s="1"/>
      <c r="Y314" s="28">
        <f t="shared" si="24"/>
        <v>751.89163922899832</v>
      </c>
      <c r="Z314" s="28">
        <f t="shared" si="25"/>
        <v>202.79035538772789</v>
      </c>
      <c r="AA314" s="28">
        <f t="shared" si="26"/>
        <v>481.8350974284462</v>
      </c>
      <c r="AB314" s="28">
        <f t="shared" si="27"/>
        <v>256.13367131223453</v>
      </c>
      <c r="AC314" s="28">
        <f t="shared" si="28"/>
        <v>305.36308848380224</v>
      </c>
      <c r="AD314" s="28">
        <f t="shared" si="29"/>
        <v>165.0085129199542</v>
      </c>
    </row>
    <row r="315" spans="1:137" ht="56" customHeight="1">
      <c r="A315" s="1" t="s">
        <v>0</v>
      </c>
      <c r="B315" s="1" t="s">
        <v>1</v>
      </c>
      <c r="C315" s="2" t="s">
        <v>2</v>
      </c>
      <c r="D315" s="2" t="s">
        <v>28</v>
      </c>
      <c r="E315" s="3">
        <v>1018</v>
      </c>
      <c r="F315" s="1">
        <v>8</v>
      </c>
      <c r="G315" s="3" t="s">
        <v>33</v>
      </c>
      <c r="H315" s="1" t="s">
        <v>34</v>
      </c>
      <c r="I315" s="3" t="s">
        <v>6</v>
      </c>
      <c r="J315" s="3" t="s">
        <v>54</v>
      </c>
      <c r="K315" s="3" t="s">
        <v>121</v>
      </c>
      <c r="L315" s="3"/>
      <c r="M315" s="1" t="s">
        <v>21</v>
      </c>
      <c r="N315" s="1"/>
      <c r="O315" s="1"/>
      <c r="P315" s="4">
        <v>5.04</v>
      </c>
      <c r="Q315" s="4">
        <v>1.5</v>
      </c>
      <c r="R315" s="4">
        <v>0</v>
      </c>
      <c r="S315" s="28">
        <f>10^(((LOG((P315*Q315)))*1.624)+1.427)</f>
        <v>714.0348285083777</v>
      </c>
      <c r="T315" s="3" t="s">
        <v>147</v>
      </c>
      <c r="U315" s="3">
        <v>0.94299999999999995</v>
      </c>
      <c r="V315" s="3">
        <v>29.1</v>
      </c>
      <c r="W315" s="3" t="s">
        <v>142</v>
      </c>
      <c r="X315" s="1"/>
      <c r="Y315" s="28">
        <f t="shared" si="24"/>
        <v>1818.9606861461973</v>
      </c>
      <c r="Z315" s="28">
        <f t="shared" si="25"/>
        <v>444.40884418295991</v>
      </c>
      <c r="AA315" s="28">
        <f t="shared" si="26"/>
        <v>1162.6010306496526</v>
      </c>
      <c r="AB315" s="28">
        <f t="shared" si="27"/>
        <v>634.39067908982622</v>
      </c>
      <c r="AC315" s="28">
        <f t="shared" si="28"/>
        <v>714.0348285083777</v>
      </c>
      <c r="AD315" s="28">
        <f t="shared" si="29"/>
        <v>355.98118087850401</v>
      </c>
    </row>
    <row r="316" spans="1:137" ht="56" customHeight="1">
      <c r="A316" s="1" t="s">
        <v>0</v>
      </c>
      <c r="B316" s="1" t="s">
        <v>1</v>
      </c>
      <c r="C316" s="2" t="s">
        <v>2</v>
      </c>
      <c r="D316" s="2" t="s">
        <v>28</v>
      </c>
      <c r="E316" s="3">
        <v>1018</v>
      </c>
      <c r="F316" s="1">
        <v>12</v>
      </c>
      <c r="G316" s="3" t="s">
        <v>33</v>
      </c>
      <c r="H316" s="1" t="s">
        <v>34</v>
      </c>
      <c r="I316" s="3" t="s">
        <v>6</v>
      </c>
      <c r="J316" s="3" t="s">
        <v>54</v>
      </c>
      <c r="K316" s="3" t="s">
        <v>121</v>
      </c>
      <c r="L316" s="3"/>
      <c r="M316" s="1" t="s">
        <v>8</v>
      </c>
      <c r="N316" s="1"/>
      <c r="O316" s="1"/>
      <c r="P316" s="4">
        <v>4.085</v>
      </c>
      <c r="Q316" s="4">
        <v>1.48</v>
      </c>
      <c r="R316" s="4">
        <v>0</v>
      </c>
      <c r="S316" s="28">
        <f>10^(((LOG((P316*Q316)))*1.624)+1.427)</f>
        <v>496.68487219679957</v>
      </c>
      <c r="T316" s="3" t="s">
        <v>147</v>
      </c>
      <c r="U316" s="3">
        <v>0.94299999999999995</v>
      </c>
      <c r="V316" s="3">
        <v>29.1</v>
      </c>
      <c r="W316" s="3" t="s">
        <v>142</v>
      </c>
      <c r="X316" s="1"/>
      <c r="Y316" s="28">
        <f t="shared" si="24"/>
        <v>1247.0257693342146</v>
      </c>
      <c r="Z316" s="28">
        <f t="shared" si="25"/>
        <v>317.81959097532291</v>
      </c>
      <c r="AA316" s="28">
        <f t="shared" si="26"/>
        <v>797.93618356392722</v>
      </c>
      <c r="AB316" s="28">
        <f t="shared" si="27"/>
        <v>430.56710604557759</v>
      </c>
      <c r="AC316" s="28">
        <f t="shared" si="28"/>
        <v>496.68487219679957</v>
      </c>
      <c r="AD316" s="28">
        <f t="shared" si="29"/>
        <v>256.29318083241839</v>
      </c>
    </row>
    <row r="317" spans="1:137" ht="56" customHeight="1">
      <c r="A317" s="1" t="s">
        <v>0</v>
      </c>
      <c r="B317" s="1" t="s">
        <v>1</v>
      </c>
      <c r="C317" s="2" t="s">
        <v>2</v>
      </c>
      <c r="D317" s="2" t="s">
        <v>28</v>
      </c>
      <c r="E317" s="3">
        <v>1018</v>
      </c>
      <c r="F317" s="1" t="s">
        <v>70</v>
      </c>
      <c r="G317" s="3" t="s">
        <v>33</v>
      </c>
      <c r="H317" s="1" t="s">
        <v>34</v>
      </c>
      <c r="I317" s="3" t="s">
        <v>6</v>
      </c>
      <c r="J317" s="3" t="s">
        <v>65</v>
      </c>
      <c r="K317" s="3" t="s">
        <v>118</v>
      </c>
      <c r="L317" s="3"/>
      <c r="M317" s="1"/>
      <c r="N317" s="1"/>
      <c r="O317" s="1"/>
      <c r="P317" s="4">
        <v>3.3609999999999998</v>
      </c>
      <c r="Q317" s="4">
        <v>1.97</v>
      </c>
      <c r="R317" s="4">
        <v>0</v>
      </c>
      <c r="S317" s="28">
        <f>((10^(((LOG((P317*Q317)))*1.689)+1.776)))</f>
        <v>1453.9811411540318</v>
      </c>
      <c r="T317" s="3" t="s">
        <v>122</v>
      </c>
      <c r="U317" s="3">
        <v>0.94199999999999995</v>
      </c>
      <c r="V317" s="3">
        <v>29.2</v>
      </c>
      <c r="W317" s="3" t="s">
        <v>167</v>
      </c>
      <c r="X317" s="1"/>
      <c r="Y317" s="28">
        <f t="shared" si="24"/>
        <v>1453.9811411540318</v>
      </c>
      <c r="Z317" s="28">
        <f t="shared" si="25"/>
        <v>364.25213664069594</v>
      </c>
      <c r="AA317" s="28">
        <f t="shared" si="26"/>
        <v>929.93822532793683</v>
      </c>
      <c r="AB317" s="28">
        <f t="shared" si="27"/>
        <v>504.08159035182882</v>
      </c>
      <c r="AC317" s="28">
        <f t="shared" si="28"/>
        <v>575.70236763165587</v>
      </c>
      <c r="AD317" s="28">
        <f t="shared" si="29"/>
        <v>292.93688951422411</v>
      </c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</row>
    <row r="318" spans="1:137" ht="56" customHeight="1">
      <c r="A318" s="1" t="s">
        <v>0</v>
      </c>
      <c r="B318" s="1" t="s">
        <v>1</v>
      </c>
      <c r="C318" s="2" t="s">
        <v>2</v>
      </c>
      <c r="D318" s="2" t="s">
        <v>28</v>
      </c>
      <c r="E318" s="3">
        <v>1018</v>
      </c>
      <c r="F318" s="1" t="s">
        <v>70</v>
      </c>
      <c r="G318" s="3" t="s">
        <v>33</v>
      </c>
      <c r="H318" s="1" t="s">
        <v>34</v>
      </c>
      <c r="I318" s="3" t="s">
        <v>6</v>
      </c>
      <c r="J318" s="3" t="s">
        <v>65</v>
      </c>
      <c r="K318" s="3" t="s">
        <v>118</v>
      </c>
      <c r="L318" s="3"/>
      <c r="M318" s="1"/>
      <c r="N318" s="1"/>
      <c r="O318" s="1"/>
      <c r="P318" s="4">
        <v>3.2039999999999997</v>
      </c>
      <c r="Q318" s="4">
        <v>1.996</v>
      </c>
      <c r="R318" s="4">
        <v>0</v>
      </c>
      <c r="S318" s="28">
        <f>((10^(((LOG((P318*Q318)))*1.689)+1.776)))</f>
        <v>1371.1526013120395</v>
      </c>
      <c r="T318" s="3" t="s">
        <v>122</v>
      </c>
      <c r="U318" s="3">
        <v>0.94199999999999995</v>
      </c>
      <c r="V318" s="3">
        <v>29.2</v>
      </c>
      <c r="W318" s="3" t="s">
        <v>167</v>
      </c>
      <c r="X318" s="1"/>
      <c r="Y318" s="28">
        <f t="shared" si="24"/>
        <v>1371.1526013120395</v>
      </c>
      <c r="Z318" s="28">
        <f t="shared" si="25"/>
        <v>345.76383504133025</v>
      </c>
      <c r="AA318" s="28">
        <f t="shared" si="26"/>
        <v>877.11497685582276</v>
      </c>
      <c r="AB318" s="28">
        <f t="shared" si="27"/>
        <v>474.62343587153066</v>
      </c>
      <c r="AC318" s="28">
        <f t="shared" si="28"/>
        <v>544.13334920127852</v>
      </c>
      <c r="AD318" s="28">
        <f t="shared" si="29"/>
        <v>278.35817163343603</v>
      </c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</row>
    <row r="319" spans="1:137" ht="56" customHeight="1">
      <c r="A319" s="1" t="s">
        <v>0</v>
      </c>
      <c r="B319" s="1" t="s">
        <v>1</v>
      </c>
      <c r="C319" s="2" t="s">
        <v>2</v>
      </c>
      <c r="D319" s="2" t="s">
        <v>28</v>
      </c>
      <c r="E319" s="3">
        <v>1018</v>
      </c>
      <c r="F319" s="33"/>
      <c r="G319" s="3" t="s">
        <v>33</v>
      </c>
      <c r="H319" s="1" t="s">
        <v>34</v>
      </c>
      <c r="I319" s="3" t="s">
        <v>6</v>
      </c>
      <c r="J319" s="3" t="s">
        <v>65</v>
      </c>
      <c r="K319" s="3" t="s">
        <v>118</v>
      </c>
      <c r="L319" s="3"/>
      <c r="M319" s="1"/>
      <c r="N319" s="1"/>
      <c r="O319" s="11"/>
      <c r="P319" s="12">
        <v>3.556</v>
      </c>
      <c r="Q319" s="12">
        <v>2.4850000000000003</v>
      </c>
      <c r="R319" s="12">
        <v>0</v>
      </c>
      <c r="S319" s="28">
        <f>((10^(((LOG((P319*Q319)))*1.689)+1.776)))</f>
        <v>2367.4492474720769</v>
      </c>
      <c r="T319" s="3" t="s">
        <v>122</v>
      </c>
      <c r="U319" s="3">
        <v>0.94199999999999995</v>
      </c>
      <c r="V319" s="3">
        <v>29.2</v>
      </c>
      <c r="W319" s="3" t="s">
        <v>167</v>
      </c>
      <c r="X319" s="1"/>
      <c r="Y319" s="28">
        <f t="shared" si="24"/>
        <v>2367.4492474720769</v>
      </c>
      <c r="Z319" s="28">
        <f t="shared" si="25"/>
        <v>561.60661948952384</v>
      </c>
      <c r="AA319" s="28">
        <f t="shared" si="26"/>
        <v>1511.9911069778561</v>
      </c>
      <c r="AB319" s="28">
        <f t="shared" si="27"/>
        <v>831.50266227737848</v>
      </c>
      <c r="AC319" s="28">
        <f t="shared" si="28"/>
        <v>919.96636231697289</v>
      </c>
      <c r="AD319" s="28">
        <f t="shared" si="29"/>
        <v>447.75822645918004</v>
      </c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</row>
    <row r="320" spans="1:137" ht="56" customHeight="1">
      <c r="A320" s="1" t="s">
        <v>0</v>
      </c>
      <c r="B320" s="1" t="s">
        <v>1</v>
      </c>
      <c r="C320" s="2" t="s">
        <v>2</v>
      </c>
      <c r="D320" s="2" t="s">
        <v>28</v>
      </c>
      <c r="E320" s="3">
        <v>1018</v>
      </c>
      <c r="F320" s="1"/>
      <c r="G320" s="3" t="s">
        <v>33</v>
      </c>
      <c r="H320" s="1" t="s">
        <v>34</v>
      </c>
      <c r="I320" s="3" t="s">
        <v>6</v>
      </c>
      <c r="J320" s="3" t="s">
        <v>65</v>
      </c>
      <c r="K320" s="3" t="s">
        <v>118</v>
      </c>
      <c r="L320" s="3"/>
      <c r="M320" s="1"/>
      <c r="N320" s="1"/>
      <c r="O320" s="11"/>
      <c r="P320" s="12">
        <v>3.569</v>
      </c>
      <c r="Q320" s="12">
        <v>2.2489999999999997</v>
      </c>
      <c r="R320" s="12">
        <v>0</v>
      </c>
      <c r="S320" s="28">
        <f>((10^(((LOG((P320*Q320)))*1.689)+1.776)))</f>
        <v>2012.6178017082671</v>
      </c>
      <c r="T320" s="3" t="s">
        <v>122</v>
      </c>
      <c r="U320" s="3">
        <v>0.94199999999999995</v>
      </c>
      <c r="V320" s="3">
        <v>29.2</v>
      </c>
      <c r="W320" s="3" t="s">
        <v>167</v>
      </c>
      <c r="X320" s="1"/>
      <c r="Y320" s="28">
        <f t="shared" si="24"/>
        <v>2012.6178017082671</v>
      </c>
      <c r="Z320" s="28">
        <f t="shared" si="25"/>
        <v>486.18774209366978</v>
      </c>
      <c r="AA320" s="28">
        <f t="shared" si="26"/>
        <v>1285.9930743120372</v>
      </c>
      <c r="AB320" s="28">
        <f t="shared" si="27"/>
        <v>703.82620068927883</v>
      </c>
      <c r="AC320" s="28">
        <f t="shared" si="28"/>
        <v>786.98502674424094</v>
      </c>
      <c r="AD320" s="28">
        <f t="shared" si="29"/>
        <v>388.74778272494268</v>
      </c>
    </row>
    <row r="321" spans="1:137" ht="56" customHeight="1">
      <c r="A321" s="1" t="s">
        <v>0</v>
      </c>
      <c r="B321" s="1" t="s">
        <v>1</v>
      </c>
      <c r="C321" s="2" t="s">
        <v>2</v>
      </c>
      <c r="D321" s="2" t="s">
        <v>28</v>
      </c>
      <c r="E321" s="3">
        <v>1018</v>
      </c>
      <c r="F321" s="1"/>
      <c r="G321" s="3" t="s">
        <v>33</v>
      </c>
      <c r="H321" s="1" t="s">
        <v>34</v>
      </c>
      <c r="I321" s="3" t="s">
        <v>6</v>
      </c>
      <c r="J321" s="3" t="s">
        <v>65</v>
      </c>
      <c r="K321" s="3" t="s">
        <v>118</v>
      </c>
      <c r="L321" s="3"/>
      <c r="M321" s="1"/>
      <c r="N321" s="1"/>
      <c r="O321" s="11"/>
      <c r="P321" s="12">
        <v>3.339</v>
      </c>
      <c r="Q321" s="12">
        <v>2.2090000000000001</v>
      </c>
      <c r="R321" s="12">
        <v>0</v>
      </c>
      <c r="S321" s="28">
        <f>((10^(((LOG((P321*Q321)))*1.689)+1.776)))</f>
        <v>1744.7559815365314</v>
      </c>
      <c r="T321" s="3" t="s">
        <v>122</v>
      </c>
      <c r="U321" s="3">
        <v>0.94199999999999995</v>
      </c>
      <c r="V321" s="3">
        <v>29.2</v>
      </c>
      <c r="W321" s="3" t="s">
        <v>167</v>
      </c>
      <c r="X321" s="1"/>
      <c r="Y321" s="28">
        <f t="shared" si="24"/>
        <v>1744.7559815365314</v>
      </c>
      <c r="Z321" s="28">
        <f t="shared" si="25"/>
        <v>428.27054132276663</v>
      </c>
      <c r="AA321" s="28">
        <f t="shared" si="26"/>
        <v>1115.3101003149795</v>
      </c>
      <c r="AB321" s="28">
        <f t="shared" si="27"/>
        <v>607.83575326943514</v>
      </c>
      <c r="AC321" s="28">
        <f t="shared" si="28"/>
        <v>686.00440925543671</v>
      </c>
      <c r="AD321" s="28">
        <f t="shared" si="29"/>
        <v>343.30793246593493</v>
      </c>
    </row>
    <row r="322" spans="1:137" ht="56" customHeight="1">
      <c r="A322" s="1" t="s">
        <v>0</v>
      </c>
      <c r="B322" s="1" t="s">
        <v>1</v>
      </c>
      <c r="C322" s="2" t="s">
        <v>2</v>
      </c>
      <c r="D322" s="2" t="s">
        <v>28</v>
      </c>
      <c r="E322" s="3">
        <v>1018</v>
      </c>
      <c r="F322" s="1"/>
      <c r="G322" s="3" t="s">
        <v>33</v>
      </c>
      <c r="H322" s="1" t="s">
        <v>34</v>
      </c>
      <c r="I322" s="3" t="s">
        <v>6</v>
      </c>
      <c r="J322" s="3" t="s">
        <v>65</v>
      </c>
      <c r="K322" s="3" t="s">
        <v>118</v>
      </c>
      <c r="L322" s="3"/>
      <c r="M322" s="1"/>
      <c r="N322" s="1"/>
      <c r="O322" s="11"/>
      <c r="P322" s="12">
        <v>2.7229999999999999</v>
      </c>
      <c r="Q322" s="12">
        <v>2.573</v>
      </c>
      <c r="R322" s="12">
        <v>0</v>
      </c>
      <c r="S322" s="28">
        <f>((10^(((LOG((P322*Q322)))*1.689)+1.776)))</f>
        <v>1599.6621358339685</v>
      </c>
      <c r="T322" s="3" t="s">
        <v>122</v>
      </c>
      <c r="U322" s="3">
        <v>0.94199999999999995</v>
      </c>
      <c r="V322" s="3">
        <v>29.2</v>
      </c>
      <c r="W322" s="3" t="s">
        <v>167</v>
      </c>
      <c r="X322" s="1"/>
      <c r="Y322" s="28">
        <f t="shared" si="24"/>
        <v>1599.6621358339685</v>
      </c>
      <c r="Z322" s="28">
        <f t="shared" si="25"/>
        <v>396.48899850441001</v>
      </c>
      <c r="AA322" s="28">
        <f t="shared" si="26"/>
        <v>1022.8238069747291</v>
      </c>
      <c r="AB322" s="28">
        <f t="shared" si="27"/>
        <v>556.00052206845169</v>
      </c>
      <c r="AC322" s="28">
        <f t="shared" si="28"/>
        <v>631.06135023781178</v>
      </c>
      <c r="AD322" s="28">
        <f t="shared" si="29"/>
        <v>318.32190009942951</v>
      </c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</row>
    <row r="323" spans="1:137" ht="56" customHeight="1">
      <c r="A323" s="1" t="s">
        <v>0</v>
      </c>
      <c r="B323" s="1" t="s">
        <v>1</v>
      </c>
      <c r="C323" s="2" t="s">
        <v>2</v>
      </c>
      <c r="D323" s="2" t="s">
        <v>28</v>
      </c>
      <c r="E323" s="3">
        <v>1018</v>
      </c>
      <c r="F323" s="1"/>
      <c r="G323" s="3" t="s">
        <v>33</v>
      </c>
      <c r="H323" s="1" t="s">
        <v>34</v>
      </c>
      <c r="I323" s="3" t="s">
        <v>6</v>
      </c>
      <c r="J323" s="3" t="s">
        <v>65</v>
      </c>
      <c r="K323" s="3" t="s">
        <v>118</v>
      </c>
      <c r="L323" s="3"/>
      <c r="M323" s="1"/>
      <c r="N323" s="1"/>
      <c r="O323" s="11"/>
      <c r="P323" s="12">
        <v>3.2250000000000001</v>
      </c>
      <c r="Q323" s="12">
        <v>2.1510000000000002</v>
      </c>
      <c r="R323" s="12">
        <v>0</v>
      </c>
      <c r="S323" s="28">
        <f>((10^(((LOG((P323*Q323)))*1.689)+1.776)))</f>
        <v>1573.027620864008</v>
      </c>
      <c r="T323" s="3" t="s">
        <v>122</v>
      </c>
      <c r="U323" s="3">
        <v>0.94199999999999995</v>
      </c>
      <c r="V323" s="3">
        <v>29.2</v>
      </c>
      <c r="W323" s="3" t="s">
        <v>167</v>
      </c>
      <c r="X323" s="1"/>
      <c r="Y323" s="28">
        <f t="shared" ref="Y323:Y386" si="30">10^((((LOG(P323*Q323))*1.689)+1.776))</f>
        <v>1573.027620864008</v>
      </c>
      <c r="Z323" s="28">
        <f t="shared" ref="Z323:Z386" si="31">10^((((LOG(P323*Q323))*1.5)+1.33))</f>
        <v>390.62064611465831</v>
      </c>
      <c r="AA323" s="28">
        <f t="shared" ref="AA323:AA386" si="32">10^((((LOG(P323*Q323))*1.684)+1.586))</f>
        <v>1005.8436947606258</v>
      </c>
      <c r="AB323" s="28">
        <f t="shared" ref="AB323:AB386" si="33">10^((((LOG(P323*Q323))*1.734)+1.279))</f>
        <v>546.49853781256081</v>
      </c>
      <c r="AC323" s="28">
        <f t="shared" ref="AC323:AC386" si="34">10^((((LOG(P323*Q323))*1.624)+1.427))</f>
        <v>620.95523113743525</v>
      </c>
      <c r="AD323" s="28">
        <f t="shared" ref="AD323:AD386" si="35">10^((((LOG(P323*Q323))*1.47)+1.26))</f>
        <v>313.70402440778184</v>
      </c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</row>
    <row r="324" spans="1:137" ht="56" customHeight="1">
      <c r="A324" s="1" t="s">
        <v>0</v>
      </c>
      <c r="B324" s="1" t="s">
        <v>1</v>
      </c>
      <c r="C324" s="2" t="s">
        <v>2</v>
      </c>
      <c r="D324" s="2" t="s">
        <v>28</v>
      </c>
      <c r="E324" s="3">
        <v>1018</v>
      </c>
      <c r="F324" s="1"/>
      <c r="G324" s="3" t="s">
        <v>33</v>
      </c>
      <c r="H324" s="1" t="s">
        <v>34</v>
      </c>
      <c r="I324" s="3" t="s">
        <v>6</v>
      </c>
      <c r="J324" s="3" t="s">
        <v>65</v>
      </c>
      <c r="K324" s="3" t="s">
        <v>118</v>
      </c>
      <c r="L324" s="3"/>
      <c r="M324" s="1"/>
      <c r="N324" s="1"/>
      <c r="O324" s="11"/>
      <c r="P324" s="12">
        <v>3.2290000000000001</v>
      </c>
      <c r="Q324" s="12">
        <v>2.1280000000000001</v>
      </c>
      <c r="R324" s="12">
        <v>0</v>
      </c>
      <c r="S324" s="28">
        <f>((10^(((LOG((P324*Q324)))*1.689)+1.776)))</f>
        <v>1547.960948858733</v>
      </c>
      <c r="T324" s="3" t="s">
        <v>122</v>
      </c>
      <c r="U324" s="3">
        <v>0.94199999999999995</v>
      </c>
      <c r="V324" s="3">
        <v>29.2</v>
      </c>
      <c r="W324" s="3" t="s">
        <v>167</v>
      </c>
      <c r="X324" s="1"/>
      <c r="Y324" s="28">
        <f t="shared" si="30"/>
        <v>1547.960948858733</v>
      </c>
      <c r="Z324" s="28">
        <f t="shared" si="31"/>
        <v>385.08757215495405</v>
      </c>
      <c r="AA324" s="28">
        <f t="shared" si="32"/>
        <v>989.86234104501</v>
      </c>
      <c r="AB324" s="28">
        <f t="shared" si="33"/>
        <v>537.55980214872466</v>
      </c>
      <c r="AC324" s="28">
        <f t="shared" si="34"/>
        <v>611.43799417123103</v>
      </c>
      <c r="AD324" s="28">
        <f t="shared" si="35"/>
        <v>309.34871254401429</v>
      </c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</row>
    <row r="325" spans="1:137" ht="56" customHeight="1">
      <c r="A325" s="1" t="s">
        <v>0</v>
      </c>
      <c r="B325" s="1" t="s">
        <v>1</v>
      </c>
      <c r="C325" s="2" t="s">
        <v>2</v>
      </c>
      <c r="D325" s="2" t="s">
        <v>28</v>
      </c>
      <c r="E325" s="3">
        <v>1018</v>
      </c>
      <c r="F325" s="1"/>
      <c r="G325" s="3" t="s">
        <v>33</v>
      </c>
      <c r="H325" s="1" t="s">
        <v>34</v>
      </c>
      <c r="I325" s="3" t="s">
        <v>6</v>
      </c>
      <c r="J325" s="3" t="s">
        <v>65</v>
      </c>
      <c r="K325" s="3" t="s">
        <v>118</v>
      </c>
      <c r="L325" s="3"/>
      <c r="M325" s="1"/>
      <c r="N325" s="1"/>
      <c r="O325" s="11"/>
      <c r="P325" s="12">
        <v>3.2149999999999999</v>
      </c>
      <c r="Q325" s="12">
        <v>2.0010000000000003</v>
      </c>
      <c r="R325" s="12">
        <v>0</v>
      </c>
      <c r="S325" s="28">
        <f>((10^(((LOG((P325*Q325)))*1.689)+1.776)))</f>
        <v>1384.952897760897</v>
      </c>
      <c r="T325" s="3" t="s">
        <v>122</v>
      </c>
      <c r="U325" s="3">
        <v>0.94199999999999995</v>
      </c>
      <c r="V325" s="3">
        <v>29.2</v>
      </c>
      <c r="W325" s="3" t="s">
        <v>167</v>
      </c>
      <c r="X325" s="1"/>
      <c r="Y325" s="28">
        <f t="shared" si="30"/>
        <v>1384.952897760897</v>
      </c>
      <c r="Z325" s="28">
        <f t="shared" si="31"/>
        <v>348.85270821455515</v>
      </c>
      <c r="AA325" s="28">
        <f t="shared" si="32"/>
        <v>885.91664803610331</v>
      </c>
      <c r="AB325" s="28">
        <f t="shared" si="33"/>
        <v>479.52832598664304</v>
      </c>
      <c r="AC325" s="28">
        <f t="shared" si="34"/>
        <v>549.39813271685114</v>
      </c>
      <c r="AD325" s="28">
        <f t="shared" si="35"/>
        <v>280.79492670836299</v>
      </c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</row>
    <row r="326" spans="1:137" ht="56" customHeight="1">
      <c r="A326" s="1" t="s">
        <v>0</v>
      </c>
      <c r="B326" s="1" t="s">
        <v>1</v>
      </c>
      <c r="C326" s="2" t="s">
        <v>2</v>
      </c>
      <c r="D326" s="2" t="s">
        <v>28</v>
      </c>
      <c r="E326" s="3">
        <v>1018</v>
      </c>
      <c r="F326" s="1"/>
      <c r="G326" s="3" t="s">
        <v>33</v>
      </c>
      <c r="H326" s="1" t="s">
        <v>34</v>
      </c>
      <c r="I326" s="3" t="s">
        <v>6</v>
      </c>
      <c r="J326" s="3" t="s">
        <v>65</v>
      </c>
      <c r="K326" s="3" t="s">
        <v>118</v>
      </c>
      <c r="L326" s="3"/>
      <c r="M326" s="1"/>
      <c r="N326" s="1"/>
      <c r="O326" s="11"/>
      <c r="P326" s="12">
        <v>3.0940000000000003</v>
      </c>
      <c r="Q326" s="12">
        <v>2.0300000000000002</v>
      </c>
      <c r="R326" s="12">
        <v>0</v>
      </c>
      <c r="S326" s="28">
        <f>((10^(((LOG((P326*Q326)))*1.689)+1.776)))</f>
        <v>1329.9937819880888</v>
      </c>
      <c r="T326" s="3" t="s">
        <v>122</v>
      </c>
      <c r="U326" s="3">
        <v>0.94199999999999995</v>
      </c>
      <c r="V326" s="3">
        <v>29.2</v>
      </c>
      <c r="W326" s="3" t="s">
        <v>167</v>
      </c>
      <c r="X326" s="1"/>
      <c r="Y326" s="28">
        <f t="shared" si="30"/>
        <v>1329.9937819880888</v>
      </c>
      <c r="Z326" s="28">
        <f t="shared" si="31"/>
        <v>336.53056985749697</v>
      </c>
      <c r="AA326" s="28">
        <f t="shared" si="32"/>
        <v>850.86278479424391</v>
      </c>
      <c r="AB326" s="28">
        <f t="shared" si="33"/>
        <v>460.00266333455573</v>
      </c>
      <c r="AC326" s="28">
        <f t="shared" si="34"/>
        <v>528.41914980952492</v>
      </c>
      <c r="AD326" s="28">
        <f t="shared" si="35"/>
        <v>271.07160704728636</v>
      </c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</row>
    <row r="327" spans="1:137" ht="56" customHeight="1">
      <c r="A327" s="1" t="s">
        <v>0</v>
      </c>
      <c r="B327" s="1" t="s">
        <v>1</v>
      </c>
      <c r="C327" s="2" t="s">
        <v>2</v>
      </c>
      <c r="D327" s="2" t="s">
        <v>28</v>
      </c>
      <c r="E327" s="3">
        <v>1018</v>
      </c>
      <c r="F327" s="1"/>
      <c r="G327" s="3" t="s">
        <v>33</v>
      </c>
      <c r="H327" s="1" t="s">
        <v>34</v>
      </c>
      <c r="I327" s="3" t="s">
        <v>6</v>
      </c>
      <c r="J327" s="3" t="s">
        <v>65</v>
      </c>
      <c r="K327" s="3" t="s">
        <v>118</v>
      </c>
      <c r="L327" s="3"/>
      <c r="M327" s="1"/>
      <c r="N327" s="1"/>
      <c r="O327" s="11"/>
      <c r="P327" s="12">
        <v>3.343</v>
      </c>
      <c r="Q327" s="12">
        <v>1.7690000000000001</v>
      </c>
      <c r="R327" s="12">
        <v>0</v>
      </c>
      <c r="S327" s="28">
        <f>((10^(((LOG((P327*Q327)))*1.689)+1.776)))</f>
        <v>1201.3751648427681</v>
      </c>
      <c r="T327" s="3" t="s">
        <v>122</v>
      </c>
      <c r="U327" s="3">
        <v>0.94199999999999995</v>
      </c>
      <c r="V327" s="3">
        <v>29.2</v>
      </c>
      <c r="W327" s="3" t="s">
        <v>167</v>
      </c>
      <c r="X327" s="1"/>
      <c r="Y327" s="28">
        <f t="shared" si="30"/>
        <v>1201.3751648427681</v>
      </c>
      <c r="Z327" s="28">
        <f t="shared" si="31"/>
        <v>307.46544520203315</v>
      </c>
      <c r="AA327" s="28">
        <f t="shared" si="32"/>
        <v>768.8105402565667</v>
      </c>
      <c r="AB327" s="28">
        <f t="shared" si="33"/>
        <v>414.39312276151617</v>
      </c>
      <c r="AC327" s="28">
        <f t="shared" si="34"/>
        <v>479.1897019248791</v>
      </c>
      <c r="AD327" s="28">
        <f t="shared" si="35"/>
        <v>248.10778294952854</v>
      </c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</row>
    <row r="328" spans="1:137" ht="56" customHeight="1">
      <c r="A328" s="1" t="s">
        <v>0</v>
      </c>
      <c r="B328" s="1" t="s">
        <v>1</v>
      </c>
      <c r="C328" s="2" t="s">
        <v>2</v>
      </c>
      <c r="D328" s="2" t="s">
        <v>28</v>
      </c>
      <c r="E328" s="3">
        <v>1018</v>
      </c>
      <c r="F328" s="1"/>
      <c r="G328" s="3" t="s">
        <v>33</v>
      </c>
      <c r="H328" s="1" t="s">
        <v>34</v>
      </c>
      <c r="I328" s="3" t="s">
        <v>6</v>
      </c>
      <c r="J328" s="3" t="s">
        <v>65</v>
      </c>
      <c r="K328" s="3" t="s">
        <v>118</v>
      </c>
      <c r="L328" s="3"/>
      <c r="M328" s="1"/>
      <c r="N328" s="1"/>
      <c r="O328" s="11"/>
      <c r="P328" s="12">
        <v>3.15</v>
      </c>
      <c r="Q328" s="12">
        <v>1.8210000000000002</v>
      </c>
      <c r="R328" s="12">
        <v>0</v>
      </c>
      <c r="S328" s="28">
        <f>((10^(((LOG((P328*Q328)))*1.689)+1.776)))</f>
        <v>1141.0640525140395</v>
      </c>
      <c r="T328" s="3" t="s">
        <v>122</v>
      </c>
      <c r="U328" s="3">
        <v>0.94199999999999995</v>
      </c>
      <c r="V328" s="3">
        <v>29.2</v>
      </c>
      <c r="W328" s="3" t="s">
        <v>167</v>
      </c>
      <c r="X328" s="1"/>
      <c r="Y328" s="28">
        <f t="shared" si="30"/>
        <v>1141.0640525140395</v>
      </c>
      <c r="Z328" s="28">
        <f t="shared" si="31"/>
        <v>293.7181265050807</v>
      </c>
      <c r="AA328" s="28">
        <f t="shared" si="32"/>
        <v>730.32626782705427</v>
      </c>
      <c r="AB328" s="28">
        <f t="shared" si="33"/>
        <v>393.05013183393004</v>
      </c>
      <c r="AC328" s="28">
        <f t="shared" si="34"/>
        <v>456.03659182324157</v>
      </c>
      <c r="AD328" s="28">
        <f t="shared" si="35"/>
        <v>237.23137955938759</v>
      </c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</row>
    <row r="329" spans="1:137" ht="56" customHeight="1">
      <c r="A329" s="1" t="s">
        <v>0</v>
      </c>
      <c r="B329" s="1" t="s">
        <v>1</v>
      </c>
      <c r="C329" s="2" t="s">
        <v>2</v>
      </c>
      <c r="D329" s="2" t="s">
        <v>28</v>
      </c>
      <c r="E329" s="3">
        <v>1018</v>
      </c>
      <c r="F329" s="1"/>
      <c r="G329" s="3" t="s">
        <v>33</v>
      </c>
      <c r="H329" s="1" t="s">
        <v>34</v>
      </c>
      <c r="I329" s="3" t="s">
        <v>6</v>
      </c>
      <c r="J329" s="3" t="s">
        <v>65</v>
      </c>
      <c r="K329" s="3" t="s">
        <v>114</v>
      </c>
      <c r="L329" s="3"/>
      <c r="M329" s="1"/>
      <c r="N329" s="1"/>
      <c r="O329" s="11"/>
      <c r="P329" s="12">
        <v>2.7730000000000001</v>
      </c>
      <c r="Q329" s="12">
        <v>0</v>
      </c>
      <c r="R329" s="12">
        <v>0</v>
      </c>
      <c r="S329" s="28">
        <f>(10^(((LOG((P329)))*3.52)+1.372))</f>
        <v>853.46072616547428</v>
      </c>
      <c r="T329" s="3" t="s">
        <v>168</v>
      </c>
      <c r="U329" s="3">
        <v>0.93100000000000005</v>
      </c>
      <c r="V329" s="3">
        <v>34</v>
      </c>
      <c r="W329" s="3" t="s">
        <v>167</v>
      </c>
      <c r="X329" s="1"/>
      <c r="Y329" s="28" t="e">
        <f t="shared" si="30"/>
        <v>#NUM!</v>
      </c>
      <c r="Z329" s="28" t="e">
        <f t="shared" si="31"/>
        <v>#NUM!</v>
      </c>
      <c r="AA329" s="28" t="e">
        <f t="shared" si="32"/>
        <v>#NUM!</v>
      </c>
      <c r="AB329" s="28" t="e">
        <f t="shared" si="33"/>
        <v>#NUM!</v>
      </c>
      <c r="AC329" s="28" t="e">
        <f t="shared" si="34"/>
        <v>#NUM!</v>
      </c>
      <c r="AD329" s="28" t="e">
        <f t="shared" si="35"/>
        <v>#NUM!</v>
      </c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</row>
    <row r="330" spans="1:137" ht="56" customHeight="1">
      <c r="A330" s="1" t="s">
        <v>0</v>
      </c>
      <c r="B330" s="1" t="s">
        <v>1</v>
      </c>
      <c r="C330" s="2" t="s">
        <v>2</v>
      </c>
      <c r="D330" s="2" t="s">
        <v>28</v>
      </c>
      <c r="E330" s="3">
        <v>1018</v>
      </c>
      <c r="F330" s="1">
        <v>2</v>
      </c>
      <c r="G330" s="3" t="s">
        <v>33</v>
      </c>
      <c r="H330" s="1" t="s">
        <v>34</v>
      </c>
      <c r="I330" s="3" t="s">
        <v>6</v>
      </c>
      <c r="J330" s="3" t="s">
        <v>76</v>
      </c>
      <c r="K330" s="3" t="s">
        <v>121</v>
      </c>
      <c r="L330" s="3"/>
      <c r="M330" s="1"/>
      <c r="N330" s="1"/>
      <c r="O330" s="11"/>
      <c r="P330" s="12">
        <v>4.383</v>
      </c>
      <c r="Q330" s="12">
        <v>1.482</v>
      </c>
      <c r="R330" s="12">
        <v>0</v>
      </c>
      <c r="S330" s="28">
        <f>10^(((LOG((P330*Q330)))*1.624)+1.427)</f>
        <v>558.07729135318539</v>
      </c>
      <c r="T330" s="3" t="s">
        <v>147</v>
      </c>
      <c r="U330" s="3">
        <v>0.94299999999999995</v>
      </c>
      <c r="V330" s="3">
        <v>29.1</v>
      </c>
      <c r="W330" s="3" t="s">
        <v>166</v>
      </c>
      <c r="X330" s="1"/>
      <c r="Y330" s="28">
        <f t="shared" si="30"/>
        <v>1407.7146486306476</v>
      </c>
      <c r="Z330" s="28">
        <f t="shared" si="31"/>
        <v>353.93988989101501</v>
      </c>
      <c r="AA330" s="28">
        <f t="shared" si="32"/>
        <v>900.433266262556</v>
      </c>
      <c r="AB330" s="28">
        <f t="shared" si="33"/>
        <v>487.62112850843448</v>
      </c>
      <c r="AC330" s="28">
        <f t="shared" si="34"/>
        <v>558.07729135318539</v>
      </c>
      <c r="AD330" s="28">
        <f t="shared" si="35"/>
        <v>284.8071718245638</v>
      </c>
    </row>
    <row r="331" spans="1:137" ht="56" customHeight="1">
      <c r="A331" s="1" t="s">
        <v>0</v>
      </c>
      <c r="B331" s="1" t="s">
        <v>1</v>
      </c>
      <c r="C331" s="2" t="s">
        <v>2</v>
      </c>
      <c r="D331" s="2" t="s">
        <v>28</v>
      </c>
      <c r="E331" s="3">
        <v>1018</v>
      </c>
      <c r="F331" s="1">
        <v>3</v>
      </c>
      <c r="G331" s="3" t="s">
        <v>33</v>
      </c>
      <c r="H331" s="1" t="s">
        <v>34</v>
      </c>
      <c r="I331" s="3" t="s">
        <v>6</v>
      </c>
      <c r="J331" s="3" t="s">
        <v>76</v>
      </c>
      <c r="K331" s="3" t="s">
        <v>121</v>
      </c>
      <c r="L331" s="3"/>
      <c r="M331" s="1"/>
      <c r="N331" s="1"/>
      <c r="O331" s="11"/>
      <c r="P331" s="12">
        <v>4.2229999999999999</v>
      </c>
      <c r="Q331" s="12">
        <v>1.845</v>
      </c>
      <c r="R331" s="12">
        <v>0</v>
      </c>
      <c r="S331" s="28">
        <f>10^(((LOG((P331*Q331)))*1.624)+1.427)</f>
        <v>749.8713170150678</v>
      </c>
      <c r="T331" s="3" t="s">
        <v>147</v>
      </c>
      <c r="U331" s="3">
        <v>0.94299999999999995</v>
      </c>
      <c r="V331" s="3">
        <v>29.1</v>
      </c>
      <c r="W331" s="3" t="s">
        <v>166</v>
      </c>
      <c r="X331" s="1"/>
      <c r="Y331" s="28">
        <f t="shared" si="30"/>
        <v>1913.999748140476</v>
      </c>
      <c r="Z331" s="28">
        <f t="shared" si="31"/>
        <v>464.97133282514409</v>
      </c>
      <c r="AA331" s="28">
        <f t="shared" si="32"/>
        <v>1223.1614610904837</v>
      </c>
      <c r="AB331" s="28">
        <f t="shared" si="33"/>
        <v>668.4434339700008</v>
      </c>
      <c r="AC331" s="28">
        <f t="shared" si="34"/>
        <v>749.8713170150678</v>
      </c>
      <c r="AD331" s="28">
        <f t="shared" si="35"/>
        <v>372.11540912257482</v>
      </c>
    </row>
    <row r="332" spans="1:137" ht="56" customHeight="1">
      <c r="A332" s="1" t="s">
        <v>0</v>
      </c>
      <c r="B332" s="1" t="s">
        <v>1</v>
      </c>
      <c r="C332" s="2" t="s">
        <v>2</v>
      </c>
      <c r="D332" s="2" t="s">
        <v>28</v>
      </c>
      <c r="E332" s="3">
        <v>1018</v>
      </c>
      <c r="F332" s="1">
        <v>4</v>
      </c>
      <c r="G332" s="3" t="s">
        <v>33</v>
      </c>
      <c r="H332" s="1" t="s">
        <v>34</v>
      </c>
      <c r="I332" s="3" t="s">
        <v>6</v>
      </c>
      <c r="J332" s="3" t="s">
        <v>76</v>
      </c>
      <c r="K332" s="3" t="s">
        <v>121</v>
      </c>
      <c r="L332" s="3"/>
      <c r="M332" s="1"/>
      <c r="N332" s="1"/>
      <c r="O332" s="11"/>
      <c r="P332" s="12">
        <v>4.5810000000000004</v>
      </c>
      <c r="Q332" s="12">
        <v>1.45</v>
      </c>
      <c r="R332" s="12">
        <v>0</v>
      </c>
      <c r="S332" s="28">
        <f>10^(((LOG((P332*Q332)))*1.624)+1.427)</f>
        <v>578.71021656075879</v>
      </c>
      <c r="T332" s="3" t="s">
        <v>147</v>
      </c>
      <c r="U332" s="3">
        <v>0.94299999999999995</v>
      </c>
      <c r="V332" s="3">
        <v>29.1</v>
      </c>
      <c r="W332" s="3" t="s">
        <v>166</v>
      </c>
      <c r="X332" s="1"/>
      <c r="Y332" s="28">
        <f t="shared" si="30"/>
        <v>1461.882571811879</v>
      </c>
      <c r="Z332" s="28">
        <f t="shared" si="31"/>
        <v>366.00957003191775</v>
      </c>
      <c r="AA332" s="28">
        <f t="shared" si="32"/>
        <v>934.9768268091459</v>
      </c>
      <c r="AB332" s="28">
        <f t="shared" si="33"/>
        <v>506.89412980736751</v>
      </c>
      <c r="AC332" s="28">
        <f t="shared" si="34"/>
        <v>578.71021656075879</v>
      </c>
      <c r="AD332" s="28">
        <f t="shared" si="35"/>
        <v>294.32190933111087</v>
      </c>
    </row>
    <row r="333" spans="1:137" ht="56" customHeight="1">
      <c r="A333" s="1" t="s">
        <v>0</v>
      </c>
      <c r="B333" s="1" t="s">
        <v>1</v>
      </c>
      <c r="C333" s="2" t="s">
        <v>2</v>
      </c>
      <c r="D333" s="2" t="s">
        <v>28</v>
      </c>
      <c r="E333" s="3">
        <v>1018</v>
      </c>
      <c r="F333" s="1">
        <v>5</v>
      </c>
      <c r="G333" s="3" t="s">
        <v>33</v>
      </c>
      <c r="H333" s="1" t="s">
        <v>34</v>
      </c>
      <c r="I333" s="3" t="s">
        <v>6</v>
      </c>
      <c r="J333" s="3" t="s">
        <v>76</v>
      </c>
      <c r="K333" s="3" t="s">
        <v>121</v>
      </c>
      <c r="L333" s="3"/>
      <c r="M333" s="1"/>
      <c r="N333" s="1"/>
      <c r="O333" s="11"/>
      <c r="P333" s="12">
        <v>4.4240000000000004</v>
      </c>
      <c r="Q333" s="12">
        <v>1.393</v>
      </c>
      <c r="R333" s="12">
        <v>0</v>
      </c>
      <c r="S333" s="28">
        <f>10^(((LOG((P333*Q333)))*1.624)+1.427)</f>
        <v>512.3660736458761</v>
      </c>
      <c r="T333" s="3" t="s">
        <v>147</v>
      </c>
      <c r="U333" s="3">
        <v>0.94299999999999995</v>
      </c>
      <c r="V333" s="3">
        <v>29.1</v>
      </c>
      <c r="W333" s="3" t="s">
        <v>166</v>
      </c>
      <c r="X333" s="1"/>
      <c r="Y333" s="28">
        <f t="shared" si="30"/>
        <v>1287.9979459945832</v>
      </c>
      <c r="Z333" s="28">
        <f t="shared" si="31"/>
        <v>327.0765077576354</v>
      </c>
      <c r="AA333" s="28">
        <f t="shared" si="32"/>
        <v>824.07424126579201</v>
      </c>
      <c r="AB333" s="28">
        <f t="shared" si="33"/>
        <v>445.09698350265813</v>
      </c>
      <c r="AC333" s="28">
        <f t="shared" si="34"/>
        <v>512.3660736458761</v>
      </c>
      <c r="AD333" s="28">
        <f t="shared" si="35"/>
        <v>263.60665184545138</v>
      </c>
      <c r="EG333" s="7"/>
    </row>
    <row r="334" spans="1:137" ht="56" customHeight="1">
      <c r="A334" s="1" t="s">
        <v>0</v>
      </c>
      <c r="B334" s="1" t="s">
        <v>1</v>
      </c>
      <c r="C334" s="2" t="s">
        <v>2</v>
      </c>
      <c r="D334" s="2" t="s">
        <v>28</v>
      </c>
      <c r="E334" s="3">
        <v>1018</v>
      </c>
      <c r="F334" s="1">
        <v>6</v>
      </c>
      <c r="G334" s="3" t="s">
        <v>33</v>
      </c>
      <c r="H334" s="1" t="s">
        <v>34</v>
      </c>
      <c r="I334" s="3" t="s">
        <v>6</v>
      </c>
      <c r="J334" s="3" t="s">
        <v>76</v>
      </c>
      <c r="K334" s="3" t="s">
        <v>121</v>
      </c>
      <c r="L334" s="3"/>
      <c r="M334" s="1"/>
      <c r="N334" s="1"/>
      <c r="O334" s="11"/>
      <c r="P334" s="12">
        <v>4.3770000000000007</v>
      </c>
      <c r="Q334" s="12">
        <v>1.454</v>
      </c>
      <c r="R334" s="12">
        <v>0</v>
      </c>
      <c r="S334" s="28">
        <f>10^(((LOG((P334*Q334)))*1.624)+1.427)</f>
        <v>539.85273743360699</v>
      </c>
      <c r="T334" s="3" t="s">
        <v>147</v>
      </c>
      <c r="U334" s="3">
        <v>0.94299999999999995</v>
      </c>
      <c r="V334" s="3">
        <v>29.1</v>
      </c>
      <c r="W334" s="3" t="s">
        <v>166</v>
      </c>
      <c r="X334" s="1"/>
      <c r="Y334" s="28">
        <f t="shared" si="30"/>
        <v>1359.9359979489229</v>
      </c>
      <c r="Z334" s="28">
        <f t="shared" si="31"/>
        <v>343.25069851931067</v>
      </c>
      <c r="AA334" s="28">
        <f t="shared" si="32"/>
        <v>869.96096248549554</v>
      </c>
      <c r="AB334" s="28">
        <f t="shared" si="33"/>
        <v>470.63780809164996</v>
      </c>
      <c r="AC334" s="28">
        <f t="shared" si="34"/>
        <v>539.85273743360699</v>
      </c>
      <c r="AD334" s="28">
        <f t="shared" si="35"/>
        <v>276.3752835209354</v>
      </c>
      <c r="EG334" s="8"/>
    </row>
    <row r="335" spans="1:137" ht="56" customHeight="1">
      <c r="A335" s="1" t="s">
        <v>0</v>
      </c>
      <c r="B335" s="1" t="s">
        <v>1</v>
      </c>
      <c r="C335" s="2" t="s">
        <v>2</v>
      </c>
      <c r="D335" s="2" t="s">
        <v>28</v>
      </c>
      <c r="E335" s="3">
        <v>1018</v>
      </c>
      <c r="F335" s="1"/>
      <c r="G335" s="3" t="s">
        <v>33</v>
      </c>
      <c r="H335" s="1" t="s">
        <v>34</v>
      </c>
      <c r="I335" s="3" t="s">
        <v>6</v>
      </c>
      <c r="J335" s="3" t="s">
        <v>76</v>
      </c>
      <c r="K335" s="3" t="s">
        <v>121</v>
      </c>
      <c r="L335" s="3"/>
      <c r="M335" s="1"/>
      <c r="N335" s="1"/>
      <c r="O335" s="11"/>
      <c r="P335" s="12">
        <v>4.9159999999999995</v>
      </c>
      <c r="Q335" s="12">
        <v>1.8030000000000002</v>
      </c>
      <c r="R335" s="12">
        <v>0</v>
      </c>
      <c r="S335" s="28">
        <f>10^(((LOG((P335*Q335)))*1.624)+1.427)</f>
        <v>924.51666483355132</v>
      </c>
      <c r="T335" s="3" t="s">
        <v>147</v>
      </c>
      <c r="U335" s="3">
        <v>0.94299999999999995</v>
      </c>
      <c r="V335" s="3">
        <v>29.1</v>
      </c>
      <c r="W335" s="3" t="s">
        <v>166</v>
      </c>
      <c r="X335" s="1"/>
      <c r="Y335" s="28">
        <f t="shared" si="30"/>
        <v>2379.6289180765975</v>
      </c>
      <c r="Z335" s="28">
        <f t="shared" si="31"/>
        <v>564.17183527573604</v>
      </c>
      <c r="AA335" s="28">
        <f t="shared" si="32"/>
        <v>1519.7466683429175</v>
      </c>
      <c r="AB335" s="28">
        <f t="shared" si="33"/>
        <v>835.89471623275722</v>
      </c>
      <c r="AC335" s="28">
        <f t="shared" si="34"/>
        <v>924.51666483355132</v>
      </c>
      <c r="AD335" s="28">
        <f t="shared" si="35"/>
        <v>449.76242863139032</v>
      </c>
    </row>
    <row r="336" spans="1:137" ht="56" customHeight="1">
      <c r="A336" s="1" t="s">
        <v>0</v>
      </c>
      <c r="B336" s="1" t="s">
        <v>1</v>
      </c>
      <c r="C336" s="2" t="s">
        <v>2</v>
      </c>
      <c r="D336" s="2" t="s">
        <v>28</v>
      </c>
      <c r="E336" s="3">
        <v>1018</v>
      </c>
      <c r="F336" s="1"/>
      <c r="G336" s="3" t="s">
        <v>33</v>
      </c>
      <c r="H336" s="1" t="s">
        <v>34</v>
      </c>
      <c r="I336" s="3" t="s">
        <v>6</v>
      </c>
      <c r="J336" s="3" t="s">
        <v>76</v>
      </c>
      <c r="K336" s="3" t="s">
        <v>121</v>
      </c>
      <c r="L336" s="3"/>
      <c r="M336" s="1"/>
      <c r="N336" s="1"/>
      <c r="O336" s="11"/>
      <c r="P336" s="12">
        <v>4.4189999999999996</v>
      </c>
      <c r="Q336" s="12">
        <v>1.7239999999999998</v>
      </c>
      <c r="R336" s="12">
        <v>0</v>
      </c>
      <c r="S336" s="28">
        <f>10^(((LOG((P336*Q336)))*1.624)+1.427)</f>
        <v>723.00731486606469</v>
      </c>
      <c r="T336" s="3" t="s">
        <v>147</v>
      </c>
      <c r="U336" s="3">
        <v>0.94299999999999995</v>
      </c>
      <c r="V336" s="3">
        <v>29.1</v>
      </c>
      <c r="W336" s="3" t="s">
        <v>166</v>
      </c>
      <c r="X336" s="1"/>
      <c r="Y336" s="28">
        <f t="shared" si="30"/>
        <v>1842.7383460600181</v>
      </c>
      <c r="Z336" s="28">
        <f t="shared" si="31"/>
        <v>449.56438081144029</v>
      </c>
      <c r="AA336" s="28">
        <f t="shared" si="32"/>
        <v>1177.7534008726793</v>
      </c>
      <c r="AB336" s="28">
        <f t="shared" si="33"/>
        <v>642.90592782260671</v>
      </c>
      <c r="AC336" s="28">
        <f t="shared" si="34"/>
        <v>723.00731486606469</v>
      </c>
      <c r="AD336" s="28">
        <f t="shared" si="35"/>
        <v>360.02781660270205</v>
      </c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</row>
    <row r="337" spans="1:137" ht="56" customHeight="1">
      <c r="A337" s="1" t="s">
        <v>0</v>
      </c>
      <c r="B337" s="1" t="s">
        <v>1</v>
      </c>
      <c r="C337" s="2" t="s">
        <v>2</v>
      </c>
      <c r="D337" s="2" t="s">
        <v>28</v>
      </c>
      <c r="E337" s="3">
        <v>1018</v>
      </c>
      <c r="F337" s="1"/>
      <c r="G337" s="3" t="s">
        <v>33</v>
      </c>
      <c r="H337" s="1" t="s">
        <v>34</v>
      </c>
      <c r="I337" s="3" t="s">
        <v>6</v>
      </c>
      <c r="J337" s="3" t="s">
        <v>76</v>
      </c>
      <c r="K337" s="3" t="s">
        <v>121</v>
      </c>
      <c r="L337" s="3"/>
      <c r="M337" s="1"/>
      <c r="N337" s="1"/>
      <c r="O337" s="11"/>
      <c r="P337" s="12">
        <v>4.1850000000000005</v>
      </c>
      <c r="Q337" s="12">
        <v>1.484</v>
      </c>
      <c r="R337" s="12">
        <v>0</v>
      </c>
      <c r="S337" s="28">
        <f>10^(((LOG((P337*Q337)))*1.624)+1.427)</f>
        <v>518.85031645620609</v>
      </c>
      <c r="T337" s="3" t="s">
        <v>147</v>
      </c>
      <c r="U337" s="3">
        <v>0.94299999999999995</v>
      </c>
      <c r="V337" s="3">
        <v>29.1</v>
      </c>
      <c r="W337" s="3" t="s">
        <v>166</v>
      </c>
      <c r="X337" s="1"/>
      <c r="Y337" s="28">
        <f t="shared" si="30"/>
        <v>1304.9548762713639</v>
      </c>
      <c r="Z337" s="28">
        <f t="shared" si="31"/>
        <v>330.89792585397697</v>
      </c>
      <c r="AA337" s="28">
        <f t="shared" si="32"/>
        <v>834.89113130255305</v>
      </c>
      <c r="AB337" s="28">
        <f t="shared" si="33"/>
        <v>451.11401099908687</v>
      </c>
      <c r="AC337" s="28">
        <f t="shared" si="34"/>
        <v>518.85031645620609</v>
      </c>
      <c r="AD337" s="28">
        <f t="shared" si="35"/>
        <v>266.62456752135608</v>
      </c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</row>
    <row r="338" spans="1:137" ht="56" customHeight="1">
      <c r="A338" s="1" t="s">
        <v>0</v>
      </c>
      <c r="B338" s="1" t="s">
        <v>1</v>
      </c>
      <c r="C338" s="2" t="s">
        <v>2</v>
      </c>
      <c r="D338" s="2" t="s">
        <v>3</v>
      </c>
      <c r="E338" s="3">
        <v>1146</v>
      </c>
      <c r="F338" s="1">
        <v>51</v>
      </c>
      <c r="G338" s="3" t="s">
        <v>94</v>
      </c>
      <c r="H338" s="1" t="s">
        <v>95</v>
      </c>
      <c r="I338" s="3" t="s">
        <v>12</v>
      </c>
      <c r="J338" s="3" t="s">
        <v>96</v>
      </c>
      <c r="K338" s="3" t="s">
        <v>194</v>
      </c>
      <c r="L338" s="3"/>
      <c r="M338" s="1"/>
      <c r="N338" s="1"/>
      <c r="O338" s="1"/>
      <c r="P338" s="4">
        <v>4.88</v>
      </c>
      <c r="Q338" s="4">
        <v>1.9600000000000002</v>
      </c>
      <c r="R338" s="4">
        <v>0</v>
      </c>
      <c r="S338" s="28">
        <f>10^(((LOG((Q338*1)))*2.57)+2.57)</f>
        <v>2094.5855512658773</v>
      </c>
      <c r="T338" s="3" t="s">
        <v>196</v>
      </c>
      <c r="U338" s="3">
        <v>0.81499999999999995</v>
      </c>
      <c r="V338" s="3">
        <v>53.9</v>
      </c>
      <c r="W338" s="3" t="s">
        <v>166</v>
      </c>
      <c r="X338" s="1"/>
      <c r="Y338" s="28">
        <f t="shared" si="30"/>
        <v>2706.210556870039</v>
      </c>
      <c r="Z338" s="28">
        <f t="shared" si="31"/>
        <v>632.43200531410696</v>
      </c>
      <c r="AA338" s="28">
        <f t="shared" si="32"/>
        <v>1727.6597061880443</v>
      </c>
      <c r="AB338" s="28">
        <f t="shared" si="33"/>
        <v>953.87616962121922</v>
      </c>
      <c r="AC338" s="28">
        <f t="shared" si="34"/>
        <v>1046.2070706332474</v>
      </c>
      <c r="AD338" s="28">
        <f t="shared" si="35"/>
        <v>503.02962553060411</v>
      </c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</row>
    <row r="339" spans="1:137" ht="56" customHeight="1">
      <c r="A339" s="1" t="s">
        <v>0</v>
      </c>
      <c r="B339" s="1" t="s">
        <v>1</v>
      </c>
      <c r="C339" s="2" t="s">
        <v>2</v>
      </c>
      <c r="D339" s="2" t="s">
        <v>3</v>
      </c>
      <c r="E339" s="3">
        <v>1222</v>
      </c>
      <c r="F339" s="1">
        <v>1</v>
      </c>
      <c r="G339" s="1" t="s">
        <v>42</v>
      </c>
      <c r="H339" s="1" t="s">
        <v>43</v>
      </c>
      <c r="I339" s="3" t="s">
        <v>12</v>
      </c>
      <c r="J339" s="3" t="s">
        <v>32</v>
      </c>
      <c r="K339" s="3" t="s">
        <v>118</v>
      </c>
      <c r="L339" s="3"/>
      <c r="M339" s="1" t="s">
        <v>21</v>
      </c>
      <c r="N339" s="1"/>
      <c r="O339" s="1"/>
      <c r="P339" s="4">
        <v>2.5300000000000002</v>
      </c>
      <c r="Q339" s="4">
        <v>1.8370000000000002</v>
      </c>
      <c r="R339" s="4">
        <v>0</v>
      </c>
      <c r="S339" s="28">
        <f>(10^(((LOG((P339*Q339)))*1.689)+1.776))</f>
        <v>799.74387984234102</v>
      </c>
      <c r="T339" s="3" t="s">
        <v>122</v>
      </c>
      <c r="U339" s="3">
        <v>0.94199999999999995</v>
      </c>
      <c r="V339" s="3">
        <v>29.2</v>
      </c>
      <c r="W339" s="3" t="s">
        <v>136</v>
      </c>
      <c r="X339" s="1"/>
      <c r="Y339" s="28">
        <f t="shared" si="30"/>
        <v>799.74387984234102</v>
      </c>
      <c r="Z339" s="28">
        <f t="shared" si="31"/>
        <v>214.21235522533217</v>
      </c>
      <c r="AA339" s="28">
        <f t="shared" si="32"/>
        <v>512.40667301611256</v>
      </c>
      <c r="AB339" s="28">
        <f t="shared" si="33"/>
        <v>272.88286164948687</v>
      </c>
      <c r="AC339" s="28">
        <f t="shared" si="34"/>
        <v>324.02684803787838</v>
      </c>
      <c r="AD339" s="28">
        <f t="shared" si="35"/>
        <v>174.11156769061537</v>
      </c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</row>
    <row r="340" spans="1:137" ht="56" customHeight="1">
      <c r="A340" s="1" t="s">
        <v>0</v>
      </c>
      <c r="B340" s="1" t="s">
        <v>1</v>
      </c>
      <c r="C340" s="2" t="s">
        <v>2</v>
      </c>
      <c r="D340" s="2" t="s">
        <v>3</v>
      </c>
      <c r="E340" s="3">
        <v>1222</v>
      </c>
      <c r="F340" s="1">
        <v>1</v>
      </c>
      <c r="G340" s="1" t="s">
        <v>42</v>
      </c>
      <c r="H340" s="1" t="s">
        <v>43</v>
      </c>
      <c r="I340" s="3" t="s">
        <v>12</v>
      </c>
      <c r="J340" s="3" t="s">
        <v>54</v>
      </c>
      <c r="K340" s="3" t="s">
        <v>121</v>
      </c>
      <c r="L340" s="3"/>
      <c r="M340" s="1" t="s">
        <v>21</v>
      </c>
      <c r="N340" s="1"/>
      <c r="O340" s="1"/>
      <c r="P340" s="4">
        <v>4.2359999999999998</v>
      </c>
      <c r="Q340" s="4">
        <v>1.85</v>
      </c>
      <c r="R340" s="4">
        <v>0</v>
      </c>
      <c r="S340" s="28">
        <f>10^(((LOG((P340*Q340)))*1.624)+1.427)</f>
        <v>756.94330493974189</v>
      </c>
      <c r="T340" s="3" t="s">
        <v>147</v>
      </c>
      <c r="U340" s="3">
        <v>0.94299999999999995</v>
      </c>
      <c r="V340" s="3">
        <v>29.1</v>
      </c>
      <c r="W340" s="3" t="s">
        <v>142</v>
      </c>
      <c r="X340" s="1"/>
      <c r="Y340" s="28">
        <f t="shared" si="30"/>
        <v>1932.7765655060136</v>
      </c>
      <c r="Z340" s="28">
        <f t="shared" si="31"/>
        <v>469.02017000377685</v>
      </c>
      <c r="AA340" s="28">
        <f t="shared" si="32"/>
        <v>1235.1252859489221</v>
      </c>
      <c r="AB340" s="28">
        <f t="shared" si="33"/>
        <v>675.17662264438206</v>
      </c>
      <c r="AC340" s="28">
        <f t="shared" si="34"/>
        <v>756.94330493974189</v>
      </c>
      <c r="AD340" s="28">
        <f t="shared" si="35"/>
        <v>375.29060233196833</v>
      </c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</row>
    <row r="341" spans="1:137" ht="56" customHeight="1">
      <c r="A341" s="1" t="s">
        <v>0</v>
      </c>
      <c r="B341" s="1" t="s">
        <v>1</v>
      </c>
      <c r="C341" s="2" t="s">
        <v>2</v>
      </c>
      <c r="D341" s="2" t="s">
        <v>13</v>
      </c>
      <c r="E341" s="3">
        <v>1273</v>
      </c>
      <c r="F341" s="1">
        <v>1</v>
      </c>
      <c r="G341" s="3" t="s">
        <v>14</v>
      </c>
      <c r="H341" s="1">
        <v>-999</v>
      </c>
      <c r="I341" s="3" t="s">
        <v>12</v>
      </c>
      <c r="J341" s="1" t="s">
        <v>15</v>
      </c>
      <c r="K341" s="3" t="s">
        <v>16</v>
      </c>
      <c r="L341" s="3"/>
      <c r="M341" s="1"/>
      <c r="N341" s="1"/>
      <c r="O341" s="1"/>
      <c r="P341" s="4">
        <v>0</v>
      </c>
      <c r="Q341" s="4">
        <v>37.200000000000003</v>
      </c>
      <c r="R341" s="4">
        <v>0</v>
      </c>
      <c r="S341" s="3"/>
      <c r="T341" s="5"/>
      <c r="U341" s="3"/>
      <c r="V341" s="3"/>
      <c r="W341" s="30"/>
      <c r="X341" s="1"/>
      <c r="Y341" s="28" t="e">
        <f t="shared" si="30"/>
        <v>#NUM!</v>
      </c>
      <c r="Z341" s="28" t="e">
        <f t="shared" si="31"/>
        <v>#NUM!</v>
      </c>
      <c r="AA341" s="28" t="e">
        <f t="shared" si="32"/>
        <v>#NUM!</v>
      </c>
      <c r="AB341" s="28" t="e">
        <f t="shared" si="33"/>
        <v>#NUM!</v>
      </c>
      <c r="AC341" s="28" t="e">
        <f t="shared" si="34"/>
        <v>#NUM!</v>
      </c>
      <c r="AD341" s="28" t="e">
        <f t="shared" si="35"/>
        <v>#NUM!</v>
      </c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</row>
    <row r="342" spans="1:137" ht="56" customHeight="1">
      <c r="A342" s="1" t="s">
        <v>0</v>
      </c>
      <c r="B342" s="1" t="s">
        <v>1</v>
      </c>
      <c r="C342" s="2" t="s">
        <v>2</v>
      </c>
      <c r="D342" s="2" t="s">
        <v>17</v>
      </c>
      <c r="E342" s="3">
        <v>30967</v>
      </c>
      <c r="F342" s="1">
        <v>97</v>
      </c>
      <c r="G342" s="3" t="s">
        <v>18</v>
      </c>
      <c r="H342" s="1" t="s">
        <v>19</v>
      </c>
      <c r="I342" s="3" t="s">
        <v>12</v>
      </c>
      <c r="J342" s="3" t="s">
        <v>20</v>
      </c>
      <c r="K342" s="3" t="s">
        <v>199</v>
      </c>
      <c r="L342" s="3"/>
      <c r="M342" s="1" t="s">
        <v>21</v>
      </c>
      <c r="N342" s="1"/>
      <c r="O342" s="1">
        <v>215</v>
      </c>
      <c r="P342" s="4">
        <v>0</v>
      </c>
      <c r="Q342" s="4">
        <v>0</v>
      </c>
      <c r="R342" s="4">
        <v>0</v>
      </c>
      <c r="S342" s="3"/>
      <c r="T342" s="5"/>
      <c r="U342" s="3"/>
      <c r="V342" s="3"/>
      <c r="W342" s="3"/>
      <c r="X342" s="1"/>
      <c r="Y342" s="28" t="e">
        <f t="shared" si="30"/>
        <v>#NUM!</v>
      </c>
      <c r="Z342" s="28" t="e">
        <f t="shared" si="31"/>
        <v>#NUM!</v>
      </c>
      <c r="AA342" s="28" t="e">
        <f t="shared" si="32"/>
        <v>#NUM!</v>
      </c>
      <c r="AB342" s="28" t="e">
        <f t="shared" si="33"/>
        <v>#NUM!</v>
      </c>
      <c r="AC342" s="28" t="e">
        <f t="shared" si="34"/>
        <v>#NUM!</v>
      </c>
      <c r="AD342" s="28" t="e">
        <f t="shared" si="35"/>
        <v>#NUM!</v>
      </c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</row>
    <row r="343" spans="1:137" ht="56" customHeight="1">
      <c r="A343" s="1" t="s">
        <v>0</v>
      </c>
      <c r="B343" s="1" t="s">
        <v>1</v>
      </c>
      <c r="C343" s="2" t="s">
        <v>2</v>
      </c>
      <c r="D343" s="2" t="s">
        <v>17</v>
      </c>
      <c r="E343" s="3">
        <v>30967</v>
      </c>
      <c r="F343" s="1">
        <v>329</v>
      </c>
      <c r="G343" s="3" t="s">
        <v>18</v>
      </c>
      <c r="H343" s="1" t="s">
        <v>19</v>
      </c>
      <c r="I343" s="3" t="s">
        <v>12</v>
      </c>
      <c r="J343" s="3" t="s">
        <v>20</v>
      </c>
      <c r="K343" s="3" t="s">
        <v>199</v>
      </c>
      <c r="L343" s="3"/>
      <c r="M343" s="1" t="s">
        <v>8</v>
      </c>
      <c r="N343" s="1"/>
      <c r="O343" s="1">
        <v>212</v>
      </c>
      <c r="P343" s="4">
        <v>0</v>
      </c>
      <c r="Q343" s="4">
        <v>0</v>
      </c>
      <c r="R343" s="4">
        <v>0</v>
      </c>
      <c r="S343" s="3"/>
      <c r="T343" s="5"/>
      <c r="U343" s="3"/>
      <c r="V343" s="3"/>
      <c r="W343" s="3"/>
      <c r="X343" s="1"/>
      <c r="Y343" s="28" t="e">
        <f t="shared" si="30"/>
        <v>#NUM!</v>
      </c>
      <c r="Z343" s="28" t="e">
        <f t="shared" si="31"/>
        <v>#NUM!</v>
      </c>
      <c r="AA343" s="28" t="e">
        <f t="shared" si="32"/>
        <v>#NUM!</v>
      </c>
      <c r="AB343" s="28" t="e">
        <f t="shared" si="33"/>
        <v>#NUM!</v>
      </c>
      <c r="AC343" s="28" t="e">
        <f t="shared" si="34"/>
        <v>#NUM!</v>
      </c>
      <c r="AD343" s="28" t="e">
        <f t="shared" si="35"/>
        <v>#NUM!</v>
      </c>
      <c r="EG343" s="7"/>
    </row>
    <row r="344" spans="1:137" ht="56" customHeight="1">
      <c r="A344" s="1" t="s">
        <v>0</v>
      </c>
      <c r="B344" s="1" t="s">
        <v>1</v>
      </c>
      <c r="C344" s="2" t="s">
        <v>2</v>
      </c>
      <c r="D344" s="2" t="s">
        <v>17</v>
      </c>
      <c r="E344" s="3">
        <v>30967</v>
      </c>
      <c r="F344" s="1">
        <v>1230</v>
      </c>
      <c r="G344" s="3" t="s">
        <v>18</v>
      </c>
      <c r="H344" s="1" t="s">
        <v>19</v>
      </c>
      <c r="I344" s="3" t="s">
        <v>12</v>
      </c>
      <c r="J344" s="3" t="s">
        <v>65</v>
      </c>
      <c r="K344" s="3" t="s">
        <v>118</v>
      </c>
      <c r="L344" s="3"/>
      <c r="M344" s="1" t="s">
        <v>8</v>
      </c>
      <c r="N344" s="1"/>
      <c r="O344" s="7"/>
      <c r="P344" s="4">
        <v>3.09</v>
      </c>
      <c r="Q344" s="4">
        <v>2.661</v>
      </c>
      <c r="R344" s="4">
        <v>0</v>
      </c>
      <c r="S344" s="28">
        <f>(10^(((LOG((P344*Q344)))*1.689)+1.776))</f>
        <v>2096.2383638468609</v>
      </c>
      <c r="T344" s="3" t="s">
        <v>122</v>
      </c>
      <c r="U344" s="3">
        <v>0.94199999999999995</v>
      </c>
      <c r="V344" s="3">
        <v>29.2</v>
      </c>
      <c r="W344" s="3" t="s">
        <v>167</v>
      </c>
      <c r="X344" s="1"/>
      <c r="Y344" s="28">
        <f t="shared" si="30"/>
        <v>2096.2383638468609</v>
      </c>
      <c r="Z344" s="28">
        <f t="shared" si="31"/>
        <v>504.08645851903685</v>
      </c>
      <c r="AA344" s="28">
        <f t="shared" si="32"/>
        <v>1339.2623135762578</v>
      </c>
      <c r="AB344" s="28">
        <f t="shared" si="33"/>
        <v>733.86439214299673</v>
      </c>
      <c r="AC344" s="28">
        <f t="shared" si="34"/>
        <v>818.39967239711746</v>
      </c>
      <c r="AD344" s="28">
        <f t="shared" si="35"/>
        <v>402.76797391969677</v>
      </c>
      <c r="EG344" s="7"/>
    </row>
    <row r="345" spans="1:137" ht="56" customHeight="1">
      <c r="A345" s="1" t="s">
        <v>0</v>
      </c>
      <c r="B345" s="1" t="s">
        <v>1</v>
      </c>
      <c r="C345" s="2" t="s">
        <v>2</v>
      </c>
      <c r="D345" s="2" t="s">
        <v>17</v>
      </c>
      <c r="E345" s="3">
        <v>30967</v>
      </c>
      <c r="F345" s="1">
        <v>1230</v>
      </c>
      <c r="G345" s="3" t="s">
        <v>18</v>
      </c>
      <c r="H345" s="1" t="s">
        <v>19</v>
      </c>
      <c r="I345" s="3" t="s">
        <v>12</v>
      </c>
      <c r="J345" s="3" t="s">
        <v>74</v>
      </c>
      <c r="K345" s="3" t="s">
        <v>156</v>
      </c>
      <c r="L345" s="3"/>
      <c r="M345" s="1" t="s">
        <v>21</v>
      </c>
      <c r="N345" s="1"/>
      <c r="O345" s="1"/>
      <c r="P345" s="4">
        <v>3.3540000000000001</v>
      </c>
      <c r="Q345" s="4">
        <v>3.0249999999999999</v>
      </c>
      <c r="R345" s="4">
        <v>0</v>
      </c>
      <c r="S345" s="28">
        <f>AVERAGE((10^(((LOG((P345*Q345)))*1.734)+1.279)),(10^(((LOG((P345*Q345)))*1.684)+1.586)))</f>
        <v>1482.3170964509823</v>
      </c>
      <c r="T345" s="3" t="s">
        <v>163</v>
      </c>
      <c r="U345" s="3" t="s">
        <v>164</v>
      </c>
      <c r="V345" s="3" t="s">
        <v>165</v>
      </c>
      <c r="W345" s="3" t="s">
        <v>142</v>
      </c>
      <c r="X345" s="1"/>
      <c r="Y345" s="28">
        <f t="shared" si="30"/>
        <v>2989.6556608458795</v>
      </c>
      <c r="Z345" s="28">
        <f t="shared" si="31"/>
        <v>690.92778200203736</v>
      </c>
      <c r="AA345" s="28">
        <f t="shared" si="32"/>
        <v>1908.0499000130396</v>
      </c>
      <c r="AB345" s="28">
        <f t="shared" si="33"/>
        <v>1056.5842928889251</v>
      </c>
      <c r="AC345" s="28">
        <f t="shared" si="34"/>
        <v>1151.3634060868176</v>
      </c>
      <c r="AD345" s="28">
        <f t="shared" si="35"/>
        <v>548.5850938343433</v>
      </c>
    </row>
    <row r="346" spans="1:137" ht="56" customHeight="1">
      <c r="A346" s="1" t="s">
        <v>0</v>
      </c>
      <c r="B346" s="1" t="s">
        <v>1</v>
      </c>
      <c r="C346" s="2" t="s">
        <v>2</v>
      </c>
      <c r="D346" s="2" t="s">
        <v>17</v>
      </c>
      <c r="E346" s="3">
        <v>30967</v>
      </c>
      <c r="F346" s="1">
        <v>1230</v>
      </c>
      <c r="G346" s="3" t="s">
        <v>18</v>
      </c>
      <c r="H346" s="1" t="s">
        <v>19</v>
      </c>
      <c r="I346" s="3" t="s">
        <v>12</v>
      </c>
      <c r="J346" s="3" t="s">
        <v>87</v>
      </c>
      <c r="K346" s="3" t="s">
        <v>157</v>
      </c>
      <c r="L346" s="3"/>
      <c r="M346" s="1" t="s">
        <v>8</v>
      </c>
      <c r="N346" s="1"/>
      <c r="O346" s="1"/>
      <c r="P346" s="4">
        <v>3.2479999999999998</v>
      </c>
      <c r="Q346" s="4">
        <v>3.0579999999999998</v>
      </c>
      <c r="R346" s="4">
        <v>0</v>
      </c>
      <c r="S346" s="28">
        <f>(10^(((LOG((P346*Q346)))*1.734)+1.279))</f>
        <v>1018.3352372986147</v>
      </c>
      <c r="T346" s="3" t="s">
        <v>161</v>
      </c>
      <c r="U346" s="3">
        <v>0.93100000000000005</v>
      </c>
      <c r="V346" s="3">
        <v>32.4</v>
      </c>
      <c r="W346" s="3" t="s">
        <v>162</v>
      </c>
      <c r="X346" s="1"/>
      <c r="Y346" s="28">
        <f t="shared" si="30"/>
        <v>2884.1866631217226</v>
      </c>
      <c r="Z346" s="28">
        <f t="shared" si="31"/>
        <v>669.23747576671474</v>
      </c>
      <c r="AA346" s="28">
        <f t="shared" si="32"/>
        <v>1840.9334830168323</v>
      </c>
      <c r="AB346" s="28">
        <f t="shared" si="33"/>
        <v>1018.3352372986147</v>
      </c>
      <c r="AC346" s="28">
        <f t="shared" si="34"/>
        <v>1112.2819425232999</v>
      </c>
      <c r="AD346" s="28">
        <f t="shared" si="35"/>
        <v>531.70243278693613</v>
      </c>
    </row>
    <row r="347" spans="1:137" ht="56" customHeight="1">
      <c r="A347" s="1" t="s">
        <v>0</v>
      </c>
      <c r="B347" s="1" t="s">
        <v>1</v>
      </c>
      <c r="C347" s="2" t="s">
        <v>2</v>
      </c>
      <c r="D347" s="2" t="s">
        <v>17</v>
      </c>
      <c r="E347" s="3">
        <v>30967</v>
      </c>
      <c r="F347" s="1">
        <v>1230</v>
      </c>
      <c r="G347" s="3" t="s">
        <v>18</v>
      </c>
      <c r="H347" s="1" t="s">
        <v>19</v>
      </c>
      <c r="I347" s="3" t="s">
        <v>12</v>
      </c>
      <c r="J347" s="3" t="s">
        <v>88</v>
      </c>
      <c r="K347" s="3" t="s">
        <v>121</v>
      </c>
      <c r="L347" s="3"/>
      <c r="M347" s="1" t="s">
        <v>8</v>
      </c>
      <c r="N347" s="1"/>
      <c r="O347" s="1"/>
      <c r="P347" s="4">
        <v>3.6560000000000001</v>
      </c>
      <c r="Q347" s="4">
        <v>2.95</v>
      </c>
      <c r="R347" s="4">
        <v>0</v>
      </c>
      <c r="S347" s="28">
        <f>10^(((LOG((P347*Q347)))*1.624)+1.427)</f>
        <v>1271.4901547179848</v>
      </c>
      <c r="T347" s="3" t="s">
        <v>147</v>
      </c>
      <c r="U347" s="3">
        <v>0.94299999999999995</v>
      </c>
      <c r="V347" s="3">
        <v>29.1</v>
      </c>
      <c r="W347" s="3" t="s">
        <v>166</v>
      </c>
      <c r="X347" s="1"/>
      <c r="Y347" s="28">
        <f t="shared" si="30"/>
        <v>3314.719894925508</v>
      </c>
      <c r="Z347" s="28">
        <f t="shared" si="31"/>
        <v>757.2552702437315</v>
      </c>
      <c r="AA347" s="28">
        <f t="shared" si="32"/>
        <v>2114.8652143493973</v>
      </c>
      <c r="AB347" s="28">
        <f t="shared" si="33"/>
        <v>1174.6922515020758</v>
      </c>
      <c r="AC347" s="28">
        <f t="shared" si="34"/>
        <v>1271.4901547179848</v>
      </c>
      <c r="AD347" s="28">
        <f t="shared" si="35"/>
        <v>600.14674983543091</v>
      </c>
      <c r="EG347" s="7"/>
    </row>
    <row r="348" spans="1:137" ht="56" customHeight="1">
      <c r="A348" s="1" t="s">
        <v>0</v>
      </c>
      <c r="B348" s="1" t="s">
        <v>1</v>
      </c>
      <c r="C348" s="2" t="s">
        <v>2</v>
      </c>
      <c r="D348" s="2" t="s">
        <v>9</v>
      </c>
      <c r="E348" s="3">
        <v>31009</v>
      </c>
      <c r="F348" s="1">
        <v>25</v>
      </c>
      <c r="G348" s="3" t="s">
        <v>71</v>
      </c>
      <c r="H348" s="1" t="s">
        <v>23</v>
      </c>
      <c r="I348" s="3" t="s">
        <v>12</v>
      </c>
      <c r="J348" s="3" t="s">
        <v>85</v>
      </c>
      <c r="K348" s="3" t="s">
        <v>114</v>
      </c>
      <c r="L348" s="3"/>
      <c r="M348" s="1" t="s">
        <v>8</v>
      </c>
      <c r="N348" s="1"/>
      <c r="O348" s="1"/>
      <c r="P348" s="4">
        <v>3.012</v>
      </c>
      <c r="Q348" s="4">
        <v>2.13</v>
      </c>
      <c r="R348" s="4">
        <v>0</v>
      </c>
      <c r="S348" s="28">
        <f>(10^(((LOG((P348*Q348)))*1.689)+1.776))</f>
        <v>1378.5394228068899</v>
      </c>
      <c r="T348" s="3" t="s">
        <v>122</v>
      </c>
      <c r="U348" s="3">
        <v>0.94199999999999995</v>
      </c>
      <c r="V348" s="3">
        <v>29.2</v>
      </c>
      <c r="W348" s="3" t="s">
        <v>167</v>
      </c>
      <c r="X348" s="1"/>
      <c r="Y348" s="28">
        <f t="shared" si="30"/>
        <v>1378.5394228068899</v>
      </c>
      <c r="Z348" s="28">
        <f t="shared" si="31"/>
        <v>347.4176325133563</v>
      </c>
      <c r="AA348" s="28">
        <f t="shared" si="32"/>
        <v>881.82623954021585</v>
      </c>
      <c r="AB348" s="28">
        <f t="shared" si="33"/>
        <v>477.24869119244488</v>
      </c>
      <c r="AC348" s="28">
        <f t="shared" si="34"/>
        <v>546.95165810489675</v>
      </c>
      <c r="AD348" s="28">
        <f t="shared" si="35"/>
        <v>279.66287585882361</v>
      </c>
    </row>
    <row r="349" spans="1:137" ht="56" customHeight="1">
      <c r="A349" s="1" t="s">
        <v>0</v>
      </c>
      <c r="B349" s="1" t="s">
        <v>1</v>
      </c>
      <c r="C349" s="2" t="s">
        <v>2</v>
      </c>
      <c r="D349" s="2" t="s">
        <v>9</v>
      </c>
      <c r="E349" s="3">
        <v>31009</v>
      </c>
      <c r="F349" s="1">
        <v>25</v>
      </c>
      <c r="G349" s="3" t="s">
        <v>71</v>
      </c>
      <c r="H349" s="1" t="s">
        <v>23</v>
      </c>
      <c r="I349" s="3" t="s">
        <v>12</v>
      </c>
      <c r="J349" s="3" t="s">
        <v>85</v>
      </c>
      <c r="K349" s="3" t="s">
        <v>114</v>
      </c>
      <c r="L349" s="3"/>
      <c r="M349" s="1" t="s">
        <v>21</v>
      </c>
      <c r="N349" s="1"/>
      <c r="O349" s="1"/>
      <c r="P349" s="4">
        <v>3.08</v>
      </c>
      <c r="Q349" s="4">
        <v>1.9300000000000002</v>
      </c>
      <c r="R349" s="4">
        <v>0</v>
      </c>
      <c r="S349" s="28">
        <f>(10^(((LOG((P349*Q349)))*1.689)+1.776))</f>
        <v>1211.9046590590467</v>
      </c>
      <c r="T349" s="3" t="s">
        <v>122</v>
      </c>
      <c r="U349" s="3">
        <v>0.94199999999999995</v>
      </c>
      <c r="V349" s="3">
        <v>29.2</v>
      </c>
      <c r="W349" s="3" t="s">
        <v>167</v>
      </c>
      <c r="X349" s="1"/>
      <c r="Y349" s="28">
        <f t="shared" si="30"/>
        <v>1211.9046590590467</v>
      </c>
      <c r="Z349" s="28">
        <f t="shared" si="31"/>
        <v>309.85751833108156</v>
      </c>
      <c r="AA349" s="28">
        <f t="shared" si="32"/>
        <v>775.52877244252932</v>
      </c>
      <c r="AB349" s="28">
        <f t="shared" si="33"/>
        <v>418.12228607961924</v>
      </c>
      <c r="AC349" s="28">
        <f t="shared" si="34"/>
        <v>483.22726838475739</v>
      </c>
      <c r="AD349" s="28">
        <f t="shared" si="35"/>
        <v>249.99930279262216</v>
      </c>
    </row>
    <row r="350" spans="1:137" ht="56" customHeight="1">
      <c r="A350" s="1" t="s">
        <v>0</v>
      </c>
      <c r="B350" s="1" t="s">
        <v>1</v>
      </c>
      <c r="C350" s="2" t="s">
        <v>2</v>
      </c>
      <c r="D350" s="2" t="s">
        <v>9</v>
      </c>
      <c r="E350" s="3">
        <v>31009</v>
      </c>
      <c r="F350" s="1">
        <v>25</v>
      </c>
      <c r="G350" s="3" t="s">
        <v>71</v>
      </c>
      <c r="H350" s="1" t="s">
        <v>23</v>
      </c>
      <c r="I350" s="3" t="s">
        <v>12</v>
      </c>
      <c r="J350" s="3" t="s">
        <v>87</v>
      </c>
      <c r="K350" s="3" t="s">
        <v>157</v>
      </c>
      <c r="L350" s="3"/>
      <c r="M350" s="1" t="s">
        <v>8</v>
      </c>
      <c r="N350" s="1"/>
      <c r="O350" s="1"/>
      <c r="P350" s="4">
        <v>3.585</v>
      </c>
      <c r="Q350" s="4">
        <v>2.13</v>
      </c>
      <c r="R350" s="4">
        <v>0</v>
      </c>
      <c r="S350" s="28">
        <f>(10^(((LOG((P350*Q350)))*1.734)+1.279))</f>
        <v>645.49730859008582</v>
      </c>
      <c r="T350" s="3" t="s">
        <v>161</v>
      </c>
      <c r="U350" s="3">
        <v>0.93100000000000005</v>
      </c>
      <c r="V350" s="3">
        <v>32.4</v>
      </c>
      <c r="W350" s="3" t="s">
        <v>162</v>
      </c>
      <c r="X350" s="1"/>
      <c r="Y350" s="28">
        <f t="shared" si="30"/>
        <v>1849.9727931889577</v>
      </c>
      <c r="Z350" s="28">
        <f t="shared" si="31"/>
        <v>451.13149235734511</v>
      </c>
      <c r="AA350" s="28">
        <f t="shared" si="32"/>
        <v>1182.3634542931568</v>
      </c>
      <c r="AB350" s="28">
        <f t="shared" si="33"/>
        <v>645.49730859008582</v>
      </c>
      <c r="AC350" s="28">
        <f t="shared" si="34"/>
        <v>725.73634276540952</v>
      </c>
      <c r="AD350" s="28">
        <f t="shared" si="35"/>
        <v>361.25767476265025</v>
      </c>
    </row>
    <row r="351" spans="1:137" ht="56" customHeight="1">
      <c r="A351" s="1" t="s">
        <v>0</v>
      </c>
      <c r="B351" s="1" t="s">
        <v>1</v>
      </c>
      <c r="C351" s="2" t="s">
        <v>2</v>
      </c>
      <c r="D351" s="2" t="s">
        <v>9</v>
      </c>
      <c r="E351" s="3">
        <v>31009</v>
      </c>
      <c r="F351" s="1">
        <v>25</v>
      </c>
      <c r="G351" s="3" t="s">
        <v>71</v>
      </c>
      <c r="H351" s="1" t="s">
        <v>23</v>
      </c>
      <c r="I351" s="3" t="s">
        <v>12</v>
      </c>
      <c r="J351" s="3" t="s">
        <v>88</v>
      </c>
      <c r="K351" s="3" t="s">
        <v>121</v>
      </c>
      <c r="L351" s="3"/>
      <c r="M351" s="1" t="s">
        <v>8</v>
      </c>
      <c r="N351" s="1"/>
      <c r="O351" s="1"/>
      <c r="P351" s="4">
        <v>3.6799999999999997</v>
      </c>
      <c r="Q351" s="4">
        <v>1.89</v>
      </c>
      <c r="R351" s="4">
        <v>0</v>
      </c>
      <c r="S351" s="28">
        <f>10^(((LOG((P351*Q351)))*1.624)+1.427)</f>
        <v>623.60677886366068</v>
      </c>
      <c r="T351" s="3" t="s">
        <v>147</v>
      </c>
      <c r="U351" s="3">
        <v>0.94299999999999995</v>
      </c>
      <c r="V351" s="3">
        <v>29.1</v>
      </c>
      <c r="W351" s="3" t="s">
        <v>166</v>
      </c>
      <c r="X351" s="1"/>
      <c r="Y351" s="28">
        <f t="shared" si="30"/>
        <v>1580.0140650198891</v>
      </c>
      <c r="Z351" s="28">
        <f t="shared" si="31"/>
        <v>392.16102972757568</v>
      </c>
      <c r="AA351" s="28">
        <f t="shared" si="32"/>
        <v>1010.297794400208</v>
      </c>
      <c r="AB351" s="28">
        <f t="shared" si="33"/>
        <v>548.9905717314623</v>
      </c>
      <c r="AC351" s="28">
        <f t="shared" si="34"/>
        <v>623.60677886366068</v>
      </c>
      <c r="AD351" s="28">
        <f t="shared" si="35"/>
        <v>314.91630389925854</v>
      </c>
    </row>
    <row r="352" spans="1:137" ht="56" customHeight="1">
      <c r="A352" s="1" t="s">
        <v>0</v>
      </c>
      <c r="B352" s="1" t="s">
        <v>1</v>
      </c>
      <c r="C352" s="2" t="s">
        <v>2</v>
      </c>
      <c r="D352" s="2" t="s">
        <v>9</v>
      </c>
      <c r="E352" s="3">
        <v>31009</v>
      </c>
      <c r="F352" s="1">
        <v>25</v>
      </c>
      <c r="G352" s="3" t="s">
        <v>71</v>
      </c>
      <c r="H352" s="1" t="s">
        <v>23</v>
      </c>
      <c r="I352" s="3" t="s">
        <v>12</v>
      </c>
      <c r="J352" s="3" t="s">
        <v>159</v>
      </c>
      <c r="K352" s="3" t="s">
        <v>195</v>
      </c>
      <c r="L352" s="3"/>
      <c r="M352" s="1" t="s">
        <v>8</v>
      </c>
      <c r="N352" s="1"/>
      <c r="O352" s="1"/>
      <c r="P352" s="4">
        <v>1.873</v>
      </c>
      <c r="Q352" s="4">
        <v>1.85</v>
      </c>
      <c r="R352" s="4">
        <v>0</v>
      </c>
      <c r="S352" s="28">
        <f>10^(((LOG((P352*Q352)))*1.626)+2.035)</f>
        <v>817.65040536998674</v>
      </c>
      <c r="T352" s="3" t="s">
        <v>197</v>
      </c>
      <c r="U352" s="3">
        <v>0.92500000000000004</v>
      </c>
      <c r="V352" s="3">
        <v>32.700000000000003</v>
      </c>
      <c r="W352" s="3" t="s">
        <v>166</v>
      </c>
      <c r="X352" s="1"/>
      <c r="Y352" s="28">
        <f t="shared" si="30"/>
        <v>487.04529832988942</v>
      </c>
      <c r="Z352" s="28">
        <f t="shared" si="31"/>
        <v>137.89999761586105</v>
      </c>
      <c r="AA352" s="28">
        <f t="shared" si="32"/>
        <v>312.51495712355239</v>
      </c>
      <c r="AB352" s="28">
        <f t="shared" si="33"/>
        <v>164.00469581045692</v>
      </c>
      <c r="AC352" s="28">
        <f t="shared" si="34"/>
        <v>201.13527211321878</v>
      </c>
      <c r="AD352" s="28">
        <f t="shared" si="35"/>
        <v>113.07666037838655</v>
      </c>
    </row>
    <row r="353" spans="1:137" ht="56" customHeight="1">
      <c r="A353" s="1" t="s">
        <v>35</v>
      </c>
      <c r="B353" s="1" t="s">
        <v>1</v>
      </c>
      <c r="C353" s="10" t="s">
        <v>2</v>
      </c>
      <c r="D353" s="2" t="s">
        <v>9</v>
      </c>
      <c r="E353" s="1">
        <v>31034</v>
      </c>
      <c r="F353" s="1">
        <v>14</v>
      </c>
      <c r="G353" s="1" t="s">
        <v>47</v>
      </c>
      <c r="H353" s="1" t="s">
        <v>48</v>
      </c>
      <c r="I353" s="1" t="s">
        <v>12</v>
      </c>
      <c r="J353" s="1" t="s">
        <v>32</v>
      </c>
      <c r="K353" s="3" t="s">
        <v>118</v>
      </c>
      <c r="L353" s="3"/>
      <c r="M353" s="1" t="s">
        <v>21</v>
      </c>
      <c r="N353" s="1"/>
      <c r="O353" s="1"/>
      <c r="P353" s="1">
        <v>2.6190000000000002</v>
      </c>
      <c r="Q353" s="1">
        <v>1.86</v>
      </c>
      <c r="R353" s="1">
        <v>0</v>
      </c>
      <c r="S353" s="28">
        <f>(10^(((LOG((P353*Q353)))*1.689)+1.776))</f>
        <v>865.84114473729437</v>
      </c>
      <c r="T353" s="3" t="s">
        <v>122</v>
      </c>
      <c r="U353" s="3">
        <v>0.94199999999999995</v>
      </c>
      <c r="V353" s="3">
        <v>29.2</v>
      </c>
      <c r="W353" s="3" t="s">
        <v>140</v>
      </c>
      <c r="X353" s="1"/>
      <c r="Y353" s="28">
        <f t="shared" si="30"/>
        <v>865.84114473729437</v>
      </c>
      <c r="Z353" s="28">
        <f t="shared" si="31"/>
        <v>229.86490195870616</v>
      </c>
      <c r="AA353" s="28">
        <f t="shared" si="32"/>
        <v>554.62568411019117</v>
      </c>
      <c r="AB353" s="28">
        <f t="shared" si="33"/>
        <v>296.06181656777528</v>
      </c>
      <c r="AC353" s="28">
        <f t="shared" si="34"/>
        <v>349.73658966554996</v>
      </c>
      <c r="AD353" s="28">
        <f t="shared" si="35"/>
        <v>186.5706010673986</v>
      </c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</row>
    <row r="354" spans="1:137" ht="56" customHeight="1">
      <c r="A354" s="1" t="s">
        <v>0</v>
      </c>
      <c r="B354" s="1" t="s">
        <v>1</v>
      </c>
      <c r="C354" s="10" t="s">
        <v>2</v>
      </c>
      <c r="D354" s="2" t="s">
        <v>9</v>
      </c>
      <c r="E354" s="1">
        <v>31034</v>
      </c>
      <c r="F354" s="1">
        <v>142</v>
      </c>
      <c r="G354" s="1" t="s">
        <v>47</v>
      </c>
      <c r="H354" s="1" t="s">
        <v>48</v>
      </c>
      <c r="I354" s="1" t="s">
        <v>12</v>
      </c>
      <c r="J354" s="1" t="s">
        <v>53</v>
      </c>
      <c r="K354" s="3" t="s">
        <v>120</v>
      </c>
      <c r="L354" s="3"/>
      <c r="M354" s="1" t="s">
        <v>8</v>
      </c>
      <c r="N354" s="1"/>
      <c r="O354" s="1"/>
      <c r="P354" s="1">
        <v>3.6350000000000002</v>
      </c>
      <c r="Q354" s="1">
        <v>2.1350000000000002</v>
      </c>
      <c r="R354" s="1">
        <v>0</v>
      </c>
      <c r="S354" s="28">
        <f>10^(((LOG((P354*Q354)))*1.684)+1.586)</f>
        <v>1215.0536769982921</v>
      </c>
      <c r="T354" s="3" t="s">
        <v>146</v>
      </c>
      <c r="U354" s="3">
        <v>0.93500000000000005</v>
      </c>
      <c r="V354" s="3">
        <v>30.8</v>
      </c>
      <c r="W354" s="3" t="s">
        <v>142</v>
      </c>
      <c r="X354" s="1"/>
      <c r="Y354" s="28">
        <f t="shared" si="30"/>
        <v>1901.2751656475448</v>
      </c>
      <c r="Z354" s="28">
        <f t="shared" si="31"/>
        <v>462.22501140067413</v>
      </c>
      <c r="AA354" s="28">
        <f t="shared" si="32"/>
        <v>1215.0536769982921</v>
      </c>
      <c r="AB354" s="28">
        <f t="shared" si="33"/>
        <v>663.8815186138487</v>
      </c>
      <c r="AC354" s="28">
        <f t="shared" si="34"/>
        <v>745.0772901395809</v>
      </c>
      <c r="AD354" s="28">
        <f t="shared" si="35"/>
        <v>369.9613648795056</v>
      </c>
    </row>
    <row r="355" spans="1:137" ht="56" customHeight="1">
      <c r="A355" s="1" t="s">
        <v>0</v>
      </c>
      <c r="B355" s="1" t="s">
        <v>1</v>
      </c>
      <c r="C355" s="10" t="s">
        <v>2</v>
      </c>
      <c r="D355" s="2" t="s">
        <v>9</v>
      </c>
      <c r="E355" s="1">
        <v>31034</v>
      </c>
      <c r="F355" s="1">
        <v>141</v>
      </c>
      <c r="G355" s="1" t="s">
        <v>47</v>
      </c>
      <c r="H355" s="1" t="s">
        <v>48</v>
      </c>
      <c r="I355" s="1" t="s">
        <v>12</v>
      </c>
      <c r="J355" s="1" t="s">
        <v>54</v>
      </c>
      <c r="K355" s="3" t="s">
        <v>121</v>
      </c>
      <c r="L355" s="3"/>
      <c r="M355" s="1" t="s">
        <v>8</v>
      </c>
      <c r="N355" s="1"/>
      <c r="O355" s="1"/>
      <c r="P355" s="1">
        <v>4.8310000000000004</v>
      </c>
      <c r="Q355" s="1">
        <v>1.893</v>
      </c>
      <c r="R355" s="1">
        <v>0</v>
      </c>
      <c r="S355" s="28">
        <f>10^(((LOG((P355*Q355)))*1.624)+1.427)</f>
        <v>972.67722244712797</v>
      </c>
      <c r="T355" s="3" t="s">
        <v>147</v>
      </c>
      <c r="U355" s="3">
        <v>0.94299999999999995</v>
      </c>
      <c r="V355" s="3">
        <v>29.1</v>
      </c>
      <c r="W355" s="3" t="s">
        <v>142</v>
      </c>
      <c r="X355" s="1"/>
      <c r="Y355" s="28">
        <f t="shared" si="30"/>
        <v>2508.6839037630953</v>
      </c>
      <c r="Z355" s="28">
        <f t="shared" si="31"/>
        <v>591.26405451958226</v>
      </c>
      <c r="AA355" s="28">
        <f t="shared" si="32"/>
        <v>1601.9169807352437</v>
      </c>
      <c r="AB355" s="28">
        <f t="shared" si="33"/>
        <v>882.46885673286988</v>
      </c>
      <c r="AC355" s="28">
        <f t="shared" si="34"/>
        <v>972.67722244712797</v>
      </c>
      <c r="AD355" s="28">
        <f t="shared" si="35"/>
        <v>470.91860369022351</v>
      </c>
    </row>
    <row r="356" spans="1:137" ht="56" customHeight="1">
      <c r="A356" s="3" t="s">
        <v>35</v>
      </c>
      <c r="B356" s="1" t="s">
        <v>1</v>
      </c>
      <c r="C356" s="2" t="s">
        <v>2</v>
      </c>
      <c r="D356" s="2" t="s">
        <v>36</v>
      </c>
      <c r="E356" s="3">
        <v>31041</v>
      </c>
      <c r="F356" s="1">
        <v>47</v>
      </c>
      <c r="G356" s="3" t="s">
        <v>38</v>
      </c>
      <c r="H356" s="1" t="s">
        <v>23</v>
      </c>
      <c r="I356" s="3" t="s">
        <v>12</v>
      </c>
      <c r="J356" s="3" t="s">
        <v>32</v>
      </c>
      <c r="K356" s="3" t="s">
        <v>118</v>
      </c>
      <c r="L356" s="3"/>
      <c r="M356" s="1" t="s">
        <v>21</v>
      </c>
      <c r="N356" s="1"/>
      <c r="O356" s="1"/>
      <c r="P356" s="4">
        <v>3.085</v>
      </c>
      <c r="Q356" s="4">
        <v>2.1109999999999998</v>
      </c>
      <c r="R356" s="4">
        <v>0</v>
      </c>
      <c r="S356" s="28">
        <f>(10^(((LOG((P356*Q356)))*1.689)+1.776))</f>
        <v>1413.8801764849932</v>
      </c>
      <c r="T356" s="3" t="s">
        <v>122</v>
      </c>
      <c r="U356" s="3">
        <v>0.94199999999999995</v>
      </c>
      <c r="V356" s="3">
        <v>29.2</v>
      </c>
      <c r="W356" s="3" t="s">
        <v>134</v>
      </c>
      <c r="X356" s="1"/>
      <c r="Y356" s="28">
        <f t="shared" si="30"/>
        <v>1413.8801764849932</v>
      </c>
      <c r="Z356" s="28">
        <f t="shared" si="31"/>
        <v>355.31627666240377</v>
      </c>
      <c r="AA356" s="28">
        <f t="shared" si="32"/>
        <v>904.36529598463073</v>
      </c>
      <c r="AB356" s="28">
        <f t="shared" si="33"/>
        <v>489.81384708316665</v>
      </c>
      <c r="AC356" s="28">
        <f t="shared" si="34"/>
        <v>560.42730191094142</v>
      </c>
      <c r="AD356" s="28">
        <f t="shared" si="35"/>
        <v>285.89252506862829</v>
      </c>
    </row>
    <row r="357" spans="1:137" ht="56" customHeight="1">
      <c r="A357" s="1" t="s">
        <v>35</v>
      </c>
      <c r="B357" s="1" t="s">
        <v>1</v>
      </c>
      <c r="C357" s="2" t="s">
        <v>2</v>
      </c>
      <c r="D357" s="2" t="s">
        <v>9</v>
      </c>
      <c r="E357" s="3">
        <v>31108</v>
      </c>
      <c r="F357" s="1">
        <v>70</v>
      </c>
      <c r="G357" s="3" t="s">
        <v>22</v>
      </c>
      <c r="H357" s="1" t="s">
        <v>23</v>
      </c>
      <c r="I357" s="3" t="s">
        <v>12</v>
      </c>
      <c r="J357" s="3" t="s">
        <v>53</v>
      </c>
      <c r="K357" s="3" t="s">
        <v>120</v>
      </c>
      <c r="L357" s="3"/>
      <c r="M357" s="1"/>
      <c r="N357" s="1"/>
      <c r="O357" s="1"/>
      <c r="P357" s="4">
        <v>3.9909999999999997</v>
      </c>
      <c r="Q357" s="4">
        <v>1.78</v>
      </c>
      <c r="R357" s="4">
        <v>0</v>
      </c>
      <c r="S357" s="28">
        <f>10^(((LOG((P357*Q357)))*1.684)+1.586)</f>
        <v>1046.9571651768449</v>
      </c>
      <c r="T357" s="3" t="s">
        <v>146</v>
      </c>
      <c r="U357" s="3">
        <v>0.93500000000000005</v>
      </c>
      <c r="V357" s="3">
        <v>30.8</v>
      </c>
      <c r="W357" s="3" t="s">
        <v>142</v>
      </c>
      <c r="X357" s="1"/>
      <c r="Y357" s="28">
        <f t="shared" si="30"/>
        <v>1637.5192803397176</v>
      </c>
      <c r="Z357" s="28">
        <f t="shared" si="31"/>
        <v>404.81127030084428</v>
      </c>
      <c r="AA357" s="28">
        <f t="shared" si="32"/>
        <v>1046.9571651768449</v>
      </c>
      <c r="AB357" s="28">
        <f t="shared" si="33"/>
        <v>569.51346949191543</v>
      </c>
      <c r="AC357" s="28">
        <f t="shared" si="34"/>
        <v>645.41463606083141</v>
      </c>
      <c r="AD357" s="28">
        <f t="shared" si="35"/>
        <v>324.86845515224343</v>
      </c>
      <c r="EG357" s="7"/>
    </row>
    <row r="358" spans="1:137" ht="56" customHeight="1">
      <c r="A358" s="1" t="s">
        <v>0</v>
      </c>
      <c r="B358" s="1" t="s">
        <v>1</v>
      </c>
      <c r="C358" s="2" t="s">
        <v>2</v>
      </c>
      <c r="D358" s="2" t="s">
        <v>13</v>
      </c>
      <c r="E358" s="3">
        <v>31135</v>
      </c>
      <c r="F358" s="1">
        <v>55</v>
      </c>
      <c r="G358" s="3" t="s">
        <v>22</v>
      </c>
      <c r="H358" s="1" t="s">
        <v>23</v>
      </c>
      <c r="I358" s="3" t="s">
        <v>12</v>
      </c>
      <c r="J358" s="3" t="s">
        <v>24</v>
      </c>
      <c r="K358" s="3" t="s">
        <v>24</v>
      </c>
      <c r="L358" s="3"/>
      <c r="M358" s="1"/>
      <c r="N358" s="1"/>
      <c r="O358" s="1"/>
      <c r="P358" s="4">
        <v>124</v>
      </c>
      <c r="Q358" s="4">
        <v>0</v>
      </c>
      <c r="R358" s="4">
        <v>0</v>
      </c>
      <c r="S358" s="3"/>
      <c r="T358" s="5"/>
      <c r="U358" s="3"/>
      <c r="V358" s="3"/>
      <c r="W358" s="30"/>
      <c r="X358" s="1"/>
      <c r="Y358" s="28" t="e">
        <f t="shared" si="30"/>
        <v>#NUM!</v>
      </c>
      <c r="Z358" s="28" t="e">
        <f t="shared" si="31"/>
        <v>#NUM!</v>
      </c>
      <c r="AA358" s="28" t="e">
        <f t="shared" si="32"/>
        <v>#NUM!</v>
      </c>
      <c r="AB358" s="28" t="e">
        <f t="shared" si="33"/>
        <v>#NUM!</v>
      </c>
      <c r="AC358" s="28" t="e">
        <f t="shared" si="34"/>
        <v>#NUM!</v>
      </c>
      <c r="AD358" s="28" t="e">
        <f t="shared" si="35"/>
        <v>#NUM!</v>
      </c>
      <c r="EG358" s="7"/>
    </row>
    <row r="359" spans="1:137" ht="56" customHeight="1">
      <c r="A359" s="3" t="s">
        <v>35</v>
      </c>
      <c r="B359" s="1" t="s">
        <v>1</v>
      </c>
      <c r="C359" s="2" t="s">
        <v>2</v>
      </c>
      <c r="D359" s="2" t="s">
        <v>36</v>
      </c>
      <c r="E359" s="3">
        <v>31135</v>
      </c>
      <c r="F359" s="1">
        <v>28</v>
      </c>
      <c r="G359" s="3" t="s">
        <v>22</v>
      </c>
      <c r="H359" s="1" t="s">
        <v>23</v>
      </c>
      <c r="I359" s="3" t="s">
        <v>12</v>
      </c>
      <c r="J359" s="3" t="s">
        <v>54</v>
      </c>
      <c r="K359" s="3" t="s">
        <v>121</v>
      </c>
      <c r="L359" s="3"/>
      <c r="M359" s="1"/>
      <c r="N359" s="1"/>
      <c r="O359" s="1"/>
      <c r="P359" s="4">
        <v>5.4039999999999999</v>
      </c>
      <c r="Q359" s="4">
        <v>1.8260000000000001</v>
      </c>
      <c r="R359" s="4">
        <v>0</v>
      </c>
      <c r="S359" s="28">
        <f>10^(((LOG((P359*Q359)))*1.624)+1.427)</f>
        <v>1100.5428798629914</v>
      </c>
      <c r="T359" s="3" t="s">
        <v>147</v>
      </c>
      <c r="U359" s="3">
        <v>0.94299999999999995</v>
      </c>
      <c r="V359" s="3">
        <v>29.1</v>
      </c>
      <c r="W359" s="3" t="s">
        <v>142</v>
      </c>
      <c r="X359" s="1"/>
      <c r="Y359" s="28">
        <f t="shared" si="30"/>
        <v>2852.5352230485078</v>
      </c>
      <c r="Z359" s="28">
        <f t="shared" si="31"/>
        <v>662.71098632768542</v>
      </c>
      <c r="AA359" s="28">
        <f t="shared" si="32"/>
        <v>1820.7903173399138</v>
      </c>
      <c r="AB359" s="28">
        <f t="shared" si="33"/>
        <v>1006.8638325551478</v>
      </c>
      <c r="AC359" s="28">
        <f t="shared" si="34"/>
        <v>1100.5428798629914</v>
      </c>
      <c r="AD359" s="28">
        <f t="shared" si="35"/>
        <v>526.62041006777315</v>
      </c>
    </row>
    <row r="360" spans="1:137" ht="56" customHeight="1">
      <c r="A360" s="1" t="s">
        <v>0</v>
      </c>
      <c r="B360" s="1" t="s">
        <v>1</v>
      </c>
      <c r="C360" s="2" t="s">
        <v>2</v>
      </c>
      <c r="D360" s="2" t="s">
        <v>13</v>
      </c>
      <c r="E360" s="3">
        <v>31135</v>
      </c>
      <c r="F360" s="1">
        <v>55</v>
      </c>
      <c r="G360" s="3" t="s">
        <v>22</v>
      </c>
      <c r="H360" s="1" t="s">
        <v>23</v>
      </c>
      <c r="I360" s="3" t="s">
        <v>12</v>
      </c>
      <c r="J360" s="3" t="s">
        <v>74</v>
      </c>
      <c r="K360" s="3" t="s">
        <v>156</v>
      </c>
      <c r="L360" s="3"/>
      <c r="M360" s="1" t="s">
        <v>8</v>
      </c>
      <c r="N360" s="1"/>
      <c r="O360" s="1"/>
      <c r="P360" s="4">
        <v>3.8600000000000003</v>
      </c>
      <c r="Q360" s="4">
        <v>2.63</v>
      </c>
      <c r="R360" s="4">
        <v>0</v>
      </c>
      <c r="S360" s="28">
        <f>AVERAGE((10^(((LOG((P360*Q360)))*1.734)+1.279)),(10^(((LOG((P360*Q360)))*1.684)+1.586)))</f>
        <v>1483.7967928690305</v>
      </c>
      <c r="T360" s="3" t="s">
        <v>163</v>
      </c>
      <c r="U360" s="3" t="s">
        <v>164</v>
      </c>
      <c r="V360" s="3" t="s">
        <v>165</v>
      </c>
      <c r="W360" s="3" t="s">
        <v>142</v>
      </c>
      <c r="X360" s="1"/>
      <c r="Y360" s="28">
        <f t="shared" si="30"/>
        <v>2992.6175382276156</v>
      </c>
      <c r="Z360" s="28">
        <f t="shared" si="31"/>
        <v>691.53565955308898</v>
      </c>
      <c r="AA360" s="28">
        <f t="shared" si="32"/>
        <v>1909.9346225946167</v>
      </c>
      <c r="AB360" s="28">
        <f t="shared" si="33"/>
        <v>1057.6589631434442</v>
      </c>
      <c r="AC360" s="28">
        <f t="shared" si="34"/>
        <v>1152.4601530128316</v>
      </c>
      <c r="AD360" s="28">
        <f t="shared" si="35"/>
        <v>549.05808138279326</v>
      </c>
    </row>
    <row r="361" spans="1:137" ht="56" customHeight="1">
      <c r="A361" s="1" t="s">
        <v>0</v>
      </c>
      <c r="B361" s="1" t="s">
        <v>1</v>
      </c>
      <c r="C361" s="2" t="s">
        <v>2</v>
      </c>
      <c r="D361" s="2" t="s">
        <v>13</v>
      </c>
      <c r="E361" s="3">
        <v>31135</v>
      </c>
      <c r="F361" s="1">
        <v>55</v>
      </c>
      <c r="G361" s="3" t="s">
        <v>22</v>
      </c>
      <c r="H361" s="1" t="s">
        <v>23</v>
      </c>
      <c r="I361" s="3" t="s">
        <v>12</v>
      </c>
      <c r="J361" s="3" t="s">
        <v>88</v>
      </c>
      <c r="K361" s="3" t="s">
        <v>121</v>
      </c>
      <c r="L361" s="3"/>
      <c r="M361" s="1" t="s">
        <v>8</v>
      </c>
      <c r="N361" s="1"/>
      <c r="O361" s="1"/>
      <c r="P361" s="4">
        <v>3.95</v>
      </c>
      <c r="Q361" s="4">
        <v>2.68</v>
      </c>
      <c r="R361" s="4">
        <v>0</v>
      </c>
      <c r="S361" s="28">
        <f>10^(((LOG((P361*Q361)))*1.624)+1.427)</f>
        <v>1233.572243514343</v>
      </c>
      <c r="T361" s="3" t="s">
        <v>147</v>
      </c>
      <c r="U361" s="3">
        <v>0.94299999999999995</v>
      </c>
      <c r="V361" s="3">
        <v>29.1</v>
      </c>
      <c r="W361" s="3" t="s">
        <v>166</v>
      </c>
      <c r="X361" s="1"/>
      <c r="Y361" s="28">
        <f t="shared" si="30"/>
        <v>3211.9750390791414</v>
      </c>
      <c r="Z361" s="28">
        <f t="shared" si="31"/>
        <v>736.37296318509243</v>
      </c>
      <c r="AA361" s="28">
        <f t="shared" si="32"/>
        <v>2049.5027348752114</v>
      </c>
      <c r="AB361" s="28">
        <f t="shared" si="33"/>
        <v>1137.3263382243865</v>
      </c>
      <c r="AC361" s="28">
        <f t="shared" si="34"/>
        <v>1233.572243514343</v>
      </c>
      <c r="AD361" s="28">
        <f t="shared" si="35"/>
        <v>583.92339782853651</v>
      </c>
    </row>
    <row r="362" spans="1:137" ht="56" customHeight="1">
      <c r="A362" s="1" t="s">
        <v>0</v>
      </c>
      <c r="B362" s="1" t="s">
        <v>1</v>
      </c>
      <c r="C362" s="2" t="s">
        <v>2</v>
      </c>
      <c r="D362" s="2" t="s">
        <v>13</v>
      </c>
      <c r="E362" s="3">
        <v>31135</v>
      </c>
      <c r="F362" s="1">
        <v>55</v>
      </c>
      <c r="G362" s="3" t="s">
        <v>22</v>
      </c>
      <c r="H362" s="1" t="s">
        <v>23</v>
      </c>
      <c r="I362" s="3" t="s">
        <v>12</v>
      </c>
      <c r="J362" s="3" t="s">
        <v>88</v>
      </c>
      <c r="K362" s="3" t="s">
        <v>121</v>
      </c>
      <c r="L362" s="3"/>
      <c r="M362" s="1" t="s">
        <v>21</v>
      </c>
      <c r="N362" s="1"/>
      <c r="O362" s="1"/>
      <c r="P362" s="4">
        <v>4.21</v>
      </c>
      <c r="Q362" s="4">
        <v>2.02</v>
      </c>
      <c r="R362" s="4">
        <v>0</v>
      </c>
      <c r="S362" s="28">
        <f>10^(((LOG((P362*Q362)))*1.624)+1.427)</f>
        <v>864.41988269085846</v>
      </c>
      <c r="T362" s="3" t="s">
        <v>147</v>
      </c>
      <c r="U362" s="3">
        <v>0.94299999999999995</v>
      </c>
      <c r="V362" s="3">
        <v>29.1</v>
      </c>
      <c r="W362" s="3" t="s">
        <v>166</v>
      </c>
      <c r="X362" s="1"/>
      <c r="Y362" s="28">
        <f t="shared" si="30"/>
        <v>2218.9674052535011</v>
      </c>
      <c r="Z362" s="28">
        <f t="shared" si="31"/>
        <v>530.21278777668647</v>
      </c>
      <c r="AA362" s="28">
        <f t="shared" si="32"/>
        <v>1417.4337048251671</v>
      </c>
      <c r="AB362" s="28">
        <f t="shared" si="33"/>
        <v>778.00865580636389</v>
      </c>
      <c r="AC362" s="28">
        <f t="shared" si="34"/>
        <v>864.41988269085846</v>
      </c>
      <c r="AD362" s="28">
        <f t="shared" si="35"/>
        <v>423.21513835324618</v>
      </c>
    </row>
    <row r="363" spans="1:137" ht="56" customHeight="1">
      <c r="A363" s="3" t="s">
        <v>35</v>
      </c>
      <c r="B363" s="1" t="s">
        <v>1</v>
      </c>
      <c r="C363" s="2" t="s">
        <v>2</v>
      </c>
      <c r="D363" s="2" t="s">
        <v>36</v>
      </c>
      <c r="E363" s="3">
        <v>31137</v>
      </c>
      <c r="F363" s="1">
        <v>3</v>
      </c>
      <c r="G363" s="3" t="s">
        <v>22</v>
      </c>
      <c r="H363" s="1" t="s">
        <v>37</v>
      </c>
      <c r="I363" s="3" t="s">
        <v>12</v>
      </c>
      <c r="J363" s="3" t="s">
        <v>32</v>
      </c>
      <c r="K363" s="3" t="s">
        <v>118</v>
      </c>
      <c r="L363" s="3"/>
      <c r="M363" s="1" t="s">
        <v>21</v>
      </c>
      <c r="N363" s="1"/>
      <c r="O363" s="1"/>
      <c r="P363" s="4">
        <v>2.8620000000000001</v>
      </c>
      <c r="Q363" s="4">
        <v>1.9120000000000001</v>
      </c>
      <c r="R363" s="4">
        <v>0</v>
      </c>
      <c r="S363" s="28">
        <f>(10^(((LOG((P363*Q363)))*1.689)+1.776))</f>
        <v>1053.7753779626896</v>
      </c>
      <c r="T363" s="3" t="s">
        <v>122</v>
      </c>
      <c r="U363" s="3">
        <v>0.94199999999999995</v>
      </c>
      <c r="V363" s="3">
        <v>29.2</v>
      </c>
      <c r="W363" s="3" t="s">
        <v>133</v>
      </c>
      <c r="X363" s="1"/>
      <c r="Y363" s="28">
        <f t="shared" si="30"/>
        <v>1053.7753779626896</v>
      </c>
      <c r="Z363" s="28">
        <f t="shared" si="31"/>
        <v>273.67572423714466</v>
      </c>
      <c r="AA363" s="28">
        <f t="shared" si="32"/>
        <v>674.61696621897158</v>
      </c>
      <c r="AB363" s="28">
        <f t="shared" si="33"/>
        <v>362.21391894116817</v>
      </c>
      <c r="AC363" s="28">
        <f t="shared" si="34"/>
        <v>422.44269853172642</v>
      </c>
      <c r="AD363" s="28">
        <f t="shared" si="35"/>
        <v>221.35612855063707</v>
      </c>
    </row>
    <row r="364" spans="1:137" ht="56" customHeight="1">
      <c r="A364" s="1" t="s">
        <v>0</v>
      </c>
      <c r="B364" s="1" t="s">
        <v>1</v>
      </c>
      <c r="C364" s="2" t="s">
        <v>2</v>
      </c>
      <c r="D364" s="2" t="s">
        <v>9</v>
      </c>
      <c r="E364" s="3">
        <v>31141</v>
      </c>
      <c r="F364" s="1">
        <v>49</v>
      </c>
      <c r="G364" s="3" t="s">
        <v>86</v>
      </c>
      <c r="H364" s="1" t="s">
        <v>19</v>
      </c>
      <c r="I364" s="3" t="s">
        <v>12</v>
      </c>
      <c r="J364" s="3" t="s">
        <v>85</v>
      </c>
      <c r="K364" s="3" t="s">
        <v>114</v>
      </c>
      <c r="L364" s="3"/>
      <c r="M364" s="1" t="s">
        <v>21</v>
      </c>
      <c r="N364" s="1"/>
      <c r="O364" s="1"/>
      <c r="P364" s="4">
        <v>3.0750000000000002</v>
      </c>
      <c r="Q364" s="4">
        <v>1.8239999999999998</v>
      </c>
      <c r="R364" s="4">
        <v>0</v>
      </c>
      <c r="S364" s="28">
        <f>(10^(((LOG((P364*Q364)))*1.689)+1.776))</f>
        <v>1098.6044465649727</v>
      </c>
      <c r="T364" s="3" t="s">
        <v>122</v>
      </c>
      <c r="U364" s="3">
        <v>0.94199999999999995</v>
      </c>
      <c r="V364" s="3">
        <v>29.2</v>
      </c>
      <c r="W364" s="3" t="s">
        <v>167</v>
      </c>
      <c r="X364" s="1"/>
      <c r="Y364" s="28">
        <f t="shared" si="30"/>
        <v>1098.6044465649727</v>
      </c>
      <c r="Z364" s="28">
        <f t="shared" si="31"/>
        <v>283.99123160321625</v>
      </c>
      <c r="AA364" s="28">
        <f t="shared" si="32"/>
        <v>703.22937354403302</v>
      </c>
      <c r="AB364" s="28">
        <f t="shared" si="33"/>
        <v>378.04239024845367</v>
      </c>
      <c r="AC364" s="28">
        <f t="shared" si="34"/>
        <v>439.70844372925052</v>
      </c>
      <c r="AD364" s="28">
        <f t="shared" si="35"/>
        <v>229.52967012872784</v>
      </c>
      <c r="EG364" s="7"/>
    </row>
    <row r="365" spans="1:137" ht="56" customHeight="1">
      <c r="A365" s="1" t="s">
        <v>0</v>
      </c>
      <c r="B365" s="1" t="s">
        <v>1</v>
      </c>
      <c r="C365" s="2" t="s">
        <v>2</v>
      </c>
      <c r="D365" s="2" t="s">
        <v>3</v>
      </c>
      <c r="E365" s="3">
        <v>31322</v>
      </c>
      <c r="F365" s="1">
        <v>1</v>
      </c>
      <c r="G365" s="3" t="s">
        <v>78</v>
      </c>
      <c r="H365" s="1" t="s">
        <v>79</v>
      </c>
      <c r="I365" s="3" t="s">
        <v>12</v>
      </c>
      <c r="J365" s="3" t="s">
        <v>182</v>
      </c>
      <c r="K365" s="3" t="s">
        <v>180</v>
      </c>
      <c r="L365" s="3"/>
      <c r="M365" s="1" t="s">
        <v>8</v>
      </c>
      <c r="N365" s="1"/>
      <c r="O365" s="1"/>
      <c r="P365" s="4">
        <v>5.38</v>
      </c>
      <c r="Q365" s="4">
        <v>2.7</v>
      </c>
      <c r="R365" s="4">
        <v>0</v>
      </c>
      <c r="S365" s="28">
        <f>10^(((LOG((P365*1)))*2.6495)+0.60616)</f>
        <v>348.63231471550483</v>
      </c>
      <c r="T365" s="3" t="s">
        <v>181</v>
      </c>
      <c r="U365" s="3">
        <v>0.95289999999999997</v>
      </c>
      <c r="V365" s="3">
        <v>20</v>
      </c>
      <c r="W365" s="3" t="s">
        <v>178</v>
      </c>
      <c r="X365" s="13"/>
      <c r="Y365" s="28">
        <f t="shared" si="30"/>
        <v>5481.0613256354327</v>
      </c>
      <c r="Z365" s="28">
        <f t="shared" si="31"/>
        <v>1183.6384367699982</v>
      </c>
      <c r="AA365" s="28">
        <f t="shared" si="32"/>
        <v>3491.8367471831853</v>
      </c>
      <c r="AB365" s="28">
        <f t="shared" si="33"/>
        <v>1968.6170087012706</v>
      </c>
      <c r="AC365" s="28">
        <f t="shared" si="34"/>
        <v>2062.1733434439111</v>
      </c>
      <c r="AD365" s="28">
        <f t="shared" si="35"/>
        <v>929.72536262807557</v>
      </c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  <c r="CX365" s="18"/>
      <c r="CY365" s="18"/>
      <c r="CZ365" s="18"/>
      <c r="DA365" s="18"/>
      <c r="DB365" s="18"/>
      <c r="DC365" s="18"/>
      <c r="DD365" s="18"/>
      <c r="DE365" s="18"/>
      <c r="DF365" s="18"/>
      <c r="DG365" s="18"/>
      <c r="DH365" s="18"/>
      <c r="DI365" s="18"/>
      <c r="DJ365" s="18"/>
      <c r="DK365" s="18"/>
      <c r="DL365" s="18"/>
      <c r="DM365" s="18"/>
      <c r="DN365" s="18"/>
      <c r="DO365" s="18"/>
      <c r="DP365" s="18"/>
      <c r="DQ365" s="18"/>
      <c r="DR365" s="18"/>
      <c r="DS365" s="18"/>
      <c r="DT365" s="18"/>
      <c r="DU365" s="18"/>
      <c r="DV365" s="18"/>
      <c r="DW365" s="18"/>
      <c r="DX365" s="18"/>
      <c r="DY365" s="18"/>
      <c r="DZ365" s="18"/>
      <c r="EA365" s="18"/>
      <c r="EB365" s="18"/>
      <c r="EC365" s="18"/>
      <c r="ED365" s="18"/>
      <c r="EE365" s="18"/>
      <c r="EF365" s="18"/>
      <c r="EG365" s="18"/>
    </row>
    <row r="366" spans="1:137" ht="56" customHeight="1">
      <c r="A366" s="1" t="s">
        <v>0</v>
      </c>
      <c r="B366" s="1" t="s">
        <v>1</v>
      </c>
      <c r="C366" s="2" t="s">
        <v>2</v>
      </c>
      <c r="D366" s="2" t="s">
        <v>9</v>
      </c>
      <c r="E366" s="3">
        <v>40279</v>
      </c>
      <c r="F366" s="1">
        <v>97</v>
      </c>
      <c r="G366" s="3" t="s">
        <v>10</v>
      </c>
      <c r="H366" s="1" t="s">
        <v>11</v>
      </c>
      <c r="I366" s="3" t="s">
        <v>12</v>
      </c>
      <c r="J366" s="3" t="s">
        <v>7</v>
      </c>
      <c r="K366" s="3" t="s">
        <v>7</v>
      </c>
      <c r="L366" s="3"/>
      <c r="M366" s="1"/>
      <c r="N366" s="1"/>
      <c r="O366" s="1"/>
      <c r="P366" s="4">
        <v>7.8019999999999996</v>
      </c>
      <c r="Q366" s="4">
        <v>4.3860000000000001</v>
      </c>
      <c r="R366" s="4">
        <v>0</v>
      </c>
      <c r="S366" s="3"/>
      <c r="T366" s="5"/>
      <c r="U366" s="3"/>
      <c r="V366" s="3"/>
      <c r="W366" s="3"/>
      <c r="X366" s="1"/>
      <c r="Y366" s="28">
        <f t="shared" si="30"/>
        <v>23301.815235491242</v>
      </c>
      <c r="Z366" s="28">
        <f t="shared" si="31"/>
        <v>4279.6855459414664</v>
      </c>
      <c r="AA366" s="28">
        <f t="shared" si="32"/>
        <v>14781.495702974149</v>
      </c>
      <c r="AB366" s="28">
        <f t="shared" si="33"/>
        <v>8698.254494110819</v>
      </c>
      <c r="AC366" s="28">
        <f t="shared" si="34"/>
        <v>8292.0499025754689</v>
      </c>
      <c r="AD366" s="28">
        <f t="shared" si="35"/>
        <v>3276.2997054231032</v>
      </c>
    </row>
    <row r="367" spans="1:137" ht="56" customHeight="1">
      <c r="A367" s="1" t="s">
        <v>0</v>
      </c>
      <c r="B367" s="1" t="s">
        <v>1</v>
      </c>
      <c r="C367" s="2" t="s">
        <v>2</v>
      </c>
      <c r="D367" s="2" t="s">
        <v>9</v>
      </c>
      <c r="E367" s="3">
        <v>40279</v>
      </c>
      <c r="F367" s="1"/>
      <c r="G367" s="3" t="s">
        <v>10</v>
      </c>
      <c r="H367" s="1" t="s">
        <v>11</v>
      </c>
      <c r="I367" s="3" t="s">
        <v>12</v>
      </c>
      <c r="J367" s="3" t="s">
        <v>32</v>
      </c>
      <c r="K367" s="3" t="s">
        <v>118</v>
      </c>
      <c r="L367" s="3"/>
      <c r="M367" s="1"/>
      <c r="N367" s="1"/>
      <c r="O367" s="1"/>
      <c r="P367" s="4">
        <v>3.6420000000000003</v>
      </c>
      <c r="Q367" s="4">
        <v>2.0529999999999999</v>
      </c>
      <c r="R367" s="4">
        <v>0</v>
      </c>
      <c r="S367" s="28">
        <f>(10^(((LOG((P367*Q367)))*1.689)+1.776))</f>
        <v>1785.3694395361199</v>
      </c>
      <c r="T367" s="3" t="s">
        <v>122</v>
      </c>
      <c r="U367" s="3">
        <v>0.94199999999999995</v>
      </c>
      <c r="V367" s="3">
        <v>29.2</v>
      </c>
      <c r="W367" s="3" t="s">
        <v>138</v>
      </c>
      <c r="X367" s="1"/>
      <c r="Y367" s="28">
        <f t="shared" si="30"/>
        <v>1785.3694395361199</v>
      </c>
      <c r="Z367" s="28">
        <f t="shared" si="31"/>
        <v>437.11261087801842</v>
      </c>
      <c r="AA367" s="28">
        <f t="shared" si="32"/>
        <v>1141.1939278296093</v>
      </c>
      <c r="AB367" s="28">
        <f t="shared" si="33"/>
        <v>622.36605399403709</v>
      </c>
      <c r="AC367" s="28">
        <f t="shared" si="34"/>
        <v>701.35148149723977</v>
      </c>
      <c r="AD367" s="28">
        <f t="shared" si="35"/>
        <v>350.25268201056787</v>
      </c>
      <c r="EG367" s="8"/>
    </row>
    <row r="368" spans="1:137" ht="56" customHeight="1">
      <c r="A368" s="1" t="s">
        <v>0</v>
      </c>
      <c r="B368" s="1" t="s">
        <v>1</v>
      </c>
      <c r="C368" s="2" t="s">
        <v>2</v>
      </c>
      <c r="D368" s="2" t="s">
        <v>9</v>
      </c>
      <c r="E368" s="3">
        <v>40279</v>
      </c>
      <c r="F368" s="1">
        <v>1</v>
      </c>
      <c r="G368" s="3" t="s">
        <v>10</v>
      </c>
      <c r="H368" s="1" t="s">
        <v>11</v>
      </c>
      <c r="I368" s="3" t="s">
        <v>12</v>
      </c>
      <c r="J368" s="3" t="s">
        <v>190</v>
      </c>
      <c r="K368" s="3" t="s">
        <v>189</v>
      </c>
      <c r="L368" s="3"/>
      <c r="M368" s="1"/>
      <c r="N368" s="1"/>
      <c r="O368" s="1"/>
      <c r="P368" s="4">
        <v>5.8330000000000002</v>
      </c>
      <c r="Q368" s="4">
        <v>4.1369999999999996</v>
      </c>
      <c r="R368" s="4">
        <v>0</v>
      </c>
      <c r="S368" s="28">
        <f>10^(((LOG(P368))*2.8409)+0.3222)</f>
        <v>314.79115122023904</v>
      </c>
      <c r="T368" s="5" t="s">
        <v>191</v>
      </c>
      <c r="U368" s="3">
        <v>0.95399999999999996</v>
      </c>
      <c r="V368" s="3">
        <v>20</v>
      </c>
      <c r="W368" s="3" t="s">
        <v>178</v>
      </c>
      <c r="X368" s="1"/>
      <c r="Y368" s="28">
        <f t="shared" si="30"/>
        <v>12917.348985421271</v>
      </c>
      <c r="Z368" s="28">
        <f t="shared" si="31"/>
        <v>2534.347981817054</v>
      </c>
      <c r="AA368" s="28">
        <f t="shared" si="32"/>
        <v>8208.437683900811</v>
      </c>
      <c r="AB368" s="28">
        <f t="shared" si="33"/>
        <v>4746.6737248056197</v>
      </c>
      <c r="AC368" s="28">
        <f t="shared" si="34"/>
        <v>4702.2515216429356</v>
      </c>
      <c r="AD368" s="28">
        <f t="shared" si="35"/>
        <v>1960.5996513338105</v>
      </c>
      <c r="EG368" s="7"/>
    </row>
    <row r="369" spans="1:137" ht="56" customHeight="1">
      <c r="A369" s="1" t="s">
        <v>0</v>
      </c>
      <c r="B369" s="1" t="s">
        <v>1</v>
      </c>
      <c r="C369" s="2" t="s">
        <v>2</v>
      </c>
      <c r="D369" s="2" t="s">
        <v>9</v>
      </c>
      <c r="E369" s="3">
        <v>40279</v>
      </c>
      <c r="F369" s="1">
        <v>68</v>
      </c>
      <c r="G369" s="3" t="s">
        <v>10</v>
      </c>
      <c r="H369" s="1" t="s">
        <v>11</v>
      </c>
      <c r="I369" s="3" t="s">
        <v>12</v>
      </c>
      <c r="J369" s="3" t="s">
        <v>85</v>
      </c>
      <c r="K369" s="3" t="s">
        <v>114</v>
      </c>
      <c r="L369" s="3"/>
      <c r="M369" s="1"/>
      <c r="N369" s="1"/>
      <c r="O369" s="1"/>
      <c r="P369" s="4">
        <v>3.2890000000000001</v>
      </c>
      <c r="Q369" s="4">
        <v>2.1030000000000002</v>
      </c>
      <c r="R369" s="4">
        <v>0</v>
      </c>
      <c r="S369" s="28">
        <f>(10^(((LOG((P369*Q369)))*1.689)+1.776))</f>
        <v>1565.2957781360856</v>
      </c>
      <c r="T369" s="3" t="s">
        <v>122</v>
      </c>
      <c r="U369" s="3">
        <v>0.94199999999999995</v>
      </c>
      <c r="V369" s="3">
        <v>29.2</v>
      </c>
      <c r="W369" s="3" t="s">
        <v>167</v>
      </c>
      <c r="X369" s="1"/>
      <c r="Y369" s="28">
        <f t="shared" si="30"/>
        <v>1565.2957781360856</v>
      </c>
      <c r="Z369" s="28">
        <f t="shared" si="31"/>
        <v>388.91502287942592</v>
      </c>
      <c r="AA369" s="28">
        <f t="shared" si="32"/>
        <v>1000.9143094866188</v>
      </c>
      <c r="AB369" s="28">
        <f t="shared" si="33"/>
        <v>543.74096729281962</v>
      </c>
      <c r="AC369" s="28">
        <f t="shared" si="34"/>
        <v>618.02025569170712</v>
      </c>
      <c r="AD369" s="28">
        <f t="shared" si="35"/>
        <v>312.36159002621741</v>
      </c>
    </row>
    <row r="370" spans="1:137" ht="56" customHeight="1">
      <c r="A370" s="3" t="s">
        <v>0</v>
      </c>
      <c r="B370" s="1" t="s">
        <v>1</v>
      </c>
      <c r="C370" s="2" t="s">
        <v>2</v>
      </c>
      <c r="D370" s="2" t="s">
        <v>9</v>
      </c>
      <c r="E370" s="3">
        <v>40449</v>
      </c>
      <c r="F370" s="3">
        <v>112</v>
      </c>
      <c r="G370" s="3" t="s">
        <v>80</v>
      </c>
      <c r="H370" s="1" t="s">
        <v>73</v>
      </c>
      <c r="I370" s="3" t="s">
        <v>12</v>
      </c>
      <c r="J370" s="3" t="s">
        <v>182</v>
      </c>
      <c r="K370" s="3" t="s">
        <v>180</v>
      </c>
      <c r="L370" s="3"/>
      <c r="M370" s="3" t="s">
        <v>21</v>
      </c>
      <c r="N370" s="1"/>
      <c r="O370" s="11"/>
      <c r="P370" s="12">
        <v>8.5629999999999988</v>
      </c>
      <c r="Q370" s="12">
        <v>4.3710000000000004</v>
      </c>
      <c r="R370" s="12">
        <v>0</v>
      </c>
      <c r="S370" s="28">
        <f>10^(((LOG((P370*1)))*2.6495)+0.60616)</f>
        <v>1194.4072714851588</v>
      </c>
      <c r="T370" s="3" t="s">
        <v>181</v>
      </c>
      <c r="U370" s="3">
        <v>0.95289999999999997</v>
      </c>
      <c r="V370" s="3">
        <v>20</v>
      </c>
      <c r="W370" s="3" t="s">
        <v>178</v>
      </c>
      <c r="X370" s="1"/>
      <c r="Y370" s="28">
        <f t="shared" si="30"/>
        <v>27111.041488783383</v>
      </c>
      <c r="Z370" s="28">
        <f t="shared" si="31"/>
        <v>4895.6473409831769</v>
      </c>
      <c r="AA370" s="28">
        <f t="shared" si="32"/>
        <v>17190.169851683746</v>
      </c>
      <c r="AB370" s="28">
        <f t="shared" si="33"/>
        <v>10161.094850653093</v>
      </c>
      <c r="AC370" s="28">
        <f t="shared" si="34"/>
        <v>9591.5272024216083</v>
      </c>
      <c r="AD370" s="28">
        <f t="shared" si="35"/>
        <v>3737.7816125600489</v>
      </c>
    </row>
    <row r="371" spans="1:137" ht="56" customHeight="1">
      <c r="A371" s="1" t="s">
        <v>0</v>
      </c>
      <c r="B371" s="1" t="s">
        <v>1</v>
      </c>
      <c r="C371" s="2" t="s">
        <v>2</v>
      </c>
      <c r="D371" s="2" t="s">
        <v>3</v>
      </c>
      <c r="E371" s="3">
        <v>40450</v>
      </c>
      <c r="F371" s="1">
        <v>2571</v>
      </c>
      <c r="G371" s="3" t="s">
        <v>25</v>
      </c>
      <c r="H371" s="1" t="s">
        <v>26</v>
      </c>
      <c r="I371" s="3" t="s">
        <v>12</v>
      </c>
      <c r="J371" s="3" t="s">
        <v>27</v>
      </c>
      <c r="K371" s="3" t="s">
        <v>118</v>
      </c>
      <c r="L371" s="3"/>
      <c r="M371" s="1" t="s">
        <v>8</v>
      </c>
      <c r="N371" s="1"/>
      <c r="O371" s="1"/>
      <c r="P371" s="4">
        <v>3.4659999999999997</v>
      </c>
      <c r="Q371" s="4">
        <v>1.33</v>
      </c>
      <c r="R371" s="4">
        <v>0</v>
      </c>
      <c r="S371" s="28">
        <f>(10^(((LOG((P371*Q371)))*1.689)+1.776))</f>
        <v>788.77993901725108</v>
      </c>
      <c r="T371" s="3" t="s">
        <v>122</v>
      </c>
      <c r="U371" s="3">
        <v>0.94199999999999995</v>
      </c>
      <c r="V371" s="3">
        <v>29.2</v>
      </c>
      <c r="W371" s="3" t="s">
        <v>123</v>
      </c>
      <c r="X371" s="1"/>
      <c r="Y371" s="28">
        <f t="shared" si="30"/>
        <v>788.77993901725108</v>
      </c>
      <c r="Z371" s="28">
        <f t="shared" si="31"/>
        <v>211.60225862803199</v>
      </c>
      <c r="AA371" s="28">
        <f t="shared" si="32"/>
        <v>505.40258128354981</v>
      </c>
      <c r="AB371" s="28">
        <f t="shared" si="33"/>
        <v>269.04285669354135</v>
      </c>
      <c r="AC371" s="28">
        <f t="shared" si="34"/>
        <v>319.75448423470885</v>
      </c>
      <c r="AD371" s="28">
        <f t="shared" si="35"/>
        <v>172.03225932755041</v>
      </c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</row>
    <row r="372" spans="1:137" ht="56" customHeight="1">
      <c r="A372" s="1" t="s">
        <v>0</v>
      </c>
      <c r="B372" s="1" t="s">
        <v>1</v>
      </c>
      <c r="C372" s="2" t="s">
        <v>2</v>
      </c>
      <c r="D372" s="2" t="s">
        <v>3</v>
      </c>
      <c r="E372" s="3">
        <v>40450</v>
      </c>
      <c r="F372" s="1">
        <v>1975</v>
      </c>
      <c r="G372" s="3" t="s">
        <v>25</v>
      </c>
      <c r="H372" s="1" t="s">
        <v>26</v>
      </c>
      <c r="I372" s="3" t="s">
        <v>12</v>
      </c>
      <c r="J372" s="3" t="s">
        <v>61</v>
      </c>
      <c r="K372" s="3" t="s">
        <v>149</v>
      </c>
      <c r="L372" s="3"/>
      <c r="M372" s="1"/>
      <c r="N372" s="1"/>
      <c r="O372" s="1"/>
      <c r="P372" s="4">
        <v>3.4780000000000002</v>
      </c>
      <c r="Q372" s="4">
        <v>2.2809999999999997</v>
      </c>
      <c r="R372" s="4">
        <v>0</v>
      </c>
      <c r="S372" s="28">
        <f>AVERAGE((10^(((LOG((P372*Q372)))*1.689)+1.776)),(10^(((LOG((P372*Q372)))*1.684)+1.586)),(10^(((LOG((P372*Q372)))*1.624)+1.427)))</f>
        <v>1335.4380385314569</v>
      </c>
      <c r="T372" s="3" t="s">
        <v>148</v>
      </c>
      <c r="U372" s="3" t="s">
        <v>150</v>
      </c>
      <c r="V372" s="3" t="s">
        <v>151</v>
      </c>
      <c r="W372" s="3" t="s">
        <v>142</v>
      </c>
      <c r="X372" s="1"/>
      <c r="Y372" s="28">
        <f t="shared" si="30"/>
        <v>1973.2370600919196</v>
      </c>
      <c r="Z372" s="28">
        <f t="shared" si="31"/>
        <v>477.72975788100047</v>
      </c>
      <c r="AA372" s="28">
        <f t="shared" si="32"/>
        <v>1260.9039034498378</v>
      </c>
      <c r="AB372" s="28">
        <f t="shared" si="33"/>
        <v>689.69127563605275</v>
      </c>
      <c r="AC372" s="28">
        <f t="shared" si="34"/>
        <v>772.17315205261275</v>
      </c>
      <c r="AD372" s="28">
        <f t="shared" si="35"/>
        <v>382.11901407250969</v>
      </c>
      <c r="EG372" s="8"/>
    </row>
    <row r="373" spans="1:137" ht="56" customHeight="1">
      <c r="A373" s="1" t="s">
        <v>0</v>
      </c>
      <c r="B373" s="1" t="s">
        <v>1</v>
      </c>
      <c r="C373" s="2" t="s">
        <v>2</v>
      </c>
      <c r="D373" s="2" t="s">
        <v>3</v>
      </c>
      <c r="E373" s="3">
        <v>40450</v>
      </c>
      <c r="F373" s="1">
        <v>2562</v>
      </c>
      <c r="G373" s="3" t="s">
        <v>25</v>
      </c>
      <c r="H373" s="1" t="s">
        <v>26</v>
      </c>
      <c r="I373" s="3" t="s">
        <v>12</v>
      </c>
      <c r="J373" s="3" t="s">
        <v>182</v>
      </c>
      <c r="K373" s="3" t="s">
        <v>180</v>
      </c>
      <c r="L373" s="3"/>
      <c r="M373" s="1"/>
      <c r="N373" s="1"/>
      <c r="O373" s="1"/>
      <c r="P373" s="4">
        <v>3.4240000000000004</v>
      </c>
      <c r="Q373" s="4">
        <v>4.1139999999999999</v>
      </c>
      <c r="R373" s="4">
        <v>0</v>
      </c>
      <c r="S373" s="28">
        <f>10^(((LOG((P373*1)))*2.6495)+0.60616)</f>
        <v>105.29486364822839</v>
      </c>
      <c r="T373" s="3" t="s">
        <v>181</v>
      </c>
      <c r="U373" s="3">
        <v>0.95289999999999997</v>
      </c>
      <c r="V373" s="3">
        <v>20</v>
      </c>
      <c r="W373" s="3" t="s">
        <v>178</v>
      </c>
      <c r="X373" s="1"/>
      <c r="Y373" s="28">
        <f t="shared" si="30"/>
        <v>5203.7915941098272</v>
      </c>
      <c r="Z373" s="28">
        <f t="shared" si="31"/>
        <v>1130.3086861071911</v>
      </c>
      <c r="AA373" s="28">
        <f t="shared" si="32"/>
        <v>3315.7051590597066</v>
      </c>
      <c r="AB373" s="28">
        <f t="shared" si="33"/>
        <v>1866.4476234515287</v>
      </c>
      <c r="AC373" s="28">
        <f t="shared" si="34"/>
        <v>1961.7696997954254</v>
      </c>
      <c r="AD373" s="28">
        <f t="shared" si="35"/>
        <v>888.65486692417767</v>
      </c>
      <c r="EG373" s="8"/>
    </row>
    <row r="374" spans="1:137" ht="56" customHeight="1">
      <c r="A374" s="1" t="s">
        <v>0</v>
      </c>
      <c r="B374" s="1" t="s">
        <v>1</v>
      </c>
      <c r="C374" s="2" t="s">
        <v>2</v>
      </c>
      <c r="D374" s="2" t="s">
        <v>9</v>
      </c>
      <c r="E374" s="3">
        <v>40541</v>
      </c>
      <c r="F374" s="3">
        <v>109</v>
      </c>
      <c r="G374" s="3" t="s">
        <v>55</v>
      </c>
      <c r="H374" s="1" t="s">
        <v>56</v>
      </c>
      <c r="I374" s="3" t="s">
        <v>6</v>
      </c>
      <c r="J374" s="3" t="s">
        <v>54</v>
      </c>
      <c r="K374" s="3" t="s">
        <v>121</v>
      </c>
      <c r="L374" s="3"/>
      <c r="M374" s="3" t="s">
        <v>8</v>
      </c>
      <c r="N374" s="1"/>
      <c r="O374" s="11"/>
      <c r="P374" s="12">
        <v>4.4859999999999998</v>
      </c>
      <c r="Q374" s="12">
        <v>1.7329999999999999</v>
      </c>
      <c r="R374" s="12">
        <v>0</v>
      </c>
      <c r="S374" s="28">
        <f>10^(((LOG((P374*Q374)))*1.624)+1.427)</f>
        <v>747.18530006221545</v>
      </c>
      <c r="T374" s="3" t="s">
        <v>147</v>
      </c>
      <c r="U374" s="3">
        <v>0.94299999999999995</v>
      </c>
      <c r="V374" s="3">
        <v>29.1</v>
      </c>
      <c r="W374" s="3" t="s">
        <v>142</v>
      </c>
      <c r="X374" s="1"/>
      <c r="Y374" s="28">
        <f t="shared" si="30"/>
        <v>1906.869964683674</v>
      </c>
      <c r="Z374" s="28">
        <f t="shared" si="31"/>
        <v>463.43277833606498</v>
      </c>
      <c r="AA374" s="28">
        <f t="shared" si="32"/>
        <v>1218.6185620252052</v>
      </c>
      <c r="AB374" s="28">
        <f t="shared" si="33"/>
        <v>665.88722125430161</v>
      </c>
      <c r="AC374" s="28">
        <f t="shared" si="34"/>
        <v>747.18530006221545</v>
      </c>
      <c r="AD374" s="28">
        <f t="shared" si="35"/>
        <v>370.90869381957384</v>
      </c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</row>
    <row r="375" spans="1:137" ht="56" customHeight="1">
      <c r="A375" s="1" t="s">
        <v>0</v>
      </c>
      <c r="B375" s="1" t="s">
        <v>1</v>
      </c>
      <c r="C375" s="2" t="s">
        <v>2</v>
      </c>
      <c r="D375" s="2" t="s">
        <v>9</v>
      </c>
      <c r="E375" s="3">
        <v>40541</v>
      </c>
      <c r="F375" s="3">
        <v>159</v>
      </c>
      <c r="G375" s="3" t="s">
        <v>55</v>
      </c>
      <c r="H375" s="1" t="s">
        <v>56</v>
      </c>
      <c r="I375" s="3" t="s">
        <v>6</v>
      </c>
      <c r="J375" s="3" t="s">
        <v>54</v>
      </c>
      <c r="K375" s="3" t="s">
        <v>121</v>
      </c>
      <c r="L375" s="3"/>
      <c r="M375" s="3" t="s">
        <v>8</v>
      </c>
      <c r="N375" s="1"/>
      <c r="O375" s="11"/>
      <c r="P375" s="12">
        <v>4.1779999999999999</v>
      </c>
      <c r="Q375" s="12">
        <v>1.893</v>
      </c>
      <c r="R375" s="12">
        <v>0</v>
      </c>
      <c r="S375" s="28">
        <f>10^(((LOG((P375*Q375)))*1.624)+1.427)</f>
        <v>768.32565800367786</v>
      </c>
      <c r="T375" s="3" t="s">
        <v>147</v>
      </c>
      <c r="U375" s="3">
        <v>0.94299999999999995</v>
      </c>
      <c r="V375" s="3">
        <v>29.1</v>
      </c>
      <c r="W375" s="3" t="s">
        <v>142</v>
      </c>
      <c r="X375" s="1"/>
      <c r="Y375" s="28">
        <f t="shared" si="30"/>
        <v>1963.012543819412</v>
      </c>
      <c r="Z375" s="28">
        <f t="shared" si="31"/>
        <v>475.53071579041176</v>
      </c>
      <c r="AA375" s="28">
        <f t="shared" si="32"/>
        <v>1254.3897007174241</v>
      </c>
      <c r="AB375" s="28">
        <f t="shared" si="33"/>
        <v>686.02261404061289</v>
      </c>
      <c r="AC375" s="28">
        <f t="shared" si="34"/>
        <v>768.32565800367786</v>
      </c>
      <c r="AD375" s="28">
        <f t="shared" si="35"/>
        <v>380.39517788340396</v>
      </c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</row>
    <row r="376" spans="1:137" ht="56" customHeight="1">
      <c r="A376" s="1" t="s">
        <v>0</v>
      </c>
      <c r="B376" s="1" t="s">
        <v>1</v>
      </c>
      <c r="C376" s="2" t="s">
        <v>2</v>
      </c>
      <c r="D376" s="2" t="s">
        <v>9</v>
      </c>
      <c r="E376" s="3">
        <v>40541</v>
      </c>
      <c r="F376" s="3">
        <v>498</v>
      </c>
      <c r="G376" s="3" t="s">
        <v>55</v>
      </c>
      <c r="H376" s="1" t="s">
        <v>56</v>
      </c>
      <c r="I376" s="3" t="s">
        <v>6</v>
      </c>
      <c r="J376" s="3" t="s">
        <v>54</v>
      </c>
      <c r="K376" s="3" t="s">
        <v>121</v>
      </c>
      <c r="L376" s="3"/>
      <c r="M376" s="3" t="s">
        <v>8</v>
      </c>
      <c r="N376" s="1"/>
      <c r="O376" s="11"/>
      <c r="P376" s="12">
        <v>4.4009999999999998</v>
      </c>
      <c r="Q376" s="12">
        <v>1.5529999999999999</v>
      </c>
      <c r="R376" s="12">
        <v>0</v>
      </c>
      <c r="S376" s="28">
        <f>10^(((LOG((P376*Q376)))*1.624)+1.427)</f>
        <v>606.16361832536893</v>
      </c>
      <c r="T376" s="3" t="s">
        <v>147</v>
      </c>
      <c r="U376" s="3">
        <v>0.94299999999999995</v>
      </c>
      <c r="V376" s="3">
        <v>29.1</v>
      </c>
      <c r="W376" s="3" t="s">
        <v>142</v>
      </c>
      <c r="X376" s="1"/>
      <c r="Y376" s="28">
        <f t="shared" si="30"/>
        <v>1534.0759102891041</v>
      </c>
      <c r="Z376" s="28">
        <f t="shared" si="31"/>
        <v>382.01836053349581</v>
      </c>
      <c r="AA376" s="28">
        <f t="shared" si="32"/>
        <v>981.0095520470577</v>
      </c>
      <c r="AB376" s="28">
        <f t="shared" si="33"/>
        <v>532.61007488458336</v>
      </c>
      <c r="AC376" s="28">
        <f t="shared" si="34"/>
        <v>606.16361832536893</v>
      </c>
      <c r="AD376" s="28">
        <f t="shared" si="35"/>
        <v>306.93227026123861</v>
      </c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</row>
    <row r="377" spans="1:137" ht="56" customHeight="1">
      <c r="A377" s="1" t="s">
        <v>0</v>
      </c>
      <c r="B377" s="1" t="s">
        <v>1</v>
      </c>
      <c r="C377" s="2" t="s">
        <v>2</v>
      </c>
      <c r="D377" s="2" t="s">
        <v>9</v>
      </c>
      <c r="E377" s="3">
        <v>41427</v>
      </c>
      <c r="F377" s="1">
        <v>1</v>
      </c>
      <c r="G377" s="3" t="s">
        <v>72</v>
      </c>
      <c r="H377" s="1" t="s">
        <v>73</v>
      </c>
      <c r="I377" s="3"/>
      <c r="J377" s="3" t="s">
        <v>85</v>
      </c>
      <c r="K377" s="3" t="s">
        <v>114</v>
      </c>
      <c r="L377" s="3"/>
      <c r="M377" s="1" t="s">
        <v>21</v>
      </c>
      <c r="N377" s="1"/>
      <c r="O377" s="1"/>
      <c r="P377" s="4">
        <v>2.2350000000000003</v>
      </c>
      <c r="Q377" s="4">
        <v>2.3890000000000002</v>
      </c>
      <c r="R377" s="4">
        <v>0</v>
      </c>
      <c r="S377" s="28">
        <f>(10^(((LOG((P377*Q377)))*1.689)+1.776))</f>
        <v>1010.9666304455137</v>
      </c>
      <c r="T377" s="3" t="s">
        <v>122</v>
      </c>
      <c r="U377" s="3">
        <v>0.94199999999999995</v>
      </c>
      <c r="V377" s="3">
        <v>29.2</v>
      </c>
      <c r="W377" s="3" t="s">
        <v>167</v>
      </c>
      <c r="X377" s="1"/>
      <c r="Y377" s="28">
        <f t="shared" si="30"/>
        <v>1010.9666304455137</v>
      </c>
      <c r="Z377" s="28">
        <f t="shared" si="31"/>
        <v>263.77918120128493</v>
      </c>
      <c r="AA377" s="28">
        <f t="shared" si="32"/>
        <v>647.29067784036999</v>
      </c>
      <c r="AB377" s="28">
        <f t="shared" si="33"/>
        <v>347.11552343842965</v>
      </c>
      <c r="AC377" s="28">
        <f t="shared" si="34"/>
        <v>405.92867558546823</v>
      </c>
      <c r="AD377" s="28">
        <f t="shared" si="35"/>
        <v>213.50876354896619</v>
      </c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</row>
    <row r="378" spans="1:137" ht="56" customHeight="1">
      <c r="A378" s="1" t="s">
        <v>0</v>
      </c>
      <c r="B378" s="1" t="s">
        <v>1</v>
      </c>
      <c r="C378" s="2" t="s">
        <v>2</v>
      </c>
      <c r="D378" s="2" t="s">
        <v>9</v>
      </c>
      <c r="E378" s="3">
        <v>41427</v>
      </c>
      <c r="F378" s="1">
        <v>1</v>
      </c>
      <c r="G378" s="3" t="s">
        <v>72</v>
      </c>
      <c r="H378" s="1" t="s">
        <v>73</v>
      </c>
      <c r="I378" s="3"/>
      <c r="J378" s="3" t="s">
        <v>87</v>
      </c>
      <c r="K378" s="3" t="s">
        <v>157</v>
      </c>
      <c r="L378" s="3"/>
      <c r="M378" s="1" t="s">
        <v>21</v>
      </c>
      <c r="N378" s="1"/>
      <c r="O378" s="1"/>
      <c r="P378" s="4">
        <v>2.851</v>
      </c>
      <c r="Q378" s="4">
        <v>2.0300000000000002</v>
      </c>
      <c r="R378" s="4">
        <v>0</v>
      </c>
      <c r="S378" s="28">
        <f>(10^(((LOG((P378*Q378)))*1.734)+1.279))</f>
        <v>399.17497297117382</v>
      </c>
      <c r="T378" s="3" t="s">
        <v>161</v>
      </c>
      <c r="U378" s="3">
        <v>0.93100000000000005</v>
      </c>
      <c r="V378" s="3">
        <v>32.4</v>
      </c>
      <c r="W378" s="3" t="s">
        <v>162</v>
      </c>
      <c r="X378" s="1"/>
      <c r="Y378" s="28">
        <f t="shared" si="30"/>
        <v>1158.3801532638265</v>
      </c>
      <c r="Z378" s="28">
        <f t="shared" si="31"/>
        <v>297.67330052504877</v>
      </c>
      <c r="AA378" s="28">
        <f t="shared" si="32"/>
        <v>741.37620307104658</v>
      </c>
      <c r="AB378" s="28">
        <f t="shared" si="33"/>
        <v>399.17497297117382</v>
      </c>
      <c r="AC378" s="28">
        <f t="shared" si="34"/>
        <v>462.68886342435349</v>
      </c>
      <c r="AD378" s="28">
        <f t="shared" si="35"/>
        <v>240.3615993832567</v>
      </c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</row>
    <row r="379" spans="1:137" ht="56" customHeight="1">
      <c r="A379" s="34" t="s">
        <v>0</v>
      </c>
      <c r="B379" s="34" t="s">
        <v>1</v>
      </c>
      <c r="C379" s="35" t="s">
        <v>2</v>
      </c>
      <c r="D379" s="35" t="s">
        <v>9</v>
      </c>
      <c r="E379" s="36">
        <v>43192</v>
      </c>
      <c r="F379" s="36">
        <v>4</v>
      </c>
      <c r="G379" s="36" t="s">
        <v>46</v>
      </c>
      <c r="H379" s="34"/>
      <c r="I379" s="36" t="s">
        <v>12</v>
      </c>
      <c r="J379" s="36" t="s">
        <v>32</v>
      </c>
      <c r="K379" s="36" t="s">
        <v>118</v>
      </c>
      <c r="L379" s="36"/>
      <c r="M379" s="34" t="s">
        <v>21</v>
      </c>
      <c r="N379" s="34"/>
      <c r="O379" s="37"/>
      <c r="P379" s="38">
        <v>2.5920000000000001</v>
      </c>
      <c r="Q379" s="38">
        <v>1.843</v>
      </c>
      <c r="R379" s="38">
        <v>0</v>
      </c>
      <c r="S379" s="39">
        <f>(10^(((LOG((P379*Q379)))*1.689)+1.776))</f>
        <v>837.72562745349569</v>
      </c>
      <c r="T379" s="36" t="s">
        <v>122</v>
      </c>
      <c r="U379" s="36">
        <v>0.94199999999999995</v>
      </c>
      <c r="V379" s="36">
        <v>29.2</v>
      </c>
      <c r="W379" s="36" t="s">
        <v>139</v>
      </c>
      <c r="X379" s="1"/>
      <c r="Y379" s="28">
        <f t="shared" si="30"/>
        <v>837.72562745349569</v>
      </c>
      <c r="Z379" s="28">
        <f t="shared" si="31"/>
        <v>223.22380084864935</v>
      </c>
      <c r="AA379" s="28">
        <f t="shared" si="32"/>
        <v>536.66837008448374</v>
      </c>
      <c r="AB379" s="28">
        <f t="shared" si="33"/>
        <v>286.19630105008866</v>
      </c>
      <c r="AC379" s="28">
        <f t="shared" si="34"/>
        <v>338.81012464083335</v>
      </c>
      <c r="AD379" s="28">
        <f t="shared" si="35"/>
        <v>181.2865936259268</v>
      </c>
      <c r="EG379" s="7"/>
    </row>
    <row r="380" spans="1:137" ht="56" customHeight="1">
      <c r="A380" s="13" t="s">
        <v>0</v>
      </c>
      <c r="B380" s="13" t="s">
        <v>1</v>
      </c>
      <c r="C380" s="14" t="s">
        <v>2</v>
      </c>
      <c r="D380" s="2" t="s">
        <v>9</v>
      </c>
      <c r="E380" s="15">
        <v>43192</v>
      </c>
      <c r="F380" s="15">
        <v>26</v>
      </c>
      <c r="G380" s="15" t="s">
        <v>46</v>
      </c>
      <c r="H380" s="13"/>
      <c r="I380" s="15" t="s">
        <v>174</v>
      </c>
      <c r="J380" s="15" t="s">
        <v>32</v>
      </c>
      <c r="K380" s="3" t="s">
        <v>118</v>
      </c>
      <c r="L380" s="15"/>
      <c r="M380" s="13" t="s">
        <v>21</v>
      </c>
      <c r="N380" s="13"/>
      <c r="O380" s="16"/>
      <c r="P380" s="17">
        <v>2.4359999999999999</v>
      </c>
      <c r="Q380" s="17">
        <v>1.373</v>
      </c>
      <c r="R380" s="17">
        <v>0</v>
      </c>
      <c r="S380" s="28">
        <f>(10^(((LOG((P380*Q380)))*1.689)+1.776))</f>
        <v>458.80006420271707</v>
      </c>
      <c r="T380" s="3" t="s">
        <v>122</v>
      </c>
      <c r="U380" s="3">
        <v>0.94199999999999995</v>
      </c>
      <c r="V380" s="3">
        <v>29.2</v>
      </c>
      <c r="W380" s="3" t="s">
        <v>141</v>
      </c>
      <c r="X380" s="1"/>
      <c r="Y380" s="28">
        <f t="shared" si="30"/>
        <v>458.80006420271707</v>
      </c>
      <c r="Z380" s="28">
        <f t="shared" si="31"/>
        <v>130.77409757396208</v>
      </c>
      <c r="AA380" s="28">
        <f t="shared" si="32"/>
        <v>294.4433368923647</v>
      </c>
      <c r="AB380" s="28">
        <f t="shared" si="33"/>
        <v>154.24785094787768</v>
      </c>
      <c r="AC380" s="28">
        <f t="shared" si="34"/>
        <v>189.90695121486459</v>
      </c>
      <c r="AD380" s="28">
        <f t="shared" si="35"/>
        <v>107.34734242250644</v>
      </c>
      <c r="EG380" s="7"/>
    </row>
    <row r="381" spans="1:137" ht="56" customHeight="1">
      <c r="A381" s="34" t="s">
        <v>0</v>
      </c>
      <c r="B381" s="34" t="s">
        <v>1</v>
      </c>
      <c r="C381" s="35" t="s">
        <v>2</v>
      </c>
      <c r="D381" s="35" t="s">
        <v>9</v>
      </c>
      <c r="E381" s="36">
        <v>43192</v>
      </c>
      <c r="F381" s="36">
        <v>4</v>
      </c>
      <c r="G381" s="36" t="s">
        <v>46</v>
      </c>
      <c r="H381" s="34"/>
      <c r="I381" s="36" t="s">
        <v>12</v>
      </c>
      <c r="J381" s="36" t="s">
        <v>54</v>
      </c>
      <c r="K381" s="36" t="s">
        <v>121</v>
      </c>
      <c r="L381" s="36"/>
      <c r="M381" s="34" t="s">
        <v>21</v>
      </c>
      <c r="N381" s="34"/>
      <c r="O381" s="37"/>
      <c r="P381" s="38">
        <v>4.3369999999999997</v>
      </c>
      <c r="Q381" s="38">
        <v>1.9</v>
      </c>
      <c r="R381" s="38">
        <v>0</v>
      </c>
      <c r="S381" s="39">
        <f>10^(((LOG((P381*Q381)))*1.624)+1.427)</f>
        <v>821.28042095220133</v>
      </c>
      <c r="T381" s="36" t="s">
        <v>147</v>
      </c>
      <c r="U381" s="36">
        <v>0.94299999999999995</v>
      </c>
      <c r="V381" s="36">
        <v>29.1</v>
      </c>
      <c r="W381" s="36" t="s">
        <v>142</v>
      </c>
      <c r="X381" s="1"/>
      <c r="Y381" s="28">
        <f t="shared" si="30"/>
        <v>2103.9129462385372</v>
      </c>
      <c r="Z381" s="28">
        <f t="shared" si="31"/>
        <v>505.72512993683222</v>
      </c>
      <c r="AA381" s="28">
        <f t="shared" si="32"/>
        <v>1344.1509734571289</v>
      </c>
      <c r="AB381" s="28">
        <f t="shared" si="33"/>
        <v>736.62287635719099</v>
      </c>
      <c r="AC381" s="28">
        <f t="shared" si="34"/>
        <v>821.28042095220133</v>
      </c>
      <c r="AD381" s="28">
        <f t="shared" si="35"/>
        <v>404.05105396608593</v>
      </c>
    </row>
    <row r="382" spans="1:137" ht="56" customHeight="1">
      <c r="A382" s="13" t="s">
        <v>0</v>
      </c>
      <c r="B382" s="13" t="s">
        <v>1</v>
      </c>
      <c r="C382" s="14" t="s">
        <v>2</v>
      </c>
      <c r="D382" s="2" t="s">
        <v>9</v>
      </c>
      <c r="E382" s="15">
        <v>43192</v>
      </c>
      <c r="F382" s="15">
        <v>26</v>
      </c>
      <c r="G382" s="15" t="s">
        <v>46</v>
      </c>
      <c r="H382" s="13"/>
      <c r="I382" s="15" t="s">
        <v>175</v>
      </c>
      <c r="J382" s="15" t="s">
        <v>54</v>
      </c>
      <c r="K382" s="3" t="s">
        <v>121</v>
      </c>
      <c r="L382" s="15"/>
      <c r="M382" s="13" t="s">
        <v>21</v>
      </c>
      <c r="N382" s="13"/>
      <c r="O382" s="16"/>
      <c r="P382" s="17">
        <v>3.8890000000000002</v>
      </c>
      <c r="Q382" s="17">
        <v>1.236</v>
      </c>
      <c r="R382" s="17">
        <v>0</v>
      </c>
      <c r="S382" s="28">
        <f>10^(((LOG((P382*Q382)))*1.624)+1.427)</f>
        <v>342.24319073345316</v>
      </c>
      <c r="T382" s="3" t="s">
        <v>147</v>
      </c>
      <c r="U382" s="3">
        <v>0.94299999999999995</v>
      </c>
      <c r="V382" s="3">
        <v>29.1</v>
      </c>
      <c r="W382" s="3" t="s">
        <v>142</v>
      </c>
      <c r="X382" s="1"/>
      <c r="Y382" s="28">
        <f t="shared" si="30"/>
        <v>846.55559248215877</v>
      </c>
      <c r="Z382" s="28">
        <f t="shared" si="31"/>
        <v>225.31215471257076</v>
      </c>
      <c r="AA382" s="28">
        <f t="shared" si="32"/>
        <v>542.30823714927647</v>
      </c>
      <c r="AB382" s="28">
        <f t="shared" si="33"/>
        <v>289.29373041500827</v>
      </c>
      <c r="AC382" s="28">
        <f t="shared" si="34"/>
        <v>342.24319073345316</v>
      </c>
      <c r="AD382" s="28">
        <f t="shared" si="35"/>
        <v>182.94853175798698</v>
      </c>
    </row>
    <row r="383" spans="1:137" ht="56" customHeight="1">
      <c r="A383" s="1" t="s">
        <v>0</v>
      </c>
      <c r="B383" s="1" t="s">
        <v>1</v>
      </c>
      <c r="C383" s="2" t="s">
        <v>2</v>
      </c>
      <c r="D383" s="2" t="s">
        <v>3</v>
      </c>
      <c r="E383" s="3">
        <v>45614</v>
      </c>
      <c r="F383" s="1">
        <v>1</v>
      </c>
      <c r="G383" s="3" t="s">
        <v>44</v>
      </c>
      <c r="H383" s="1" t="s">
        <v>45</v>
      </c>
      <c r="I383" s="1" t="s">
        <v>12</v>
      </c>
      <c r="J383" s="3" t="s">
        <v>32</v>
      </c>
      <c r="K383" s="3" t="s">
        <v>118</v>
      </c>
      <c r="L383" s="3"/>
      <c r="M383" s="1" t="s">
        <v>8</v>
      </c>
      <c r="N383" s="1"/>
      <c r="O383" s="1"/>
      <c r="P383" s="4">
        <v>2.7280000000000002</v>
      </c>
      <c r="Q383" s="4">
        <v>1.8329999999999997</v>
      </c>
      <c r="R383" s="4">
        <v>0</v>
      </c>
      <c r="S383" s="28">
        <f>(10^(((LOG((P383*Q383)))*1.689)+1.776))</f>
        <v>904.94573482799183</v>
      </c>
      <c r="T383" s="3" t="s">
        <v>122</v>
      </c>
      <c r="U383" s="3">
        <v>0.94199999999999995</v>
      </c>
      <c r="V383" s="3">
        <v>29.2</v>
      </c>
      <c r="W383" s="3" t="s">
        <v>137</v>
      </c>
      <c r="X383" s="1"/>
      <c r="Y383" s="28">
        <f t="shared" si="30"/>
        <v>904.94573482799183</v>
      </c>
      <c r="Z383" s="28">
        <f t="shared" si="31"/>
        <v>239.0618337144729</v>
      </c>
      <c r="AA383" s="28">
        <f t="shared" si="32"/>
        <v>579.5988342670754</v>
      </c>
      <c r="AB383" s="28">
        <f t="shared" si="33"/>
        <v>309.79745440959294</v>
      </c>
      <c r="AC383" s="28">
        <f t="shared" si="34"/>
        <v>364.91111626919218</v>
      </c>
      <c r="AD383" s="28">
        <f t="shared" si="35"/>
        <v>193.88313859135826</v>
      </c>
      <c r="EG383" s="8"/>
    </row>
    <row r="384" spans="1:137" ht="56" customHeight="1">
      <c r="A384" s="1" t="s">
        <v>0</v>
      </c>
      <c r="B384" s="1" t="s">
        <v>1</v>
      </c>
      <c r="C384" s="2" t="s">
        <v>2</v>
      </c>
      <c r="D384" s="2" t="s">
        <v>3</v>
      </c>
      <c r="E384" s="3">
        <v>45614</v>
      </c>
      <c r="F384" s="1">
        <v>1</v>
      </c>
      <c r="G384" s="3" t="s">
        <v>44</v>
      </c>
      <c r="H384" s="1" t="s">
        <v>45</v>
      </c>
      <c r="I384" s="1" t="s">
        <v>12</v>
      </c>
      <c r="J384" s="3" t="s">
        <v>53</v>
      </c>
      <c r="K384" s="3" t="s">
        <v>120</v>
      </c>
      <c r="L384" s="3"/>
      <c r="M384" s="1" t="s">
        <v>8</v>
      </c>
      <c r="N384" s="1"/>
      <c r="O384" s="1"/>
      <c r="P384" s="4">
        <v>3.9060000000000001</v>
      </c>
      <c r="Q384" s="4">
        <v>1.4319999999999999</v>
      </c>
      <c r="R384" s="4">
        <v>0</v>
      </c>
      <c r="S384" s="28">
        <f>10^(((LOG((P384*Q384)))*1.684)+1.586)</f>
        <v>699.9791961112353</v>
      </c>
      <c r="T384" s="3" t="s">
        <v>146</v>
      </c>
      <c r="U384" s="3">
        <v>0.93500000000000005</v>
      </c>
      <c r="V384" s="3">
        <v>30.8</v>
      </c>
      <c r="W384" s="3" t="s">
        <v>142</v>
      </c>
      <c r="X384" s="1"/>
      <c r="Y384" s="28">
        <f t="shared" si="30"/>
        <v>1093.5118883972584</v>
      </c>
      <c r="Z384" s="28">
        <f t="shared" si="31"/>
        <v>282.82180221732671</v>
      </c>
      <c r="AA384" s="28">
        <f t="shared" si="32"/>
        <v>699.9791961112353</v>
      </c>
      <c r="AB384" s="28">
        <f t="shared" si="33"/>
        <v>376.24340446982899</v>
      </c>
      <c r="AC384" s="28">
        <f t="shared" si="34"/>
        <v>437.74845025790222</v>
      </c>
      <c r="AD384" s="28">
        <f t="shared" si="35"/>
        <v>228.60336965087947</v>
      </c>
      <c r="EG384" s="7"/>
    </row>
    <row r="385" spans="1:137" ht="56" customHeight="1">
      <c r="A385" s="1" t="s">
        <v>0</v>
      </c>
      <c r="B385" s="1" t="s">
        <v>1</v>
      </c>
      <c r="C385" s="2" t="s">
        <v>2</v>
      </c>
      <c r="D385" s="2" t="s">
        <v>3</v>
      </c>
      <c r="E385" s="3">
        <v>45614</v>
      </c>
      <c r="F385" s="1">
        <v>1</v>
      </c>
      <c r="G385" s="3" t="s">
        <v>44</v>
      </c>
      <c r="H385" s="1" t="s">
        <v>45</v>
      </c>
      <c r="I385" s="1" t="s">
        <v>12</v>
      </c>
      <c r="J385" s="3" t="s">
        <v>53</v>
      </c>
      <c r="K385" s="3" t="s">
        <v>120</v>
      </c>
      <c r="L385" s="3"/>
      <c r="M385" s="1" t="s">
        <v>8</v>
      </c>
      <c r="N385" s="1"/>
      <c r="O385" s="1"/>
      <c r="P385" s="4">
        <v>3.226</v>
      </c>
      <c r="Q385" s="4">
        <v>1.6309999999999998</v>
      </c>
      <c r="R385" s="4">
        <v>0</v>
      </c>
      <c r="S385" s="28">
        <f>10^(((LOG((P385*Q385)))*1.684)+1.586)</f>
        <v>631.4853181276909</v>
      </c>
      <c r="T385" s="3" t="s">
        <v>146</v>
      </c>
      <c r="U385" s="3">
        <v>0.93500000000000005</v>
      </c>
      <c r="V385" s="3">
        <v>30.8</v>
      </c>
      <c r="W385" s="3" t="s">
        <v>142</v>
      </c>
      <c r="X385" s="1"/>
      <c r="Y385" s="28">
        <f t="shared" si="30"/>
        <v>986.20874537621035</v>
      </c>
      <c r="Z385" s="28">
        <f t="shared" si="31"/>
        <v>258.03432757699744</v>
      </c>
      <c r="AA385" s="28">
        <f t="shared" si="32"/>
        <v>631.4853181276909</v>
      </c>
      <c r="AB385" s="28">
        <f t="shared" si="33"/>
        <v>338.39128841094652</v>
      </c>
      <c r="AC385" s="28">
        <f t="shared" si="34"/>
        <v>396.3657849715263</v>
      </c>
      <c r="AD385" s="28">
        <f t="shared" si="35"/>
        <v>208.95075100759192</v>
      </c>
    </row>
    <row r="386" spans="1:137" ht="56" customHeight="1">
      <c r="A386" s="1" t="s">
        <v>0</v>
      </c>
      <c r="B386" s="1" t="s">
        <v>1</v>
      </c>
      <c r="C386" s="2" t="s">
        <v>2</v>
      </c>
      <c r="D386" s="2" t="s">
        <v>3</v>
      </c>
      <c r="E386" s="3">
        <v>45614</v>
      </c>
      <c r="F386" s="1">
        <v>1</v>
      </c>
      <c r="G386" s="3" t="s">
        <v>44</v>
      </c>
      <c r="H386" s="1" t="s">
        <v>45</v>
      </c>
      <c r="I386" s="1" t="s">
        <v>12</v>
      </c>
      <c r="J386" s="3" t="s">
        <v>57</v>
      </c>
      <c r="K386" s="3" t="s">
        <v>152</v>
      </c>
      <c r="L386" s="3"/>
      <c r="M386" s="1" t="s">
        <v>8</v>
      </c>
      <c r="N386" s="1"/>
      <c r="O386" s="1"/>
      <c r="P386" s="4">
        <v>2.0249999999999999</v>
      </c>
      <c r="Q386" s="4">
        <v>1.2150000000000001</v>
      </c>
      <c r="R386" s="4">
        <v>0</v>
      </c>
      <c r="S386" s="28">
        <f>10^(((LOG((P386*1)))*2.72)+2.2)</f>
        <v>1080.1301154241291</v>
      </c>
      <c r="T386" s="3" t="s">
        <v>153</v>
      </c>
      <c r="U386" s="3">
        <v>0.66200000000000003</v>
      </c>
      <c r="V386" s="3">
        <v>79.7</v>
      </c>
      <c r="W386" s="3" t="s">
        <v>142</v>
      </c>
      <c r="X386" s="1"/>
      <c r="Y386" s="28">
        <f t="shared" si="30"/>
        <v>273.15000007144562</v>
      </c>
      <c r="Z386" s="28">
        <f t="shared" si="31"/>
        <v>82.509120579471514</v>
      </c>
      <c r="AA386" s="28">
        <f t="shared" si="32"/>
        <v>175.56833819682748</v>
      </c>
      <c r="AB386" s="28">
        <f t="shared" si="33"/>
        <v>90.572480880247241</v>
      </c>
      <c r="AC386" s="28">
        <f t="shared" si="34"/>
        <v>115.34163944671646</v>
      </c>
      <c r="AD386" s="28">
        <f t="shared" si="35"/>
        <v>68.355256775666135</v>
      </c>
    </row>
    <row r="387" spans="1:137" ht="56" customHeight="1">
      <c r="A387" s="1" t="s">
        <v>0</v>
      </c>
      <c r="B387" s="1" t="s">
        <v>1</v>
      </c>
      <c r="C387" s="2" t="s">
        <v>2</v>
      </c>
      <c r="D387" s="2" t="s">
        <v>3</v>
      </c>
      <c r="E387" s="3">
        <v>45614</v>
      </c>
      <c r="F387" s="1">
        <v>1</v>
      </c>
      <c r="G387" s="3" t="s">
        <v>44</v>
      </c>
      <c r="H387" s="1" t="s">
        <v>45</v>
      </c>
      <c r="I387" s="1" t="s">
        <v>12</v>
      </c>
      <c r="J387" s="3" t="s">
        <v>58</v>
      </c>
      <c r="K387" s="3" t="s">
        <v>154</v>
      </c>
      <c r="L387" s="3"/>
      <c r="M387" s="1" t="s">
        <v>8</v>
      </c>
      <c r="N387" s="1"/>
      <c r="O387" s="1"/>
      <c r="P387" s="4">
        <v>1.919</v>
      </c>
      <c r="Q387" s="4">
        <v>1.357</v>
      </c>
      <c r="R387" s="4">
        <v>0</v>
      </c>
      <c r="S387" s="28">
        <f>10^(((LOG((P387*1)))*2.988)+1.797)</f>
        <v>439.36759660142366</v>
      </c>
      <c r="T387" s="3" t="s">
        <v>155</v>
      </c>
      <c r="U387" s="3">
        <v>0.751</v>
      </c>
      <c r="V387" s="3">
        <v>67.3</v>
      </c>
      <c r="W387" s="3" t="s">
        <v>142</v>
      </c>
      <c r="X387" s="1"/>
      <c r="Y387" s="28">
        <f t="shared" ref="Y387:Y395" si="36">10^((((LOG(P387*Q387))*1.689)+1.776))</f>
        <v>300.63600731948361</v>
      </c>
      <c r="Z387" s="28">
        <f t="shared" ref="Z387:Z395" si="37">10^((((LOG(P387*Q387))*1.5)+1.33))</f>
        <v>89.84258384178473</v>
      </c>
      <c r="AA387" s="28">
        <f t="shared" ref="AA387:AA395" si="38">10^((((LOG(P387*Q387))*1.684)+1.586))</f>
        <v>193.18024873186158</v>
      </c>
      <c r="AB387" s="28">
        <f t="shared" ref="AB387:AB395" si="39">10^((((LOG(P387*Q387))*1.734)+1.279))</f>
        <v>99.941407639257307</v>
      </c>
      <c r="AC387" s="28">
        <f t="shared" ref="AC387:AC395" si="40">10^((((LOG(P387*Q387))*1.624)+1.427))</f>
        <v>126.48045858640448</v>
      </c>
      <c r="AD387" s="28">
        <f t="shared" ref="AD387:AD395" si="41">10^((((LOG(P387*Q387))*1.47)+1.26))</f>
        <v>74.304067615048353</v>
      </c>
      <c r="EG387" s="7"/>
    </row>
    <row r="388" spans="1:137" s="18" customFormat="1" ht="56" customHeight="1">
      <c r="A388" s="1" t="s">
        <v>0</v>
      </c>
      <c r="B388" s="1" t="s">
        <v>1</v>
      </c>
      <c r="C388" s="2" t="s">
        <v>2</v>
      </c>
      <c r="D388" s="2" t="s">
        <v>3</v>
      </c>
      <c r="E388" s="3">
        <v>45614</v>
      </c>
      <c r="F388" s="1">
        <v>1</v>
      </c>
      <c r="G388" s="3" t="s">
        <v>44</v>
      </c>
      <c r="H388" s="1" t="s">
        <v>45</v>
      </c>
      <c r="I388" s="1" t="s">
        <v>12</v>
      </c>
      <c r="J388" s="3" t="s">
        <v>85</v>
      </c>
      <c r="K388" s="3" t="s">
        <v>114</v>
      </c>
      <c r="L388" s="3"/>
      <c r="M388" s="1" t="s">
        <v>8</v>
      </c>
      <c r="N388" s="1"/>
      <c r="O388" s="1"/>
      <c r="P388" s="4">
        <v>2.589</v>
      </c>
      <c r="Q388" s="4">
        <v>2.6160000000000001</v>
      </c>
      <c r="R388" s="4">
        <v>0</v>
      </c>
      <c r="S388" s="28">
        <f>(10^(((LOG((P388*Q388)))*1.689)+1.776))</f>
        <v>1510.6719851578437</v>
      </c>
      <c r="T388" s="3" t="s">
        <v>122</v>
      </c>
      <c r="U388" s="3">
        <v>0.94199999999999995</v>
      </c>
      <c r="V388" s="3">
        <v>29.2</v>
      </c>
      <c r="W388" s="3" t="s">
        <v>167</v>
      </c>
      <c r="X388" s="13"/>
      <c r="Y388" s="28">
        <f t="shared" si="36"/>
        <v>1510.6719851578437</v>
      </c>
      <c r="Z388" s="28">
        <f t="shared" si="37"/>
        <v>376.83799561151295</v>
      </c>
      <c r="AA388" s="28">
        <f t="shared" si="38"/>
        <v>966.0871965882493</v>
      </c>
      <c r="AB388" s="28">
        <f t="shared" si="39"/>
        <v>524.26976939208248</v>
      </c>
      <c r="AC388" s="28">
        <f t="shared" si="40"/>
        <v>597.26922680486007</v>
      </c>
      <c r="AD388" s="28">
        <f t="shared" si="41"/>
        <v>302.85279872886832</v>
      </c>
    </row>
    <row r="389" spans="1:137" ht="56" customHeight="1">
      <c r="A389" s="1" t="s">
        <v>0</v>
      </c>
      <c r="B389" s="1" t="s">
        <v>1</v>
      </c>
      <c r="C389" s="2" t="s">
        <v>2</v>
      </c>
      <c r="D389" s="2" t="s">
        <v>3</v>
      </c>
      <c r="E389" s="3">
        <v>45614</v>
      </c>
      <c r="F389" s="1">
        <v>1</v>
      </c>
      <c r="G389" s="3" t="s">
        <v>44</v>
      </c>
      <c r="H389" s="1" t="s">
        <v>45</v>
      </c>
      <c r="I389" s="1" t="s">
        <v>12</v>
      </c>
      <c r="J389" s="3" t="s">
        <v>87</v>
      </c>
      <c r="K389" s="3" t="s">
        <v>157</v>
      </c>
      <c r="L389" s="3"/>
      <c r="M389" s="1" t="s">
        <v>8</v>
      </c>
      <c r="N389" s="1"/>
      <c r="O389" s="1"/>
      <c r="P389" s="4">
        <v>3.1070000000000002</v>
      </c>
      <c r="Q389" s="4">
        <v>2.3489999999999998</v>
      </c>
      <c r="R389" s="4">
        <v>0</v>
      </c>
      <c r="S389" s="28">
        <f>(10^(((LOG((P389*Q389)))*1.734)+1.279))</f>
        <v>596.80284425166349</v>
      </c>
      <c r="T389" s="3" t="s">
        <v>161</v>
      </c>
      <c r="U389" s="3">
        <v>0.93100000000000005</v>
      </c>
      <c r="V389" s="3">
        <v>32.4</v>
      </c>
      <c r="W389" s="3" t="s">
        <v>162</v>
      </c>
      <c r="X389" s="1"/>
      <c r="Y389" s="28">
        <f t="shared" si="36"/>
        <v>1713.9012364267619</v>
      </c>
      <c r="Z389" s="28">
        <f t="shared" si="37"/>
        <v>421.53768394112603</v>
      </c>
      <c r="AA389" s="28">
        <f t="shared" si="38"/>
        <v>1095.644519593013</v>
      </c>
      <c r="AB389" s="28">
        <f t="shared" si="39"/>
        <v>596.80284425166349</v>
      </c>
      <c r="AC389" s="28">
        <f t="shared" si="40"/>
        <v>674.33579668375114</v>
      </c>
      <c r="AD389" s="28">
        <f t="shared" si="41"/>
        <v>338.01788261261368</v>
      </c>
    </row>
    <row r="390" spans="1:137" ht="38">
      <c r="A390" s="1" t="s">
        <v>0</v>
      </c>
      <c r="B390" s="1" t="s">
        <v>1</v>
      </c>
      <c r="C390" s="2" t="s">
        <v>2</v>
      </c>
      <c r="D390" s="2" t="s">
        <v>3</v>
      </c>
      <c r="E390" s="3">
        <v>45614</v>
      </c>
      <c r="F390" s="1">
        <v>1</v>
      </c>
      <c r="G390" s="3" t="s">
        <v>44</v>
      </c>
      <c r="H390" s="1" t="s">
        <v>45</v>
      </c>
      <c r="I390" s="1" t="s">
        <v>12</v>
      </c>
      <c r="J390" s="3" t="s">
        <v>88</v>
      </c>
      <c r="K390" s="3" t="s">
        <v>121</v>
      </c>
      <c r="L390" s="3"/>
      <c r="M390" s="1" t="s">
        <v>8</v>
      </c>
      <c r="N390" s="1"/>
      <c r="O390" s="1"/>
      <c r="P390" s="4">
        <v>2.0949999999999998</v>
      </c>
      <c r="Q390" s="4">
        <v>2.2160000000000002</v>
      </c>
      <c r="R390" s="4">
        <v>0</v>
      </c>
      <c r="S390" s="28">
        <f>10^(((LOG((P390*Q390)))*1.624)+1.427)</f>
        <v>323.45073635460705</v>
      </c>
      <c r="T390" s="3" t="s">
        <v>147</v>
      </c>
      <c r="U390" s="3">
        <v>0.94299999999999995</v>
      </c>
      <c r="V390" s="3">
        <v>29.1</v>
      </c>
      <c r="W390" s="3" t="s">
        <v>166</v>
      </c>
      <c r="X390" s="1"/>
      <c r="Y390" s="28">
        <f t="shared" si="36"/>
        <v>798.26509573530939</v>
      </c>
      <c r="Z390" s="28">
        <f t="shared" si="37"/>
        <v>213.86054785490549</v>
      </c>
      <c r="AA390" s="28">
        <f t="shared" si="38"/>
        <v>511.46199838434205</v>
      </c>
      <c r="AB390" s="28">
        <f t="shared" si="39"/>
        <v>272.36485080801515</v>
      </c>
      <c r="AC390" s="28">
        <f t="shared" si="40"/>
        <v>323.45073635460705</v>
      </c>
      <c r="AD390" s="28">
        <f t="shared" si="41"/>
        <v>173.83133341332191</v>
      </c>
    </row>
    <row r="391" spans="1:137" ht="38">
      <c r="A391" s="1" t="s">
        <v>0</v>
      </c>
      <c r="B391" s="1" t="s">
        <v>1</v>
      </c>
      <c r="C391" s="2" t="s">
        <v>2</v>
      </c>
      <c r="D391" s="2" t="s">
        <v>3</v>
      </c>
      <c r="E391" s="3">
        <v>45614</v>
      </c>
      <c r="F391" s="1">
        <v>1</v>
      </c>
      <c r="G391" s="3" t="s">
        <v>44</v>
      </c>
      <c r="H391" s="1" t="s">
        <v>45</v>
      </c>
      <c r="I391" s="1" t="s">
        <v>12</v>
      </c>
      <c r="J391" s="3" t="s">
        <v>93</v>
      </c>
      <c r="K391" s="3" t="s">
        <v>188</v>
      </c>
      <c r="L391" s="3"/>
      <c r="M391" s="1" t="s">
        <v>8</v>
      </c>
      <c r="N391" s="1"/>
      <c r="O391" s="1"/>
      <c r="P391" s="4">
        <v>1.73</v>
      </c>
      <c r="Q391" s="4">
        <v>1.61</v>
      </c>
      <c r="R391" s="4">
        <v>0</v>
      </c>
      <c r="S391" s="28">
        <f>10^(((LOG((P391*1)))*2.433)+2.981)</f>
        <v>3632.1700157131686</v>
      </c>
      <c r="T391" s="3" t="s">
        <v>193</v>
      </c>
      <c r="U391" s="3">
        <v>0.66700000000000004</v>
      </c>
      <c r="V391" s="3">
        <v>79</v>
      </c>
      <c r="W391" s="3" t="s">
        <v>166</v>
      </c>
      <c r="X391" s="1"/>
      <c r="Y391" s="28">
        <f t="shared" si="36"/>
        <v>336.81294350200619</v>
      </c>
      <c r="Z391" s="28">
        <f t="shared" si="37"/>
        <v>99.382054083291621</v>
      </c>
      <c r="AA391" s="28">
        <f t="shared" si="38"/>
        <v>216.35374292585806</v>
      </c>
      <c r="AB391" s="28">
        <f t="shared" si="39"/>
        <v>112.30730658017836</v>
      </c>
      <c r="AC391" s="28">
        <f t="shared" si="40"/>
        <v>141.08215803889416</v>
      </c>
      <c r="AD391" s="28">
        <f t="shared" si="41"/>
        <v>82.027940809673183</v>
      </c>
      <c r="EG391" s="7"/>
    </row>
    <row r="392" spans="1:137" ht="38">
      <c r="A392" s="1" t="s">
        <v>0</v>
      </c>
      <c r="B392" s="1" t="s">
        <v>1</v>
      </c>
      <c r="C392" s="2" t="s">
        <v>2</v>
      </c>
      <c r="D392" s="2" t="s">
        <v>3</v>
      </c>
      <c r="E392" s="3">
        <v>45614</v>
      </c>
      <c r="F392" s="1">
        <v>1</v>
      </c>
      <c r="G392" s="3" t="s">
        <v>44</v>
      </c>
      <c r="H392" s="1" t="s">
        <v>45</v>
      </c>
      <c r="I392" s="1" t="s">
        <v>12</v>
      </c>
      <c r="J392" s="3" t="s">
        <v>93</v>
      </c>
      <c r="K392" s="3" t="s">
        <v>188</v>
      </c>
      <c r="L392" s="3"/>
      <c r="M392" s="1" t="s">
        <v>8</v>
      </c>
      <c r="N392" s="1"/>
      <c r="O392" s="1"/>
      <c r="P392" s="4">
        <v>1.956</v>
      </c>
      <c r="Q392" s="4">
        <v>1.9100000000000001</v>
      </c>
      <c r="R392" s="4">
        <v>0</v>
      </c>
      <c r="S392" s="28">
        <f>10^(((LOG((P392*1)))*2.433)+2.981)</f>
        <v>4896.6652243485942</v>
      </c>
      <c r="T392" s="3" t="s">
        <v>193</v>
      </c>
      <c r="U392" s="3">
        <v>0.66700000000000004</v>
      </c>
      <c r="V392" s="3">
        <v>79</v>
      </c>
      <c r="W392" s="3" t="s">
        <v>166</v>
      </c>
      <c r="X392" s="1"/>
      <c r="Y392" s="28">
        <f t="shared" si="36"/>
        <v>553.07922509542254</v>
      </c>
      <c r="Z392" s="28">
        <f t="shared" si="37"/>
        <v>154.38436881004534</v>
      </c>
      <c r="AA392" s="28">
        <f t="shared" si="38"/>
        <v>354.75239374423745</v>
      </c>
      <c r="AB392" s="28">
        <f t="shared" si="39"/>
        <v>186.87252143729293</v>
      </c>
      <c r="AC392" s="28">
        <f t="shared" si="40"/>
        <v>227.29045683845032</v>
      </c>
      <c r="AD392" s="28">
        <f t="shared" si="41"/>
        <v>126.30811679297511</v>
      </c>
      <c r="EG392" s="7"/>
    </row>
    <row r="393" spans="1:137" s="18" customFormat="1" ht="38">
      <c r="A393" s="1" t="s">
        <v>0</v>
      </c>
      <c r="B393" s="1" t="s">
        <v>1</v>
      </c>
      <c r="C393" s="2" t="s">
        <v>2</v>
      </c>
      <c r="D393" s="2" t="s">
        <v>3</v>
      </c>
      <c r="E393" s="3">
        <v>45614</v>
      </c>
      <c r="F393" s="1">
        <v>1</v>
      </c>
      <c r="G393" s="3" t="s">
        <v>44</v>
      </c>
      <c r="H393" s="1" t="s">
        <v>45</v>
      </c>
      <c r="I393" s="1" t="s">
        <v>12</v>
      </c>
      <c r="J393" s="3" t="s">
        <v>159</v>
      </c>
      <c r="K393" s="3" t="s">
        <v>195</v>
      </c>
      <c r="L393" s="3"/>
      <c r="M393" s="1" t="s">
        <v>8</v>
      </c>
      <c r="N393" s="1"/>
      <c r="O393" s="1"/>
      <c r="P393" s="4">
        <v>1.7850000000000001</v>
      </c>
      <c r="Q393" s="4">
        <v>2.2149999999999999</v>
      </c>
      <c r="R393" s="4">
        <v>0</v>
      </c>
      <c r="S393" s="28">
        <f>10^(((LOG((P393*Q393)))*1.626)+2.035)</f>
        <v>1013.3079088793971</v>
      </c>
      <c r="T393" s="3" t="s">
        <v>197</v>
      </c>
      <c r="U393" s="3">
        <v>0.92500000000000004</v>
      </c>
      <c r="V393" s="3">
        <v>32.700000000000003</v>
      </c>
      <c r="W393" s="3" t="s">
        <v>166</v>
      </c>
      <c r="X393" s="1"/>
      <c r="Y393" s="28">
        <f t="shared" si="36"/>
        <v>608.62976158860715</v>
      </c>
      <c r="Z393" s="28">
        <f t="shared" si="37"/>
        <v>168.08073034925513</v>
      </c>
      <c r="AA393" s="28">
        <f t="shared" si="38"/>
        <v>390.27265733644634</v>
      </c>
      <c r="AB393" s="28">
        <f t="shared" si="39"/>
        <v>206.16679664458991</v>
      </c>
      <c r="AC393" s="28">
        <f t="shared" si="40"/>
        <v>249.1996387610923</v>
      </c>
      <c r="AD393" s="28">
        <f t="shared" si="41"/>
        <v>137.28009403189526</v>
      </c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 s="7"/>
    </row>
    <row r="394" spans="1:137" s="18" customFormat="1" ht="38">
      <c r="A394" s="1" t="s">
        <v>0</v>
      </c>
      <c r="B394" s="1" t="s">
        <v>1</v>
      </c>
      <c r="C394" s="2" t="s">
        <v>2</v>
      </c>
      <c r="D394" s="2" t="s">
        <v>3</v>
      </c>
      <c r="E394" s="3"/>
      <c r="F394" s="1" t="s">
        <v>89</v>
      </c>
      <c r="G394" s="3" t="s">
        <v>90</v>
      </c>
      <c r="H394" s="1"/>
      <c r="I394" s="3" t="s">
        <v>12</v>
      </c>
      <c r="J394" s="3" t="s">
        <v>91</v>
      </c>
      <c r="K394" s="3" t="s">
        <v>121</v>
      </c>
      <c r="L394" s="3"/>
      <c r="M394" s="1"/>
      <c r="N394" s="1"/>
      <c r="O394" s="1"/>
      <c r="P394" s="4">
        <v>4.4670000000000005</v>
      </c>
      <c r="Q394" s="4">
        <v>2.6589999999999998</v>
      </c>
      <c r="R394" s="4">
        <v>0</v>
      </c>
      <c r="S394" s="28">
        <f>10^(((LOG((P394*Q394)))*1.624)+1.427)</f>
        <v>1487.1969518614924</v>
      </c>
      <c r="T394" s="3" t="s">
        <v>147</v>
      </c>
      <c r="U394" s="3">
        <v>0.94299999999999995</v>
      </c>
      <c r="V394" s="3">
        <v>29.1</v>
      </c>
      <c r="W394" s="3" t="s">
        <v>166</v>
      </c>
      <c r="X394" s="1"/>
      <c r="Y394" s="28">
        <f t="shared" si="36"/>
        <v>3901.4515271761247</v>
      </c>
      <c r="Z394" s="28">
        <f t="shared" si="37"/>
        <v>875.18816209043052</v>
      </c>
      <c r="AA394" s="28">
        <f t="shared" si="38"/>
        <v>2488.0124201963245</v>
      </c>
      <c r="AB394" s="28">
        <f t="shared" si="39"/>
        <v>1388.6386810333722</v>
      </c>
      <c r="AC394" s="28">
        <f t="shared" si="40"/>
        <v>1487.1969518614924</v>
      </c>
      <c r="AD394" s="28">
        <f t="shared" si="41"/>
        <v>691.60704098772021</v>
      </c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</row>
    <row r="395" spans="1:137" ht="38">
      <c r="A395" s="1" t="s">
        <v>0</v>
      </c>
      <c r="B395" s="1" t="s">
        <v>1</v>
      </c>
      <c r="C395" s="2" t="s">
        <v>2</v>
      </c>
      <c r="D395" s="2" t="s">
        <v>3</v>
      </c>
      <c r="E395" s="3"/>
      <c r="F395" s="1" t="s">
        <v>92</v>
      </c>
      <c r="G395" s="3" t="s">
        <v>90</v>
      </c>
      <c r="H395" s="1"/>
      <c r="I395" s="3" t="s">
        <v>12</v>
      </c>
      <c r="J395" s="3" t="s">
        <v>91</v>
      </c>
      <c r="K395" s="3" t="s">
        <v>121</v>
      </c>
      <c r="L395" s="3"/>
      <c r="M395" s="1"/>
      <c r="N395" s="1"/>
      <c r="O395" s="1"/>
      <c r="P395" s="4">
        <v>4.5619999999999994</v>
      </c>
      <c r="Q395" s="4">
        <v>2.4750000000000001</v>
      </c>
      <c r="R395" s="4">
        <v>0</v>
      </c>
      <c r="S395" s="28">
        <f>10^(((LOG((P395*Q395)))*1.624)+1.427)</f>
        <v>1369.7279137451765</v>
      </c>
      <c r="T395" s="3" t="s">
        <v>147</v>
      </c>
      <c r="U395" s="3">
        <v>0.94299999999999995</v>
      </c>
      <c r="V395" s="3">
        <v>29.1</v>
      </c>
      <c r="W395" s="3" t="s">
        <v>166</v>
      </c>
      <c r="X395" s="1"/>
      <c r="Y395" s="28">
        <f t="shared" si="36"/>
        <v>3581.4738772970381</v>
      </c>
      <c r="Z395" s="28">
        <f t="shared" si="37"/>
        <v>811.13982795883578</v>
      </c>
      <c r="AA395" s="28">
        <f t="shared" si="38"/>
        <v>2284.5366801532496</v>
      </c>
      <c r="AB395" s="28">
        <f t="shared" si="39"/>
        <v>1271.8463841332052</v>
      </c>
      <c r="AC395" s="28">
        <f t="shared" si="40"/>
        <v>1369.7279137451765</v>
      </c>
      <c r="AD395" s="28">
        <f t="shared" si="41"/>
        <v>641.96863759609812</v>
      </c>
      <c r="EG395" s="7"/>
    </row>
  </sheetData>
  <sortState xmlns:xlrd2="http://schemas.microsoft.com/office/spreadsheetml/2017/richdata2" ref="A160:EG271">
    <sortCondition ref="F160:F271"/>
  </sortState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1B5D-3DBF-F34E-8AC3-C0C89BEFA30E}">
  <dimension ref="A1:J295"/>
  <sheetViews>
    <sheetView tabSelected="1" workbookViewId="0">
      <selection activeCell="T54" sqref="T54"/>
    </sheetView>
  </sheetViews>
  <sheetFormatPr baseColWidth="10" defaultRowHeight="16"/>
  <cols>
    <col min="1" max="1" width="18.5" customWidth="1"/>
    <col min="2" max="6" width="16.6640625" style="32" customWidth="1"/>
  </cols>
  <sheetData>
    <row r="1" spans="1:10" s="8" customFormat="1" ht="69" customHeight="1">
      <c r="B1" s="31" t="s">
        <v>6</v>
      </c>
      <c r="C1" s="31" t="s">
        <v>241</v>
      </c>
      <c r="D1" s="31" t="s">
        <v>242</v>
      </c>
      <c r="E1" s="31"/>
      <c r="F1" s="31" t="s">
        <v>243</v>
      </c>
      <c r="G1" s="27"/>
      <c r="J1" s="27" t="s">
        <v>201</v>
      </c>
    </row>
    <row r="2" spans="1:10" ht="22" customHeight="1">
      <c r="A2" s="44" t="s">
        <v>170</v>
      </c>
      <c r="B2" s="45">
        <f>COUNT(B6:B501)</f>
        <v>41</v>
      </c>
      <c r="C2" s="45">
        <f>COUNT(C6:C501)</f>
        <v>282</v>
      </c>
      <c r="D2" s="45">
        <f>COUNT(D6:D501)</f>
        <v>290</v>
      </c>
      <c r="F2" s="45">
        <f>COUNT(F6:F501)</f>
        <v>8</v>
      </c>
      <c r="G2" s="45"/>
      <c r="J2" s="56" t="s">
        <v>218</v>
      </c>
    </row>
    <row r="3" spans="1:10" ht="22" customHeight="1">
      <c r="A3" s="44" t="s">
        <v>179</v>
      </c>
      <c r="B3" s="45">
        <f>AVERAGE(B6:B501)</f>
        <v>783.75708176210071</v>
      </c>
      <c r="C3" s="45">
        <f>AVERAGE(C6:C501)</f>
        <v>817.59925549373884</v>
      </c>
      <c r="D3" s="45">
        <f>AVERAGE(D6:D501)</f>
        <v>821.10872691295185</v>
      </c>
      <c r="F3" s="45">
        <f>AVERAGE(F6:F501)</f>
        <v>944.81759444020713</v>
      </c>
      <c r="G3" s="45"/>
    </row>
    <row r="4" spans="1:10" ht="22" customHeight="1">
      <c r="A4" s="44" t="s">
        <v>169</v>
      </c>
      <c r="B4" s="45">
        <f>STDEV(B6:B501)</f>
        <v>330.3684989226245</v>
      </c>
      <c r="C4" s="45">
        <f>STDEV(C6:C501)</f>
        <v>273.27579875801018</v>
      </c>
      <c r="D4" s="45">
        <f>STDEV(D6:D501)</f>
        <v>275.77597266662036</v>
      </c>
      <c r="F4" s="45">
        <f>STDEV(F6:F501)</f>
        <v>352.18714674907517</v>
      </c>
      <c r="G4" s="45"/>
    </row>
    <row r="5" spans="1:10" ht="22" customHeight="1">
      <c r="A5" s="44"/>
      <c r="B5" s="45"/>
      <c r="C5" s="45"/>
      <c r="D5" s="43"/>
      <c r="F5" s="45"/>
    </row>
    <row r="6" spans="1:10">
      <c r="B6" s="32">
        <v>1540.8477909064934</v>
      </c>
      <c r="C6" s="32">
        <v>1804.917138108</v>
      </c>
      <c r="D6" s="32">
        <v>1804.917138108</v>
      </c>
      <c r="F6" s="32">
        <v>1387.3591373253491</v>
      </c>
    </row>
    <row r="7" spans="1:10">
      <c r="B7" s="32">
        <v>1464.5279334808004</v>
      </c>
      <c r="C7" s="32">
        <v>1666.2458582134279</v>
      </c>
      <c r="D7" s="32">
        <v>1666.2458582134279</v>
      </c>
      <c r="F7" s="32">
        <v>1300.162411182949</v>
      </c>
    </row>
    <row r="8" spans="1:10">
      <c r="B8" s="32">
        <v>1335.6683000219939</v>
      </c>
      <c r="C8" s="32">
        <v>1549.3160321163434</v>
      </c>
      <c r="D8" s="32">
        <v>1549.3160321163434</v>
      </c>
      <c r="F8" s="32">
        <v>1057.6589631434442</v>
      </c>
    </row>
    <row r="9" spans="1:10">
      <c r="B9" s="32">
        <v>1249.4027719009684</v>
      </c>
      <c r="C9" s="32">
        <v>1510.4906921190627</v>
      </c>
      <c r="D9" s="32">
        <v>1510.4906921190627</v>
      </c>
      <c r="F9" s="32">
        <v>1018.3352372986147</v>
      </c>
    </row>
    <row r="10" spans="1:10">
      <c r="B10" s="32">
        <v>1239.9479669721002</v>
      </c>
      <c r="C10" s="32">
        <v>1477.0500341091281</v>
      </c>
      <c r="D10" s="32">
        <v>1477.0500341091281</v>
      </c>
      <c r="F10" s="32">
        <v>958.11688633984409</v>
      </c>
    </row>
    <row r="11" spans="1:10">
      <c r="B11" s="32">
        <v>1190.2322918610641</v>
      </c>
      <c r="C11" s="32">
        <v>1463.2816836828647</v>
      </c>
      <c r="D11" s="32">
        <v>1463.2816836828647</v>
      </c>
      <c r="F11" s="32">
        <v>845.15435650669599</v>
      </c>
    </row>
    <row r="12" spans="1:10">
      <c r="B12" s="32">
        <v>1149.2161231845064</v>
      </c>
      <c r="C12" s="32">
        <v>1463.0658360337943</v>
      </c>
      <c r="D12" s="32">
        <v>1463.0658360337943</v>
      </c>
      <c r="F12" s="32">
        <v>735.45397916011132</v>
      </c>
    </row>
    <row r="13" spans="1:10">
      <c r="B13" s="32">
        <v>1086.513261429649</v>
      </c>
      <c r="C13" s="32">
        <v>1413.8801764849932</v>
      </c>
      <c r="D13" s="32">
        <v>1413.8801764849932</v>
      </c>
      <c r="F13" s="73">
        <v>256.29978456464886</v>
      </c>
    </row>
    <row r="14" spans="1:10">
      <c r="B14" s="32">
        <v>998.0755671691893</v>
      </c>
      <c r="C14" s="32">
        <v>1401.1823650139963</v>
      </c>
      <c r="D14" s="32">
        <v>1401.1823650139963</v>
      </c>
    </row>
    <row r="15" spans="1:10">
      <c r="B15" s="32">
        <v>981.82413348933312</v>
      </c>
      <c r="C15" s="32">
        <v>1373.5391569644617</v>
      </c>
      <c r="D15" s="32">
        <v>1387.3591373253491</v>
      </c>
    </row>
    <row r="16" spans="1:10">
      <c r="B16" s="32">
        <v>966.52426050684358</v>
      </c>
      <c r="C16" s="32">
        <v>1369.2582887359176</v>
      </c>
      <c r="D16" s="32">
        <v>1373.5391569644617</v>
      </c>
    </row>
    <row r="17" spans="2:4">
      <c r="B17" s="32">
        <v>924.51666483355132</v>
      </c>
      <c r="C17" s="32">
        <v>1355.2264776057584</v>
      </c>
      <c r="D17" s="32">
        <v>1369.2582887359176</v>
      </c>
    </row>
    <row r="18" spans="2:4">
      <c r="B18" s="32">
        <v>909.11663889736383</v>
      </c>
      <c r="C18" s="32">
        <v>1349.4441888143583</v>
      </c>
      <c r="D18" s="32">
        <v>1355.2264776057584</v>
      </c>
    </row>
    <row r="19" spans="2:4">
      <c r="B19" s="32">
        <v>866.90280298772609</v>
      </c>
      <c r="C19" s="32">
        <v>1312.7339045986178</v>
      </c>
      <c r="D19" s="32">
        <v>1349.4441888143583</v>
      </c>
    </row>
    <row r="20" spans="2:4">
      <c r="B20" s="32">
        <v>858.4582181766848</v>
      </c>
      <c r="C20" s="32">
        <v>1294.9952243984751</v>
      </c>
      <c r="D20" s="32">
        <v>1312.7339045986178</v>
      </c>
    </row>
    <row r="21" spans="2:4">
      <c r="B21" s="32">
        <v>853.46072616547428</v>
      </c>
      <c r="C21" s="32">
        <v>1285.1023526848055</v>
      </c>
      <c r="D21" s="32">
        <v>1300.162411182949</v>
      </c>
    </row>
    <row r="22" spans="2:4">
      <c r="B22" s="32">
        <v>840.68794003882124</v>
      </c>
      <c r="C22" s="32">
        <v>1276.8577118843027</v>
      </c>
      <c r="D22" s="32">
        <v>1294.9952243984751</v>
      </c>
    </row>
    <row r="23" spans="2:4">
      <c r="B23" s="32">
        <v>833.26217592279295</v>
      </c>
      <c r="C23" s="32">
        <v>1256.1476392066756</v>
      </c>
      <c r="D23" s="32">
        <v>1285.1023526848055</v>
      </c>
    </row>
    <row r="24" spans="2:4">
      <c r="B24" s="32">
        <v>771.69508055030519</v>
      </c>
      <c r="C24" s="32">
        <v>1247.3683610205694</v>
      </c>
      <c r="D24" s="32">
        <v>1276.8577118843027</v>
      </c>
    </row>
    <row r="25" spans="2:4">
      <c r="B25" s="32">
        <v>768.32565800367786</v>
      </c>
      <c r="C25" s="32">
        <v>1219.5021304702668</v>
      </c>
      <c r="D25" s="32">
        <v>1256.1476392066756</v>
      </c>
    </row>
    <row r="26" spans="2:4">
      <c r="B26" s="32">
        <v>754.42030502240061</v>
      </c>
      <c r="C26" s="32">
        <v>1218.7508379554704</v>
      </c>
      <c r="D26" s="32">
        <v>1247.3683610205694</v>
      </c>
    </row>
    <row r="27" spans="2:4">
      <c r="B27" s="32">
        <v>751.89163922899832</v>
      </c>
      <c r="C27" s="32">
        <v>1215.0536769982921</v>
      </c>
      <c r="D27" s="32">
        <v>1219.5021304702668</v>
      </c>
    </row>
    <row r="28" spans="2:4">
      <c r="B28" s="32">
        <v>749.8713170150678</v>
      </c>
      <c r="C28" s="32">
        <v>1214.1584362391648</v>
      </c>
      <c r="D28" s="32">
        <v>1218.7508379554704</v>
      </c>
    </row>
    <row r="29" spans="2:4">
      <c r="B29" s="32">
        <v>747.18530006221545</v>
      </c>
      <c r="C29" s="32">
        <v>1211.3024314997483</v>
      </c>
      <c r="D29" s="32">
        <v>1215.0536769982921</v>
      </c>
    </row>
    <row r="30" spans="2:4">
      <c r="B30" s="32">
        <v>723.00731486606469</v>
      </c>
      <c r="C30" s="32">
        <v>1200.6555376932306</v>
      </c>
      <c r="D30" s="32">
        <v>1214.1584362391648</v>
      </c>
    </row>
    <row r="31" spans="2:4">
      <c r="B31" s="32">
        <v>717.39108950956006</v>
      </c>
      <c r="C31" s="32">
        <v>1194.4072714851588</v>
      </c>
      <c r="D31" s="32">
        <v>1211.3024314997483</v>
      </c>
    </row>
    <row r="32" spans="2:4">
      <c r="B32" s="32">
        <v>714.0348285083777</v>
      </c>
      <c r="C32" s="32">
        <v>1185.8736654697439</v>
      </c>
      <c r="D32" s="32">
        <v>1200.6555376932306</v>
      </c>
    </row>
    <row r="33" spans="2:4">
      <c r="B33" s="32">
        <v>643.6820904295497</v>
      </c>
      <c r="C33" s="32">
        <v>1176.9936148477091</v>
      </c>
      <c r="D33" s="32">
        <v>1194.4072714851588</v>
      </c>
    </row>
    <row r="34" spans="2:4">
      <c r="B34" s="32">
        <v>606.16361832536893</v>
      </c>
      <c r="C34" s="32">
        <v>1174.5011520825869</v>
      </c>
      <c r="D34" s="32">
        <v>1185.8736654697439</v>
      </c>
    </row>
    <row r="35" spans="2:4">
      <c r="B35" s="32">
        <v>578.71021656075879</v>
      </c>
      <c r="C35" s="32">
        <v>1172.8541061070619</v>
      </c>
      <c r="D35" s="32">
        <v>1176.9936148477091</v>
      </c>
    </row>
    <row r="36" spans="2:4">
      <c r="B36" s="32">
        <v>558.07729135318539</v>
      </c>
      <c r="C36" s="32">
        <v>1168.5765047541613</v>
      </c>
      <c r="D36" s="32">
        <v>1174.5011520825869</v>
      </c>
    </row>
    <row r="37" spans="2:4">
      <c r="B37" s="32">
        <v>539.85273743360699</v>
      </c>
      <c r="C37" s="32">
        <v>1160.2353158150304</v>
      </c>
      <c r="D37" s="32">
        <v>1172.8541061070619</v>
      </c>
    </row>
    <row r="38" spans="2:4">
      <c r="B38" s="32">
        <v>518.85031645620609</v>
      </c>
      <c r="C38" s="32">
        <v>1159.405303026434</v>
      </c>
      <c r="D38" s="32">
        <v>1168.5765047541613</v>
      </c>
    </row>
    <row r="39" spans="2:4">
      <c r="B39" s="32">
        <v>512.3660736458761</v>
      </c>
      <c r="C39" s="32">
        <v>1152.062881522806</v>
      </c>
      <c r="D39" s="32">
        <v>1160.2353158150304</v>
      </c>
    </row>
    <row r="40" spans="2:4">
      <c r="B40" s="32">
        <v>496.68487219679957</v>
      </c>
      <c r="C40" s="32">
        <v>1143.6300224962847</v>
      </c>
      <c r="D40" s="32">
        <v>1159.405303026434</v>
      </c>
    </row>
    <row r="41" spans="2:4">
      <c r="B41" s="32">
        <v>449.99073762446307</v>
      </c>
      <c r="C41" s="32">
        <v>1140.0360191464156</v>
      </c>
      <c r="D41" s="32">
        <v>1152.062881522806</v>
      </c>
    </row>
    <row r="42" spans="2:4">
      <c r="B42" s="32">
        <v>404.98269536991012</v>
      </c>
      <c r="C42" s="32">
        <v>1126.9221394878198</v>
      </c>
      <c r="D42" s="32">
        <v>1143.6300224962847</v>
      </c>
    </row>
    <row r="43" spans="2:4">
      <c r="B43" s="32">
        <v>274.10239426275496</v>
      </c>
      <c r="C43" s="32">
        <v>1115.1233279794812</v>
      </c>
      <c r="D43" s="32">
        <v>1140.0360191464156</v>
      </c>
    </row>
    <row r="44" spans="2:4">
      <c r="B44" s="32">
        <v>241.90372345791201</v>
      </c>
      <c r="C44" s="32">
        <v>1113.1290436694212</v>
      </c>
      <c r="D44" s="32">
        <v>1126.9221394878198</v>
      </c>
    </row>
    <row r="45" spans="2:4">
      <c r="B45" s="73">
        <v>168.4232326533228</v>
      </c>
      <c r="C45" s="32">
        <v>1104.3414723062685</v>
      </c>
      <c r="D45" s="32">
        <v>1115.1233279794812</v>
      </c>
    </row>
    <row r="46" spans="2:4">
      <c r="B46" s="73">
        <v>153.24225176439879</v>
      </c>
      <c r="C46" s="32">
        <v>1101.9283939750578</v>
      </c>
      <c r="D46" s="32">
        <v>1113.1290436694212</v>
      </c>
    </row>
    <row r="47" spans="2:4">
      <c r="C47" s="32">
        <v>1101.0649169239557</v>
      </c>
      <c r="D47" s="32">
        <v>1104.3414723062685</v>
      </c>
    </row>
    <row r="48" spans="2:4">
      <c r="C48" s="32">
        <v>1100.5428798629914</v>
      </c>
      <c r="D48" s="32">
        <v>1101.9283939750578</v>
      </c>
    </row>
    <row r="49" spans="3:4">
      <c r="C49" s="32">
        <v>1100.3904992647026</v>
      </c>
      <c r="D49" s="32">
        <v>1101.0649169239557</v>
      </c>
    </row>
    <row r="50" spans="3:4">
      <c r="C50" s="32">
        <v>1092.1803544395389</v>
      </c>
      <c r="D50" s="32">
        <v>1100.5428798629914</v>
      </c>
    </row>
    <row r="51" spans="3:4">
      <c r="C51" s="32">
        <v>1091.71883870186</v>
      </c>
      <c r="D51" s="32">
        <v>1100.3904992647026</v>
      </c>
    </row>
    <row r="52" spans="3:4">
      <c r="C52" s="32">
        <v>1080.1301154241291</v>
      </c>
      <c r="D52" s="32">
        <v>1092.1803544395389</v>
      </c>
    </row>
    <row r="53" spans="3:4">
      <c r="C53" s="32">
        <v>1077.2193731033985</v>
      </c>
      <c r="D53" s="32">
        <v>1091.71883870186</v>
      </c>
    </row>
    <row r="54" spans="3:4">
      <c r="C54" s="32">
        <v>1075.5662450256793</v>
      </c>
      <c r="D54" s="32">
        <v>1080.1301154241291</v>
      </c>
    </row>
    <row r="55" spans="3:4">
      <c r="C55" s="32">
        <v>1074.9789090207248</v>
      </c>
      <c r="D55" s="32">
        <v>1077.2193731033985</v>
      </c>
    </row>
    <row r="56" spans="3:4">
      <c r="C56" s="32">
        <v>1067.8690038431421</v>
      </c>
      <c r="D56" s="32">
        <v>1075.5662450256793</v>
      </c>
    </row>
    <row r="57" spans="3:4">
      <c r="C57" s="32">
        <v>1066.5793215416406</v>
      </c>
      <c r="D57" s="32">
        <v>1074.9789090207248</v>
      </c>
    </row>
    <row r="58" spans="3:4">
      <c r="C58" s="32">
        <v>1056.9216614821016</v>
      </c>
      <c r="D58" s="32">
        <v>1067.8690038431421</v>
      </c>
    </row>
    <row r="59" spans="3:4">
      <c r="C59" s="32">
        <v>1055.777944837876</v>
      </c>
      <c r="D59" s="32">
        <v>1066.5793215416406</v>
      </c>
    </row>
    <row r="60" spans="3:4">
      <c r="C60" s="32">
        <v>1053.7753779626896</v>
      </c>
      <c r="D60" s="32">
        <v>1057.6589631434442</v>
      </c>
    </row>
    <row r="61" spans="3:4">
      <c r="C61" s="32">
        <v>1047.6422753799716</v>
      </c>
      <c r="D61" s="32">
        <v>1056.9216614821016</v>
      </c>
    </row>
    <row r="62" spans="3:4">
      <c r="C62" s="32">
        <v>1046.9571651768449</v>
      </c>
      <c r="D62" s="32">
        <v>1055.777944837876</v>
      </c>
    </row>
    <row r="63" spans="3:4">
      <c r="C63" s="32">
        <v>1025.8910878546089</v>
      </c>
      <c r="D63" s="32">
        <v>1053.7753779626896</v>
      </c>
    </row>
    <row r="64" spans="3:4">
      <c r="C64" s="32">
        <v>1020.7790612657291</v>
      </c>
      <c r="D64" s="32">
        <v>1047.6422753799716</v>
      </c>
    </row>
    <row r="65" spans="3:4">
      <c r="C65" s="32">
        <v>1017.2414560842271</v>
      </c>
      <c r="D65" s="32">
        <v>1046.9571651768449</v>
      </c>
    </row>
    <row r="66" spans="3:4">
      <c r="C66" s="32">
        <v>1010.3030337506773</v>
      </c>
      <c r="D66" s="32">
        <v>1025.8910878546089</v>
      </c>
    </row>
    <row r="67" spans="3:4">
      <c r="C67" s="32">
        <v>1007.1778365778237</v>
      </c>
      <c r="D67" s="32">
        <v>1020.7790612657291</v>
      </c>
    </row>
    <row r="68" spans="3:4">
      <c r="C68" s="32">
        <v>1005.4316552582598</v>
      </c>
      <c r="D68" s="32">
        <v>1018.3352372986147</v>
      </c>
    </row>
    <row r="69" spans="3:4">
      <c r="C69" s="32">
        <v>1003.5091666570181</v>
      </c>
      <c r="D69" s="32">
        <v>1017.2414560842271</v>
      </c>
    </row>
    <row r="70" spans="3:4">
      <c r="C70" s="32">
        <v>999.9064553782091</v>
      </c>
      <c r="D70" s="32">
        <v>1010.3030337506773</v>
      </c>
    </row>
    <row r="71" spans="3:4">
      <c r="C71" s="32">
        <v>995.48055125864391</v>
      </c>
      <c r="D71" s="32">
        <v>1007.1778365778237</v>
      </c>
    </row>
    <row r="72" spans="3:4">
      <c r="C72" s="32">
        <v>995.29654730583081</v>
      </c>
      <c r="D72" s="32">
        <v>1005.4316552582598</v>
      </c>
    </row>
    <row r="73" spans="3:4">
      <c r="C73" s="32">
        <v>989.4042718649041</v>
      </c>
      <c r="D73" s="32">
        <v>1003.5091666570181</v>
      </c>
    </row>
    <row r="74" spans="3:4">
      <c r="C74" s="32">
        <v>985.43094587829148</v>
      </c>
      <c r="D74" s="32">
        <v>999.9064553782091</v>
      </c>
    </row>
    <row r="75" spans="3:4">
      <c r="C75" s="32">
        <v>983.74025537589648</v>
      </c>
      <c r="D75" s="32">
        <v>995.48055125864391</v>
      </c>
    </row>
    <row r="76" spans="3:4">
      <c r="C76" s="32">
        <v>972.8866208526016</v>
      </c>
      <c r="D76" s="32">
        <v>995.29654730583081</v>
      </c>
    </row>
    <row r="77" spans="3:4">
      <c r="C77" s="32">
        <v>972.67722244712797</v>
      </c>
      <c r="D77" s="32">
        <v>989.4042718649041</v>
      </c>
    </row>
    <row r="78" spans="3:4">
      <c r="C78" s="32">
        <v>970.91806360362636</v>
      </c>
      <c r="D78" s="32">
        <v>985.43094587829148</v>
      </c>
    </row>
    <row r="79" spans="3:4">
      <c r="C79" s="32">
        <v>969.78295357215029</v>
      </c>
      <c r="D79" s="32">
        <v>983.74025537589648</v>
      </c>
    </row>
    <row r="80" spans="3:4">
      <c r="C80" s="32">
        <v>966.99670101426705</v>
      </c>
      <c r="D80" s="32">
        <v>972.8866208526016</v>
      </c>
    </row>
    <row r="81" spans="3:4">
      <c r="C81" s="32">
        <v>966.12387866181962</v>
      </c>
      <c r="D81" s="32">
        <v>972.67722244712797</v>
      </c>
    </row>
    <row r="82" spans="3:4">
      <c r="C82" s="32">
        <v>955.304255565208</v>
      </c>
      <c r="D82" s="32">
        <v>970.91806360362636</v>
      </c>
    </row>
    <row r="83" spans="3:4">
      <c r="C83" s="32">
        <v>948.857967823492</v>
      </c>
      <c r="D83" s="32">
        <v>969.78295357215029</v>
      </c>
    </row>
    <row r="84" spans="3:4">
      <c r="C84" s="32">
        <v>947.01969135603588</v>
      </c>
      <c r="D84" s="32">
        <v>966.99670101426705</v>
      </c>
    </row>
    <row r="85" spans="3:4">
      <c r="C85" s="32">
        <v>946.95960798887256</v>
      </c>
      <c r="D85" s="32">
        <v>966.12387866181962</v>
      </c>
    </row>
    <row r="86" spans="3:4">
      <c r="C86" s="32">
        <v>940.67884036071291</v>
      </c>
      <c r="D86" s="32">
        <v>958.11688633984409</v>
      </c>
    </row>
    <row r="87" spans="3:4">
      <c r="C87" s="32">
        <v>934.10810524897852</v>
      </c>
      <c r="D87" s="32">
        <v>955.304255565208</v>
      </c>
    </row>
    <row r="88" spans="3:4">
      <c r="C88" s="32">
        <v>933.3625871075609</v>
      </c>
      <c r="D88" s="32">
        <v>948.857967823492</v>
      </c>
    </row>
    <row r="89" spans="3:4">
      <c r="C89" s="32">
        <v>933.07851193043143</v>
      </c>
      <c r="D89" s="32">
        <v>947.01969135603588</v>
      </c>
    </row>
    <row r="90" spans="3:4">
      <c r="C90" s="32">
        <v>929.05880239575049</v>
      </c>
      <c r="D90" s="32">
        <v>946.95960798887256</v>
      </c>
    </row>
    <row r="91" spans="3:4">
      <c r="C91" s="32">
        <v>925.47960991299442</v>
      </c>
      <c r="D91" s="32">
        <v>940.67884036071291</v>
      </c>
    </row>
    <row r="92" spans="3:4">
      <c r="C92" s="32">
        <v>922.40913574853107</v>
      </c>
      <c r="D92" s="32">
        <v>934.10810524897852</v>
      </c>
    </row>
    <row r="93" spans="3:4">
      <c r="C93" s="32">
        <v>920.51083371337347</v>
      </c>
      <c r="D93" s="32">
        <v>933.3625871075609</v>
      </c>
    </row>
    <row r="94" spans="3:4">
      <c r="C94" s="32">
        <v>914.82034535608898</v>
      </c>
      <c r="D94" s="32">
        <v>933.07851193043143</v>
      </c>
    </row>
    <row r="95" spans="3:4">
      <c r="C95" s="32">
        <v>914.76473141191218</v>
      </c>
      <c r="D95" s="32">
        <v>929.05880239575049</v>
      </c>
    </row>
    <row r="96" spans="3:4">
      <c r="C96" s="32">
        <v>911.63387366572204</v>
      </c>
      <c r="D96" s="32">
        <v>925.47960991299442</v>
      </c>
    </row>
    <row r="97" spans="3:4">
      <c r="C97" s="32">
        <v>911.45798578375536</v>
      </c>
      <c r="D97" s="32">
        <v>922.40913574853107</v>
      </c>
    </row>
    <row r="98" spans="3:4">
      <c r="C98" s="32">
        <v>909.05780819359506</v>
      </c>
      <c r="D98" s="32">
        <v>920.51083371337347</v>
      </c>
    </row>
    <row r="99" spans="3:4">
      <c r="C99" s="32">
        <v>905.44946752240435</v>
      </c>
      <c r="D99" s="32">
        <v>914.82034535608898</v>
      </c>
    </row>
    <row r="100" spans="3:4">
      <c r="C100" s="32">
        <v>904.94573482799183</v>
      </c>
      <c r="D100" s="32">
        <v>914.76473141191218</v>
      </c>
    </row>
    <row r="101" spans="3:4">
      <c r="C101" s="32">
        <v>892.17508069667736</v>
      </c>
      <c r="D101" s="32">
        <v>911.63387366572204</v>
      </c>
    </row>
    <row r="102" spans="3:4">
      <c r="C102" s="32">
        <v>890.65283613140957</v>
      </c>
      <c r="D102" s="32">
        <v>911.45798578375536</v>
      </c>
    </row>
    <row r="103" spans="3:4">
      <c r="C103" s="32">
        <v>888.2770757129216</v>
      </c>
      <c r="D103" s="32">
        <v>909.05780819359506</v>
      </c>
    </row>
    <row r="104" spans="3:4">
      <c r="C104" s="32">
        <v>887.40743491582384</v>
      </c>
      <c r="D104" s="32">
        <v>905.44946752240435</v>
      </c>
    </row>
    <row r="105" spans="3:4">
      <c r="C105" s="32">
        <v>883.42669401978844</v>
      </c>
      <c r="D105" s="32">
        <v>904.94573482799183</v>
      </c>
    </row>
    <row r="106" spans="3:4">
      <c r="C106" s="32">
        <v>880.65516357359297</v>
      </c>
      <c r="D106" s="32">
        <v>892.17508069667736</v>
      </c>
    </row>
    <row r="107" spans="3:4">
      <c r="C107" s="32">
        <v>877.46884373283001</v>
      </c>
      <c r="D107" s="32">
        <v>890.65283613140957</v>
      </c>
    </row>
    <row r="108" spans="3:4">
      <c r="C108" s="32">
        <v>876.39760353158306</v>
      </c>
      <c r="D108" s="32">
        <v>888.2770757129216</v>
      </c>
    </row>
    <row r="109" spans="3:4">
      <c r="C109" s="32">
        <v>876.14670300485079</v>
      </c>
      <c r="D109" s="32">
        <v>887.40743491582384</v>
      </c>
    </row>
    <row r="110" spans="3:4">
      <c r="C110" s="32">
        <v>875.62929785054723</v>
      </c>
      <c r="D110" s="32">
        <v>883.42669401978844</v>
      </c>
    </row>
    <row r="111" spans="3:4">
      <c r="C111" s="32">
        <v>875.09163005829203</v>
      </c>
      <c r="D111" s="32">
        <v>880.65516357359297</v>
      </c>
    </row>
    <row r="112" spans="3:4">
      <c r="C112" s="32">
        <v>874.93257713220714</v>
      </c>
      <c r="D112" s="32">
        <v>877.46884373283001</v>
      </c>
    </row>
    <row r="113" spans="3:4">
      <c r="C113" s="32">
        <v>874.75728179827036</v>
      </c>
      <c r="D113" s="32">
        <v>876.39760353158306</v>
      </c>
    </row>
    <row r="114" spans="3:4">
      <c r="C114" s="32">
        <v>870.84510388699425</v>
      </c>
      <c r="D114" s="32">
        <v>876.14670300485079</v>
      </c>
    </row>
    <row r="115" spans="3:4">
      <c r="C115" s="32">
        <v>870.78707092381853</v>
      </c>
      <c r="D115" s="32">
        <v>875.62929785054723</v>
      </c>
    </row>
    <row r="116" spans="3:4">
      <c r="C116" s="32">
        <v>866.5496772821665</v>
      </c>
      <c r="D116" s="32">
        <v>875.09163005829203</v>
      </c>
    </row>
    <row r="117" spans="3:4">
      <c r="C117" s="32">
        <v>865.84114473729437</v>
      </c>
      <c r="D117" s="32">
        <v>874.93257713220714</v>
      </c>
    </row>
    <row r="118" spans="3:4">
      <c r="C118" s="32">
        <v>863.76646476542896</v>
      </c>
      <c r="D118" s="32">
        <v>874.75728179827036</v>
      </c>
    </row>
    <row r="119" spans="3:4">
      <c r="C119" s="32">
        <v>862.33036359079995</v>
      </c>
      <c r="D119" s="32">
        <v>870.84510388699425</v>
      </c>
    </row>
    <row r="120" spans="3:4">
      <c r="C120" s="32">
        <v>857.90341027658724</v>
      </c>
      <c r="D120" s="32">
        <v>870.78707092381853</v>
      </c>
    </row>
    <row r="121" spans="3:4">
      <c r="C121" s="32">
        <v>856.67917625991799</v>
      </c>
      <c r="D121" s="32">
        <v>866.5496772821665</v>
      </c>
    </row>
    <row r="122" spans="3:4">
      <c r="C122" s="32">
        <v>854.9078030247357</v>
      </c>
      <c r="D122" s="32">
        <v>865.84114473729437</v>
      </c>
    </row>
    <row r="123" spans="3:4">
      <c r="C123" s="32">
        <v>853.60721730084629</v>
      </c>
      <c r="D123" s="32">
        <v>863.76646476542896</v>
      </c>
    </row>
    <row r="124" spans="3:4">
      <c r="C124" s="32">
        <v>851.1166085385438</v>
      </c>
      <c r="D124" s="32">
        <v>862.33036359079995</v>
      </c>
    </row>
    <row r="125" spans="3:4">
      <c r="C125" s="32">
        <v>849.61436518523374</v>
      </c>
      <c r="D125" s="32">
        <v>857.90341027658724</v>
      </c>
    </row>
    <row r="126" spans="3:4">
      <c r="C126" s="32">
        <v>835.99826019606849</v>
      </c>
      <c r="D126" s="32">
        <v>856.67917625991799</v>
      </c>
    </row>
    <row r="127" spans="3:4">
      <c r="C127" s="32">
        <v>833.30950948451982</v>
      </c>
      <c r="D127" s="32">
        <v>854.9078030247357</v>
      </c>
    </row>
    <row r="128" spans="3:4">
      <c r="C128" s="32">
        <v>832.5064464453518</v>
      </c>
      <c r="D128" s="32">
        <v>853.60721730084629</v>
      </c>
    </row>
    <row r="129" spans="3:4">
      <c r="C129" s="32">
        <v>831.31446519759402</v>
      </c>
      <c r="D129" s="32">
        <v>851.1166085385438</v>
      </c>
    </row>
    <row r="130" spans="3:4">
      <c r="C130" s="32">
        <v>827.32385060956938</v>
      </c>
      <c r="D130" s="32">
        <v>849.61436518523374</v>
      </c>
    </row>
    <row r="131" spans="3:4">
      <c r="C131" s="32">
        <v>827.09415227742682</v>
      </c>
      <c r="D131" s="32">
        <v>845.15435650669599</v>
      </c>
    </row>
    <row r="132" spans="3:4">
      <c r="C132" s="32">
        <v>822.40044615773309</v>
      </c>
      <c r="D132" s="32">
        <v>835.99826019606849</v>
      </c>
    </row>
    <row r="133" spans="3:4">
      <c r="C133" s="32">
        <v>821.28042095220133</v>
      </c>
      <c r="D133" s="32">
        <v>833.30950948451982</v>
      </c>
    </row>
    <row r="134" spans="3:4">
      <c r="C134" s="32">
        <v>815.15629204699269</v>
      </c>
      <c r="D134" s="32">
        <v>832.5064464453518</v>
      </c>
    </row>
    <row r="135" spans="3:4">
      <c r="C135" s="32">
        <v>812.83298412731324</v>
      </c>
      <c r="D135" s="32">
        <v>831.31446519759402</v>
      </c>
    </row>
    <row r="136" spans="3:4">
      <c r="C136" s="32">
        <v>811.81635637108673</v>
      </c>
      <c r="D136" s="32">
        <v>827.32385060956938</v>
      </c>
    </row>
    <row r="137" spans="3:4">
      <c r="C137" s="32">
        <v>809.91923559388749</v>
      </c>
      <c r="D137" s="32">
        <v>827.09415227742682</v>
      </c>
    </row>
    <row r="138" spans="3:4">
      <c r="C138" s="32">
        <v>809.49167866303719</v>
      </c>
      <c r="D138" s="32">
        <v>822.40044615773309</v>
      </c>
    </row>
    <row r="139" spans="3:4">
      <c r="C139" s="32">
        <v>808.50567129842045</v>
      </c>
      <c r="D139" s="32">
        <v>821.28042095220133</v>
      </c>
    </row>
    <row r="140" spans="3:4">
      <c r="C140" s="32">
        <v>808.41034512271028</v>
      </c>
      <c r="D140" s="32">
        <v>815.15629204699269</v>
      </c>
    </row>
    <row r="141" spans="3:4">
      <c r="C141" s="32">
        <v>805.83636403260675</v>
      </c>
      <c r="D141" s="32">
        <v>812.83298412731324</v>
      </c>
    </row>
    <row r="142" spans="3:4">
      <c r="C142" s="32">
        <v>800.11268158818245</v>
      </c>
      <c r="D142" s="32">
        <v>811.81635637108673</v>
      </c>
    </row>
    <row r="143" spans="3:4">
      <c r="C143" s="32">
        <v>796.8851867908005</v>
      </c>
      <c r="D143" s="32">
        <v>809.91923559388749</v>
      </c>
    </row>
    <row r="144" spans="3:4">
      <c r="C144" s="32">
        <v>786.68872688428155</v>
      </c>
      <c r="D144" s="32">
        <v>809.49167866303719</v>
      </c>
    </row>
    <row r="145" spans="3:4">
      <c r="C145" s="32">
        <v>785.65098073225533</v>
      </c>
      <c r="D145" s="32">
        <v>808.50567129842045</v>
      </c>
    </row>
    <row r="146" spans="3:4">
      <c r="C146" s="32">
        <v>777.01575457381068</v>
      </c>
      <c r="D146" s="32">
        <v>808.41034512271028</v>
      </c>
    </row>
    <row r="147" spans="3:4">
      <c r="C147" s="32">
        <v>776.08691610321762</v>
      </c>
      <c r="D147" s="32">
        <v>805.83636403260675</v>
      </c>
    </row>
    <row r="148" spans="3:4">
      <c r="C148" s="32">
        <v>775.08635999981993</v>
      </c>
      <c r="D148" s="32">
        <v>800.11268158818245</v>
      </c>
    </row>
    <row r="149" spans="3:4">
      <c r="C149" s="32">
        <v>774.90042001630297</v>
      </c>
      <c r="D149" s="32">
        <v>796.8851867908005</v>
      </c>
    </row>
    <row r="150" spans="3:4">
      <c r="C150" s="32">
        <v>770.28514243828567</v>
      </c>
      <c r="D150" s="32">
        <v>786.68872688428155</v>
      </c>
    </row>
    <row r="151" spans="3:4">
      <c r="C151" s="32">
        <v>768.13062868761756</v>
      </c>
      <c r="D151" s="32">
        <v>785.65098073225533</v>
      </c>
    </row>
    <row r="152" spans="3:4">
      <c r="C152" s="32">
        <v>765.14668703308519</v>
      </c>
      <c r="D152" s="32">
        <v>777.01575457381068</v>
      </c>
    </row>
    <row r="153" spans="3:4">
      <c r="C153" s="32">
        <v>763.73674761359223</v>
      </c>
      <c r="D153" s="32">
        <v>776.08691610321762</v>
      </c>
    </row>
    <row r="154" spans="3:4">
      <c r="C154" s="32">
        <v>763.05565667361634</v>
      </c>
      <c r="D154" s="32">
        <v>775.08635999981993</v>
      </c>
    </row>
    <row r="155" spans="3:4">
      <c r="C155" s="32">
        <v>762.63446437307425</v>
      </c>
      <c r="D155" s="32">
        <v>774.90042001630297</v>
      </c>
    </row>
    <row r="156" spans="3:4">
      <c r="C156" s="32">
        <v>760.79839540663443</v>
      </c>
      <c r="D156" s="32">
        <v>770.28514243828567</v>
      </c>
    </row>
    <row r="157" spans="3:4">
      <c r="C157" s="32">
        <v>760.39522798106452</v>
      </c>
      <c r="D157" s="32">
        <v>768.13062868761756</v>
      </c>
    </row>
    <row r="158" spans="3:4">
      <c r="C158" s="32">
        <v>758.71292623921454</v>
      </c>
      <c r="D158" s="32">
        <v>765.14668703308519</v>
      </c>
    </row>
    <row r="159" spans="3:4">
      <c r="C159" s="32">
        <v>758.29025803097556</v>
      </c>
      <c r="D159" s="32">
        <v>763.73674761359223</v>
      </c>
    </row>
    <row r="160" spans="3:4">
      <c r="C160" s="32">
        <v>756.94330493974189</v>
      </c>
      <c r="D160" s="32">
        <v>763.05565667361634</v>
      </c>
    </row>
    <row r="161" spans="3:4">
      <c r="C161" s="32">
        <v>754.26566019652455</v>
      </c>
      <c r="D161" s="32">
        <v>762.63446437307425</v>
      </c>
    </row>
    <row r="162" spans="3:4">
      <c r="C162" s="32">
        <v>754.1464296456038</v>
      </c>
      <c r="D162" s="32">
        <v>760.79839540663443</v>
      </c>
    </row>
    <row r="163" spans="3:4">
      <c r="C163" s="32">
        <v>750.35501240089764</v>
      </c>
      <c r="D163" s="32">
        <v>760.39522798106452</v>
      </c>
    </row>
    <row r="164" spans="3:4">
      <c r="C164" s="32">
        <v>749.59292087318875</v>
      </c>
      <c r="D164" s="32">
        <v>758.71292623921454</v>
      </c>
    </row>
    <row r="165" spans="3:4">
      <c r="C165" s="32">
        <v>746.25242293609438</v>
      </c>
      <c r="D165" s="32">
        <v>758.29025803097556</v>
      </c>
    </row>
    <row r="166" spans="3:4">
      <c r="C166" s="32">
        <v>743.12688235563087</v>
      </c>
      <c r="D166" s="32">
        <v>756.94330493974189</v>
      </c>
    </row>
    <row r="167" spans="3:4">
      <c r="C167" s="32">
        <v>738.69463757163135</v>
      </c>
      <c r="D167" s="32">
        <v>754.26566019652455</v>
      </c>
    </row>
    <row r="168" spans="3:4">
      <c r="C168" s="32">
        <v>737.74532772101384</v>
      </c>
      <c r="D168" s="32">
        <v>754.1464296456038</v>
      </c>
    </row>
    <row r="169" spans="3:4">
      <c r="C169" s="32">
        <v>733.91362255138756</v>
      </c>
      <c r="D169" s="32">
        <v>750.35501240089764</v>
      </c>
    </row>
    <row r="170" spans="3:4">
      <c r="C170" s="32">
        <v>731.81727764958714</v>
      </c>
      <c r="D170" s="32">
        <v>749.59292087318875</v>
      </c>
    </row>
    <row r="171" spans="3:4">
      <c r="C171" s="32">
        <v>729.0851181971907</v>
      </c>
      <c r="D171" s="32">
        <v>746.25242293609438</v>
      </c>
    </row>
    <row r="172" spans="3:4">
      <c r="C172" s="32">
        <v>727.4256455765792</v>
      </c>
      <c r="D172" s="32">
        <v>743.12688235563087</v>
      </c>
    </row>
    <row r="173" spans="3:4">
      <c r="C173" s="32">
        <v>724.77254202876884</v>
      </c>
      <c r="D173" s="32">
        <v>738.69463757163135</v>
      </c>
    </row>
    <row r="174" spans="3:4">
      <c r="C174" s="32">
        <v>724.08296201137978</v>
      </c>
      <c r="D174" s="32">
        <v>737.74532772101384</v>
      </c>
    </row>
    <row r="175" spans="3:4">
      <c r="C175" s="32">
        <v>721.63612020853122</v>
      </c>
      <c r="D175" s="32">
        <v>735.45397916011132</v>
      </c>
    </row>
    <row r="176" spans="3:4">
      <c r="C176" s="32">
        <v>720.08258117513469</v>
      </c>
      <c r="D176" s="32">
        <v>733.91362255138756</v>
      </c>
    </row>
    <row r="177" spans="3:4">
      <c r="C177" s="32">
        <v>711.48241294424849</v>
      </c>
      <c r="D177" s="32">
        <v>731.81727764958714</v>
      </c>
    </row>
    <row r="178" spans="3:4">
      <c r="C178" s="32">
        <v>710.06884738143492</v>
      </c>
      <c r="D178" s="32">
        <v>729.0851181971907</v>
      </c>
    </row>
    <row r="179" spans="3:4">
      <c r="C179" s="32">
        <v>709.01131355120413</v>
      </c>
      <c r="D179" s="32">
        <v>727.4256455765792</v>
      </c>
    </row>
    <row r="180" spans="3:4">
      <c r="C180" s="32">
        <v>708.82399242588906</v>
      </c>
      <c r="D180" s="32">
        <v>724.77254202876884</v>
      </c>
    </row>
    <row r="181" spans="3:4">
      <c r="C181" s="32">
        <v>707.7835857101046</v>
      </c>
      <c r="D181" s="32">
        <v>724.08296201137978</v>
      </c>
    </row>
    <row r="182" spans="3:4">
      <c r="C182" s="32">
        <v>707.01695999853541</v>
      </c>
      <c r="D182" s="32">
        <v>721.63612020853122</v>
      </c>
    </row>
    <row r="183" spans="3:4">
      <c r="C183" s="32">
        <v>706.5228574323296</v>
      </c>
      <c r="D183" s="32">
        <v>720.08258117513469</v>
      </c>
    </row>
    <row r="184" spans="3:4">
      <c r="C184" s="32">
        <v>706.2229336794768</v>
      </c>
      <c r="D184" s="32">
        <v>711.48241294424849</v>
      </c>
    </row>
    <row r="185" spans="3:4">
      <c r="C185" s="32">
        <v>703.39315274180126</v>
      </c>
      <c r="D185" s="32">
        <v>710.06884738143492</v>
      </c>
    </row>
    <row r="186" spans="3:4">
      <c r="C186" s="32">
        <v>702.46903063981642</v>
      </c>
      <c r="D186" s="32">
        <v>709.01131355120413</v>
      </c>
    </row>
    <row r="187" spans="3:4">
      <c r="C187" s="32">
        <v>702.16302627642074</v>
      </c>
      <c r="D187" s="32">
        <v>708.82399242588906</v>
      </c>
    </row>
    <row r="188" spans="3:4">
      <c r="C188" s="32">
        <v>701.6727792212472</v>
      </c>
      <c r="D188" s="32">
        <v>707.7835857101046</v>
      </c>
    </row>
    <row r="189" spans="3:4">
      <c r="C189" s="32">
        <v>699.9791961112353</v>
      </c>
      <c r="D189" s="32">
        <v>707.01695999853541</v>
      </c>
    </row>
    <row r="190" spans="3:4">
      <c r="C190" s="32">
        <v>699.84074390337935</v>
      </c>
      <c r="D190" s="32">
        <v>706.5228574323296</v>
      </c>
    </row>
    <row r="191" spans="3:4">
      <c r="C191" s="32">
        <v>698.85189450669725</v>
      </c>
      <c r="D191" s="32">
        <v>706.2229336794768</v>
      </c>
    </row>
    <row r="192" spans="3:4">
      <c r="C192" s="32">
        <v>691.60704098772021</v>
      </c>
      <c r="D192" s="32">
        <v>703.39315274180126</v>
      </c>
    </row>
    <row r="193" spans="3:4">
      <c r="C193" s="32">
        <v>691.52651254364673</v>
      </c>
      <c r="D193" s="32">
        <v>702.46903063981642</v>
      </c>
    </row>
    <row r="194" spans="3:4">
      <c r="C194" s="32">
        <v>691.45387103875885</v>
      </c>
      <c r="D194" s="32">
        <v>702.16302627642074</v>
      </c>
    </row>
    <row r="195" spans="3:4">
      <c r="C195" s="32">
        <v>690.74679414522484</v>
      </c>
      <c r="D195" s="32">
        <v>701.6727792212472</v>
      </c>
    </row>
    <row r="196" spans="3:4">
      <c r="C196" s="32">
        <v>688.57020019958463</v>
      </c>
      <c r="D196" s="32">
        <v>699.9791961112353</v>
      </c>
    </row>
    <row r="197" spans="3:4">
      <c r="C197" s="32">
        <v>686.23778604542542</v>
      </c>
      <c r="D197" s="32">
        <v>699.84074390337935</v>
      </c>
    </row>
    <row r="198" spans="3:4">
      <c r="C198" s="32">
        <v>685.47236383245388</v>
      </c>
      <c r="D198" s="32">
        <v>698.85189450669725</v>
      </c>
    </row>
    <row r="199" spans="3:4">
      <c r="C199" s="32">
        <v>683.76340955919045</v>
      </c>
      <c r="D199" s="32">
        <v>691.60704098772021</v>
      </c>
    </row>
    <row r="200" spans="3:4">
      <c r="C200" s="32">
        <v>682.81388873978642</v>
      </c>
      <c r="D200" s="32">
        <v>691.52651254364673</v>
      </c>
    </row>
    <row r="201" spans="3:4">
      <c r="C201" s="32">
        <v>680.50226374884994</v>
      </c>
      <c r="D201" s="32">
        <v>691.45387103875885</v>
      </c>
    </row>
    <row r="202" spans="3:4">
      <c r="C202" s="32">
        <v>678.4210623630313</v>
      </c>
      <c r="D202" s="32">
        <v>690.74679414522484</v>
      </c>
    </row>
    <row r="203" spans="3:4">
      <c r="C203" s="32">
        <v>678.25322739072908</v>
      </c>
      <c r="D203" s="32">
        <v>688.57020019958463</v>
      </c>
    </row>
    <row r="204" spans="3:4">
      <c r="C204" s="32">
        <v>676.9338119384671</v>
      </c>
      <c r="D204" s="32">
        <v>686.23778604542542</v>
      </c>
    </row>
    <row r="205" spans="3:4">
      <c r="C205" s="32">
        <v>676.49500181266956</v>
      </c>
      <c r="D205" s="32">
        <v>685.47236383245388</v>
      </c>
    </row>
    <row r="206" spans="3:4">
      <c r="C206" s="32">
        <v>675.8437949078949</v>
      </c>
      <c r="D206" s="32">
        <v>683.76340955919045</v>
      </c>
    </row>
    <row r="207" spans="3:4">
      <c r="C207" s="32">
        <v>672.76486969215784</v>
      </c>
      <c r="D207" s="32">
        <v>682.81388873978642</v>
      </c>
    </row>
    <row r="208" spans="3:4">
      <c r="C208" s="32">
        <v>672.19568277241478</v>
      </c>
      <c r="D208" s="32">
        <v>680.50226374884994</v>
      </c>
    </row>
    <row r="209" spans="3:4">
      <c r="C209" s="32">
        <v>671.00382528124533</v>
      </c>
      <c r="D209" s="32">
        <v>678.4210623630313</v>
      </c>
    </row>
    <row r="210" spans="3:4">
      <c r="C210" s="32">
        <v>666.75025797440492</v>
      </c>
      <c r="D210" s="32">
        <v>678.25322739072908</v>
      </c>
    </row>
    <row r="211" spans="3:4">
      <c r="C211" s="32">
        <v>660.6371684575098</v>
      </c>
      <c r="D211" s="32">
        <v>676.9338119384671</v>
      </c>
    </row>
    <row r="212" spans="3:4">
      <c r="C212" s="32">
        <v>659.87809123030252</v>
      </c>
      <c r="D212" s="32">
        <v>676.49500181266956</v>
      </c>
    </row>
    <row r="213" spans="3:4">
      <c r="C213" s="32">
        <v>656.26145157822077</v>
      </c>
      <c r="D213" s="32">
        <v>675.8437949078949</v>
      </c>
    </row>
    <row r="214" spans="3:4">
      <c r="C214" s="32">
        <v>655.50965158902193</v>
      </c>
      <c r="D214" s="32">
        <v>672.76486969215784</v>
      </c>
    </row>
    <row r="215" spans="3:4">
      <c r="C215" s="32">
        <v>648.18145208412921</v>
      </c>
      <c r="D215" s="32">
        <v>672.19568277241478</v>
      </c>
    </row>
    <row r="216" spans="3:4">
      <c r="C216" s="32">
        <v>647.74579145624921</v>
      </c>
      <c r="D216" s="32">
        <v>671.00382528124533</v>
      </c>
    </row>
    <row r="217" spans="3:4">
      <c r="C217" s="32">
        <v>647.09126015040044</v>
      </c>
      <c r="D217" s="32">
        <v>666.75025797440492</v>
      </c>
    </row>
    <row r="218" spans="3:4">
      <c r="C218" s="32">
        <v>645.49730859008582</v>
      </c>
      <c r="D218" s="32">
        <v>660.6371684575098</v>
      </c>
    </row>
    <row r="219" spans="3:4">
      <c r="C219" s="32">
        <v>641.96863759609812</v>
      </c>
      <c r="D219" s="32">
        <v>659.87809123030252</v>
      </c>
    </row>
    <row r="220" spans="3:4">
      <c r="C220" s="32">
        <v>638.23546622256947</v>
      </c>
      <c r="D220" s="32">
        <v>656.26145157822077</v>
      </c>
    </row>
    <row r="221" spans="3:4">
      <c r="C221" s="32">
        <v>631.4853181276909</v>
      </c>
      <c r="D221" s="32">
        <v>655.50965158902193</v>
      </c>
    </row>
    <row r="222" spans="3:4">
      <c r="C222" s="32">
        <v>628.51904276582536</v>
      </c>
      <c r="D222" s="32">
        <v>648.18145208412921</v>
      </c>
    </row>
    <row r="223" spans="3:4">
      <c r="C223" s="32">
        <v>627.40000292416869</v>
      </c>
      <c r="D223" s="32">
        <v>647.74579145624921</v>
      </c>
    </row>
    <row r="224" spans="3:4">
      <c r="C224" s="32">
        <v>626.31871667235305</v>
      </c>
      <c r="D224" s="32">
        <v>647.09126015040044</v>
      </c>
    </row>
    <row r="225" spans="3:4">
      <c r="C225" s="32">
        <v>625.78956117954431</v>
      </c>
      <c r="D225" s="32">
        <v>645.49730859008582</v>
      </c>
    </row>
    <row r="226" spans="3:4">
      <c r="C226" s="32">
        <v>623.02881540526721</v>
      </c>
      <c r="D226" s="32">
        <v>641.96863759609812</v>
      </c>
    </row>
    <row r="227" spans="3:4">
      <c r="C227" s="32">
        <v>622.79157517949841</v>
      </c>
      <c r="D227" s="32">
        <v>638.23546622256947</v>
      </c>
    </row>
    <row r="228" spans="3:4">
      <c r="C228" s="32">
        <v>620.99925762912255</v>
      </c>
      <c r="D228" s="32">
        <v>631.4853181276909</v>
      </c>
    </row>
    <row r="229" spans="3:4">
      <c r="C229" s="32">
        <v>616.97856755177384</v>
      </c>
      <c r="D229" s="32">
        <v>628.51904276582536</v>
      </c>
    </row>
    <row r="230" spans="3:4">
      <c r="C230" s="32">
        <v>615.47319786690787</v>
      </c>
      <c r="D230" s="32">
        <v>627.40000292416869</v>
      </c>
    </row>
    <row r="231" spans="3:4">
      <c r="C231" s="32">
        <v>608.68562795713729</v>
      </c>
      <c r="D231" s="32">
        <v>626.31871667235305</v>
      </c>
    </row>
    <row r="232" spans="3:4">
      <c r="C232" s="32">
        <v>605.88235274503427</v>
      </c>
      <c r="D232" s="32">
        <v>625.78956117954431</v>
      </c>
    </row>
    <row r="233" spans="3:4">
      <c r="C233" s="32">
        <v>604.98076931049764</v>
      </c>
      <c r="D233" s="32">
        <v>623.02881540526721</v>
      </c>
    </row>
    <row r="234" spans="3:4">
      <c r="C234" s="32">
        <v>601.07265586260121</v>
      </c>
      <c r="D234" s="32">
        <v>622.79157517949841</v>
      </c>
    </row>
    <row r="235" spans="3:4">
      <c r="C235" s="32">
        <v>598.50161263627933</v>
      </c>
      <c r="D235" s="32">
        <v>620.99925762912255</v>
      </c>
    </row>
    <row r="236" spans="3:4">
      <c r="C236" s="32">
        <v>596.80284425166349</v>
      </c>
      <c r="D236" s="32">
        <v>616.97856755177384</v>
      </c>
    </row>
    <row r="237" spans="3:4">
      <c r="C237" s="32">
        <v>593.48543043772156</v>
      </c>
      <c r="D237" s="32">
        <v>615.47319786690787</v>
      </c>
    </row>
    <row r="238" spans="3:4">
      <c r="C238" s="32">
        <v>591.59970623803974</v>
      </c>
      <c r="D238" s="32">
        <v>608.68562795713729</v>
      </c>
    </row>
    <row r="239" spans="3:4">
      <c r="C239" s="32">
        <v>587.86454347074323</v>
      </c>
      <c r="D239" s="32">
        <v>605.88235274503427</v>
      </c>
    </row>
    <row r="240" spans="3:4">
      <c r="C240" s="32">
        <v>585.69810847894507</v>
      </c>
      <c r="D240" s="32">
        <v>604.98076931049764</v>
      </c>
    </row>
    <row r="241" spans="3:4">
      <c r="C241" s="32">
        <v>580.19480104778631</v>
      </c>
      <c r="D241" s="32">
        <v>601.07265586260121</v>
      </c>
    </row>
    <row r="242" spans="3:4">
      <c r="C242" s="32">
        <v>570.79199640539287</v>
      </c>
      <c r="D242" s="32">
        <v>598.50161263627933</v>
      </c>
    </row>
    <row r="243" spans="3:4">
      <c r="C243" s="32">
        <v>570.17104287238487</v>
      </c>
      <c r="D243" s="32">
        <v>596.80284425166349</v>
      </c>
    </row>
    <row r="244" spans="3:4">
      <c r="C244" s="32">
        <v>569.69776114071294</v>
      </c>
      <c r="D244" s="32">
        <v>593.48543043772156</v>
      </c>
    </row>
    <row r="245" spans="3:4">
      <c r="C245" s="32">
        <v>558.87144626394468</v>
      </c>
      <c r="D245" s="32">
        <v>591.59970623803974</v>
      </c>
    </row>
    <row r="246" spans="3:4">
      <c r="C246" s="32">
        <v>558.20612793005716</v>
      </c>
      <c r="D246" s="32">
        <v>587.86454347074323</v>
      </c>
    </row>
    <row r="247" spans="3:4">
      <c r="C247" s="32">
        <v>554.8135939734326</v>
      </c>
      <c r="D247" s="32">
        <v>585.69810847894507</v>
      </c>
    </row>
    <row r="248" spans="3:4">
      <c r="C248" s="32">
        <v>553.2940936534892</v>
      </c>
      <c r="D248" s="32">
        <v>580.19480104778631</v>
      </c>
    </row>
    <row r="249" spans="3:4">
      <c r="C249" s="32">
        <v>551.73349210807703</v>
      </c>
      <c r="D249" s="32">
        <v>570.79199640539287</v>
      </c>
    </row>
    <row r="250" spans="3:4">
      <c r="C250" s="32">
        <v>545.76234925350877</v>
      </c>
      <c r="D250" s="32">
        <v>570.17104287238487</v>
      </c>
    </row>
    <row r="251" spans="3:4">
      <c r="C251" s="32">
        <v>542.84718094754908</v>
      </c>
      <c r="D251" s="32">
        <v>569.69776114071294</v>
      </c>
    </row>
    <row r="252" spans="3:4">
      <c r="C252" s="32">
        <v>534.6028448947842</v>
      </c>
      <c r="D252" s="32">
        <v>558.87144626394468</v>
      </c>
    </row>
    <row r="253" spans="3:4">
      <c r="C253" s="32">
        <v>533.1247742586163</v>
      </c>
      <c r="D253" s="32">
        <v>558.20612793005716</v>
      </c>
    </row>
    <row r="254" spans="3:4">
      <c r="C254" s="32">
        <v>524.49309625999138</v>
      </c>
      <c r="D254" s="32">
        <v>554.8135939734326</v>
      </c>
    </row>
    <row r="255" spans="3:4">
      <c r="C255" s="32">
        <v>519.21390714572397</v>
      </c>
      <c r="D255" s="32">
        <v>553.2940936534892</v>
      </c>
    </row>
    <row r="256" spans="3:4">
      <c r="C256" s="32">
        <v>515.92320318633074</v>
      </c>
      <c r="D256" s="32">
        <v>551.73349210807703</v>
      </c>
    </row>
    <row r="257" spans="3:4">
      <c r="C257" s="32">
        <v>513.65857678052407</v>
      </c>
      <c r="D257" s="32">
        <v>545.76234925350877</v>
      </c>
    </row>
    <row r="258" spans="3:4">
      <c r="C258" s="32">
        <v>506.02253437031715</v>
      </c>
      <c r="D258" s="32">
        <v>542.84718094754908</v>
      </c>
    </row>
    <row r="259" spans="3:4">
      <c r="C259" s="32">
        <v>505.89009666062185</v>
      </c>
      <c r="D259" s="32">
        <v>534.6028448947842</v>
      </c>
    </row>
    <row r="260" spans="3:4">
      <c r="C260" s="32">
        <v>505.46390702398105</v>
      </c>
      <c r="D260" s="32">
        <v>533.1247742586163</v>
      </c>
    </row>
    <row r="261" spans="3:4">
      <c r="C261" s="32">
        <v>499.29077191035037</v>
      </c>
      <c r="D261" s="32">
        <v>524.49309625999138</v>
      </c>
    </row>
    <row r="262" spans="3:4">
      <c r="C262" s="32">
        <v>497.27807583185245</v>
      </c>
      <c r="D262" s="32">
        <v>519.21390714572397</v>
      </c>
    </row>
    <row r="263" spans="3:4">
      <c r="C263" s="32">
        <v>495.17450330194731</v>
      </c>
      <c r="D263" s="32">
        <v>515.92320318633074</v>
      </c>
    </row>
    <row r="264" spans="3:4">
      <c r="C264" s="32">
        <v>489.19387447685244</v>
      </c>
      <c r="D264" s="32">
        <v>513.65857678052407</v>
      </c>
    </row>
    <row r="265" spans="3:4">
      <c r="C265" s="32">
        <v>471.93180625350436</v>
      </c>
      <c r="D265" s="32">
        <v>506.02253437031715</v>
      </c>
    </row>
    <row r="266" spans="3:4">
      <c r="C266" s="32">
        <v>454.51754534580704</v>
      </c>
      <c r="D266" s="32">
        <v>505.89009666062185</v>
      </c>
    </row>
    <row r="267" spans="3:4">
      <c r="C267" s="32">
        <v>452.99298861141557</v>
      </c>
      <c r="D267" s="32">
        <v>505.46390702398105</v>
      </c>
    </row>
    <row r="268" spans="3:4">
      <c r="C268" s="32">
        <v>452.23134147973821</v>
      </c>
      <c r="D268" s="32">
        <v>499.29077191035037</v>
      </c>
    </row>
    <row r="269" spans="3:4">
      <c r="C269" s="32">
        <v>450.0712589386693</v>
      </c>
      <c r="D269" s="32">
        <v>497.27807583185245</v>
      </c>
    </row>
    <row r="270" spans="3:4">
      <c r="C270" s="32">
        <v>439.36759660142366</v>
      </c>
      <c r="D270" s="32">
        <v>495.17450330194731</v>
      </c>
    </row>
    <row r="271" spans="3:4">
      <c r="C271" s="32">
        <v>437.69630103837488</v>
      </c>
      <c r="D271" s="32">
        <v>489.19387447685244</v>
      </c>
    </row>
    <row r="272" spans="3:4">
      <c r="C272" s="32">
        <v>431.14238610856444</v>
      </c>
      <c r="D272" s="32">
        <v>471.93180625350436</v>
      </c>
    </row>
    <row r="273" spans="3:4">
      <c r="C273" s="32">
        <v>425.71178569460488</v>
      </c>
      <c r="D273" s="32">
        <v>454.51754534580704</v>
      </c>
    </row>
    <row r="274" spans="3:4">
      <c r="C274" s="32">
        <v>399.17497297117382</v>
      </c>
      <c r="D274" s="32">
        <v>452.99298861141557</v>
      </c>
    </row>
    <row r="275" spans="3:4">
      <c r="C275" s="32">
        <v>398.79461266564226</v>
      </c>
      <c r="D275" s="32">
        <v>452.23134147973821</v>
      </c>
    </row>
    <row r="276" spans="3:4">
      <c r="C276" s="32">
        <v>388.91502287942592</v>
      </c>
      <c r="D276" s="32">
        <v>450.0712589386693</v>
      </c>
    </row>
    <row r="277" spans="3:4">
      <c r="C277" s="32">
        <v>386.42501820083834</v>
      </c>
      <c r="D277" s="32">
        <v>439.36759660142366</v>
      </c>
    </row>
    <row r="278" spans="3:4">
      <c r="C278" s="32">
        <v>376.83799561151295</v>
      </c>
      <c r="D278" s="32">
        <v>437.69630103837488</v>
      </c>
    </row>
    <row r="279" spans="3:4">
      <c r="C279" s="32">
        <v>348.63231471550483</v>
      </c>
      <c r="D279" s="32">
        <v>431.14238610856444</v>
      </c>
    </row>
    <row r="280" spans="3:4">
      <c r="C280" s="32">
        <v>342.24319073345316</v>
      </c>
      <c r="D280" s="32">
        <v>425.71178569460488</v>
      </c>
    </row>
    <row r="281" spans="3:4">
      <c r="C281" s="32">
        <v>307.65258289668691</v>
      </c>
      <c r="D281" s="32">
        <v>399.17497297117382</v>
      </c>
    </row>
    <row r="282" spans="3:4">
      <c r="C282" s="32">
        <v>283.99123160321625</v>
      </c>
      <c r="D282" s="32">
        <v>398.79461266564226</v>
      </c>
    </row>
    <row r="283" spans="3:4">
      <c r="C283" s="73">
        <v>199.44125230705009</v>
      </c>
      <c r="D283" s="32">
        <v>388.91502287942592</v>
      </c>
    </row>
    <row r="284" spans="3:4">
      <c r="C284" s="73">
        <v>173.83133341332191</v>
      </c>
      <c r="D284" s="32">
        <v>386.42501820083834</v>
      </c>
    </row>
    <row r="285" spans="3:4">
      <c r="C285" s="73">
        <v>150.22940809463785</v>
      </c>
      <c r="D285" s="32">
        <v>376.83799561151295</v>
      </c>
    </row>
    <row r="286" spans="3:4">
      <c r="C286" s="73">
        <v>124.61512547832643</v>
      </c>
      <c r="D286" s="32">
        <v>348.63231471550483</v>
      </c>
    </row>
    <row r="287" spans="3:4">
      <c r="C287" s="73">
        <v>105.29486364822839</v>
      </c>
      <c r="D287" s="32">
        <v>342.24319073345316</v>
      </c>
    </row>
    <row r="288" spans="3:4">
      <c r="D288" s="32">
        <v>307.65258289668691</v>
      </c>
    </row>
    <row r="289" spans="4:4">
      <c r="D289" s="32">
        <v>283.99123160321625</v>
      </c>
    </row>
    <row r="290" spans="4:4">
      <c r="D290" s="32">
        <v>256.29978456464886</v>
      </c>
    </row>
    <row r="291" spans="4:4">
      <c r="D291" s="73">
        <v>199.44125230705009</v>
      </c>
    </row>
    <row r="292" spans="4:4">
      <c r="D292" s="73">
        <v>173.83133341332191</v>
      </c>
    </row>
    <row r="293" spans="4:4">
      <c r="D293" s="73">
        <v>150.22940809463785</v>
      </c>
    </row>
    <row r="294" spans="4:4">
      <c r="D294" s="73">
        <v>124.61512547832643</v>
      </c>
    </row>
    <row r="295" spans="4:4">
      <c r="D295" s="73">
        <v>105.29486364822839</v>
      </c>
    </row>
  </sheetData>
  <sortState xmlns:xlrd2="http://schemas.microsoft.com/office/spreadsheetml/2017/richdata2" ref="F6:F16">
    <sortCondition descending="1" ref="F6:F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Cleanned BS Bison sheet</vt:lpstr>
      <vt:lpstr>Full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Smith</dc:creator>
  <cp:lastModifiedBy>FA Smith</cp:lastModifiedBy>
  <dcterms:created xsi:type="dcterms:W3CDTF">2020-07-29T18:05:37Z</dcterms:created>
  <dcterms:modified xsi:type="dcterms:W3CDTF">2020-07-31T22:40:50Z</dcterms:modified>
</cp:coreProperties>
</file>