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atalina\Dropbox\Hall's Cave\HC-Project Data\"/>
    </mc:Choice>
  </mc:AlternateContent>
  <xr:revisionPtr revIDLastSave="0" documentId="13_ncr:1_{99E95F46-5BFE-4A6C-9F3B-DC7AE7E28846}" xr6:coauthVersionLast="32" xr6:coauthVersionMax="32" xr10:uidLastSave="{00000000-0000-0000-0000-000000000000}"/>
  <bookViews>
    <workbookView xWindow="2040" yWindow="3120" windowWidth="28800" windowHeight="17460" tabRatio="500" xr2:uid="{00000000-000D-0000-FFFF-FFFF00000000}"/>
  </bookViews>
  <sheets>
    <sheet name="Texas_LargeMam_Isotopes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1" i="1" l="1"/>
  <c r="I40" i="1"/>
  <c r="I25" i="1"/>
  <c r="I24" i="1"/>
  <c r="I22" i="1"/>
  <c r="I35" i="1"/>
  <c r="I34" i="1"/>
  <c r="I33" i="1"/>
  <c r="I32" i="1"/>
  <c r="I21" i="1"/>
  <c r="I29" i="1"/>
  <c r="I17" i="1"/>
  <c r="I13" i="1"/>
  <c r="I20" i="1"/>
  <c r="I19" i="1"/>
  <c r="I18" i="1"/>
  <c r="I27" i="1"/>
  <c r="I26" i="1"/>
  <c r="I31" i="1"/>
  <c r="I30" i="1"/>
  <c r="I37" i="1"/>
  <c r="I39" i="1"/>
  <c r="I38" i="1"/>
  <c r="I36" i="1"/>
  <c r="I43" i="1"/>
  <c r="I44" i="1"/>
  <c r="I42" i="1"/>
</calcChain>
</file>

<file path=xl/sharedStrings.xml><?xml version="1.0" encoding="utf-8"?>
<sst xmlns="http://schemas.openxmlformats.org/spreadsheetml/2006/main" count="899" uniqueCount="288">
  <si>
    <t>Sample.ID</t>
  </si>
  <si>
    <t>Diet</t>
  </si>
  <si>
    <t>Genus</t>
  </si>
  <si>
    <t>Species</t>
  </si>
  <si>
    <t>Museum.ID</t>
  </si>
  <si>
    <t>Site.Name</t>
  </si>
  <si>
    <t>Level.Age</t>
  </si>
  <si>
    <t>Age</t>
  </si>
  <si>
    <t>Tray</t>
  </si>
  <si>
    <t>Tray.ID</t>
  </si>
  <si>
    <t>Weight</t>
  </si>
  <si>
    <t>d15N</t>
  </si>
  <si>
    <t>d13C</t>
  </si>
  <si>
    <t>X.N</t>
  </si>
  <si>
    <t>X.C</t>
  </si>
  <si>
    <t>C.N</t>
  </si>
  <si>
    <t>43133-1112</t>
  </si>
  <si>
    <t>Herbivore</t>
  </si>
  <si>
    <t>Odocoileus</t>
  </si>
  <si>
    <t>virginianus</t>
  </si>
  <si>
    <t>TMM</t>
  </si>
  <si>
    <t>Bering Sinkhole</t>
  </si>
  <si>
    <t>Holocene</t>
  </si>
  <si>
    <t>A9</t>
  </si>
  <si>
    <t>933-2156</t>
  </si>
  <si>
    <t>Carnivore</t>
  </si>
  <si>
    <t>Arctodus</t>
  </si>
  <si>
    <t>simus</t>
  </si>
  <si>
    <t>Friesenhahn Cave</t>
  </si>
  <si>
    <t>NA</t>
  </si>
  <si>
    <t>F11</t>
  </si>
  <si>
    <t>933-1907B</t>
  </si>
  <si>
    <t xml:space="preserve">Canis </t>
  </si>
  <si>
    <t>dirus</t>
  </si>
  <si>
    <t>F10</t>
  </si>
  <si>
    <t>933-3013</t>
  </si>
  <si>
    <t>F12</t>
  </si>
  <si>
    <t>933-2544</t>
  </si>
  <si>
    <t>Ursus</t>
  </si>
  <si>
    <t>americanus</t>
  </si>
  <si>
    <t>B6</t>
  </si>
  <si>
    <t>bdl</t>
  </si>
  <si>
    <t>na</t>
  </si>
  <si>
    <t>41229-3768</t>
  </si>
  <si>
    <t>Halls Cave</t>
  </si>
  <si>
    <t>H4</t>
  </si>
  <si>
    <t>41229-10803</t>
  </si>
  <si>
    <t>Bison</t>
  </si>
  <si>
    <t>antiquus</t>
  </si>
  <si>
    <t>H7</t>
  </si>
  <si>
    <t>41229-10809</t>
  </si>
  <si>
    <t>H8</t>
  </si>
  <si>
    <t>41229-1362</t>
  </si>
  <si>
    <t>Terminal.Pleistocene</t>
  </si>
  <si>
    <t>A4</t>
  </si>
  <si>
    <t>41229-7198</t>
  </si>
  <si>
    <t>H5</t>
  </si>
  <si>
    <t>41229-uncat</t>
  </si>
  <si>
    <t>Pleistocene</t>
  </si>
  <si>
    <t>A10</t>
  </si>
  <si>
    <t>41229-10795</t>
  </si>
  <si>
    <t>Equus</t>
  </si>
  <si>
    <t>A2</t>
  </si>
  <si>
    <t>41229-10796</t>
  </si>
  <si>
    <t>Pit 1D/E</t>
  </si>
  <si>
    <t>A6</t>
  </si>
  <si>
    <t>41229-10798</t>
  </si>
  <si>
    <t>A5</t>
  </si>
  <si>
    <t>41229-520</t>
  </si>
  <si>
    <t>H2</t>
  </si>
  <si>
    <t>41229-FELIDAE-10420</t>
  </si>
  <si>
    <t>Felidae</t>
  </si>
  <si>
    <t>G1</t>
  </si>
  <si>
    <t>41229-FE-CO-15780</t>
  </si>
  <si>
    <t>concolor</t>
  </si>
  <si>
    <t>G2</t>
  </si>
  <si>
    <t>41229-MUSTELID-15778</t>
  </si>
  <si>
    <t>Mustelidae</t>
  </si>
  <si>
    <t>G7</t>
  </si>
  <si>
    <t>41229-MUSTELID-15779</t>
  </si>
  <si>
    <t>G8</t>
  </si>
  <si>
    <t>41229-1001</t>
  </si>
  <si>
    <t>H3</t>
  </si>
  <si>
    <t>41229-1055</t>
  </si>
  <si>
    <t>Pit 1</t>
  </si>
  <si>
    <t>A1</t>
  </si>
  <si>
    <t>41229-10810</t>
  </si>
  <si>
    <t>H9</t>
  </si>
  <si>
    <t>41229-462</t>
  </si>
  <si>
    <t>Pit 1A</t>
  </si>
  <si>
    <t>A3</t>
  </si>
  <si>
    <t>41229-646</t>
  </si>
  <si>
    <t>B11</t>
  </si>
  <si>
    <t>41229-673</t>
  </si>
  <si>
    <t>B10</t>
  </si>
  <si>
    <t>41229-675</t>
  </si>
  <si>
    <t>Pit 1B</t>
  </si>
  <si>
    <t>B8</t>
  </si>
  <si>
    <t>41229-676</t>
  </si>
  <si>
    <t>B9</t>
  </si>
  <si>
    <t>41229-868</t>
  </si>
  <si>
    <t>A11</t>
  </si>
  <si>
    <t>41229-9333</t>
  </si>
  <si>
    <t>H6</t>
  </si>
  <si>
    <t>41229-PA-ON--3537</t>
  </si>
  <si>
    <t>onca</t>
  </si>
  <si>
    <t>G6</t>
  </si>
  <si>
    <t>41229-PANTHERA-10799</t>
  </si>
  <si>
    <t>Panthera</t>
  </si>
  <si>
    <t>G3</t>
  </si>
  <si>
    <t>41229-PANTHERA-10875</t>
  </si>
  <si>
    <t>G4</t>
  </si>
  <si>
    <t>41229-PANTHERA-10905</t>
  </si>
  <si>
    <t>G5</t>
  </si>
  <si>
    <t>41229-SPILO-1021</t>
  </si>
  <si>
    <t>Spilogale</t>
  </si>
  <si>
    <t>G9</t>
  </si>
  <si>
    <t>41229-SPILO-3744</t>
  </si>
  <si>
    <t>G10</t>
  </si>
  <si>
    <t>41229-UR-AM--2731</t>
  </si>
  <si>
    <t xml:space="preserve"> H1</t>
  </si>
  <si>
    <t>41229-URSUS-11029</t>
  </si>
  <si>
    <t>G11</t>
  </si>
  <si>
    <t>41229-URSUS-11754</t>
  </si>
  <si>
    <t>G12</t>
  </si>
  <si>
    <t>908-4199</t>
  </si>
  <si>
    <t>Antilocapra</t>
  </si>
  <si>
    <t>Kincaid Shelter</t>
  </si>
  <si>
    <t>F8</t>
  </si>
  <si>
    <t>908-4201</t>
  </si>
  <si>
    <t>previously numbered -3</t>
  </si>
  <si>
    <t>B7</t>
  </si>
  <si>
    <t>908-343</t>
  </si>
  <si>
    <t>F3</t>
  </si>
  <si>
    <t>908-500</t>
  </si>
  <si>
    <t>Zone 6, Square G-H, 7-8</t>
  </si>
  <si>
    <t>F4</t>
  </si>
  <si>
    <t>908-2362</t>
  </si>
  <si>
    <t>material previously numbered -3865</t>
  </si>
  <si>
    <t>B3</t>
  </si>
  <si>
    <t>F9</t>
  </si>
  <si>
    <t>908-1080</t>
  </si>
  <si>
    <t>zone 5?6</t>
  </si>
  <si>
    <t>A8</t>
  </si>
  <si>
    <t>908-1438</t>
  </si>
  <si>
    <t>F5</t>
  </si>
  <si>
    <t>908-3306</t>
  </si>
  <si>
    <t>F6</t>
  </si>
  <si>
    <t>908-3469</t>
  </si>
  <si>
    <t>Pleistocene - Rancholabrean</t>
  </si>
  <si>
    <t>B4</t>
  </si>
  <si>
    <t>908-3833</t>
  </si>
  <si>
    <t>B5</t>
  </si>
  <si>
    <t>908-3925</t>
  </si>
  <si>
    <t>prev. numbered 2, undisturbed fill</t>
  </si>
  <si>
    <t>908-3953</t>
  </si>
  <si>
    <t>F7</t>
  </si>
  <si>
    <t>908-3990</t>
  </si>
  <si>
    <t>partially charred, previously numbered -3</t>
  </si>
  <si>
    <t>B2</t>
  </si>
  <si>
    <t>908-3991</t>
  </si>
  <si>
    <t>B1</t>
  </si>
  <si>
    <t>908-3992</t>
  </si>
  <si>
    <t>A12</t>
  </si>
  <si>
    <t>908-3994</t>
  </si>
  <si>
    <t>disturbed fill, prev numbered 3</t>
  </si>
  <si>
    <t>A7</t>
  </si>
  <si>
    <t>43136-1</t>
  </si>
  <si>
    <t>H10</t>
  </si>
  <si>
    <t>1273-1</t>
  </si>
  <si>
    <t>latifrans</t>
  </si>
  <si>
    <t>D6</t>
  </si>
  <si>
    <t>30697-94</t>
  </si>
  <si>
    <t>sp</t>
  </si>
  <si>
    <t>Ingleside</t>
  </si>
  <si>
    <t>D5</t>
  </si>
  <si>
    <t>30967-106</t>
  </si>
  <si>
    <t>Late Pleistocene (Pit #1)</t>
  </si>
  <si>
    <t>B12</t>
  </si>
  <si>
    <t>30967-1230</t>
  </si>
  <si>
    <t>antiguus</t>
  </si>
  <si>
    <t>C7</t>
  </si>
  <si>
    <t>30967-1595</t>
  </si>
  <si>
    <t>Camelops</t>
  </si>
  <si>
    <t>30967-1599</t>
  </si>
  <si>
    <t>D9</t>
  </si>
  <si>
    <t>30967-1778</t>
  </si>
  <si>
    <t>Paleolama</t>
  </si>
  <si>
    <t>mirifica</t>
  </si>
  <si>
    <t>30967-874</t>
  </si>
  <si>
    <t>40450-1619</t>
  </si>
  <si>
    <t>Cave Without A Name</t>
  </si>
  <si>
    <t>Late Pleistocene</t>
  </si>
  <si>
    <t>D4</t>
  </si>
  <si>
    <t>40450-2554</t>
  </si>
  <si>
    <t>40450-2560</t>
  </si>
  <si>
    <t>40450-437</t>
  </si>
  <si>
    <t>D7</t>
  </si>
  <si>
    <t>40451-102</t>
  </si>
  <si>
    <t>Wunderlich Site</t>
  </si>
  <si>
    <t>Mid-Holocene</t>
  </si>
  <si>
    <t>40451-125</t>
  </si>
  <si>
    <t>C9</t>
  </si>
  <si>
    <t>40685-1</t>
  </si>
  <si>
    <t>Tayassu</t>
  </si>
  <si>
    <t>tajacu</t>
  </si>
  <si>
    <t>Zesch Cave</t>
  </si>
  <si>
    <t>?</t>
  </si>
  <si>
    <t>D8</t>
  </si>
  <si>
    <t>40685-UNM001</t>
  </si>
  <si>
    <t>41CM3-13</t>
  </si>
  <si>
    <t>D3</t>
  </si>
  <si>
    <t>41CM3-93</t>
  </si>
  <si>
    <t>D2</t>
  </si>
  <si>
    <t>804-110</t>
  </si>
  <si>
    <t>Montell Shelter</t>
  </si>
  <si>
    <t>Zone 2, trench 6, 6" to 15"</t>
  </si>
  <si>
    <t>D10</t>
  </si>
  <si>
    <t>804-141</t>
  </si>
  <si>
    <t>Zone 1, trench 4, 0" to 8"</t>
  </si>
  <si>
    <t>C1</t>
  </si>
  <si>
    <t>892-218</t>
  </si>
  <si>
    <t>bison</t>
  </si>
  <si>
    <t>Lubbock Lake</t>
  </si>
  <si>
    <t>Zone 5</t>
  </si>
  <si>
    <t>892-484</t>
  </si>
  <si>
    <t>C3</t>
  </si>
  <si>
    <t>892-6CK-Bison-1</t>
  </si>
  <si>
    <t>antiguus?</t>
  </si>
  <si>
    <t>892-6CK-Bison-2</t>
  </si>
  <si>
    <t>892-6K or 6A</t>
  </si>
  <si>
    <t>908-131</t>
  </si>
  <si>
    <t>Zone 6, Square A-B, 6-7</t>
  </si>
  <si>
    <t>908-1413</t>
  </si>
  <si>
    <t>americana</t>
  </si>
  <si>
    <t>Zone 6, Square E-F, 2-3</t>
  </si>
  <si>
    <t>908-1672</t>
  </si>
  <si>
    <t>Zone 5, Square A-G, 1-2</t>
  </si>
  <si>
    <t>C8</t>
  </si>
  <si>
    <t>908-1937</t>
  </si>
  <si>
    <t>Zone 6, Square A-G, 6-7</t>
  </si>
  <si>
    <t>C4</t>
  </si>
  <si>
    <t>908-2184</t>
  </si>
  <si>
    <t>Zone unknown, Square G-H, 4-5</t>
  </si>
  <si>
    <t>C12</t>
  </si>
  <si>
    <t>908-2249</t>
  </si>
  <si>
    <t>Zone 6, Square J-K, 3-4</t>
  </si>
  <si>
    <t>908-2255</t>
  </si>
  <si>
    <t>908-2280</t>
  </si>
  <si>
    <t>Zone 6, Square J-K, 4-5</t>
  </si>
  <si>
    <t>C6</t>
  </si>
  <si>
    <t>908-330</t>
  </si>
  <si>
    <t>Zone 6, Square A-B, 8-9</t>
  </si>
  <si>
    <t>C5</t>
  </si>
  <si>
    <t>908-3348</t>
  </si>
  <si>
    <t>Odocoileus?</t>
  </si>
  <si>
    <t>Zone 6, Square C-D, 8-9, #391</t>
  </si>
  <si>
    <t>C2</t>
  </si>
  <si>
    <t>908-3474</t>
  </si>
  <si>
    <t>Test pit 5</t>
  </si>
  <si>
    <t>908-3614</t>
  </si>
  <si>
    <t>Zone 5?6, Square C-D, 5-6</t>
  </si>
  <si>
    <t>908-3829</t>
  </si>
  <si>
    <t>908-3943</t>
  </si>
  <si>
    <t>Disturbed Fill</t>
  </si>
  <si>
    <t>908-3945</t>
  </si>
  <si>
    <t>D1</t>
  </si>
  <si>
    <t>908-3950</t>
  </si>
  <si>
    <t>C11</t>
  </si>
  <si>
    <t>908-825</t>
  </si>
  <si>
    <t>Zone 6, Square B-C, 7-8</t>
  </si>
  <si>
    <t>C10</t>
  </si>
  <si>
    <t>908-832</t>
  </si>
  <si>
    <t>933-3962</t>
  </si>
  <si>
    <t>Friesenhahn cave</t>
  </si>
  <si>
    <t>D11</t>
  </si>
  <si>
    <t>937-492</t>
  </si>
  <si>
    <t>937-589</t>
  </si>
  <si>
    <t>Brackwater draw</t>
  </si>
  <si>
    <t>onca?</t>
  </si>
  <si>
    <t>americanus?</t>
  </si>
  <si>
    <t>908-4113</t>
  </si>
  <si>
    <t>age</t>
  </si>
  <si>
    <t>Bovidae?</t>
  </si>
  <si>
    <t xml:space="preserve">Felis </t>
  </si>
  <si>
    <t>took mean of interval</t>
  </si>
  <si>
    <t>assigned 13ka</t>
  </si>
  <si>
    <t>From Toomey: 21ka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</si>
</sst>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topLeftCell="A13" workbookViewId="0">
      <selection activeCell="E36" sqref="E36"/>
    </sheetView>
  </sheetViews>
  <sheetFormatPr defaultColWidth="10.6640625" defaultRowHeight="15.5" x14ac:dyDescent="0.35"/>
  <cols>
    <col min="1" max="1" width="22.1640625" customWidth="1"/>
    <col min="6" max="6" width="20.6640625" customWidth="1"/>
    <col min="7" max="7" width="17.1640625" customWidth="1"/>
    <col min="8" max="8" width="18.6640625" style="3" customWidth="1"/>
    <col min="9" max="9" width="10.83203125" style="9"/>
    <col min="10" max="10" width="12.6640625" style="3" customWidth="1"/>
    <col min="14" max="14" width="10.83203125" style="13"/>
  </cols>
  <sheetData>
    <row r="1" spans="1:18" ht="20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9" t="s">
        <v>282</v>
      </c>
      <c r="K1" t="s">
        <v>8</v>
      </c>
      <c r="L1" t="s">
        <v>9</v>
      </c>
      <c r="M1" t="s">
        <v>10</v>
      </c>
      <c r="N1" s="13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31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s="3" t="s">
        <v>22</v>
      </c>
      <c r="I2" s="9">
        <v>4950</v>
      </c>
      <c r="J2" s="3" t="s">
        <v>285</v>
      </c>
      <c r="K2">
        <v>2</v>
      </c>
      <c r="L2" t="s">
        <v>23</v>
      </c>
      <c r="M2">
        <v>0.27900000000000003</v>
      </c>
      <c r="N2" s="13">
        <v>6.9</v>
      </c>
      <c r="O2">
        <v>-19.8</v>
      </c>
      <c r="P2">
        <v>11.4</v>
      </c>
      <c r="Q2">
        <v>35.5</v>
      </c>
      <c r="R2">
        <v>3.1</v>
      </c>
    </row>
    <row r="3" spans="1:18" x14ac:dyDescent="0.35">
      <c r="A3" t="s">
        <v>190</v>
      </c>
      <c r="B3" t="s">
        <v>17</v>
      </c>
      <c r="C3" t="s">
        <v>47</v>
      </c>
      <c r="E3" t="s">
        <v>20</v>
      </c>
      <c r="F3" t="s">
        <v>191</v>
      </c>
      <c r="G3" t="s">
        <v>192</v>
      </c>
      <c r="H3" s="3" t="s">
        <v>53</v>
      </c>
      <c r="I3" s="9">
        <v>13000</v>
      </c>
      <c r="J3" s="3" t="s">
        <v>286</v>
      </c>
      <c r="K3">
        <v>5</v>
      </c>
      <c r="L3" t="s">
        <v>193</v>
      </c>
      <c r="M3">
        <v>0.52600000000000002</v>
      </c>
      <c r="N3" s="13">
        <v>10.199999999999999</v>
      </c>
      <c r="O3">
        <v>-14.9</v>
      </c>
      <c r="P3">
        <v>14.3</v>
      </c>
      <c r="Q3">
        <v>42.9</v>
      </c>
      <c r="R3">
        <v>3</v>
      </c>
    </row>
    <row r="4" spans="1:18" x14ac:dyDescent="0.35">
      <c r="A4" t="s">
        <v>194</v>
      </c>
      <c r="B4" t="s">
        <v>17</v>
      </c>
      <c r="C4" t="s">
        <v>47</v>
      </c>
      <c r="E4" t="s">
        <v>20</v>
      </c>
      <c r="F4" t="s">
        <v>191</v>
      </c>
      <c r="G4" t="s">
        <v>192</v>
      </c>
      <c r="H4" s="3" t="s">
        <v>53</v>
      </c>
      <c r="I4" s="9">
        <v>13000</v>
      </c>
      <c r="J4" s="3" t="s">
        <v>286</v>
      </c>
      <c r="K4">
        <v>5</v>
      </c>
      <c r="L4" t="s">
        <v>159</v>
      </c>
      <c r="M4">
        <v>0.53500000000000003</v>
      </c>
      <c r="N4" s="13">
        <v>9.1</v>
      </c>
      <c r="O4">
        <v>-9.9</v>
      </c>
      <c r="P4">
        <v>10.6</v>
      </c>
      <c r="Q4">
        <v>32.200000000000003</v>
      </c>
      <c r="R4">
        <v>3</v>
      </c>
    </row>
    <row r="5" spans="1:18" x14ac:dyDescent="0.35">
      <c r="A5" t="s">
        <v>195</v>
      </c>
      <c r="B5" t="s">
        <v>17</v>
      </c>
      <c r="C5" t="s">
        <v>47</v>
      </c>
      <c r="E5" t="s">
        <v>20</v>
      </c>
      <c r="F5" t="s">
        <v>191</v>
      </c>
      <c r="G5" t="s">
        <v>192</v>
      </c>
      <c r="H5" s="3" t="s">
        <v>53</v>
      </c>
      <c r="I5" s="9">
        <v>13000</v>
      </c>
      <c r="J5" s="3" t="s">
        <v>286</v>
      </c>
      <c r="K5">
        <v>5</v>
      </c>
      <c r="L5" t="s">
        <v>161</v>
      </c>
      <c r="M5">
        <v>0.59099999999999997</v>
      </c>
      <c r="N5" s="13">
        <v>8.9</v>
      </c>
      <c r="O5">
        <v>-14.1</v>
      </c>
      <c r="P5">
        <v>4.5999999999999996</v>
      </c>
      <c r="Q5">
        <v>13.8</v>
      </c>
      <c r="R5">
        <v>3</v>
      </c>
    </row>
    <row r="6" spans="1:18" x14ac:dyDescent="0.35">
      <c r="A6" t="s">
        <v>196</v>
      </c>
      <c r="B6" t="s">
        <v>17</v>
      </c>
      <c r="C6" t="s">
        <v>47</v>
      </c>
      <c r="E6" t="s">
        <v>20</v>
      </c>
      <c r="F6" t="s">
        <v>191</v>
      </c>
      <c r="G6" t="s">
        <v>192</v>
      </c>
      <c r="H6" s="3" t="s">
        <v>53</v>
      </c>
      <c r="I6" s="9">
        <v>13000</v>
      </c>
      <c r="J6" s="3" t="s">
        <v>286</v>
      </c>
      <c r="K6">
        <v>5</v>
      </c>
      <c r="L6" t="s">
        <v>197</v>
      </c>
      <c r="M6">
        <v>0.52600000000000002</v>
      </c>
      <c r="N6" s="13">
        <v>9.3000000000000007</v>
      </c>
      <c r="O6">
        <v>-10.8</v>
      </c>
      <c r="P6">
        <v>5.7</v>
      </c>
      <c r="Q6">
        <v>17.399999999999999</v>
      </c>
      <c r="R6">
        <v>3.1</v>
      </c>
    </row>
    <row r="7" spans="1:18" ht="31" x14ac:dyDescent="0.35">
      <c r="A7" t="s">
        <v>24</v>
      </c>
      <c r="B7" t="s">
        <v>25</v>
      </c>
      <c r="C7" t="s">
        <v>26</v>
      </c>
      <c r="D7" t="s">
        <v>27</v>
      </c>
      <c r="E7" t="s">
        <v>20</v>
      </c>
      <c r="F7" t="s">
        <v>28</v>
      </c>
      <c r="G7" t="s">
        <v>29</v>
      </c>
      <c r="H7" s="3" t="s">
        <v>58</v>
      </c>
      <c r="I7" s="9">
        <v>21000</v>
      </c>
      <c r="J7" s="3" t="s">
        <v>287</v>
      </c>
      <c r="K7">
        <v>1</v>
      </c>
      <c r="L7" t="s">
        <v>30</v>
      </c>
      <c r="M7">
        <v>0.47699999999999998</v>
      </c>
      <c r="N7" s="13">
        <v>7.6</v>
      </c>
      <c r="O7">
        <v>-17.3</v>
      </c>
      <c r="P7">
        <v>8.8000000000000007</v>
      </c>
      <c r="Q7">
        <v>30.9</v>
      </c>
      <c r="R7">
        <v>3.5</v>
      </c>
    </row>
    <row r="8" spans="1:18" s="1" customFormat="1" ht="31" x14ac:dyDescent="0.35">
      <c r="A8" s="1" t="s">
        <v>31</v>
      </c>
      <c r="B8" s="1" t="s">
        <v>25</v>
      </c>
      <c r="C8" s="1" t="s">
        <v>32</v>
      </c>
      <c r="D8" s="1" t="s">
        <v>33</v>
      </c>
      <c r="E8" s="1" t="s">
        <v>20</v>
      </c>
      <c r="F8" s="1" t="s">
        <v>28</v>
      </c>
      <c r="G8" s="1" t="s">
        <v>29</v>
      </c>
      <c r="H8" s="4" t="s">
        <v>58</v>
      </c>
      <c r="I8" s="12">
        <v>21000</v>
      </c>
      <c r="J8" s="4" t="s">
        <v>287</v>
      </c>
      <c r="K8" s="1">
        <v>1</v>
      </c>
      <c r="L8" s="1" t="s">
        <v>34</v>
      </c>
      <c r="M8" s="1">
        <v>0.1</v>
      </c>
      <c r="N8" s="14" t="s">
        <v>29</v>
      </c>
      <c r="O8" s="1">
        <v>-19.5</v>
      </c>
      <c r="P8" s="1">
        <v>9.4</v>
      </c>
      <c r="Q8" s="1">
        <v>40.200000000000003</v>
      </c>
      <c r="R8" s="1">
        <v>4.3</v>
      </c>
    </row>
    <row r="9" spans="1:18" ht="31" x14ac:dyDescent="0.35">
      <c r="A9" t="s">
        <v>273</v>
      </c>
      <c r="B9" t="s">
        <v>17</v>
      </c>
      <c r="C9" t="s">
        <v>18</v>
      </c>
      <c r="E9" t="s">
        <v>20</v>
      </c>
      <c r="F9" t="s">
        <v>274</v>
      </c>
      <c r="G9" t="s">
        <v>192</v>
      </c>
      <c r="H9" s="3" t="s">
        <v>58</v>
      </c>
      <c r="I9" s="9">
        <v>21000</v>
      </c>
      <c r="J9" s="3" t="s">
        <v>287</v>
      </c>
      <c r="K9">
        <v>5</v>
      </c>
      <c r="L9" t="s">
        <v>275</v>
      </c>
      <c r="M9">
        <v>0.57299999999999995</v>
      </c>
      <c r="N9" s="13">
        <v>6.1</v>
      </c>
      <c r="O9">
        <v>-20.9</v>
      </c>
      <c r="P9">
        <v>15.4</v>
      </c>
      <c r="Q9">
        <v>44.4</v>
      </c>
      <c r="R9">
        <v>2.9</v>
      </c>
    </row>
    <row r="10" spans="1:18" ht="31" x14ac:dyDescent="0.35">
      <c r="A10" s="2" t="s">
        <v>35</v>
      </c>
      <c r="B10" t="s">
        <v>17</v>
      </c>
      <c r="C10" s="2" t="s">
        <v>18</v>
      </c>
      <c r="D10" s="2"/>
      <c r="E10" s="2" t="s">
        <v>20</v>
      </c>
      <c r="F10" s="2" t="s">
        <v>28</v>
      </c>
      <c r="G10" s="2" t="s">
        <v>29</v>
      </c>
      <c r="H10" s="3" t="s">
        <v>58</v>
      </c>
      <c r="I10" s="9">
        <v>21000</v>
      </c>
      <c r="J10" s="3" t="s">
        <v>287</v>
      </c>
      <c r="K10" s="2">
        <v>1</v>
      </c>
      <c r="L10" s="2" t="s">
        <v>36</v>
      </c>
      <c r="M10" s="2">
        <v>0.35</v>
      </c>
      <c r="N10" s="15">
        <v>8</v>
      </c>
      <c r="O10" s="2">
        <v>-20.8</v>
      </c>
      <c r="P10" s="2">
        <v>6.6</v>
      </c>
      <c r="Q10" s="2">
        <v>25.6</v>
      </c>
      <c r="R10" s="2">
        <v>3.9</v>
      </c>
    </row>
    <row r="11" spans="1:18" s="1" customFormat="1" ht="31" x14ac:dyDescent="0.35">
      <c r="A11" s="1" t="s">
        <v>37</v>
      </c>
      <c r="B11" s="1" t="s">
        <v>25</v>
      </c>
      <c r="C11" s="1" t="s">
        <v>38</v>
      </c>
      <c r="D11" s="1" t="s">
        <v>39</v>
      </c>
      <c r="E11" s="1" t="s">
        <v>20</v>
      </c>
      <c r="F11" s="1" t="s">
        <v>28</v>
      </c>
      <c r="G11" s="1" t="s">
        <v>29</v>
      </c>
      <c r="H11" s="4" t="s">
        <v>58</v>
      </c>
      <c r="I11" s="12">
        <v>21000</v>
      </c>
      <c r="J11" s="4" t="s">
        <v>287</v>
      </c>
      <c r="K11" s="1">
        <v>1</v>
      </c>
      <c r="L11" s="1" t="s">
        <v>40</v>
      </c>
      <c r="M11" s="1">
        <v>0.51700000000000002</v>
      </c>
      <c r="N11" s="14" t="s">
        <v>29</v>
      </c>
      <c r="O11" s="1" t="s">
        <v>29</v>
      </c>
      <c r="P11" s="1" t="s">
        <v>41</v>
      </c>
      <c r="Q11" s="1">
        <v>1.8</v>
      </c>
      <c r="R11" s="1" t="s">
        <v>42</v>
      </c>
    </row>
    <row r="12" spans="1:18" x14ac:dyDescent="0.35">
      <c r="A12" t="s">
        <v>46</v>
      </c>
      <c r="B12" t="s">
        <v>17</v>
      </c>
      <c r="C12" t="s">
        <v>47</v>
      </c>
      <c r="D12" t="s">
        <v>48</v>
      </c>
      <c r="E12" t="s">
        <v>20</v>
      </c>
      <c r="F12" t="s">
        <v>44</v>
      </c>
      <c r="G12" t="s">
        <v>29</v>
      </c>
      <c r="H12" s="3" t="s">
        <v>58</v>
      </c>
      <c r="I12" s="9">
        <v>21577</v>
      </c>
      <c r="K12">
        <v>1</v>
      </c>
      <c r="L12" t="s">
        <v>49</v>
      </c>
      <c r="M12">
        <v>0.52300000000000002</v>
      </c>
      <c r="N12" s="13">
        <v>7</v>
      </c>
      <c r="O12">
        <v>-12.3</v>
      </c>
      <c r="P12">
        <v>13.5</v>
      </c>
      <c r="Q12">
        <v>38.299999999999997</v>
      </c>
      <c r="R12">
        <v>2.8</v>
      </c>
    </row>
    <row r="13" spans="1:18" x14ac:dyDescent="0.35">
      <c r="A13" t="s">
        <v>52</v>
      </c>
      <c r="B13" t="s">
        <v>17</v>
      </c>
      <c r="C13" t="s">
        <v>47</v>
      </c>
      <c r="D13" t="s">
        <v>48</v>
      </c>
      <c r="E13" t="s">
        <v>20</v>
      </c>
      <c r="F13" t="s">
        <v>44</v>
      </c>
      <c r="H13" s="3" t="s">
        <v>58</v>
      </c>
      <c r="I13" s="9">
        <f>(15095+14859)/2</f>
        <v>14977</v>
      </c>
      <c r="K13">
        <v>2</v>
      </c>
      <c r="L13" t="s">
        <v>54</v>
      </c>
      <c r="M13">
        <v>0.28000000000000003</v>
      </c>
      <c r="N13" s="13">
        <v>10.4</v>
      </c>
      <c r="O13">
        <v>-9.3000000000000007</v>
      </c>
      <c r="P13">
        <v>16.600000000000001</v>
      </c>
      <c r="Q13">
        <v>46.2</v>
      </c>
      <c r="R13">
        <v>2.8</v>
      </c>
    </row>
    <row r="14" spans="1:18" x14ac:dyDescent="0.35">
      <c r="A14" s="7" t="s">
        <v>57</v>
      </c>
      <c r="B14" s="7" t="s">
        <v>17</v>
      </c>
      <c r="C14" s="7" t="s">
        <v>47</v>
      </c>
      <c r="D14" s="7" t="s">
        <v>29</v>
      </c>
      <c r="E14" s="7" t="s">
        <v>20</v>
      </c>
      <c r="F14" s="7" t="s">
        <v>44</v>
      </c>
      <c r="G14" s="7"/>
      <c r="H14" s="8" t="s">
        <v>58</v>
      </c>
      <c r="I14" s="10">
        <v>21000</v>
      </c>
      <c r="J14" s="8"/>
      <c r="K14" s="7">
        <v>2</v>
      </c>
      <c r="L14" s="7" t="s">
        <v>59</v>
      </c>
      <c r="M14" s="7">
        <v>0.29299999999999998</v>
      </c>
      <c r="N14" s="16">
        <v>7.2</v>
      </c>
      <c r="O14" s="7">
        <v>-11.3</v>
      </c>
      <c r="P14" s="7">
        <v>15.3</v>
      </c>
      <c r="Q14" s="7">
        <v>42.4</v>
      </c>
      <c r="R14" s="7">
        <v>2.8</v>
      </c>
    </row>
    <row r="15" spans="1:18" x14ac:dyDescent="0.35">
      <c r="A15" s="5" t="s">
        <v>50</v>
      </c>
      <c r="B15" s="5" t="s">
        <v>17</v>
      </c>
      <c r="C15" s="5" t="s">
        <v>47</v>
      </c>
      <c r="D15" s="5"/>
      <c r="E15" s="5" t="s">
        <v>20</v>
      </c>
      <c r="F15" s="5" t="s">
        <v>44</v>
      </c>
      <c r="G15" s="5" t="s">
        <v>29</v>
      </c>
      <c r="H15" s="6" t="s">
        <v>29</v>
      </c>
      <c r="I15" s="11"/>
      <c r="J15" s="6"/>
      <c r="K15" s="5">
        <v>1</v>
      </c>
      <c r="L15" s="5" t="s">
        <v>51</v>
      </c>
      <c r="M15" s="5">
        <v>0.56100000000000005</v>
      </c>
      <c r="N15" s="17">
        <v>9.6999999999999993</v>
      </c>
      <c r="O15" s="5">
        <v>-8.3000000000000007</v>
      </c>
      <c r="P15" s="5">
        <v>16.5</v>
      </c>
      <c r="Q15" s="5">
        <v>45.5</v>
      </c>
      <c r="R15" s="5">
        <v>2.8</v>
      </c>
    </row>
    <row r="16" spans="1:18" s="1" customFormat="1" x14ac:dyDescent="0.35">
      <c r="A16" s="5" t="s">
        <v>55</v>
      </c>
      <c r="B16" s="5" t="s">
        <v>17</v>
      </c>
      <c r="C16" s="5" t="s">
        <v>47</v>
      </c>
      <c r="D16" s="5"/>
      <c r="E16" s="5" t="s">
        <v>20</v>
      </c>
      <c r="F16" s="5" t="s">
        <v>44</v>
      </c>
      <c r="G16" s="5" t="s">
        <v>29</v>
      </c>
      <c r="H16" s="6" t="s">
        <v>29</v>
      </c>
      <c r="I16" s="11"/>
      <c r="J16" s="6"/>
      <c r="K16" s="5">
        <v>1</v>
      </c>
      <c r="L16" s="5" t="s">
        <v>56</v>
      </c>
      <c r="M16" s="5">
        <v>0.6</v>
      </c>
      <c r="N16" s="17">
        <v>11.6</v>
      </c>
      <c r="O16" s="5">
        <v>-14.8</v>
      </c>
      <c r="P16" s="5">
        <v>6.5</v>
      </c>
      <c r="Q16" s="5">
        <v>19.8</v>
      </c>
      <c r="R16" s="5">
        <v>3</v>
      </c>
    </row>
    <row r="17" spans="1:18" x14ac:dyDescent="0.35">
      <c r="A17" t="s">
        <v>43</v>
      </c>
      <c r="B17" t="s">
        <v>17</v>
      </c>
      <c r="C17" t="s">
        <v>283</v>
      </c>
      <c r="E17" t="s">
        <v>20</v>
      </c>
      <c r="F17" t="s">
        <v>44</v>
      </c>
      <c r="G17" t="s">
        <v>29</v>
      </c>
      <c r="H17" s="3" t="s">
        <v>58</v>
      </c>
      <c r="I17" s="9">
        <f>(15330+14387)/2</f>
        <v>14858.5</v>
      </c>
      <c r="K17">
        <v>1</v>
      </c>
      <c r="L17" t="s">
        <v>45</v>
      </c>
      <c r="M17">
        <v>0.54400000000000004</v>
      </c>
      <c r="N17" s="13">
        <v>7.6</v>
      </c>
      <c r="O17">
        <v>-7.8</v>
      </c>
      <c r="P17">
        <v>14.6</v>
      </c>
      <c r="Q17">
        <v>40.1</v>
      </c>
      <c r="R17">
        <v>2.8</v>
      </c>
    </row>
    <row r="18" spans="1:18" s="5" customFormat="1" x14ac:dyDescent="0.35">
      <c r="A18" t="s">
        <v>60</v>
      </c>
      <c r="B18" t="s">
        <v>17</v>
      </c>
      <c r="C18" t="s">
        <v>61</v>
      </c>
      <c r="D18"/>
      <c r="E18" t="s">
        <v>20</v>
      </c>
      <c r="F18" t="s">
        <v>44</v>
      </c>
      <c r="G18"/>
      <c r="H18" s="3" t="s">
        <v>58</v>
      </c>
      <c r="I18" s="9">
        <f>(15095+14859)/2</f>
        <v>14977</v>
      </c>
      <c r="J18" s="3"/>
      <c r="K18">
        <v>2</v>
      </c>
      <c r="L18" t="s">
        <v>62</v>
      </c>
      <c r="M18">
        <v>0.28599999999999998</v>
      </c>
      <c r="N18" s="13">
        <v>5.9</v>
      </c>
      <c r="O18">
        <v>-15.1</v>
      </c>
      <c r="P18">
        <v>15.9</v>
      </c>
      <c r="Q18">
        <v>44</v>
      </c>
      <c r="R18">
        <v>2.8</v>
      </c>
    </row>
    <row r="19" spans="1:18" s="5" customFormat="1" x14ac:dyDescent="0.35">
      <c r="A19" t="s">
        <v>63</v>
      </c>
      <c r="B19" t="s">
        <v>17</v>
      </c>
      <c r="C19" t="s">
        <v>61</v>
      </c>
      <c r="D19"/>
      <c r="E19" t="s">
        <v>20</v>
      </c>
      <c r="F19" t="s">
        <v>44</v>
      </c>
      <c r="G19" t="s">
        <v>64</v>
      </c>
      <c r="H19" s="3" t="s">
        <v>22</v>
      </c>
      <c r="I19" s="9">
        <f>(11668+11339)/2</f>
        <v>11503.5</v>
      </c>
      <c r="J19" s="3"/>
      <c r="K19">
        <v>2</v>
      </c>
      <c r="L19" t="s">
        <v>65</v>
      </c>
      <c r="M19">
        <v>0.28599999999999998</v>
      </c>
      <c r="N19" s="13">
        <v>7.9</v>
      </c>
      <c r="O19">
        <v>-9.9</v>
      </c>
      <c r="P19">
        <v>16.3</v>
      </c>
      <c r="Q19">
        <v>44.8</v>
      </c>
      <c r="R19">
        <v>2.7</v>
      </c>
    </row>
    <row r="20" spans="1:18" x14ac:dyDescent="0.35">
      <c r="A20" t="s">
        <v>66</v>
      </c>
      <c r="B20" t="s">
        <v>17</v>
      </c>
      <c r="C20" t="s">
        <v>61</v>
      </c>
      <c r="E20" t="s">
        <v>20</v>
      </c>
      <c r="F20" t="s">
        <v>44</v>
      </c>
      <c r="G20" t="s">
        <v>64</v>
      </c>
      <c r="H20" s="3" t="s">
        <v>22</v>
      </c>
      <c r="I20" s="9">
        <f>(11668+11339)/2</f>
        <v>11503.5</v>
      </c>
      <c r="K20">
        <v>2</v>
      </c>
      <c r="L20" t="s">
        <v>67</v>
      </c>
      <c r="M20">
        <v>0.28699999999999998</v>
      </c>
      <c r="N20" s="13">
        <v>8.5</v>
      </c>
      <c r="O20">
        <v>-10.5</v>
      </c>
      <c r="P20">
        <v>11.7</v>
      </c>
      <c r="Q20">
        <v>32.4</v>
      </c>
      <c r="R20">
        <v>2.8</v>
      </c>
    </row>
    <row r="21" spans="1:18" x14ac:dyDescent="0.35">
      <c r="A21" t="s">
        <v>68</v>
      </c>
      <c r="B21" t="s">
        <v>17</v>
      </c>
      <c r="C21" t="s">
        <v>61</v>
      </c>
      <c r="E21" t="s">
        <v>20</v>
      </c>
      <c r="F21" t="s">
        <v>44</v>
      </c>
      <c r="G21" t="s">
        <v>29</v>
      </c>
      <c r="H21" s="3" t="s">
        <v>58</v>
      </c>
      <c r="I21" s="9">
        <f>(14152+12986)/2</f>
        <v>13569</v>
      </c>
      <c r="K21">
        <v>1</v>
      </c>
      <c r="L21" t="s">
        <v>69</v>
      </c>
      <c r="M21">
        <v>0.51200000000000001</v>
      </c>
      <c r="N21" s="13">
        <v>5.7</v>
      </c>
      <c r="O21">
        <v>-13.8</v>
      </c>
      <c r="P21">
        <v>16</v>
      </c>
      <c r="Q21">
        <v>44.5</v>
      </c>
      <c r="R21">
        <v>2.8</v>
      </c>
    </row>
    <row r="22" spans="1:18" x14ac:dyDescent="0.35">
      <c r="A22" t="s">
        <v>70</v>
      </c>
      <c r="B22" t="s">
        <v>25</v>
      </c>
      <c r="C22" t="s">
        <v>71</v>
      </c>
      <c r="E22" t="s">
        <v>20</v>
      </c>
      <c r="F22" t="s">
        <v>44</v>
      </c>
      <c r="G22" t="s">
        <v>29</v>
      </c>
      <c r="H22" s="3" t="s">
        <v>58</v>
      </c>
      <c r="I22" s="9">
        <f>(13315+12986)/2</f>
        <v>13150.5</v>
      </c>
      <c r="K22">
        <v>1</v>
      </c>
      <c r="L22" t="s">
        <v>72</v>
      </c>
      <c r="M22">
        <v>0.55900000000000005</v>
      </c>
      <c r="N22" s="13">
        <v>9.9</v>
      </c>
      <c r="O22">
        <v>-17.8</v>
      </c>
      <c r="P22">
        <v>14.1</v>
      </c>
      <c r="Q22">
        <v>40.700000000000003</v>
      </c>
      <c r="R22">
        <v>2.9</v>
      </c>
    </row>
    <row r="23" spans="1:18" x14ac:dyDescent="0.35">
      <c r="A23" s="7" t="s">
        <v>73</v>
      </c>
      <c r="B23" s="7" t="s">
        <v>25</v>
      </c>
      <c r="C23" s="7" t="s">
        <v>284</v>
      </c>
      <c r="D23" s="7" t="s">
        <v>74</v>
      </c>
      <c r="E23" s="7" t="s">
        <v>20</v>
      </c>
      <c r="F23" s="7" t="s">
        <v>44</v>
      </c>
      <c r="G23" s="7" t="s">
        <v>29</v>
      </c>
      <c r="H23" s="8" t="s">
        <v>29</v>
      </c>
      <c r="I23" s="10"/>
      <c r="J23" s="8"/>
      <c r="K23" s="7">
        <v>1</v>
      </c>
      <c r="L23" s="7" t="s">
        <v>75</v>
      </c>
      <c r="M23" s="7">
        <v>0.55800000000000005</v>
      </c>
      <c r="N23" s="16">
        <v>8.6</v>
      </c>
      <c r="O23" s="7">
        <v>-16.7</v>
      </c>
      <c r="P23" s="7">
        <v>15.7</v>
      </c>
      <c r="Q23" s="7">
        <v>45.2</v>
      </c>
      <c r="R23" s="7">
        <v>2.9</v>
      </c>
    </row>
    <row r="24" spans="1:18" x14ac:dyDescent="0.35">
      <c r="A24" t="s">
        <v>76</v>
      </c>
      <c r="B24" t="s">
        <v>25</v>
      </c>
      <c r="C24" t="s">
        <v>77</v>
      </c>
      <c r="E24" t="s">
        <v>20</v>
      </c>
      <c r="F24" t="s">
        <v>44</v>
      </c>
      <c r="G24" t="s">
        <v>29</v>
      </c>
      <c r="H24" s="3" t="s">
        <v>22</v>
      </c>
      <c r="I24" s="9">
        <f>(11339+11010)/2</f>
        <v>11174.5</v>
      </c>
      <c r="K24">
        <v>1</v>
      </c>
      <c r="L24" t="s">
        <v>78</v>
      </c>
      <c r="M24">
        <v>0.53800000000000003</v>
      </c>
      <c r="N24" s="13">
        <v>11.9</v>
      </c>
      <c r="O24">
        <v>-17</v>
      </c>
      <c r="P24">
        <v>10.4</v>
      </c>
      <c r="Q24">
        <v>32.700000000000003</v>
      </c>
      <c r="R24">
        <v>3.1</v>
      </c>
    </row>
    <row r="25" spans="1:18" x14ac:dyDescent="0.35">
      <c r="A25" t="s">
        <v>79</v>
      </c>
      <c r="B25" t="s">
        <v>25</v>
      </c>
      <c r="C25" t="s">
        <v>77</v>
      </c>
      <c r="E25" t="s">
        <v>20</v>
      </c>
      <c r="F25" t="s">
        <v>44</v>
      </c>
      <c r="G25" t="s">
        <v>29</v>
      </c>
      <c r="H25" s="3" t="s">
        <v>22</v>
      </c>
      <c r="I25" s="9">
        <f>(11339+11010)/2</f>
        <v>11174.5</v>
      </c>
      <c r="K25">
        <v>1</v>
      </c>
      <c r="L25" t="s">
        <v>80</v>
      </c>
      <c r="M25">
        <v>0.55800000000000005</v>
      </c>
      <c r="N25" s="13">
        <v>10.3</v>
      </c>
      <c r="O25">
        <v>-17.600000000000001</v>
      </c>
      <c r="P25">
        <v>15.4</v>
      </c>
      <c r="Q25">
        <v>42.1</v>
      </c>
      <c r="R25">
        <v>2.7</v>
      </c>
    </row>
    <row r="26" spans="1:18" x14ac:dyDescent="0.35">
      <c r="A26" t="s">
        <v>81</v>
      </c>
      <c r="B26" t="s">
        <v>17</v>
      </c>
      <c r="C26" t="s">
        <v>18</v>
      </c>
      <c r="E26" t="s">
        <v>20</v>
      </c>
      <c r="F26" t="s">
        <v>44</v>
      </c>
      <c r="G26" t="s">
        <v>29</v>
      </c>
      <c r="H26" s="3" t="s">
        <v>22</v>
      </c>
      <c r="I26" s="9">
        <f>(6398+6069)/2</f>
        <v>6233.5</v>
      </c>
      <c r="K26">
        <v>1</v>
      </c>
      <c r="L26" t="s">
        <v>82</v>
      </c>
      <c r="M26">
        <v>0.51800000000000002</v>
      </c>
      <c r="N26" s="13">
        <v>7.3</v>
      </c>
      <c r="O26">
        <v>-17.2</v>
      </c>
      <c r="P26">
        <v>16.2</v>
      </c>
      <c r="Q26">
        <v>44.7</v>
      </c>
      <c r="R26">
        <v>2.8</v>
      </c>
    </row>
    <row r="27" spans="1:18" x14ac:dyDescent="0.35">
      <c r="A27" t="s">
        <v>83</v>
      </c>
      <c r="B27" t="s">
        <v>17</v>
      </c>
      <c r="C27" t="s">
        <v>18</v>
      </c>
      <c r="E27" t="s">
        <v>20</v>
      </c>
      <c r="F27" t="s">
        <v>44</v>
      </c>
      <c r="G27" t="s">
        <v>84</v>
      </c>
      <c r="H27" s="3" t="s">
        <v>22</v>
      </c>
      <c r="I27" s="9">
        <f>(4751+5081)/2</f>
        <v>4916</v>
      </c>
      <c r="K27">
        <v>2</v>
      </c>
      <c r="L27" t="s">
        <v>85</v>
      </c>
      <c r="M27">
        <v>0.28499999999999998</v>
      </c>
      <c r="N27" s="13">
        <v>4.5</v>
      </c>
      <c r="O27">
        <v>-20</v>
      </c>
      <c r="P27">
        <v>16.7</v>
      </c>
      <c r="Q27">
        <v>45.7</v>
      </c>
      <c r="R27">
        <v>2.7</v>
      </c>
    </row>
    <row r="28" spans="1:18" s="5" customFormat="1" x14ac:dyDescent="0.35">
      <c r="A28" s="5" t="s">
        <v>86</v>
      </c>
      <c r="B28" s="5" t="s">
        <v>17</v>
      </c>
      <c r="C28" s="5" t="s">
        <v>18</v>
      </c>
      <c r="E28" s="5" t="s">
        <v>20</v>
      </c>
      <c r="F28" s="5" t="s">
        <v>44</v>
      </c>
      <c r="G28" s="5" t="s">
        <v>29</v>
      </c>
      <c r="H28" s="6" t="s">
        <v>29</v>
      </c>
      <c r="I28" s="11"/>
      <c r="J28" s="6"/>
      <c r="K28" s="5">
        <v>1</v>
      </c>
      <c r="L28" s="5" t="s">
        <v>87</v>
      </c>
      <c r="M28" s="5">
        <v>0.54400000000000004</v>
      </c>
      <c r="N28" s="17">
        <v>10.3</v>
      </c>
      <c r="O28" s="5">
        <v>-18.399999999999999</v>
      </c>
      <c r="P28" s="5">
        <v>14.6</v>
      </c>
      <c r="Q28" s="5">
        <v>41.5</v>
      </c>
      <c r="R28" s="5">
        <v>2.8</v>
      </c>
    </row>
    <row r="29" spans="1:18" x14ac:dyDescent="0.35">
      <c r="A29" t="s">
        <v>88</v>
      </c>
      <c r="B29" t="s">
        <v>17</v>
      </c>
      <c r="C29" t="s">
        <v>18</v>
      </c>
      <c r="E29" t="s">
        <v>20</v>
      </c>
      <c r="F29" t="s">
        <v>44</v>
      </c>
      <c r="G29" t="s">
        <v>89</v>
      </c>
      <c r="H29" s="3" t="s">
        <v>22</v>
      </c>
      <c r="I29" s="9">
        <f>(5739+5410)/2</f>
        <v>5574.5</v>
      </c>
      <c r="K29">
        <v>2</v>
      </c>
      <c r="L29" t="s">
        <v>90</v>
      </c>
      <c r="M29">
        <v>0.29399999999999998</v>
      </c>
      <c r="N29" s="13">
        <v>5.7</v>
      </c>
      <c r="O29">
        <v>-19.5</v>
      </c>
      <c r="P29">
        <v>17.2</v>
      </c>
      <c r="Q29">
        <v>46.5</v>
      </c>
      <c r="R29">
        <v>2.7</v>
      </c>
    </row>
    <row r="30" spans="1:18" x14ac:dyDescent="0.35">
      <c r="A30" t="s">
        <v>91</v>
      </c>
      <c r="B30" t="s">
        <v>17</v>
      </c>
      <c r="C30" t="s">
        <v>18</v>
      </c>
      <c r="E30" t="s">
        <v>20</v>
      </c>
      <c r="F30" t="s">
        <v>44</v>
      </c>
      <c r="G30" t="s">
        <v>84</v>
      </c>
      <c r="H30" s="3" t="s">
        <v>58</v>
      </c>
      <c r="I30" s="9">
        <f>(14152+12656)/2</f>
        <v>13404</v>
      </c>
      <c r="K30">
        <v>2</v>
      </c>
      <c r="L30" t="s">
        <v>92</v>
      </c>
      <c r="M30">
        <v>0.29599999999999999</v>
      </c>
      <c r="N30" s="13">
        <v>11.1</v>
      </c>
      <c r="O30">
        <v>-19.2</v>
      </c>
      <c r="P30">
        <v>13.8</v>
      </c>
      <c r="Q30">
        <v>39.1</v>
      </c>
      <c r="R30">
        <v>2.8</v>
      </c>
    </row>
    <row r="31" spans="1:18" s="7" customFormat="1" x14ac:dyDescent="0.35">
      <c r="A31" t="s">
        <v>93</v>
      </c>
      <c r="B31" t="s">
        <v>17</v>
      </c>
      <c r="C31" t="s">
        <v>18</v>
      </c>
      <c r="D31"/>
      <c r="E31" t="s">
        <v>20</v>
      </c>
      <c r="F31" t="s">
        <v>44</v>
      </c>
      <c r="G31" t="s">
        <v>89</v>
      </c>
      <c r="H31" s="3" t="s">
        <v>22</v>
      </c>
      <c r="I31" s="9">
        <f>(2775+2446)/2</f>
        <v>2610.5</v>
      </c>
      <c r="J31" s="3"/>
      <c r="K31">
        <v>2</v>
      </c>
      <c r="L31" t="s">
        <v>94</v>
      </c>
      <c r="M31">
        <v>0.28199999999999997</v>
      </c>
      <c r="N31" s="13">
        <v>6.7</v>
      </c>
      <c r="O31">
        <v>-19.899999999999999</v>
      </c>
      <c r="P31">
        <v>16.3</v>
      </c>
      <c r="Q31">
        <v>45.6</v>
      </c>
      <c r="R31">
        <v>2.8</v>
      </c>
    </row>
    <row r="32" spans="1:18" x14ac:dyDescent="0.35">
      <c r="A32" t="s">
        <v>95</v>
      </c>
      <c r="B32" t="s">
        <v>17</v>
      </c>
      <c r="C32" t="s">
        <v>18</v>
      </c>
      <c r="E32" t="s">
        <v>20</v>
      </c>
      <c r="F32" t="s">
        <v>44</v>
      </c>
      <c r="G32" t="s">
        <v>96</v>
      </c>
      <c r="H32" s="3" t="s">
        <v>22</v>
      </c>
      <c r="I32" s="9">
        <f>(8045+7716)/2</f>
        <v>7880.5</v>
      </c>
      <c r="K32">
        <v>2</v>
      </c>
      <c r="L32" t="s">
        <v>97</v>
      </c>
      <c r="M32">
        <v>0.28199999999999997</v>
      </c>
      <c r="N32" s="13">
        <v>5.7</v>
      </c>
      <c r="O32">
        <v>-18.3</v>
      </c>
      <c r="P32">
        <v>15.2</v>
      </c>
      <c r="Q32">
        <v>44.1</v>
      </c>
      <c r="R32">
        <v>2.9</v>
      </c>
    </row>
    <row r="33" spans="1:18" x14ac:dyDescent="0.35">
      <c r="A33" t="s">
        <v>98</v>
      </c>
      <c r="B33" t="s">
        <v>17</v>
      </c>
      <c r="C33" t="s">
        <v>18</v>
      </c>
      <c r="E33" t="s">
        <v>20</v>
      </c>
      <c r="F33" t="s">
        <v>44</v>
      </c>
      <c r="G33" t="s">
        <v>96</v>
      </c>
      <c r="H33" s="3" t="s">
        <v>22</v>
      </c>
      <c r="I33" s="9">
        <f>(8045+7716)/2</f>
        <v>7880.5</v>
      </c>
      <c r="K33">
        <v>2</v>
      </c>
      <c r="L33" t="s">
        <v>99</v>
      </c>
      <c r="M33">
        <v>0.29799999999999999</v>
      </c>
      <c r="N33" s="13">
        <v>5.8</v>
      </c>
      <c r="O33">
        <v>-18.3</v>
      </c>
      <c r="P33">
        <v>16</v>
      </c>
      <c r="Q33">
        <v>46.8</v>
      </c>
      <c r="R33">
        <v>2.9</v>
      </c>
    </row>
    <row r="34" spans="1:18" x14ac:dyDescent="0.35">
      <c r="A34" t="s">
        <v>100</v>
      </c>
      <c r="B34" t="s">
        <v>17</v>
      </c>
      <c r="C34" t="s">
        <v>18</v>
      </c>
      <c r="E34" t="s">
        <v>20</v>
      </c>
      <c r="F34" t="s">
        <v>44</v>
      </c>
      <c r="G34" t="s">
        <v>84</v>
      </c>
      <c r="H34" s="3" t="s">
        <v>22</v>
      </c>
      <c r="I34" s="9">
        <f>(4422+4093)/2</f>
        <v>4257.5</v>
      </c>
      <c r="K34">
        <v>2</v>
      </c>
      <c r="L34" t="s">
        <v>101</v>
      </c>
      <c r="M34">
        <v>0.28699999999999998</v>
      </c>
      <c r="N34" s="13">
        <v>5.9</v>
      </c>
      <c r="O34">
        <v>-19.5</v>
      </c>
      <c r="P34">
        <v>16.600000000000001</v>
      </c>
      <c r="Q34">
        <v>45.3</v>
      </c>
      <c r="R34">
        <v>2.7</v>
      </c>
    </row>
    <row r="35" spans="1:18" x14ac:dyDescent="0.35">
      <c r="A35" t="s">
        <v>102</v>
      </c>
      <c r="B35" t="s">
        <v>17</v>
      </c>
      <c r="C35" t="s">
        <v>18</v>
      </c>
      <c r="E35" t="s">
        <v>20</v>
      </c>
      <c r="F35" t="s">
        <v>44</v>
      </c>
      <c r="G35" t="s">
        <v>29</v>
      </c>
      <c r="H35" s="3" t="s">
        <v>22</v>
      </c>
      <c r="I35" s="9">
        <f>(2775+2446)/2</f>
        <v>2610.5</v>
      </c>
      <c r="K35">
        <v>1</v>
      </c>
      <c r="L35" t="s">
        <v>103</v>
      </c>
      <c r="M35">
        <v>0.54300000000000004</v>
      </c>
      <c r="N35" s="13">
        <v>5.8</v>
      </c>
      <c r="O35">
        <v>-19.600000000000001</v>
      </c>
      <c r="P35">
        <v>15.1</v>
      </c>
      <c r="Q35">
        <v>43</v>
      </c>
      <c r="R35">
        <v>2.9</v>
      </c>
    </row>
    <row r="36" spans="1:18" x14ac:dyDescent="0.35">
      <c r="A36" t="s">
        <v>110</v>
      </c>
      <c r="B36" t="s">
        <v>25</v>
      </c>
      <c r="C36" t="s">
        <v>108</v>
      </c>
      <c r="D36" t="s">
        <v>29</v>
      </c>
      <c r="E36" t="s">
        <v>20</v>
      </c>
      <c r="F36" t="s">
        <v>44</v>
      </c>
      <c r="G36" t="s">
        <v>29</v>
      </c>
      <c r="H36" s="3" t="s">
        <v>58</v>
      </c>
      <c r="I36" s="9">
        <f>(13315+14152)/2</f>
        <v>13733.5</v>
      </c>
      <c r="K36">
        <v>1</v>
      </c>
      <c r="L36" t="s">
        <v>111</v>
      </c>
      <c r="M36">
        <v>0.57999999999999996</v>
      </c>
      <c r="N36" s="13">
        <v>11.1</v>
      </c>
      <c r="O36">
        <v>-14.2</v>
      </c>
      <c r="P36">
        <v>16.100000000000001</v>
      </c>
      <c r="Q36">
        <v>45.9</v>
      </c>
      <c r="R36">
        <v>2.8</v>
      </c>
    </row>
    <row r="37" spans="1:18" x14ac:dyDescent="0.35">
      <c r="A37" t="s">
        <v>104</v>
      </c>
      <c r="B37" t="s">
        <v>25</v>
      </c>
      <c r="C37" t="s">
        <v>108</v>
      </c>
      <c r="D37" t="s">
        <v>105</v>
      </c>
      <c r="E37" t="s">
        <v>20</v>
      </c>
      <c r="F37" t="s">
        <v>44</v>
      </c>
      <c r="G37" t="s">
        <v>29</v>
      </c>
      <c r="H37" s="3" t="s">
        <v>58</v>
      </c>
      <c r="I37" s="9">
        <f>(12327+12656)/2</f>
        <v>12491.5</v>
      </c>
      <c r="K37">
        <v>1</v>
      </c>
      <c r="L37" t="s">
        <v>106</v>
      </c>
      <c r="M37">
        <v>0.54400000000000004</v>
      </c>
      <c r="N37" s="13">
        <v>12.7</v>
      </c>
      <c r="O37">
        <v>-14</v>
      </c>
      <c r="P37">
        <v>15.6</v>
      </c>
      <c r="Q37">
        <v>45.1</v>
      </c>
      <c r="R37">
        <v>2.9</v>
      </c>
    </row>
    <row r="38" spans="1:18" x14ac:dyDescent="0.35">
      <c r="A38" t="s">
        <v>107</v>
      </c>
      <c r="B38" t="s">
        <v>25</v>
      </c>
      <c r="C38" t="s">
        <v>108</v>
      </c>
      <c r="D38" t="s">
        <v>279</v>
      </c>
      <c r="E38" t="s">
        <v>20</v>
      </c>
      <c r="F38" t="s">
        <v>44</v>
      </c>
      <c r="G38" t="s">
        <v>29</v>
      </c>
      <c r="H38" s="3" t="s">
        <v>58</v>
      </c>
      <c r="I38" s="9">
        <f>(11339+11668)/2</f>
        <v>11503.5</v>
      </c>
      <c r="K38">
        <v>1</v>
      </c>
      <c r="L38" t="s">
        <v>109</v>
      </c>
      <c r="M38">
        <v>0.55500000000000005</v>
      </c>
      <c r="N38" s="13">
        <v>13</v>
      </c>
      <c r="O38">
        <v>-10.1</v>
      </c>
      <c r="P38">
        <v>15.9</v>
      </c>
      <c r="Q38">
        <v>45.8</v>
      </c>
      <c r="R38">
        <v>2.9</v>
      </c>
    </row>
    <row r="39" spans="1:18" x14ac:dyDescent="0.35">
      <c r="A39" t="s">
        <v>112</v>
      </c>
      <c r="B39" t="s">
        <v>25</v>
      </c>
      <c r="C39" t="s">
        <v>108</v>
      </c>
      <c r="D39" t="s">
        <v>279</v>
      </c>
      <c r="E39" t="s">
        <v>20</v>
      </c>
      <c r="F39" t="s">
        <v>44</v>
      </c>
      <c r="G39" t="s">
        <v>29</v>
      </c>
      <c r="H39" s="3" t="s">
        <v>58</v>
      </c>
      <c r="I39" s="9">
        <f>(11339+11668)/2</f>
        <v>11503.5</v>
      </c>
      <c r="K39">
        <v>1</v>
      </c>
      <c r="L39" t="s">
        <v>113</v>
      </c>
      <c r="M39">
        <v>0.52800000000000002</v>
      </c>
      <c r="N39" s="13">
        <v>13.1</v>
      </c>
      <c r="O39">
        <v>-10.7</v>
      </c>
      <c r="P39">
        <v>15.5</v>
      </c>
      <c r="Q39">
        <v>44.9</v>
      </c>
      <c r="R39">
        <v>2.9</v>
      </c>
    </row>
    <row r="40" spans="1:18" x14ac:dyDescent="0.35">
      <c r="A40" t="s">
        <v>114</v>
      </c>
      <c r="B40" t="s">
        <v>25</v>
      </c>
      <c r="C40" t="s">
        <v>115</v>
      </c>
      <c r="D40" t="s">
        <v>29</v>
      </c>
      <c r="E40" t="s">
        <v>20</v>
      </c>
      <c r="F40" t="s">
        <v>44</v>
      </c>
      <c r="G40" t="s">
        <v>29</v>
      </c>
      <c r="H40" s="3" t="s">
        <v>22</v>
      </c>
      <c r="I40" s="9">
        <f>(11998+11668)/2</f>
        <v>11833</v>
      </c>
      <c r="K40">
        <v>1</v>
      </c>
      <c r="L40" t="s">
        <v>116</v>
      </c>
      <c r="M40">
        <v>0.57999999999999996</v>
      </c>
      <c r="N40" s="13">
        <v>11.4</v>
      </c>
      <c r="O40">
        <v>-18</v>
      </c>
      <c r="P40">
        <v>8</v>
      </c>
      <c r="Q40">
        <v>23</v>
      </c>
      <c r="R40">
        <v>2.9</v>
      </c>
    </row>
    <row r="41" spans="1:18" s="7" customFormat="1" x14ac:dyDescent="0.35">
      <c r="A41" t="s">
        <v>117</v>
      </c>
      <c r="B41" t="s">
        <v>25</v>
      </c>
      <c r="C41" t="s">
        <v>115</v>
      </c>
      <c r="D41" t="s">
        <v>29</v>
      </c>
      <c r="E41" t="s">
        <v>20</v>
      </c>
      <c r="F41" t="s">
        <v>44</v>
      </c>
      <c r="G41" t="s">
        <v>29</v>
      </c>
      <c r="H41" s="3" t="s">
        <v>58</v>
      </c>
      <c r="I41" s="9">
        <f>(13315+12986)/2</f>
        <v>13150.5</v>
      </c>
      <c r="J41" s="3"/>
      <c r="K41">
        <v>1</v>
      </c>
      <c r="L41" t="s">
        <v>118</v>
      </c>
      <c r="M41">
        <v>0.50700000000000001</v>
      </c>
      <c r="N41" s="13">
        <v>12.5</v>
      </c>
      <c r="O41">
        <v>-16</v>
      </c>
      <c r="P41">
        <v>8.5</v>
      </c>
      <c r="Q41">
        <v>23.8</v>
      </c>
      <c r="R41">
        <v>2.8</v>
      </c>
    </row>
    <row r="42" spans="1:18" x14ac:dyDescent="0.35">
      <c r="A42" t="s">
        <v>119</v>
      </c>
      <c r="B42" t="s">
        <v>25</v>
      </c>
      <c r="C42" t="s">
        <v>38</v>
      </c>
      <c r="D42" t="s">
        <v>39</v>
      </c>
      <c r="E42" t="s">
        <v>20</v>
      </c>
      <c r="F42" t="s">
        <v>44</v>
      </c>
      <c r="G42" t="s">
        <v>29</v>
      </c>
      <c r="H42" s="3" t="s">
        <v>58</v>
      </c>
      <c r="I42" s="9">
        <f>(15566+15802)/2</f>
        <v>15684</v>
      </c>
      <c r="K42">
        <v>1</v>
      </c>
      <c r="L42" t="s">
        <v>120</v>
      </c>
      <c r="M42">
        <v>0.57799999999999996</v>
      </c>
      <c r="N42" s="13">
        <v>5.0999999999999996</v>
      </c>
      <c r="O42">
        <v>-17.8</v>
      </c>
      <c r="P42">
        <v>16.3</v>
      </c>
      <c r="Q42">
        <v>44.6</v>
      </c>
      <c r="R42">
        <v>2.7</v>
      </c>
    </row>
    <row r="43" spans="1:18" x14ac:dyDescent="0.35">
      <c r="A43" t="s">
        <v>121</v>
      </c>
      <c r="B43" t="s">
        <v>25</v>
      </c>
      <c r="C43" t="s">
        <v>38</v>
      </c>
      <c r="D43" t="s">
        <v>280</v>
      </c>
      <c r="E43" t="s">
        <v>20</v>
      </c>
      <c r="F43" t="s">
        <v>44</v>
      </c>
      <c r="G43" t="s">
        <v>29</v>
      </c>
      <c r="H43" s="3" t="s">
        <v>22</v>
      </c>
      <c r="I43" s="9">
        <f>(6398+6728)/2</f>
        <v>6563</v>
      </c>
      <c r="K43">
        <v>1</v>
      </c>
      <c r="L43" t="s">
        <v>122</v>
      </c>
      <c r="M43">
        <v>0.58599999999999997</v>
      </c>
      <c r="N43" s="13">
        <v>3.7</v>
      </c>
      <c r="O43">
        <v>-19.5</v>
      </c>
      <c r="P43">
        <v>4.0999999999999996</v>
      </c>
      <c r="Q43">
        <v>12.7</v>
      </c>
      <c r="R43">
        <v>3.1</v>
      </c>
    </row>
    <row r="44" spans="1:18" x14ac:dyDescent="0.35">
      <c r="A44" t="s">
        <v>123</v>
      </c>
      <c r="B44" t="s">
        <v>25</v>
      </c>
      <c r="C44" t="s">
        <v>38</v>
      </c>
      <c r="D44" t="s">
        <v>280</v>
      </c>
      <c r="E44" t="s">
        <v>20</v>
      </c>
      <c r="F44" t="s">
        <v>44</v>
      </c>
      <c r="G44" t="s">
        <v>29</v>
      </c>
      <c r="H44" s="3" t="s">
        <v>58</v>
      </c>
      <c r="I44" s="9">
        <f>(18866+19102)/2</f>
        <v>18984</v>
      </c>
      <c r="K44">
        <v>1</v>
      </c>
      <c r="L44" t="s">
        <v>124</v>
      </c>
      <c r="M44">
        <v>0.5</v>
      </c>
      <c r="N44" s="13">
        <v>3.7</v>
      </c>
      <c r="O44">
        <v>-18.7</v>
      </c>
      <c r="P44">
        <v>17.100000000000001</v>
      </c>
      <c r="Q44">
        <v>45.6</v>
      </c>
      <c r="R44">
        <v>2.7</v>
      </c>
    </row>
    <row r="45" spans="1:18" x14ac:dyDescent="0.35">
      <c r="A45" s="1" t="s">
        <v>179</v>
      </c>
      <c r="B45" t="s">
        <v>17</v>
      </c>
      <c r="C45" s="1" t="s">
        <v>47</v>
      </c>
      <c r="D45" s="1" t="s">
        <v>180</v>
      </c>
      <c r="E45" s="1" t="s">
        <v>20</v>
      </c>
      <c r="F45" s="1" t="s">
        <v>174</v>
      </c>
      <c r="G45" s="1"/>
      <c r="H45" s="4" t="s">
        <v>58</v>
      </c>
      <c r="I45" s="12"/>
      <c r="J45" s="4"/>
      <c r="K45" s="1">
        <v>5</v>
      </c>
      <c r="L45" s="1" t="s">
        <v>181</v>
      </c>
      <c r="M45" s="1">
        <v>0.51100000000000001</v>
      </c>
      <c r="N45" s="14" t="s">
        <v>29</v>
      </c>
      <c r="O45" s="1" t="s">
        <v>29</v>
      </c>
      <c r="P45" s="1" t="s">
        <v>41</v>
      </c>
      <c r="Q45" s="1">
        <v>2.5</v>
      </c>
      <c r="R45" s="1" t="s">
        <v>42</v>
      </c>
    </row>
    <row r="46" spans="1:18" x14ac:dyDescent="0.35">
      <c r="A46" s="1" t="s">
        <v>172</v>
      </c>
      <c r="B46" t="s">
        <v>17</v>
      </c>
      <c r="C46" s="1" t="s">
        <v>47</v>
      </c>
      <c r="D46" s="1" t="s">
        <v>173</v>
      </c>
      <c r="E46" s="1" t="s">
        <v>20</v>
      </c>
      <c r="F46" s="1" t="s">
        <v>174</v>
      </c>
      <c r="G46" s="1"/>
      <c r="H46" s="4" t="s">
        <v>58</v>
      </c>
      <c r="I46" s="12"/>
      <c r="J46" s="4"/>
      <c r="K46" s="1">
        <v>5</v>
      </c>
      <c r="L46" s="1" t="s">
        <v>175</v>
      </c>
      <c r="M46" s="1">
        <v>0.56399999999999995</v>
      </c>
      <c r="N46" s="14">
        <v>4.4000000000000004</v>
      </c>
      <c r="O46" s="1">
        <v>-26.4</v>
      </c>
      <c r="P46" s="1">
        <v>4.5</v>
      </c>
      <c r="Q46" s="1">
        <v>35.4</v>
      </c>
      <c r="R46" s="1">
        <v>7.8</v>
      </c>
    </row>
    <row r="47" spans="1:18" x14ac:dyDescent="0.35">
      <c r="A47" s="1" t="s">
        <v>182</v>
      </c>
      <c r="B47" t="s">
        <v>17</v>
      </c>
      <c r="C47" s="1" t="s">
        <v>183</v>
      </c>
      <c r="D47" s="1"/>
      <c r="E47" s="1" t="s">
        <v>20</v>
      </c>
      <c r="F47" s="1" t="s">
        <v>174</v>
      </c>
      <c r="G47" s="1" t="s">
        <v>177</v>
      </c>
      <c r="H47" s="4" t="s">
        <v>58</v>
      </c>
      <c r="I47" s="12"/>
      <c r="J47" s="4"/>
      <c r="K47" s="1">
        <v>5</v>
      </c>
      <c r="L47" s="1" t="s">
        <v>97</v>
      </c>
      <c r="M47" s="1">
        <v>0.54400000000000004</v>
      </c>
      <c r="N47" s="14" t="s">
        <v>29</v>
      </c>
      <c r="O47" s="1">
        <v>-24.9</v>
      </c>
      <c r="P47" s="1">
        <v>1.7</v>
      </c>
      <c r="Q47" s="1">
        <v>9.4</v>
      </c>
      <c r="R47" s="1">
        <v>5.4</v>
      </c>
    </row>
    <row r="48" spans="1:18" x14ac:dyDescent="0.35">
      <c r="A48" s="1" t="s">
        <v>184</v>
      </c>
      <c r="B48" t="s">
        <v>17</v>
      </c>
      <c r="C48" s="1" t="s">
        <v>183</v>
      </c>
      <c r="D48" s="1"/>
      <c r="E48" s="1" t="s">
        <v>20</v>
      </c>
      <c r="F48" s="1" t="s">
        <v>174</v>
      </c>
      <c r="G48" s="1"/>
      <c r="H48" s="4" t="s">
        <v>58</v>
      </c>
      <c r="I48" s="12"/>
      <c r="J48" s="4"/>
      <c r="K48" s="1">
        <v>5</v>
      </c>
      <c r="L48" s="1" t="s">
        <v>185</v>
      </c>
      <c r="M48" s="1">
        <v>0.57799999999999996</v>
      </c>
      <c r="N48" s="14" t="s">
        <v>29</v>
      </c>
      <c r="O48" s="1">
        <v>-27.3</v>
      </c>
      <c r="P48" s="1">
        <v>0.4</v>
      </c>
      <c r="Q48" s="1">
        <v>23.6</v>
      </c>
      <c r="R48" s="1">
        <v>53.4</v>
      </c>
    </row>
    <row r="49" spans="1:18" x14ac:dyDescent="0.35">
      <c r="A49" s="1" t="s">
        <v>176</v>
      </c>
      <c r="B49" t="s">
        <v>17</v>
      </c>
      <c r="C49" s="1" t="s">
        <v>18</v>
      </c>
      <c r="D49" s="1"/>
      <c r="E49" s="1" t="s">
        <v>20</v>
      </c>
      <c r="F49" s="1" t="s">
        <v>174</v>
      </c>
      <c r="G49" s="1" t="s">
        <v>177</v>
      </c>
      <c r="H49" s="4" t="s">
        <v>58</v>
      </c>
      <c r="I49" s="12"/>
      <c r="J49" s="4"/>
      <c r="K49" s="1">
        <v>5</v>
      </c>
      <c r="L49" s="1" t="s">
        <v>178</v>
      </c>
      <c r="M49" s="1">
        <v>0.52200000000000002</v>
      </c>
      <c r="N49" s="14" t="s">
        <v>29</v>
      </c>
      <c r="O49" s="1" t="s">
        <v>29</v>
      </c>
      <c r="P49" s="1" t="s">
        <v>41</v>
      </c>
      <c r="Q49" s="1">
        <v>3.1</v>
      </c>
      <c r="R49" s="1" t="s">
        <v>42</v>
      </c>
    </row>
    <row r="50" spans="1:18" x14ac:dyDescent="0.35">
      <c r="A50" s="1" t="s">
        <v>186</v>
      </c>
      <c r="B50" t="s">
        <v>17</v>
      </c>
      <c r="C50" s="1" t="s">
        <v>187</v>
      </c>
      <c r="D50" s="1" t="s">
        <v>188</v>
      </c>
      <c r="E50" s="1" t="s">
        <v>20</v>
      </c>
      <c r="F50" s="1" t="s">
        <v>174</v>
      </c>
      <c r="G50" s="1"/>
      <c r="H50" s="4" t="s">
        <v>58</v>
      </c>
      <c r="I50" s="12"/>
      <c r="J50" s="4"/>
      <c r="K50" s="1">
        <v>5</v>
      </c>
      <c r="L50" s="1" t="s">
        <v>94</v>
      </c>
      <c r="M50" s="1">
        <v>0.56799999999999995</v>
      </c>
      <c r="N50" s="14" t="s">
        <v>29</v>
      </c>
      <c r="O50" s="1" t="s">
        <v>29</v>
      </c>
      <c r="P50" s="1" t="s">
        <v>41</v>
      </c>
      <c r="Q50" s="1">
        <v>1.8</v>
      </c>
      <c r="R50" s="1" t="s">
        <v>42</v>
      </c>
    </row>
    <row r="51" spans="1:18" x14ac:dyDescent="0.35">
      <c r="A51" s="1" t="s">
        <v>189</v>
      </c>
      <c r="B51" t="s">
        <v>17</v>
      </c>
      <c r="C51" s="1" t="s">
        <v>187</v>
      </c>
      <c r="D51" s="1"/>
      <c r="E51" s="1" t="s">
        <v>20</v>
      </c>
      <c r="F51" s="1" t="s">
        <v>174</v>
      </c>
      <c r="G51" s="1"/>
      <c r="H51" s="4" t="s">
        <v>58</v>
      </c>
      <c r="I51" s="12"/>
      <c r="J51" s="4"/>
      <c r="K51" s="1">
        <v>5</v>
      </c>
      <c r="L51" s="1" t="s">
        <v>92</v>
      </c>
      <c r="M51" s="1">
        <v>0.52</v>
      </c>
      <c r="N51" s="14" t="s">
        <v>29</v>
      </c>
      <c r="O51" s="1">
        <v>-27.2</v>
      </c>
      <c r="P51" s="1" t="s">
        <v>41</v>
      </c>
      <c r="Q51" s="1">
        <v>14.6</v>
      </c>
      <c r="R51" s="1" t="s">
        <v>42</v>
      </c>
    </row>
    <row r="52" spans="1:18" x14ac:dyDescent="0.35">
      <c r="A52" t="s">
        <v>233</v>
      </c>
      <c r="B52" t="s">
        <v>17</v>
      </c>
      <c r="C52" t="s">
        <v>126</v>
      </c>
      <c r="D52" t="s">
        <v>234</v>
      </c>
      <c r="E52" t="s">
        <v>20</v>
      </c>
      <c r="F52" t="s">
        <v>127</v>
      </c>
      <c r="G52" t="s">
        <v>235</v>
      </c>
      <c r="H52" s="3" t="s">
        <v>22</v>
      </c>
      <c r="K52">
        <v>5</v>
      </c>
      <c r="L52" t="s">
        <v>59</v>
      </c>
      <c r="M52">
        <v>0.56200000000000006</v>
      </c>
      <c r="N52" s="13">
        <v>5.8</v>
      </c>
      <c r="O52">
        <v>-19.899999999999999</v>
      </c>
      <c r="P52">
        <v>16.399999999999999</v>
      </c>
      <c r="Q52">
        <v>47</v>
      </c>
      <c r="R52">
        <v>2.9</v>
      </c>
    </row>
    <row r="53" spans="1:18" x14ac:dyDescent="0.35">
      <c r="A53" t="s">
        <v>245</v>
      </c>
      <c r="B53" t="s">
        <v>17</v>
      </c>
      <c r="C53" t="s">
        <v>126</v>
      </c>
      <c r="D53" t="s">
        <v>234</v>
      </c>
      <c r="E53" t="s">
        <v>20</v>
      </c>
      <c r="F53" t="s">
        <v>127</v>
      </c>
      <c r="G53" t="s">
        <v>246</v>
      </c>
      <c r="H53" s="3" t="s">
        <v>22</v>
      </c>
      <c r="K53">
        <v>5</v>
      </c>
      <c r="L53" t="s">
        <v>139</v>
      </c>
      <c r="M53">
        <v>0.56999999999999995</v>
      </c>
      <c r="N53" s="13">
        <v>6.1</v>
      </c>
      <c r="O53">
        <v>-19.8</v>
      </c>
      <c r="P53">
        <v>15.8</v>
      </c>
      <c r="Q53">
        <v>45.5</v>
      </c>
      <c r="R53">
        <v>2.9</v>
      </c>
    </row>
    <row r="54" spans="1:18" x14ac:dyDescent="0.35">
      <c r="A54" t="s">
        <v>262</v>
      </c>
      <c r="B54" t="s">
        <v>17</v>
      </c>
      <c r="C54" t="s">
        <v>126</v>
      </c>
      <c r="D54" t="s">
        <v>234</v>
      </c>
      <c r="E54" t="s">
        <v>20</v>
      </c>
      <c r="F54" t="s">
        <v>127</v>
      </c>
      <c r="G54" t="s">
        <v>261</v>
      </c>
      <c r="H54" s="3" t="s">
        <v>22</v>
      </c>
      <c r="K54">
        <v>5</v>
      </c>
      <c r="L54" t="s">
        <v>23</v>
      </c>
      <c r="M54">
        <v>0.53200000000000003</v>
      </c>
      <c r="N54" s="13">
        <v>7.4</v>
      </c>
      <c r="O54">
        <v>-19</v>
      </c>
      <c r="P54">
        <v>15.7</v>
      </c>
      <c r="Q54">
        <v>45.8</v>
      </c>
      <c r="R54">
        <v>2.9</v>
      </c>
    </row>
    <row r="55" spans="1:18" x14ac:dyDescent="0.35">
      <c r="A55" t="s">
        <v>129</v>
      </c>
      <c r="B55" t="s">
        <v>17</v>
      </c>
      <c r="C55" t="s">
        <v>126</v>
      </c>
      <c r="E55" t="s">
        <v>20</v>
      </c>
      <c r="F55" t="s">
        <v>127</v>
      </c>
      <c r="G55" t="s">
        <v>130</v>
      </c>
      <c r="H55" s="3" t="s">
        <v>29</v>
      </c>
      <c r="K55">
        <v>2</v>
      </c>
      <c r="L55" t="s">
        <v>131</v>
      </c>
      <c r="M55">
        <v>0.29199999999999998</v>
      </c>
      <c r="N55" s="13">
        <v>6.4</v>
      </c>
      <c r="O55">
        <v>-18.7</v>
      </c>
      <c r="P55">
        <v>17</v>
      </c>
      <c r="Q55">
        <v>47.2</v>
      </c>
      <c r="R55">
        <v>2.8</v>
      </c>
    </row>
    <row r="56" spans="1:18" x14ac:dyDescent="0.35">
      <c r="A56" t="s">
        <v>125</v>
      </c>
      <c r="B56" t="s">
        <v>17</v>
      </c>
      <c r="C56" t="s">
        <v>126</v>
      </c>
      <c r="E56" t="s">
        <v>20</v>
      </c>
      <c r="F56" t="s">
        <v>127</v>
      </c>
      <c r="G56" t="s">
        <v>29</v>
      </c>
      <c r="H56" s="3" t="s">
        <v>29</v>
      </c>
      <c r="K56">
        <v>1</v>
      </c>
      <c r="L56" t="s">
        <v>128</v>
      </c>
      <c r="M56">
        <v>0.6</v>
      </c>
      <c r="N56" s="13">
        <v>8.6999999999999993</v>
      </c>
      <c r="O56">
        <v>-18.5</v>
      </c>
      <c r="P56">
        <v>15.6</v>
      </c>
      <c r="Q56">
        <v>44.6</v>
      </c>
      <c r="R56">
        <v>2.9</v>
      </c>
    </row>
    <row r="57" spans="1:18" x14ac:dyDescent="0.35">
      <c r="A57" t="s">
        <v>239</v>
      </c>
      <c r="B57" t="s">
        <v>17</v>
      </c>
      <c r="C57" t="s">
        <v>47</v>
      </c>
      <c r="E57" t="s">
        <v>20</v>
      </c>
      <c r="F57" t="s">
        <v>127</v>
      </c>
      <c r="G57" t="s">
        <v>240</v>
      </c>
      <c r="H57" s="3" t="s">
        <v>22</v>
      </c>
      <c r="K57">
        <v>5</v>
      </c>
      <c r="L57" t="s">
        <v>241</v>
      </c>
      <c r="M57">
        <v>0.53100000000000003</v>
      </c>
      <c r="N57" s="13">
        <v>5.3</v>
      </c>
      <c r="O57">
        <v>-10</v>
      </c>
      <c r="P57">
        <v>15.4</v>
      </c>
      <c r="Q57">
        <v>45.4</v>
      </c>
      <c r="R57">
        <v>2.9</v>
      </c>
    </row>
    <row r="58" spans="1:18" x14ac:dyDescent="0.35">
      <c r="A58" t="s">
        <v>134</v>
      </c>
      <c r="B58" t="s">
        <v>17</v>
      </c>
      <c r="C58" t="s">
        <v>47</v>
      </c>
      <c r="E58" t="s">
        <v>20</v>
      </c>
      <c r="F58" t="s">
        <v>127</v>
      </c>
      <c r="G58" t="s">
        <v>135</v>
      </c>
      <c r="H58" s="3" t="s">
        <v>22</v>
      </c>
      <c r="K58">
        <v>5</v>
      </c>
      <c r="L58" t="s">
        <v>268</v>
      </c>
      <c r="M58">
        <v>0.52400000000000002</v>
      </c>
      <c r="N58" s="13">
        <v>5.5</v>
      </c>
      <c r="O58">
        <v>-9.3000000000000007</v>
      </c>
      <c r="P58">
        <v>15.7</v>
      </c>
      <c r="Q58">
        <v>45.3</v>
      </c>
      <c r="R58">
        <v>2.9</v>
      </c>
    </row>
    <row r="59" spans="1:18" x14ac:dyDescent="0.35">
      <c r="A59" t="s">
        <v>132</v>
      </c>
      <c r="B59" t="s">
        <v>17</v>
      </c>
      <c r="C59" t="s">
        <v>47</v>
      </c>
      <c r="E59" t="s">
        <v>20</v>
      </c>
      <c r="F59" t="s">
        <v>127</v>
      </c>
      <c r="G59" t="s">
        <v>29</v>
      </c>
      <c r="H59" s="3" t="s">
        <v>29</v>
      </c>
      <c r="K59">
        <v>1</v>
      </c>
      <c r="L59" t="s">
        <v>133</v>
      </c>
      <c r="M59">
        <v>0.53700000000000003</v>
      </c>
      <c r="N59" s="13">
        <v>5.4</v>
      </c>
      <c r="O59">
        <v>-10.8</v>
      </c>
      <c r="P59">
        <v>14.9</v>
      </c>
      <c r="Q59">
        <v>44.4</v>
      </c>
      <c r="R59">
        <v>3</v>
      </c>
    </row>
    <row r="60" spans="1:18" x14ac:dyDescent="0.35">
      <c r="A60" t="s">
        <v>134</v>
      </c>
      <c r="B60" t="s">
        <v>17</v>
      </c>
      <c r="C60" t="s">
        <v>47</v>
      </c>
      <c r="E60" t="s">
        <v>20</v>
      </c>
      <c r="F60" t="s">
        <v>127</v>
      </c>
      <c r="G60" t="s">
        <v>135</v>
      </c>
      <c r="H60" s="3" t="s">
        <v>22</v>
      </c>
      <c r="K60">
        <v>1</v>
      </c>
      <c r="L60" t="s">
        <v>136</v>
      </c>
      <c r="M60">
        <v>0.58099999999999996</v>
      </c>
      <c r="N60" s="13">
        <v>5.7</v>
      </c>
      <c r="O60">
        <v>-8.6999999999999993</v>
      </c>
      <c r="P60">
        <v>15.3</v>
      </c>
      <c r="Q60">
        <v>45.2</v>
      </c>
      <c r="R60">
        <v>3</v>
      </c>
    </row>
    <row r="61" spans="1:18" x14ac:dyDescent="0.35">
      <c r="A61" t="s">
        <v>258</v>
      </c>
      <c r="B61" t="s">
        <v>17</v>
      </c>
      <c r="C61" t="s">
        <v>47</v>
      </c>
      <c r="E61" t="s">
        <v>20</v>
      </c>
      <c r="F61" t="s">
        <v>127</v>
      </c>
      <c r="G61" t="s">
        <v>259</v>
      </c>
      <c r="H61" s="3" t="s">
        <v>29</v>
      </c>
      <c r="K61">
        <v>5</v>
      </c>
      <c r="L61" t="s">
        <v>101</v>
      </c>
      <c r="M61">
        <v>0.54400000000000004</v>
      </c>
      <c r="N61" s="13">
        <v>7.2</v>
      </c>
      <c r="O61">
        <v>-11.2</v>
      </c>
      <c r="P61">
        <v>14.6</v>
      </c>
      <c r="Q61">
        <v>43.8</v>
      </c>
      <c r="R61">
        <v>3</v>
      </c>
    </row>
    <row r="62" spans="1:18" x14ac:dyDescent="0.35">
      <c r="A62" t="s">
        <v>272</v>
      </c>
      <c r="B62" t="s">
        <v>17</v>
      </c>
      <c r="C62" t="s">
        <v>47</v>
      </c>
      <c r="E62" t="s">
        <v>20</v>
      </c>
      <c r="F62" t="s">
        <v>127</v>
      </c>
      <c r="G62" t="s">
        <v>270</v>
      </c>
      <c r="H62" s="3" t="s">
        <v>22</v>
      </c>
      <c r="K62">
        <v>5</v>
      </c>
      <c r="L62" t="s">
        <v>143</v>
      </c>
      <c r="M62">
        <v>0.56999999999999995</v>
      </c>
      <c r="N62" s="13">
        <v>5.7</v>
      </c>
      <c r="O62">
        <v>-9.6999999999999993</v>
      </c>
      <c r="P62">
        <v>14.7</v>
      </c>
      <c r="Q62">
        <v>45.4</v>
      </c>
      <c r="R62">
        <v>3.1</v>
      </c>
    </row>
    <row r="63" spans="1:18" x14ac:dyDescent="0.35">
      <c r="A63" s="1" t="s">
        <v>137</v>
      </c>
      <c r="B63" s="1" t="s">
        <v>17</v>
      </c>
      <c r="C63" s="1" t="s">
        <v>61</v>
      </c>
      <c r="D63" s="1"/>
      <c r="E63" s="1" t="s">
        <v>20</v>
      </c>
      <c r="F63" s="1" t="s">
        <v>127</v>
      </c>
      <c r="G63" s="1" t="s">
        <v>138</v>
      </c>
      <c r="H63" s="4" t="s">
        <v>58</v>
      </c>
      <c r="I63" s="12"/>
      <c r="J63" s="4"/>
      <c r="K63" s="1">
        <v>2</v>
      </c>
      <c r="L63" s="1" t="s">
        <v>139</v>
      </c>
      <c r="M63" s="1">
        <v>0.29199999999999998</v>
      </c>
      <c r="N63" s="14" t="s">
        <v>29</v>
      </c>
      <c r="O63" s="1">
        <v>-27.7</v>
      </c>
      <c r="P63" s="1" t="s">
        <v>41</v>
      </c>
      <c r="Q63" s="1">
        <v>37.5</v>
      </c>
      <c r="R63" s="1" t="s">
        <v>42</v>
      </c>
    </row>
    <row r="64" spans="1:18" x14ac:dyDescent="0.35">
      <c r="A64" t="s">
        <v>164</v>
      </c>
      <c r="B64" t="s">
        <v>17</v>
      </c>
      <c r="C64" t="s">
        <v>18</v>
      </c>
      <c r="E64" t="s">
        <v>20</v>
      </c>
      <c r="F64" t="s">
        <v>127</v>
      </c>
      <c r="G64" t="s">
        <v>165</v>
      </c>
      <c r="H64" s="3" t="s">
        <v>29</v>
      </c>
      <c r="K64">
        <v>2</v>
      </c>
      <c r="L64" t="s">
        <v>166</v>
      </c>
      <c r="M64">
        <v>0.28599999999999998</v>
      </c>
      <c r="N64" s="13">
        <v>6.9</v>
      </c>
      <c r="O64">
        <v>-19.3</v>
      </c>
      <c r="P64">
        <v>17.3</v>
      </c>
      <c r="Q64">
        <v>47.4</v>
      </c>
      <c r="R64">
        <v>2.7</v>
      </c>
    </row>
    <row r="65" spans="1:18" x14ac:dyDescent="0.35">
      <c r="A65" t="s">
        <v>144</v>
      </c>
      <c r="B65" t="s">
        <v>17</v>
      </c>
      <c r="C65" t="s">
        <v>18</v>
      </c>
      <c r="E65" t="s">
        <v>20</v>
      </c>
      <c r="F65" t="s">
        <v>127</v>
      </c>
      <c r="G65" t="s">
        <v>29</v>
      </c>
      <c r="H65" s="3" t="s">
        <v>29</v>
      </c>
      <c r="K65">
        <v>1</v>
      </c>
      <c r="L65" t="s">
        <v>145</v>
      </c>
      <c r="M65">
        <v>0.53600000000000003</v>
      </c>
      <c r="N65" s="13">
        <v>5.3</v>
      </c>
      <c r="O65">
        <v>-19.7</v>
      </c>
      <c r="P65">
        <v>15.8</v>
      </c>
      <c r="Q65">
        <v>45</v>
      </c>
      <c r="R65">
        <v>2.8</v>
      </c>
    </row>
    <row r="66" spans="1:18" x14ac:dyDescent="0.35">
      <c r="A66" t="s">
        <v>151</v>
      </c>
      <c r="B66" t="s">
        <v>17</v>
      </c>
      <c r="C66" t="s">
        <v>18</v>
      </c>
      <c r="E66" t="s">
        <v>20</v>
      </c>
      <c r="F66" t="s">
        <v>127</v>
      </c>
      <c r="G66" t="s">
        <v>149</v>
      </c>
      <c r="H66" s="3" t="s">
        <v>22</v>
      </c>
      <c r="K66">
        <v>2</v>
      </c>
      <c r="L66" t="s">
        <v>152</v>
      </c>
      <c r="M66">
        <v>0.29699999999999999</v>
      </c>
      <c r="N66" s="13">
        <v>7.9</v>
      </c>
      <c r="O66">
        <v>-19</v>
      </c>
      <c r="P66">
        <v>15.8</v>
      </c>
      <c r="Q66">
        <v>44.8</v>
      </c>
      <c r="R66">
        <v>2.8</v>
      </c>
    </row>
    <row r="67" spans="1:18" x14ac:dyDescent="0.35">
      <c r="A67" t="s">
        <v>153</v>
      </c>
      <c r="B67" t="s">
        <v>17</v>
      </c>
      <c r="C67" t="s">
        <v>18</v>
      </c>
      <c r="E67" t="s">
        <v>20</v>
      </c>
      <c r="F67" t="s">
        <v>127</v>
      </c>
      <c r="G67" t="s">
        <v>154</v>
      </c>
      <c r="H67" s="3" t="s">
        <v>58</v>
      </c>
      <c r="K67">
        <v>2</v>
      </c>
      <c r="L67" t="s">
        <v>40</v>
      </c>
      <c r="M67">
        <v>0.28100000000000003</v>
      </c>
      <c r="N67" s="13">
        <v>8</v>
      </c>
      <c r="O67">
        <v>-18.100000000000001</v>
      </c>
      <c r="P67">
        <v>16.399999999999999</v>
      </c>
      <c r="Q67">
        <v>45.4</v>
      </c>
      <c r="R67">
        <v>2.8</v>
      </c>
    </row>
    <row r="68" spans="1:18" x14ac:dyDescent="0.35">
      <c r="A68" t="s">
        <v>155</v>
      </c>
      <c r="B68" t="s">
        <v>17</v>
      </c>
      <c r="C68" t="s">
        <v>18</v>
      </c>
      <c r="E68" t="s">
        <v>20</v>
      </c>
      <c r="F68" t="s">
        <v>127</v>
      </c>
      <c r="G68" t="s">
        <v>29</v>
      </c>
      <c r="H68" s="3" t="s">
        <v>29</v>
      </c>
      <c r="K68">
        <v>1</v>
      </c>
      <c r="L68" t="s">
        <v>156</v>
      </c>
      <c r="M68">
        <v>0.51500000000000001</v>
      </c>
      <c r="N68" s="13">
        <v>6.2</v>
      </c>
      <c r="O68">
        <v>-19.899999999999999</v>
      </c>
      <c r="P68">
        <v>16.100000000000001</v>
      </c>
      <c r="Q68">
        <v>45.6</v>
      </c>
      <c r="R68">
        <v>2.8</v>
      </c>
    </row>
    <row r="69" spans="1:18" x14ac:dyDescent="0.35">
      <c r="A69" t="s">
        <v>157</v>
      </c>
      <c r="B69" t="s">
        <v>17</v>
      </c>
      <c r="C69" t="s">
        <v>18</v>
      </c>
      <c r="E69" t="s">
        <v>20</v>
      </c>
      <c r="F69" t="s">
        <v>127</v>
      </c>
      <c r="G69" t="s">
        <v>158</v>
      </c>
      <c r="H69" s="3" t="s">
        <v>29</v>
      </c>
      <c r="K69">
        <v>2</v>
      </c>
      <c r="L69" t="s">
        <v>159</v>
      </c>
      <c r="M69">
        <v>0.28299999999999997</v>
      </c>
      <c r="N69" s="13">
        <v>6.1</v>
      </c>
      <c r="O69">
        <v>-19.600000000000001</v>
      </c>
      <c r="P69">
        <v>16.8</v>
      </c>
      <c r="Q69">
        <v>46.8</v>
      </c>
      <c r="R69">
        <v>2.8</v>
      </c>
    </row>
    <row r="70" spans="1:18" x14ac:dyDescent="0.35">
      <c r="A70" t="s">
        <v>160</v>
      </c>
      <c r="B70" t="s">
        <v>17</v>
      </c>
      <c r="C70" t="s">
        <v>18</v>
      </c>
      <c r="E70" t="s">
        <v>20</v>
      </c>
      <c r="F70" t="s">
        <v>127</v>
      </c>
      <c r="G70" t="s">
        <v>130</v>
      </c>
      <c r="H70" s="3" t="s">
        <v>29</v>
      </c>
      <c r="K70">
        <v>2</v>
      </c>
      <c r="L70" t="s">
        <v>161</v>
      </c>
      <c r="M70">
        <v>0.29699999999999999</v>
      </c>
      <c r="N70" s="13">
        <v>6.3</v>
      </c>
      <c r="O70">
        <v>-18.399999999999999</v>
      </c>
      <c r="P70">
        <v>17.100000000000001</v>
      </c>
      <c r="Q70">
        <v>47.2</v>
      </c>
      <c r="R70">
        <v>2.8</v>
      </c>
    </row>
    <row r="71" spans="1:18" x14ac:dyDescent="0.35">
      <c r="A71" t="s">
        <v>242</v>
      </c>
      <c r="B71" t="s">
        <v>17</v>
      </c>
      <c r="C71" t="s">
        <v>18</v>
      </c>
      <c r="E71" t="s">
        <v>20</v>
      </c>
      <c r="F71" t="s">
        <v>127</v>
      </c>
      <c r="G71" t="s">
        <v>243</v>
      </c>
      <c r="H71" s="3" t="s">
        <v>29</v>
      </c>
      <c r="K71">
        <v>5</v>
      </c>
      <c r="L71" t="s">
        <v>244</v>
      </c>
      <c r="M71">
        <v>0.58299999999999996</v>
      </c>
      <c r="N71" s="13">
        <v>5.2</v>
      </c>
      <c r="O71">
        <v>-20.8</v>
      </c>
      <c r="P71">
        <v>16.100000000000001</v>
      </c>
      <c r="Q71">
        <v>45.4</v>
      </c>
      <c r="R71">
        <v>2.8</v>
      </c>
    </row>
    <row r="72" spans="1:18" x14ac:dyDescent="0.35">
      <c r="A72" t="s">
        <v>260</v>
      </c>
      <c r="B72" t="s">
        <v>17</v>
      </c>
      <c r="C72" t="s">
        <v>18</v>
      </c>
      <c r="E72" t="s">
        <v>20</v>
      </c>
      <c r="F72" t="s">
        <v>127</v>
      </c>
      <c r="G72" t="s">
        <v>261</v>
      </c>
      <c r="H72" s="3" t="s">
        <v>22</v>
      </c>
      <c r="K72">
        <v>5</v>
      </c>
      <c r="L72" t="s">
        <v>62</v>
      </c>
      <c r="M72">
        <v>0.55500000000000005</v>
      </c>
      <c r="N72" s="13">
        <v>5.8</v>
      </c>
      <c r="O72">
        <v>-20.399999999999999</v>
      </c>
      <c r="P72">
        <v>16.2</v>
      </c>
      <c r="Q72">
        <v>45.8</v>
      </c>
      <c r="R72">
        <v>2.8</v>
      </c>
    </row>
    <row r="73" spans="1:18" x14ac:dyDescent="0.35">
      <c r="A73" t="s">
        <v>265</v>
      </c>
      <c r="B73" t="s">
        <v>17</v>
      </c>
      <c r="C73" t="s">
        <v>18</v>
      </c>
      <c r="E73" t="s">
        <v>20</v>
      </c>
      <c r="F73" t="s">
        <v>127</v>
      </c>
      <c r="G73" t="s">
        <v>264</v>
      </c>
      <c r="H73" s="3" t="s">
        <v>22</v>
      </c>
      <c r="K73">
        <v>5</v>
      </c>
      <c r="L73" t="s">
        <v>266</v>
      </c>
      <c r="M73">
        <v>0.53300000000000003</v>
      </c>
      <c r="N73" s="13">
        <v>5.9</v>
      </c>
      <c r="O73">
        <v>-19.5</v>
      </c>
      <c r="P73">
        <v>16.8</v>
      </c>
      <c r="Q73">
        <v>46.7</v>
      </c>
      <c r="R73">
        <v>2.8</v>
      </c>
    </row>
    <row r="74" spans="1:18" x14ac:dyDescent="0.35">
      <c r="A74" t="s">
        <v>267</v>
      </c>
      <c r="B74" t="s">
        <v>17</v>
      </c>
      <c r="C74" t="s">
        <v>18</v>
      </c>
      <c r="E74" t="s">
        <v>20</v>
      </c>
      <c r="F74" t="s">
        <v>127</v>
      </c>
      <c r="G74" t="s">
        <v>264</v>
      </c>
      <c r="H74" s="3" t="s">
        <v>22</v>
      </c>
      <c r="K74">
        <v>5</v>
      </c>
      <c r="L74" t="s">
        <v>131</v>
      </c>
      <c r="M74">
        <v>0.52200000000000002</v>
      </c>
      <c r="N74" s="13">
        <v>7.9</v>
      </c>
      <c r="O74">
        <v>-18.5</v>
      </c>
      <c r="P74">
        <v>16.2</v>
      </c>
      <c r="Q74">
        <v>46.2</v>
      </c>
      <c r="R74">
        <v>2.8</v>
      </c>
    </row>
    <row r="75" spans="1:18" x14ac:dyDescent="0.35">
      <c r="A75" t="s">
        <v>146</v>
      </c>
      <c r="B75" t="s">
        <v>17</v>
      </c>
      <c r="C75" t="s">
        <v>18</v>
      </c>
      <c r="E75" t="s">
        <v>20</v>
      </c>
      <c r="F75" t="s">
        <v>127</v>
      </c>
      <c r="G75" t="s">
        <v>29</v>
      </c>
      <c r="H75" s="3" t="s">
        <v>29</v>
      </c>
      <c r="K75">
        <v>1</v>
      </c>
      <c r="L75" t="s">
        <v>147</v>
      </c>
      <c r="M75">
        <v>0.58899999999999997</v>
      </c>
      <c r="N75" s="13">
        <v>7.1</v>
      </c>
      <c r="O75">
        <v>-19.399999999999999</v>
      </c>
      <c r="P75">
        <v>15.1</v>
      </c>
      <c r="Q75">
        <v>43.8</v>
      </c>
      <c r="R75">
        <v>2.9</v>
      </c>
    </row>
    <row r="76" spans="1:18" x14ac:dyDescent="0.35">
      <c r="A76" t="s">
        <v>148</v>
      </c>
      <c r="B76" t="s">
        <v>17</v>
      </c>
      <c r="C76" t="s">
        <v>18</v>
      </c>
      <c r="E76" t="s">
        <v>20</v>
      </c>
      <c r="F76" t="s">
        <v>127</v>
      </c>
      <c r="G76" t="s">
        <v>149</v>
      </c>
      <c r="H76" s="3" t="s">
        <v>22</v>
      </c>
      <c r="K76">
        <v>2</v>
      </c>
      <c r="L76" t="s">
        <v>150</v>
      </c>
      <c r="M76">
        <v>0.29499999999999998</v>
      </c>
      <c r="N76" s="13">
        <v>4.7</v>
      </c>
      <c r="O76">
        <v>-19.5</v>
      </c>
      <c r="P76">
        <v>15.7</v>
      </c>
      <c r="Q76">
        <v>46.2</v>
      </c>
      <c r="R76">
        <v>2.9</v>
      </c>
    </row>
    <row r="77" spans="1:18" x14ac:dyDescent="0.35">
      <c r="A77" t="s">
        <v>162</v>
      </c>
      <c r="B77" t="s">
        <v>17</v>
      </c>
      <c r="C77" t="s">
        <v>18</v>
      </c>
      <c r="E77" t="s">
        <v>20</v>
      </c>
      <c r="F77" t="s">
        <v>127</v>
      </c>
      <c r="G77" t="s">
        <v>149</v>
      </c>
      <c r="H77" s="3" t="s">
        <v>29</v>
      </c>
      <c r="K77">
        <v>2</v>
      </c>
      <c r="L77" t="s">
        <v>163</v>
      </c>
      <c r="M77">
        <v>0.28999999999999998</v>
      </c>
      <c r="N77" s="13">
        <v>6</v>
      </c>
      <c r="O77">
        <v>-19.8</v>
      </c>
      <c r="P77">
        <v>15.8</v>
      </c>
      <c r="Q77">
        <v>46.4</v>
      </c>
      <c r="R77">
        <v>2.9</v>
      </c>
    </row>
    <row r="78" spans="1:18" x14ac:dyDescent="0.35">
      <c r="A78" t="s">
        <v>231</v>
      </c>
      <c r="B78" t="s">
        <v>17</v>
      </c>
      <c r="C78" t="s">
        <v>18</v>
      </c>
      <c r="E78" t="s">
        <v>20</v>
      </c>
      <c r="F78" t="s">
        <v>127</v>
      </c>
      <c r="G78" t="s">
        <v>232</v>
      </c>
      <c r="H78" s="3" t="s">
        <v>22</v>
      </c>
      <c r="K78">
        <v>5</v>
      </c>
      <c r="L78" t="s">
        <v>54</v>
      </c>
      <c r="M78">
        <v>0.52500000000000002</v>
      </c>
      <c r="N78" s="13">
        <v>5.3</v>
      </c>
      <c r="O78">
        <v>-20.7</v>
      </c>
      <c r="P78">
        <v>15.8</v>
      </c>
      <c r="Q78">
        <v>45.6</v>
      </c>
      <c r="R78">
        <v>2.9</v>
      </c>
    </row>
    <row r="79" spans="1:18" x14ac:dyDescent="0.35">
      <c r="A79" t="s">
        <v>236</v>
      </c>
      <c r="B79" t="s">
        <v>17</v>
      </c>
      <c r="C79" t="s">
        <v>18</v>
      </c>
      <c r="E79" t="s">
        <v>20</v>
      </c>
      <c r="F79" t="s">
        <v>127</v>
      </c>
      <c r="G79" t="s">
        <v>237</v>
      </c>
      <c r="H79" s="3" t="s">
        <v>22</v>
      </c>
      <c r="K79">
        <v>5</v>
      </c>
      <c r="L79" t="s">
        <v>238</v>
      </c>
      <c r="M79">
        <v>0.56399999999999995</v>
      </c>
      <c r="N79" s="13">
        <v>7.5</v>
      </c>
      <c r="O79">
        <v>-17.5</v>
      </c>
      <c r="P79">
        <v>15.7</v>
      </c>
      <c r="Q79">
        <v>45.1</v>
      </c>
      <c r="R79">
        <v>2.9</v>
      </c>
    </row>
    <row r="80" spans="1:18" x14ac:dyDescent="0.35">
      <c r="A80" t="s">
        <v>247</v>
      </c>
      <c r="B80" t="s">
        <v>17</v>
      </c>
      <c r="C80" t="s">
        <v>18</v>
      </c>
      <c r="E80" t="s">
        <v>20</v>
      </c>
      <c r="F80" t="s">
        <v>127</v>
      </c>
      <c r="G80" t="s">
        <v>246</v>
      </c>
      <c r="H80" s="3" t="s">
        <v>22</v>
      </c>
      <c r="K80">
        <v>5</v>
      </c>
      <c r="L80" t="s">
        <v>90</v>
      </c>
      <c r="M80">
        <v>0.57099999999999995</v>
      </c>
      <c r="N80" s="13">
        <v>5.3</v>
      </c>
      <c r="O80">
        <v>-20.7</v>
      </c>
      <c r="P80">
        <v>15.9</v>
      </c>
      <c r="Q80">
        <v>45.8</v>
      </c>
      <c r="R80">
        <v>2.9</v>
      </c>
    </row>
    <row r="81" spans="1:18" x14ac:dyDescent="0.35">
      <c r="A81" t="s">
        <v>248</v>
      </c>
      <c r="B81" t="s">
        <v>17</v>
      </c>
      <c r="C81" t="s">
        <v>18</v>
      </c>
      <c r="E81" t="s">
        <v>20</v>
      </c>
      <c r="F81" t="s">
        <v>127</v>
      </c>
      <c r="G81" t="s">
        <v>249</v>
      </c>
      <c r="H81" s="3" t="s">
        <v>22</v>
      </c>
      <c r="K81">
        <v>5</v>
      </c>
      <c r="L81" t="s">
        <v>250</v>
      </c>
      <c r="M81">
        <v>0.54300000000000004</v>
      </c>
      <c r="N81" s="13">
        <v>5.9</v>
      </c>
      <c r="O81">
        <v>-17.899999999999999</v>
      </c>
      <c r="P81">
        <v>9.1</v>
      </c>
      <c r="Q81">
        <v>26</v>
      </c>
      <c r="R81">
        <v>2.9</v>
      </c>
    </row>
    <row r="82" spans="1:18" x14ac:dyDescent="0.35">
      <c r="A82" t="s">
        <v>251</v>
      </c>
      <c r="B82" t="s">
        <v>17</v>
      </c>
      <c r="C82" t="s">
        <v>18</v>
      </c>
      <c r="E82" t="s">
        <v>20</v>
      </c>
      <c r="F82" t="s">
        <v>127</v>
      </c>
      <c r="G82" t="s">
        <v>252</v>
      </c>
      <c r="H82" s="3" t="s">
        <v>22</v>
      </c>
      <c r="K82">
        <v>5</v>
      </c>
      <c r="L82" t="s">
        <v>253</v>
      </c>
      <c r="M82">
        <v>0.57199999999999995</v>
      </c>
      <c r="N82" s="13">
        <v>7.3</v>
      </c>
      <c r="O82">
        <v>-17.899999999999999</v>
      </c>
      <c r="P82">
        <v>15.4</v>
      </c>
      <c r="Q82">
        <v>44.4</v>
      </c>
      <c r="R82">
        <v>2.9</v>
      </c>
    </row>
    <row r="83" spans="1:18" x14ac:dyDescent="0.35">
      <c r="A83" t="s">
        <v>263</v>
      </c>
      <c r="B83" t="s">
        <v>17</v>
      </c>
      <c r="C83" t="s">
        <v>18</v>
      </c>
      <c r="E83" t="s">
        <v>20</v>
      </c>
      <c r="F83" t="s">
        <v>127</v>
      </c>
      <c r="G83" t="s">
        <v>264</v>
      </c>
      <c r="H83" s="3" t="s">
        <v>22</v>
      </c>
      <c r="K83">
        <v>5</v>
      </c>
      <c r="L83" t="s">
        <v>85</v>
      </c>
      <c r="M83">
        <v>0.58199999999999996</v>
      </c>
      <c r="N83" s="13">
        <v>6.8</v>
      </c>
      <c r="O83">
        <v>-19.899999999999999</v>
      </c>
      <c r="P83">
        <v>15.4</v>
      </c>
      <c r="Q83">
        <v>44.3</v>
      </c>
      <c r="R83">
        <v>2.9</v>
      </c>
    </row>
    <row r="84" spans="1:18" x14ac:dyDescent="0.35">
      <c r="A84" t="s">
        <v>269</v>
      </c>
      <c r="B84" t="s">
        <v>17</v>
      </c>
      <c r="C84" t="s">
        <v>18</v>
      </c>
      <c r="E84" t="s">
        <v>20</v>
      </c>
      <c r="F84" t="s">
        <v>127</v>
      </c>
      <c r="G84" t="s">
        <v>270</v>
      </c>
      <c r="H84" s="3" t="s">
        <v>22</v>
      </c>
      <c r="K84">
        <v>5</v>
      </c>
      <c r="L84" t="s">
        <v>271</v>
      </c>
      <c r="M84">
        <v>0.55000000000000004</v>
      </c>
      <c r="N84" s="13">
        <v>6</v>
      </c>
      <c r="O84">
        <v>-19.8</v>
      </c>
      <c r="P84">
        <v>14.4</v>
      </c>
      <c r="Q84">
        <v>43.5</v>
      </c>
      <c r="R84">
        <v>3</v>
      </c>
    </row>
    <row r="85" spans="1:18" x14ac:dyDescent="0.35">
      <c r="A85" s="1" t="s">
        <v>141</v>
      </c>
      <c r="B85" t="s">
        <v>17</v>
      </c>
      <c r="C85" s="1" t="s">
        <v>18</v>
      </c>
      <c r="D85" s="1"/>
      <c r="E85" s="1" t="s">
        <v>20</v>
      </c>
      <c r="F85" s="1" t="s">
        <v>127</v>
      </c>
      <c r="G85" s="1" t="s">
        <v>142</v>
      </c>
      <c r="H85" s="4" t="s">
        <v>22</v>
      </c>
      <c r="I85" s="12"/>
      <c r="J85" s="4"/>
      <c r="K85" s="1">
        <v>2</v>
      </c>
      <c r="L85" s="1" t="s">
        <v>143</v>
      </c>
      <c r="M85" s="1">
        <v>0.28399999999999997</v>
      </c>
      <c r="N85" s="14" t="s">
        <v>29</v>
      </c>
      <c r="O85" s="1" t="s">
        <v>29</v>
      </c>
      <c r="P85" s="1" t="s">
        <v>41</v>
      </c>
      <c r="Q85" s="1">
        <v>4.7</v>
      </c>
      <c r="R85" s="1" t="s">
        <v>42</v>
      </c>
    </row>
    <row r="86" spans="1:18" x14ac:dyDescent="0.35">
      <c r="A86" t="s">
        <v>281</v>
      </c>
      <c r="B86" t="s">
        <v>17</v>
      </c>
      <c r="C86" t="s">
        <v>18</v>
      </c>
      <c r="E86" t="s">
        <v>20</v>
      </c>
      <c r="F86" t="s">
        <v>127</v>
      </c>
      <c r="G86" t="s">
        <v>29</v>
      </c>
      <c r="H86" s="3" t="s">
        <v>29</v>
      </c>
      <c r="K86">
        <v>1</v>
      </c>
      <c r="L86" t="s">
        <v>140</v>
      </c>
      <c r="M86">
        <v>0.57099999999999995</v>
      </c>
      <c r="N86" s="13">
        <v>6.5</v>
      </c>
      <c r="O86">
        <v>-19.899999999999999</v>
      </c>
      <c r="P86">
        <v>15</v>
      </c>
      <c r="Q86">
        <v>44.8</v>
      </c>
      <c r="R86">
        <v>3</v>
      </c>
    </row>
    <row r="87" spans="1:18" x14ac:dyDescent="0.35">
      <c r="A87" t="s">
        <v>254</v>
      </c>
      <c r="B87" t="s">
        <v>17</v>
      </c>
      <c r="C87" t="s">
        <v>255</v>
      </c>
      <c r="E87" t="s">
        <v>20</v>
      </c>
      <c r="F87" t="s">
        <v>127</v>
      </c>
      <c r="G87" t="s">
        <v>256</v>
      </c>
      <c r="H87" s="3" t="s">
        <v>22</v>
      </c>
      <c r="K87">
        <v>5</v>
      </c>
      <c r="L87" t="s">
        <v>257</v>
      </c>
      <c r="M87">
        <v>0.624</v>
      </c>
      <c r="N87" s="13">
        <v>5.8</v>
      </c>
      <c r="O87">
        <v>-20.399999999999999</v>
      </c>
      <c r="P87">
        <v>15.3</v>
      </c>
      <c r="Q87">
        <v>45</v>
      </c>
      <c r="R87">
        <v>2.9</v>
      </c>
    </row>
    <row r="88" spans="1:18" x14ac:dyDescent="0.35">
      <c r="A88" t="s">
        <v>229</v>
      </c>
      <c r="B88" t="s">
        <v>17</v>
      </c>
      <c r="C88" t="s">
        <v>47</v>
      </c>
      <c r="D88" t="s">
        <v>228</v>
      </c>
      <c r="E88" t="s">
        <v>20</v>
      </c>
      <c r="F88" t="s">
        <v>223</v>
      </c>
      <c r="H88" s="3" t="s">
        <v>29</v>
      </c>
      <c r="K88">
        <v>5</v>
      </c>
      <c r="L88" t="s">
        <v>163</v>
      </c>
      <c r="M88">
        <v>0.51600000000000001</v>
      </c>
      <c r="N88" s="13">
        <v>7.9</v>
      </c>
      <c r="O88">
        <v>-8.3000000000000007</v>
      </c>
      <c r="P88">
        <v>16.3</v>
      </c>
      <c r="Q88">
        <v>45.7</v>
      </c>
      <c r="R88">
        <v>2.8</v>
      </c>
    </row>
    <row r="89" spans="1:18" s="2" customFormat="1" x14ac:dyDescent="0.35">
      <c r="A89" t="s">
        <v>230</v>
      </c>
      <c r="B89" t="s">
        <v>17</v>
      </c>
      <c r="C89" t="s">
        <v>47</v>
      </c>
      <c r="D89" t="s">
        <v>228</v>
      </c>
      <c r="E89" t="s">
        <v>20</v>
      </c>
      <c r="F89" t="s">
        <v>223</v>
      </c>
      <c r="G89"/>
      <c r="H89" s="3" t="s">
        <v>29</v>
      </c>
      <c r="I89" s="9"/>
      <c r="J89" s="3"/>
      <c r="K89">
        <v>5</v>
      </c>
      <c r="L89" t="s">
        <v>150</v>
      </c>
      <c r="M89">
        <v>0.55100000000000005</v>
      </c>
      <c r="N89" s="13">
        <v>6.3</v>
      </c>
      <c r="O89">
        <v>-9</v>
      </c>
      <c r="P89">
        <v>16.5</v>
      </c>
      <c r="Q89">
        <v>46.5</v>
      </c>
      <c r="R89">
        <v>2.8</v>
      </c>
    </row>
    <row r="90" spans="1:18" s="1" customFormat="1" x14ac:dyDescent="0.35">
      <c r="A90" t="s">
        <v>227</v>
      </c>
      <c r="B90" t="s">
        <v>17</v>
      </c>
      <c r="C90" t="s">
        <v>47</v>
      </c>
      <c r="D90" t="s">
        <v>228</v>
      </c>
      <c r="E90" t="s">
        <v>20</v>
      </c>
      <c r="F90" t="s">
        <v>223</v>
      </c>
      <c r="G90"/>
      <c r="H90" s="3" t="s">
        <v>29</v>
      </c>
      <c r="I90" s="9"/>
      <c r="J90" s="3"/>
      <c r="K90">
        <v>5</v>
      </c>
      <c r="L90" t="s">
        <v>166</v>
      </c>
      <c r="M90">
        <v>0.52500000000000002</v>
      </c>
      <c r="N90" s="13">
        <v>7.6</v>
      </c>
      <c r="O90">
        <v>-8.9</v>
      </c>
      <c r="P90">
        <v>15.5</v>
      </c>
      <c r="Q90">
        <v>44.6</v>
      </c>
      <c r="R90">
        <v>2.9</v>
      </c>
    </row>
    <row r="91" spans="1:18" s="1" customFormat="1" x14ac:dyDescent="0.35">
      <c r="A91" t="s">
        <v>221</v>
      </c>
      <c r="B91" t="s">
        <v>17</v>
      </c>
      <c r="C91" t="s">
        <v>47</v>
      </c>
      <c r="D91" t="s">
        <v>222</v>
      </c>
      <c r="E91" t="s">
        <v>20</v>
      </c>
      <c r="F91" t="s">
        <v>223</v>
      </c>
      <c r="G91" t="s">
        <v>224</v>
      </c>
      <c r="H91" s="3" t="s">
        <v>29</v>
      </c>
      <c r="I91" s="9"/>
      <c r="J91" s="3"/>
      <c r="K91">
        <v>5</v>
      </c>
      <c r="L91" t="s">
        <v>65</v>
      </c>
      <c r="M91">
        <v>0.56399999999999995</v>
      </c>
      <c r="N91" s="13">
        <v>7.7</v>
      </c>
      <c r="O91">
        <v>-8.1</v>
      </c>
      <c r="P91">
        <v>14.5</v>
      </c>
      <c r="Q91">
        <v>43.1</v>
      </c>
      <c r="R91">
        <v>3</v>
      </c>
    </row>
    <row r="92" spans="1:18" s="1" customFormat="1" x14ac:dyDescent="0.35">
      <c r="A92" s="1" t="s">
        <v>225</v>
      </c>
      <c r="B92" t="s">
        <v>17</v>
      </c>
      <c r="C92" s="1" t="s">
        <v>47</v>
      </c>
      <c r="D92" s="1" t="s">
        <v>222</v>
      </c>
      <c r="E92" s="1" t="s">
        <v>20</v>
      </c>
      <c r="F92" s="1" t="s">
        <v>223</v>
      </c>
      <c r="H92" s="4" t="s">
        <v>29</v>
      </c>
      <c r="I92" s="12"/>
      <c r="J92" s="4"/>
      <c r="K92" s="1">
        <v>5</v>
      </c>
      <c r="L92" s="1" t="s">
        <v>226</v>
      </c>
      <c r="M92" s="1">
        <v>0.56499999999999995</v>
      </c>
      <c r="N92" s="14" t="s">
        <v>29</v>
      </c>
      <c r="O92" s="1">
        <v>-27.3</v>
      </c>
      <c r="P92" s="1">
        <v>0.7</v>
      </c>
      <c r="Q92" s="1">
        <v>17</v>
      </c>
      <c r="R92" s="1">
        <v>24.1</v>
      </c>
    </row>
    <row r="93" spans="1:18" s="1" customFormat="1" x14ac:dyDescent="0.35">
      <c r="A93" t="s">
        <v>214</v>
      </c>
      <c r="B93" t="s">
        <v>17</v>
      </c>
      <c r="C93" t="s">
        <v>18</v>
      </c>
      <c r="D93"/>
      <c r="E93" t="s">
        <v>20</v>
      </c>
      <c r="F93" t="s">
        <v>215</v>
      </c>
      <c r="G93" t="s">
        <v>216</v>
      </c>
      <c r="H93" s="3" t="s">
        <v>58</v>
      </c>
      <c r="I93" s="9"/>
      <c r="J93" s="3"/>
      <c r="K93">
        <v>5</v>
      </c>
      <c r="L93" t="s">
        <v>217</v>
      </c>
      <c r="M93">
        <v>0.57799999999999996</v>
      </c>
      <c r="N93" s="13">
        <v>5.4</v>
      </c>
      <c r="O93">
        <v>-19.100000000000001</v>
      </c>
      <c r="P93">
        <v>16</v>
      </c>
      <c r="Q93">
        <v>44.4</v>
      </c>
      <c r="R93">
        <v>2.8</v>
      </c>
    </row>
    <row r="94" spans="1:18" s="1" customFormat="1" x14ac:dyDescent="0.35">
      <c r="A94" t="s">
        <v>218</v>
      </c>
      <c r="B94" t="s">
        <v>17</v>
      </c>
      <c r="C94" t="s">
        <v>18</v>
      </c>
      <c r="D94"/>
      <c r="E94" t="s">
        <v>20</v>
      </c>
      <c r="F94" t="s">
        <v>215</v>
      </c>
      <c r="G94" t="s">
        <v>219</v>
      </c>
      <c r="H94" s="3" t="s">
        <v>58</v>
      </c>
      <c r="I94" s="9"/>
      <c r="J94" s="3"/>
      <c r="K94">
        <v>5</v>
      </c>
      <c r="L94" t="s">
        <v>220</v>
      </c>
      <c r="M94">
        <v>0.57499999999999996</v>
      </c>
      <c r="N94" s="13">
        <v>5.3</v>
      </c>
      <c r="O94">
        <v>-19.399999999999999</v>
      </c>
      <c r="P94">
        <v>16.2</v>
      </c>
      <c r="Q94">
        <v>44.9</v>
      </c>
      <c r="R94">
        <v>2.8</v>
      </c>
    </row>
    <row r="95" spans="1:18" s="1" customFormat="1" x14ac:dyDescent="0.35">
      <c r="A95" t="s">
        <v>167</v>
      </c>
      <c r="B95" t="s">
        <v>17</v>
      </c>
      <c r="C95" t="s">
        <v>18</v>
      </c>
      <c r="D95"/>
      <c r="E95" t="s">
        <v>29</v>
      </c>
      <c r="F95" t="s">
        <v>29</v>
      </c>
      <c r="G95" t="s">
        <v>29</v>
      </c>
      <c r="H95" s="3" t="s">
        <v>29</v>
      </c>
      <c r="I95" s="9"/>
      <c r="J95" s="3"/>
      <c r="K95">
        <v>1</v>
      </c>
      <c r="L95" t="s">
        <v>168</v>
      </c>
      <c r="M95">
        <v>0.55600000000000005</v>
      </c>
      <c r="N95" s="13">
        <v>7.7</v>
      </c>
      <c r="O95">
        <v>-18.5</v>
      </c>
      <c r="P95">
        <v>15.4</v>
      </c>
      <c r="Q95">
        <v>44.5</v>
      </c>
      <c r="R95">
        <v>2.9</v>
      </c>
    </row>
    <row r="96" spans="1:18" s="1" customFormat="1" x14ac:dyDescent="0.35">
      <c r="A96" t="s">
        <v>212</v>
      </c>
      <c r="B96" t="s">
        <v>17</v>
      </c>
      <c r="C96" t="s">
        <v>18</v>
      </c>
      <c r="D96"/>
      <c r="E96" t="s">
        <v>20</v>
      </c>
      <c r="F96" t="s">
        <v>199</v>
      </c>
      <c r="G96" t="s">
        <v>200</v>
      </c>
      <c r="H96" s="3" t="s">
        <v>22</v>
      </c>
      <c r="I96" s="9">
        <v>4600</v>
      </c>
      <c r="J96" s="3"/>
      <c r="K96">
        <v>5</v>
      </c>
      <c r="L96" t="s">
        <v>213</v>
      </c>
      <c r="M96">
        <v>0.52500000000000002</v>
      </c>
      <c r="N96" s="13">
        <v>6.7</v>
      </c>
      <c r="O96">
        <v>-19.600000000000001</v>
      </c>
      <c r="P96">
        <v>16</v>
      </c>
      <c r="Q96">
        <v>45.2</v>
      </c>
      <c r="R96">
        <v>2.8</v>
      </c>
    </row>
    <row r="97" spans="1:18" s="1" customFormat="1" x14ac:dyDescent="0.35">
      <c r="A97" t="s">
        <v>210</v>
      </c>
      <c r="B97" t="s">
        <v>17</v>
      </c>
      <c r="C97" t="s">
        <v>18</v>
      </c>
      <c r="D97"/>
      <c r="E97" t="s">
        <v>20</v>
      </c>
      <c r="F97" t="s">
        <v>199</v>
      </c>
      <c r="G97" t="s">
        <v>200</v>
      </c>
      <c r="H97" s="3" t="s">
        <v>22</v>
      </c>
      <c r="I97" s="9">
        <v>4600</v>
      </c>
      <c r="J97" s="3"/>
      <c r="K97">
        <v>5</v>
      </c>
      <c r="L97" t="s">
        <v>211</v>
      </c>
      <c r="M97">
        <v>0.57299999999999995</v>
      </c>
      <c r="N97" s="13">
        <v>5.6</v>
      </c>
      <c r="O97">
        <v>-19.8</v>
      </c>
      <c r="P97">
        <v>14.6</v>
      </c>
      <c r="Q97">
        <v>43</v>
      </c>
      <c r="R97">
        <v>2.9</v>
      </c>
    </row>
    <row r="98" spans="1:18" s="1" customFormat="1" x14ac:dyDescent="0.35">
      <c r="A98" t="s">
        <v>198</v>
      </c>
      <c r="B98" t="s">
        <v>17</v>
      </c>
      <c r="C98" t="s">
        <v>18</v>
      </c>
      <c r="D98"/>
      <c r="E98" t="s">
        <v>20</v>
      </c>
      <c r="F98" t="s">
        <v>199</v>
      </c>
      <c r="G98" t="s">
        <v>200</v>
      </c>
      <c r="H98" s="3" t="s">
        <v>22</v>
      </c>
      <c r="I98" s="9">
        <v>4600</v>
      </c>
      <c r="J98" s="3"/>
      <c r="K98">
        <v>5</v>
      </c>
      <c r="L98" t="s">
        <v>67</v>
      </c>
      <c r="M98">
        <v>0.52300000000000002</v>
      </c>
      <c r="N98" s="13">
        <v>5.5</v>
      </c>
      <c r="O98">
        <v>-19.8</v>
      </c>
      <c r="P98">
        <v>15.3</v>
      </c>
      <c r="Q98">
        <v>46.2</v>
      </c>
      <c r="R98">
        <v>3</v>
      </c>
    </row>
    <row r="99" spans="1:18" s="1" customFormat="1" x14ac:dyDescent="0.35">
      <c r="A99" t="s">
        <v>201</v>
      </c>
      <c r="B99" t="s">
        <v>17</v>
      </c>
      <c r="C99" t="s">
        <v>18</v>
      </c>
      <c r="D99"/>
      <c r="E99" t="s">
        <v>20</v>
      </c>
      <c r="F99" t="s">
        <v>199</v>
      </c>
      <c r="G99" t="s">
        <v>200</v>
      </c>
      <c r="H99" s="3" t="s">
        <v>22</v>
      </c>
      <c r="I99" s="9">
        <v>4600</v>
      </c>
      <c r="J99" s="3"/>
      <c r="K99">
        <v>5</v>
      </c>
      <c r="L99" t="s">
        <v>202</v>
      </c>
      <c r="M99">
        <v>0.51700000000000002</v>
      </c>
      <c r="N99" s="13">
        <v>5.0999999999999996</v>
      </c>
      <c r="O99">
        <v>-21</v>
      </c>
      <c r="P99">
        <v>12</v>
      </c>
      <c r="Q99">
        <v>35.6</v>
      </c>
      <c r="R99">
        <v>3</v>
      </c>
    </row>
    <row r="100" spans="1:18" s="1" customFormat="1" x14ac:dyDescent="0.35">
      <c r="A100" t="s">
        <v>203</v>
      </c>
      <c r="B100"/>
      <c r="C100" t="s">
        <v>204</v>
      </c>
      <c r="D100" t="s">
        <v>205</v>
      </c>
      <c r="E100" t="s">
        <v>20</v>
      </c>
      <c r="F100" t="s">
        <v>206</v>
      </c>
      <c r="G100" t="s">
        <v>207</v>
      </c>
      <c r="H100" s="3" t="s">
        <v>58</v>
      </c>
      <c r="I100" s="9"/>
      <c r="J100" s="3"/>
      <c r="K100">
        <v>5</v>
      </c>
      <c r="L100" t="s">
        <v>208</v>
      </c>
      <c r="M100">
        <v>0.52500000000000002</v>
      </c>
      <c r="N100" s="13">
        <v>7.3</v>
      </c>
      <c r="O100">
        <v>-16.5</v>
      </c>
      <c r="P100">
        <v>13.9</v>
      </c>
      <c r="Q100">
        <v>41.3</v>
      </c>
      <c r="R100">
        <v>3</v>
      </c>
    </row>
    <row r="101" spans="1:18" s="1" customFormat="1" x14ac:dyDescent="0.35">
      <c r="A101" t="s">
        <v>209</v>
      </c>
      <c r="B101"/>
      <c r="C101" t="s">
        <v>204</v>
      </c>
      <c r="D101" t="s">
        <v>205</v>
      </c>
      <c r="E101" t="s">
        <v>20</v>
      </c>
      <c r="F101" t="s">
        <v>206</v>
      </c>
      <c r="G101"/>
      <c r="H101" s="3" t="s">
        <v>58</v>
      </c>
      <c r="I101" s="9"/>
      <c r="J101" s="3"/>
      <c r="K101">
        <v>5</v>
      </c>
      <c r="L101" t="s">
        <v>99</v>
      </c>
      <c r="M101">
        <v>0.56899999999999995</v>
      </c>
      <c r="N101" s="13">
        <v>7</v>
      </c>
      <c r="O101">
        <v>-15.8</v>
      </c>
      <c r="P101">
        <v>12.2</v>
      </c>
      <c r="Q101">
        <v>40.799999999999997</v>
      </c>
      <c r="R101">
        <v>3.3</v>
      </c>
    </row>
    <row r="102" spans="1:18" s="1" customFormat="1" x14ac:dyDescent="0.35">
      <c r="A102" s="1" t="s">
        <v>169</v>
      </c>
      <c r="B102" t="s">
        <v>17</v>
      </c>
      <c r="C102" s="1" t="s">
        <v>47</v>
      </c>
      <c r="D102" s="1" t="s">
        <v>170</v>
      </c>
      <c r="E102" s="1" t="s">
        <v>20</v>
      </c>
      <c r="H102" s="4" t="s">
        <v>58</v>
      </c>
      <c r="I102" s="12"/>
      <c r="J102" s="4"/>
      <c r="K102" s="1">
        <v>5</v>
      </c>
      <c r="L102" s="1" t="s">
        <v>171</v>
      </c>
      <c r="M102" s="1">
        <v>0.52300000000000002</v>
      </c>
      <c r="N102" s="14">
        <v>1</v>
      </c>
      <c r="O102" s="1">
        <v>-27</v>
      </c>
      <c r="P102" s="1">
        <v>2.1</v>
      </c>
      <c r="Q102" s="1">
        <v>18.600000000000001</v>
      </c>
      <c r="R102" s="1">
        <v>9</v>
      </c>
    </row>
    <row r="103" spans="1:18" s="1" customFormat="1" x14ac:dyDescent="0.35">
      <c r="A103" s="1" t="s">
        <v>276</v>
      </c>
      <c r="B103" t="s">
        <v>17</v>
      </c>
      <c r="C103" s="1" t="s">
        <v>47</v>
      </c>
      <c r="D103" s="1" t="s">
        <v>173</v>
      </c>
      <c r="E103" s="1" t="s">
        <v>20</v>
      </c>
      <c r="H103" s="4" t="s">
        <v>29</v>
      </c>
      <c r="I103" s="12"/>
      <c r="J103" s="4"/>
      <c r="K103" s="1">
        <v>5</v>
      </c>
      <c r="L103" s="1" t="s">
        <v>40</v>
      </c>
      <c r="M103" s="1">
        <v>0.58899999999999997</v>
      </c>
      <c r="N103" s="14" t="s">
        <v>29</v>
      </c>
      <c r="O103" s="1">
        <v>-28.2</v>
      </c>
      <c r="P103" s="1" t="s">
        <v>41</v>
      </c>
      <c r="Q103" s="1">
        <v>33.299999999999997</v>
      </c>
      <c r="R103" s="1" t="s">
        <v>42</v>
      </c>
    </row>
    <row r="104" spans="1:18" s="1" customFormat="1" x14ac:dyDescent="0.35">
      <c r="A104" s="1" t="s">
        <v>277</v>
      </c>
      <c r="B104" t="s">
        <v>17</v>
      </c>
      <c r="C104" s="1" t="s">
        <v>47</v>
      </c>
      <c r="D104" s="1" t="s">
        <v>173</v>
      </c>
      <c r="E104" s="1" t="s">
        <v>20</v>
      </c>
      <c r="G104" s="1" t="s">
        <v>278</v>
      </c>
      <c r="H104" s="4" t="s">
        <v>29</v>
      </c>
      <c r="I104" s="12"/>
      <c r="J104" s="4"/>
      <c r="K104" s="1">
        <v>5</v>
      </c>
      <c r="L104" s="1" t="s">
        <v>152</v>
      </c>
      <c r="M104" s="1">
        <v>0.53900000000000003</v>
      </c>
      <c r="N104" s="14" t="s">
        <v>29</v>
      </c>
      <c r="O104" s="1">
        <v>-27.8</v>
      </c>
      <c r="P104" s="1" t="s">
        <v>41</v>
      </c>
      <c r="Q104" s="1">
        <v>6.4</v>
      </c>
      <c r="R104" s="1" t="s">
        <v>42</v>
      </c>
    </row>
  </sheetData>
  <sortState ref="A12:R44">
    <sortCondition ref="C12:C44"/>
    <sortCondition ref="D12:D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Texas_LargeMam_Isotopes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Catalina</cp:lastModifiedBy>
  <dcterms:created xsi:type="dcterms:W3CDTF">2018-05-02T22:16:22Z</dcterms:created>
  <dcterms:modified xsi:type="dcterms:W3CDTF">2018-05-24T16:50:48Z</dcterms:modified>
</cp:coreProperties>
</file>