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seaotter/DROPBOX/Hall's Cave/Sigmodon PROJECT/HC-Sigmodon Isotopes/Amino Acids/"/>
    </mc:Choice>
  </mc:AlternateContent>
  <bookViews>
    <workbookView xWindow="620" yWindow="460" windowWidth="24860" windowHeight="15540" tabRatio="500"/>
  </bookViews>
  <sheets>
    <sheet name="S.h prelim AA results" sheetId="1" r:id="rId1"/>
    <sheet name="Bin Avg" sheetId="4" r:id="rId2"/>
    <sheet name="Phe vs. Time" sheetId="2" r:id="rId3"/>
    <sheet name="Glu vs. Time" sheetId="7" r:id="rId4"/>
    <sheet name="TL vs. Time" sheetId="8" r:id="rId5"/>
    <sheet name="Time vs. AA Avg (2)" sheetId="9" r:id="rId6"/>
    <sheet name="Phe vs Time" sheetId="10" r:id="rId7"/>
    <sheet name="Glu vs Time" sheetId="6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7" i="4" l="1"/>
  <c r="O7" i="4"/>
  <c r="N7" i="4"/>
  <c r="M7" i="4"/>
  <c r="L7" i="4"/>
  <c r="P6" i="4"/>
  <c r="O6" i="4"/>
  <c r="N6" i="4"/>
  <c r="M6" i="4"/>
  <c r="L6" i="4"/>
  <c r="P5" i="4"/>
  <c r="O5" i="4"/>
  <c r="P4" i="4"/>
  <c r="O4" i="4"/>
  <c r="N4" i="4"/>
  <c r="M4" i="4"/>
  <c r="L4" i="4"/>
  <c r="R18" i="1"/>
  <c r="R19" i="1"/>
  <c r="R20" i="1"/>
  <c r="F18" i="1"/>
  <c r="F19" i="1"/>
  <c r="F20" i="1"/>
  <c r="M5" i="4"/>
  <c r="N5" i="4"/>
  <c r="L5" i="4"/>
  <c r="L18" i="1"/>
  <c r="L19" i="1"/>
  <c r="L20" i="1"/>
  <c r="K18" i="1"/>
  <c r="K19" i="1"/>
  <c r="K20" i="1"/>
  <c r="J18" i="1"/>
  <c r="J19" i="1"/>
  <c r="J20" i="1"/>
  <c r="I18" i="1"/>
  <c r="I19" i="1"/>
  <c r="I20" i="1"/>
  <c r="H18" i="1"/>
  <c r="H19" i="1"/>
  <c r="H20" i="1"/>
  <c r="N18" i="1"/>
  <c r="N19" i="1"/>
  <c r="N20" i="1"/>
  <c r="O18" i="1"/>
  <c r="P18" i="1"/>
  <c r="Q18" i="1"/>
  <c r="S18" i="1"/>
  <c r="T18" i="1"/>
  <c r="U18" i="1"/>
  <c r="V18" i="1"/>
  <c r="W18" i="1"/>
  <c r="X18" i="1"/>
  <c r="Y18" i="1"/>
  <c r="O19" i="1"/>
  <c r="P19" i="1"/>
  <c r="Q19" i="1"/>
  <c r="S19" i="1"/>
  <c r="T19" i="1"/>
  <c r="U19" i="1"/>
  <c r="V19" i="1"/>
  <c r="W19" i="1"/>
  <c r="X19" i="1"/>
  <c r="Y19" i="1"/>
  <c r="O20" i="1"/>
  <c r="P20" i="1"/>
  <c r="Q20" i="1"/>
  <c r="S20" i="1"/>
  <c r="T20" i="1"/>
  <c r="U20" i="1"/>
  <c r="V20" i="1"/>
  <c r="W20" i="1"/>
  <c r="X20" i="1"/>
  <c r="Y20" i="1"/>
  <c r="G18" i="1"/>
  <c r="G19" i="1"/>
  <c r="G20" i="1"/>
  <c r="M18" i="1"/>
  <c r="M19" i="1"/>
  <c r="M20" i="1"/>
  <c r="E20" i="1"/>
  <c r="E19" i="1"/>
  <c r="E18" i="1"/>
</calcChain>
</file>

<file path=xl/sharedStrings.xml><?xml version="1.0" encoding="utf-8"?>
<sst xmlns="http://schemas.openxmlformats.org/spreadsheetml/2006/main" count="147" uniqueCount="76">
  <si>
    <t>Source/Trophic</t>
  </si>
  <si>
    <t>Ess/Ness</t>
  </si>
  <si>
    <t>SH-HC-41229-14864</t>
  </si>
  <si>
    <t>SH-HC-41229-2543</t>
  </si>
  <si>
    <t>SH-HC-41229-14509</t>
  </si>
  <si>
    <t>SH-HC-41229-14890</t>
  </si>
  <si>
    <t>Gly</t>
  </si>
  <si>
    <t>source</t>
  </si>
  <si>
    <t>ness</t>
  </si>
  <si>
    <t>Ser</t>
  </si>
  <si>
    <t>Lys</t>
  </si>
  <si>
    <t>ess</t>
  </si>
  <si>
    <t>Phe</t>
  </si>
  <si>
    <t>Thr</t>
  </si>
  <si>
    <t>metabolic</t>
  </si>
  <si>
    <t>Ala</t>
  </si>
  <si>
    <t>trophic</t>
  </si>
  <si>
    <t>Asp</t>
  </si>
  <si>
    <t>Glu</t>
  </si>
  <si>
    <t>Pro</t>
  </si>
  <si>
    <t>Leu</t>
  </si>
  <si>
    <t>Ile</t>
  </si>
  <si>
    <t>Val</t>
  </si>
  <si>
    <t>Trophic Position (beta of -8.4, tdfaa of 7.6)</t>
  </si>
  <si>
    <t>Trophic Position (beta of +0.4, tdfaa of 7.6)</t>
  </si>
  <si>
    <t>Mean Sample Age (cal yBP)</t>
  </si>
  <si>
    <t xml:space="preserve">Bulk d13C </t>
  </si>
  <si>
    <t>Bulk d15N</t>
  </si>
  <si>
    <t>Trophic Position (beta of -4, tdfaa of 7.6)</t>
  </si>
  <si>
    <t>SH-HC-41229-4826</t>
  </si>
  <si>
    <t>SH-HC-41229-14531</t>
  </si>
  <si>
    <t>SH-HC-41229-8219</t>
  </si>
  <si>
    <t>SH-HC-41229-14860</t>
  </si>
  <si>
    <t>SH-HC-41229-14863</t>
  </si>
  <si>
    <t>SH-HC-41229-7397</t>
  </si>
  <si>
    <r>
      <t xml:space="preserve">Amino </t>
    </r>
    <r>
      <rPr>
        <b/>
        <sz val="13"/>
        <color theme="1"/>
        <rFont val="Symbol"/>
      </rPr>
      <t>d</t>
    </r>
    <r>
      <rPr>
        <b/>
        <vertAlign val="superscript"/>
        <sz val="13"/>
        <color theme="1"/>
        <rFont val="Arial"/>
      </rPr>
      <t>15</t>
    </r>
    <r>
      <rPr>
        <b/>
        <sz val="13"/>
        <color theme="1"/>
        <rFont val="Arial"/>
      </rPr>
      <t>N</t>
    </r>
  </si>
  <si>
    <t>SH-HC-41229-757</t>
  </si>
  <si>
    <t>SH-HC-41229-14501</t>
  </si>
  <si>
    <t>ND</t>
  </si>
  <si>
    <t>SH-HC-41229-797</t>
  </si>
  <si>
    <t>SH-HC-41229-14982</t>
  </si>
  <si>
    <t>*Maybe rerun?</t>
  </si>
  <si>
    <t>005-010</t>
  </si>
  <si>
    <t>190-220</t>
  </si>
  <si>
    <t>130-135</t>
  </si>
  <si>
    <t>090-095</t>
  </si>
  <si>
    <t>010-015</t>
  </si>
  <si>
    <t>085-090</t>
  </si>
  <si>
    <t>075-080</t>
  </si>
  <si>
    <t>135-140</t>
  </si>
  <si>
    <t>Bin</t>
  </si>
  <si>
    <t>Sigmodon Tooth ID</t>
  </si>
  <si>
    <t>Strata</t>
  </si>
  <si>
    <t>Phe d15N</t>
  </si>
  <si>
    <t>Glu d15N</t>
  </si>
  <si>
    <t>PreExt</t>
  </si>
  <si>
    <t>PostExt</t>
  </si>
  <si>
    <t>MidHol</t>
  </si>
  <si>
    <t>LateHol</t>
  </si>
  <si>
    <t>Phe d15N Bin Av</t>
  </si>
  <si>
    <t>Glu d15N Bin Av</t>
  </si>
  <si>
    <t>Phe Bin SD</t>
  </si>
  <si>
    <t>Glu Bin SD</t>
  </si>
  <si>
    <t>Strata Mean Age (cal yBP)</t>
  </si>
  <si>
    <t>Bin Mean Age (cal yBP)</t>
  </si>
  <si>
    <t>Bin Bulk d15N</t>
  </si>
  <si>
    <t>SH-HC-41229-10405</t>
  </si>
  <si>
    <t>SH-HC-41229-14987</t>
  </si>
  <si>
    <t>SH-HC-41229-1552</t>
  </si>
  <si>
    <t>SH-HC-41229-10401</t>
  </si>
  <si>
    <t>SH-HC-41229-1467</t>
  </si>
  <si>
    <t>* check phe data for this sample</t>
  </si>
  <si>
    <t>SH-HC-41229-14502</t>
  </si>
  <si>
    <t>SH-HC-41229-957</t>
  </si>
  <si>
    <t>SH-HC-41229-10402</t>
  </si>
  <si>
    <t>Bin Sample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</si>
</sst>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0.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1"/>
      <name val="Arial"/>
    </font>
    <font>
      <b/>
      <vertAlign val="superscript"/>
      <sz val="13"/>
      <color theme="1"/>
      <name val="Arial"/>
    </font>
    <font>
      <b/>
      <sz val="13"/>
      <name val="Arial"/>
    </font>
    <font>
      <sz val="12"/>
      <name val="Arial"/>
    </font>
    <font>
      <sz val="12"/>
      <color theme="1"/>
      <name val="Arial"/>
    </font>
    <font>
      <b/>
      <sz val="12"/>
      <color theme="1"/>
      <name val="Arial"/>
    </font>
    <font>
      <b/>
      <sz val="12"/>
      <name val="Arial"/>
    </font>
    <font>
      <sz val="10"/>
      <name val="MS Sans Serif"/>
    </font>
    <font>
      <b/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Arial"/>
    </font>
    <font>
      <b/>
      <sz val="13"/>
      <color theme="1"/>
      <name val="Symbol"/>
    </font>
    <font>
      <sz val="8"/>
      <name val="Calibri"/>
      <family val="2"/>
      <scheme val="minor"/>
    </font>
    <font>
      <sz val="10"/>
      <name val="Arial"/>
      <family val="2"/>
    </font>
    <font>
      <b/>
      <sz val="11"/>
      <color theme="1"/>
      <name val="Arial"/>
    </font>
    <font>
      <b/>
      <u/>
      <sz val="11"/>
      <name val="Arial"/>
    </font>
    <font>
      <b/>
      <u/>
      <sz val="11"/>
      <color theme="1"/>
      <name val="Arial"/>
    </font>
    <font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867">
    <xf numFmtId="0" fontId="0" fillId="0" borderId="0"/>
    <xf numFmtId="164" fontId="1" fillId="0" borderId="0" applyFont="0" applyFill="0" applyBorder="0" applyAlignment="0" applyProtection="0"/>
    <xf numFmtId="0" fontId="9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71">
    <xf numFmtId="0" fontId="0" fillId="0" borderId="0" xfId="0"/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0" fontId="5" fillId="0" borderId="0" xfId="0" quotePrefix="1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5" fontId="5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quotePrefix="1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5" fontId="5" fillId="0" borderId="0" xfId="0" applyNumberFormat="1" applyFont="1" applyFill="1" applyBorder="1" applyAlignment="1">
      <alignment horizontal="center"/>
    </xf>
    <xf numFmtId="165" fontId="6" fillId="0" borderId="0" xfId="0" applyNumberFormat="1" applyFont="1" applyFill="1" applyBorder="1" applyAlignment="1">
      <alignment horizontal="center"/>
    </xf>
    <xf numFmtId="0" fontId="6" fillId="0" borderId="0" xfId="0" quotePrefix="1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1" xfId="0" quotePrefix="1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165" fontId="6" fillId="0" borderId="1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1" fontId="5" fillId="0" borderId="0" xfId="1" applyNumberFormat="1" applyFont="1" applyFill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165" fontId="5" fillId="0" borderId="0" xfId="0" applyNumberFormat="1" applyFont="1" applyFill="1" applyAlignment="1">
      <alignment horizontal="center"/>
    </xf>
    <xf numFmtId="165" fontId="5" fillId="0" borderId="0" xfId="0" applyNumberFormat="1" applyFont="1" applyFill="1" applyBorder="1" applyAlignment="1">
      <alignment horizontal="center" vertical="center"/>
    </xf>
    <xf numFmtId="165" fontId="5" fillId="0" borderId="0" xfId="2" applyNumberFormat="1" applyFont="1" applyFill="1" applyBorder="1" applyAlignment="1">
      <alignment horizontal="center" vertical="center"/>
    </xf>
    <xf numFmtId="165" fontId="5" fillId="0" borderId="0" xfId="0" quotePrefix="1" applyNumberFormat="1" applyFont="1" applyFill="1" applyAlignment="1">
      <alignment horizontal="center"/>
    </xf>
    <xf numFmtId="165" fontId="5" fillId="0" borderId="0" xfId="0" quotePrefix="1" applyNumberFormat="1" applyFont="1" applyFill="1" applyBorder="1" applyAlignment="1">
      <alignment horizontal="center" vertical="center"/>
    </xf>
    <xf numFmtId="165" fontId="5" fillId="0" borderId="0" xfId="2" quotePrefix="1" applyNumberFormat="1" applyFont="1" applyFill="1" applyBorder="1" applyAlignment="1">
      <alignment horizontal="center" vertical="center"/>
    </xf>
    <xf numFmtId="165" fontId="13" fillId="0" borderId="0" xfId="0" applyNumberFormat="1" applyFont="1" applyAlignment="1">
      <alignment horizontal="center"/>
    </xf>
    <xf numFmtId="165" fontId="13" fillId="0" borderId="0" xfId="0" quotePrefix="1" applyNumberFormat="1" applyFont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1" fontId="13" fillId="0" borderId="0" xfId="1" applyNumberFormat="1" applyFont="1" applyFill="1" applyAlignment="1">
      <alignment horizontal="center" vertical="center"/>
    </xf>
    <xf numFmtId="1" fontId="6" fillId="0" borderId="0" xfId="0" applyNumberFormat="1" applyFont="1" applyFill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65" fontId="5" fillId="0" borderId="0" xfId="1" applyNumberFormat="1" applyFont="1" applyFill="1" applyAlignment="1">
      <alignment horizontal="center" vertical="center"/>
    </xf>
    <xf numFmtId="165" fontId="13" fillId="0" borderId="0" xfId="1" applyNumberFormat="1" applyFont="1" applyFill="1" applyAlignment="1">
      <alignment horizontal="center" vertical="center"/>
    </xf>
    <xf numFmtId="165" fontId="16" fillId="0" borderId="0" xfId="0" applyNumberFormat="1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8" fillId="0" borderId="0" xfId="0" applyFont="1" applyBorder="1" applyAlignment="1">
      <alignment horizontal="center" vertical="center" wrapText="1"/>
    </xf>
    <xf numFmtId="49" fontId="18" fillId="0" borderId="0" xfId="0" applyNumberFormat="1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1" fontId="13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vertical="center"/>
    </xf>
    <xf numFmtId="165" fontId="20" fillId="0" borderId="0" xfId="0" applyNumberFormat="1" applyFont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165" fontId="13" fillId="0" borderId="0" xfId="0" applyNumberFormat="1" applyFont="1" applyAlignment="1">
      <alignment horizontal="center" vertical="center"/>
    </xf>
    <xf numFmtId="0" fontId="20" fillId="0" borderId="0" xfId="0" quotePrefix="1" applyNumberFormat="1" applyFont="1" applyBorder="1" applyAlignment="1">
      <alignment horizontal="center" vertical="center"/>
    </xf>
    <xf numFmtId="49" fontId="20" fillId="0" borderId="0" xfId="0" applyNumberFormat="1" applyFont="1" applyBorder="1" applyAlignment="1">
      <alignment horizontal="center" vertical="center"/>
    </xf>
    <xf numFmtId="0" fontId="13" fillId="0" borderId="0" xfId="0" applyNumberFormat="1" applyFont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7" fillId="0" borderId="0" xfId="0" applyFont="1"/>
    <xf numFmtId="165" fontId="20" fillId="0" borderId="0" xfId="0" applyNumberFormat="1" applyFont="1" applyBorder="1" applyAlignment="1">
      <alignment horizontal="center"/>
    </xf>
    <xf numFmtId="0" fontId="20" fillId="0" borderId="0" xfId="0" applyFont="1" applyAlignment="1">
      <alignment horizontal="center"/>
    </xf>
    <xf numFmtId="0" fontId="13" fillId="0" borderId="0" xfId="0" applyFont="1" applyBorder="1" applyAlignment="1">
      <alignment horizontal="center"/>
    </xf>
    <xf numFmtId="165" fontId="20" fillId="0" borderId="0" xfId="0" applyNumberFormat="1" applyFont="1" applyBorder="1" applyAlignment="1">
      <alignment horizontal="left"/>
    </xf>
    <xf numFmtId="0" fontId="20" fillId="0" borderId="0" xfId="0" applyFont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165" fontId="20" fillId="0" borderId="0" xfId="0" applyNumberFormat="1" applyFont="1" applyAlignment="1">
      <alignment horizontal="center"/>
    </xf>
  </cellXfs>
  <cellStyles count="867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Normal" xfId="0" builtinId="0"/>
    <cellStyle name="Normal 2" xfId="2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chartsheet" Target="chartsheets/sheet1.xml"/><Relationship Id="rId4" Type="http://schemas.openxmlformats.org/officeDocument/2006/relationships/chartsheet" Target="chartsheets/sheet2.xml"/><Relationship Id="rId5" Type="http://schemas.openxmlformats.org/officeDocument/2006/relationships/chartsheet" Target="chartsheets/sheet3.xml"/><Relationship Id="rId6" Type="http://schemas.openxmlformats.org/officeDocument/2006/relationships/chartsheet" Target="chartsheets/sheet4.xml"/><Relationship Id="rId7" Type="http://schemas.openxmlformats.org/officeDocument/2006/relationships/chartsheet" Target="chartsheets/sheet5.xml"/><Relationship Id="rId8" Type="http://schemas.openxmlformats.org/officeDocument/2006/relationships/chartsheet" Target="chartsheets/sheet6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543963254593"/>
          <c:y val="0.0735930735930736"/>
          <c:w val="0.831622922134733"/>
          <c:h val="0.773391280635375"/>
        </c:manualLayout>
      </c:layout>
      <c:scatterChart>
        <c:scatterStyle val="lineMarker"/>
        <c:varyColors val="0"/>
        <c:ser>
          <c:idx val="0"/>
          <c:order val="0"/>
          <c:tx>
            <c:v>Phe</c:v>
          </c:tx>
          <c:spPr>
            <a:ln w="47625">
              <a:noFill/>
            </a:ln>
          </c:spPr>
          <c:xVal>
            <c:numRef>
              <c:f>'S.h prelim AA results'!$E$24:$Y$24</c:f>
              <c:numCache>
                <c:formatCode>0.0</c:formatCode>
                <c:ptCount val="21"/>
                <c:pt idx="0">
                  <c:v>7.791833333333334</c:v>
                </c:pt>
                <c:pt idx="1">
                  <c:v>7.034773333333332</c:v>
                </c:pt>
                <c:pt idx="2">
                  <c:v>7.360773333333333</c:v>
                </c:pt>
                <c:pt idx="3">
                  <c:v>7.170073333333332</c:v>
                </c:pt>
                <c:pt idx="4">
                  <c:v>6.634444444444444</c:v>
                </c:pt>
                <c:pt idx="5">
                  <c:v>6.790073333333332</c:v>
                </c:pt>
                <c:pt idx="6">
                  <c:v>8.367773333333332</c:v>
                </c:pt>
                <c:pt idx="7">
                  <c:v>6.386373333333333</c:v>
                </c:pt>
                <c:pt idx="8">
                  <c:v>9.273226666666666</c:v>
                </c:pt>
                <c:pt idx="9">
                  <c:v>6.665444444444445</c:v>
                </c:pt>
                <c:pt idx="10">
                  <c:v>7.373073333333333</c:v>
                </c:pt>
                <c:pt idx="11">
                  <c:v>5.3803</c:v>
                </c:pt>
                <c:pt idx="12">
                  <c:v>6.095873333333332</c:v>
                </c:pt>
                <c:pt idx="13">
                  <c:v>6.213873333333332</c:v>
                </c:pt>
                <c:pt idx="14">
                  <c:v>6.821373333333333</c:v>
                </c:pt>
                <c:pt idx="15">
                  <c:v>4.9393</c:v>
                </c:pt>
                <c:pt idx="16">
                  <c:v>4.7453</c:v>
                </c:pt>
                <c:pt idx="17">
                  <c:v>5.661833333333334</c:v>
                </c:pt>
                <c:pt idx="18">
                  <c:v>4.850833333333334</c:v>
                </c:pt>
                <c:pt idx="19">
                  <c:v>5.949833333333335</c:v>
                </c:pt>
                <c:pt idx="20">
                  <c:v>4.475833333333334</c:v>
                </c:pt>
              </c:numCache>
            </c:numRef>
          </c:xVal>
          <c:yVal>
            <c:numRef>
              <c:f>'S.h prelim AA results'!$E$7:$Y$7</c:f>
              <c:numCache>
                <c:formatCode>0.0</c:formatCode>
                <c:ptCount val="21"/>
                <c:pt idx="0">
                  <c:v>10.04125</c:v>
                </c:pt>
                <c:pt idx="1">
                  <c:v>9.517</c:v>
                </c:pt>
                <c:pt idx="2">
                  <c:v>9.46395238095238</c:v>
                </c:pt>
                <c:pt idx="3">
                  <c:v>9.101166666666667</c:v>
                </c:pt>
                <c:pt idx="4">
                  <c:v>8.198333333333334</c:v>
                </c:pt>
                <c:pt idx="5">
                  <c:v>8.090666666666667</c:v>
                </c:pt>
                <c:pt idx="6">
                  <c:v>11.34908333333333</c:v>
                </c:pt>
                <c:pt idx="7">
                  <c:v>7.6</c:v>
                </c:pt>
                <c:pt idx="8">
                  <c:v>11.06</c:v>
                </c:pt>
                <c:pt idx="9">
                  <c:v>8.005166666666667</c:v>
                </c:pt>
                <c:pt idx="10">
                  <c:v>9.618916666666667</c:v>
                </c:pt>
                <c:pt idx="11">
                  <c:v>8.799666666666665</c:v>
                </c:pt>
                <c:pt idx="12">
                  <c:v>8.633066666666667</c:v>
                </c:pt>
                <c:pt idx="13">
                  <c:v>6.4245</c:v>
                </c:pt>
                <c:pt idx="14">
                  <c:v>6.655952380952382</c:v>
                </c:pt>
                <c:pt idx="15">
                  <c:v>8.02</c:v>
                </c:pt>
                <c:pt idx="16">
                  <c:v>7.41</c:v>
                </c:pt>
                <c:pt idx="17">
                  <c:v>7.38</c:v>
                </c:pt>
                <c:pt idx="18">
                  <c:v>8.884833333333332</c:v>
                </c:pt>
                <c:pt idx="19">
                  <c:v>9.38</c:v>
                </c:pt>
                <c:pt idx="20">
                  <c:v>8.205</c:v>
                </c:pt>
              </c:numCache>
            </c:numRef>
          </c:yVal>
          <c:smooth val="0"/>
        </c:ser>
        <c:ser>
          <c:idx val="1"/>
          <c:order val="1"/>
          <c:tx>
            <c:v>Gly</c:v>
          </c:tx>
          <c:spPr>
            <a:ln w="47625">
              <a:noFill/>
            </a:ln>
          </c:spPr>
          <c:xVal>
            <c:numRef>
              <c:f>'S.h prelim AA results'!$E$24:$Y$24</c:f>
              <c:numCache>
                <c:formatCode>0.0</c:formatCode>
                <c:ptCount val="21"/>
                <c:pt idx="0">
                  <c:v>7.791833333333334</c:v>
                </c:pt>
                <c:pt idx="1">
                  <c:v>7.034773333333332</c:v>
                </c:pt>
                <c:pt idx="2">
                  <c:v>7.360773333333333</c:v>
                </c:pt>
                <c:pt idx="3">
                  <c:v>7.170073333333332</c:v>
                </c:pt>
                <c:pt idx="4">
                  <c:v>6.634444444444444</c:v>
                </c:pt>
                <c:pt idx="5">
                  <c:v>6.790073333333332</c:v>
                </c:pt>
                <c:pt idx="6">
                  <c:v>8.367773333333332</c:v>
                </c:pt>
                <c:pt idx="7">
                  <c:v>6.386373333333333</c:v>
                </c:pt>
                <c:pt idx="8">
                  <c:v>9.273226666666666</c:v>
                </c:pt>
                <c:pt idx="9">
                  <c:v>6.665444444444445</c:v>
                </c:pt>
                <c:pt idx="10">
                  <c:v>7.373073333333333</c:v>
                </c:pt>
                <c:pt idx="11">
                  <c:v>5.3803</c:v>
                </c:pt>
                <c:pt idx="12">
                  <c:v>6.095873333333332</c:v>
                </c:pt>
                <c:pt idx="13">
                  <c:v>6.213873333333332</c:v>
                </c:pt>
                <c:pt idx="14">
                  <c:v>6.821373333333333</c:v>
                </c:pt>
                <c:pt idx="15">
                  <c:v>4.9393</c:v>
                </c:pt>
                <c:pt idx="16">
                  <c:v>4.7453</c:v>
                </c:pt>
                <c:pt idx="17">
                  <c:v>5.661833333333334</c:v>
                </c:pt>
                <c:pt idx="18">
                  <c:v>4.850833333333334</c:v>
                </c:pt>
                <c:pt idx="19">
                  <c:v>5.949833333333335</c:v>
                </c:pt>
                <c:pt idx="20">
                  <c:v>4.475833333333334</c:v>
                </c:pt>
              </c:numCache>
            </c:numRef>
          </c:xVal>
          <c:yVal>
            <c:numRef>
              <c:f>'S.h prelim AA results'!$E$4:$Y$4</c:f>
              <c:numCache>
                <c:formatCode>0.0</c:formatCode>
                <c:ptCount val="21"/>
                <c:pt idx="0">
                  <c:v>4.822666666666667</c:v>
                </c:pt>
                <c:pt idx="1">
                  <c:v>6.685333333333333</c:v>
                </c:pt>
                <c:pt idx="2">
                  <c:v>6.208333333333332</c:v>
                </c:pt>
                <c:pt idx="3">
                  <c:v>6.325666666666664</c:v>
                </c:pt>
                <c:pt idx="4">
                  <c:v>5.927333333333334</c:v>
                </c:pt>
                <c:pt idx="5">
                  <c:v>5.936666666666668</c:v>
                </c:pt>
                <c:pt idx="6">
                  <c:v>12.40458333333333</c:v>
                </c:pt>
                <c:pt idx="7">
                  <c:v>4.954666666666669</c:v>
                </c:pt>
                <c:pt idx="8">
                  <c:v>7.16</c:v>
                </c:pt>
                <c:pt idx="9">
                  <c:v>6.738666666666667</c:v>
                </c:pt>
                <c:pt idx="10">
                  <c:v>6.591666666666666</c:v>
                </c:pt>
                <c:pt idx="11">
                  <c:v>5.188666666666666</c:v>
                </c:pt>
                <c:pt idx="12">
                  <c:v>5.518866666666666</c:v>
                </c:pt>
                <c:pt idx="13">
                  <c:v>6.2255</c:v>
                </c:pt>
                <c:pt idx="14">
                  <c:v>4.810333333333332</c:v>
                </c:pt>
                <c:pt idx="15">
                  <c:v>5.64</c:v>
                </c:pt>
                <c:pt idx="16">
                  <c:v>5.31</c:v>
                </c:pt>
                <c:pt idx="17">
                  <c:v>5.98</c:v>
                </c:pt>
                <c:pt idx="18">
                  <c:v>3.060999999999999</c:v>
                </c:pt>
                <c:pt idx="19">
                  <c:v>4.41</c:v>
                </c:pt>
                <c:pt idx="20">
                  <c:v>3.8845</c:v>
                </c:pt>
              </c:numCache>
            </c:numRef>
          </c:yVal>
          <c:smooth val="0"/>
        </c:ser>
        <c:ser>
          <c:idx val="2"/>
          <c:order val="2"/>
          <c:tx>
            <c:v>Ser</c:v>
          </c:tx>
          <c:spPr>
            <a:ln w="47625">
              <a:noFill/>
            </a:ln>
          </c:spPr>
          <c:xVal>
            <c:numRef>
              <c:f>'S.h prelim AA results'!$E$24:$Y$24</c:f>
              <c:numCache>
                <c:formatCode>0.0</c:formatCode>
                <c:ptCount val="21"/>
                <c:pt idx="0">
                  <c:v>7.791833333333334</c:v>
                </c:pt>
                <c:pt idx="1">
                  <c:v>7.034773333333332</c:v>
                </c:pt>
                <c:pt idx="2">
                  <c:v>7.360773333333333</c:v>
                </c:pt>
                <c:pt idx="3">
                  <c:v>7.170073333333332</c:v>
                </c:pt>
                <c:pt idx="4">
                  <c:v>6.634444444444444</c:v>
                </c:pt>
                <c:pt idx="5">
                  <c:v>6.790073333333332</c:v>
                </c:pt>
                <c:pt idx="6">
                  <c:v>8.367773333333332</c:v>
                </c:pt>
                <c:pt idx="7">
                  <c:v>6.386373333333333</c:v>
                </c:pt>
                <c:pt idx="8">
                  <c:v>9.273226666666666</c:v>
                </c:pt>
                <c:pt idx="9">
                  <c:v>6.665444444444445</c:v>
                </c:pt>
                <c:pt idx="10">
                  <c:v>7.373073333333333</c:v>
                </c:pt>
                <c:pt idx="11">
                  <c:v>5.3803</c:v>
                </c:pt>
                <c:pt idx="12">
                  <c:v>6.095873333333332</c:v>
                </c:pt>
                <c:pt idx="13">
                  <c:v>6.213873333333332</c:v>
                </c:pt>
                <c:pt idx="14">
                  <c:v>6.821373333333333</c:v>
                </c:pt>
                <c:pt idx="15">
                  <c:v>4.9393</c:v>
                </c:pt>
                <c:pt idx="16">
                  <c:v>4.7453</c:v>
                </c:pt>
                <c:pt idx="17">
                  <c:v>5.661833333333334</c:v>
                </c:pt>
                <c:pt idx="18">
                  <c:v>4.850833333333334</c:v>
                </c:pt>
                <c:pt idx="19">
                  <c:v>5.949833333333335</c:v>
                </c:pt>
                <c:pt idx="20">
                  <c:v>4.475833333333334</c:v>
                </c:pt>
              </c:numCache>
            </c:numRef>
          </c:xVal>
          <c:yVal>
            <c:numRef>
              <c:f>'S.h prelim AA results'!$E$5:$Y$5</c:f>
              <c:numCache>
                <c:formatCode>0.0</c:formatCode>
                <c:ptCount val="21"/>
                <c:pt idx="0">
                  <c:v>6.019416666666666</c:v>
                </c:pt>
                <c:pt idx="1">
                  <c:v>6.667333333333333</c:v>
                </c:pt>
                <c:pt idx="2">
                  <c:v>5.605595238095239</c:v>
                </c:pt>
                <c:pt idx="3">
                  <c:v>6.986</c:v>
                </c:pt>
                <c:pt idx="4">
                  <c:v>7.251333333333333</c:v>
                </c:pt>
                <c:pt idx="5">
                  <c:v>7.976833333333333</c:v>
                </c:pt>
                <c:pt idx="6">
                  <c:v>15.80341666666667</c:v>
                </c:pt>
                <c:pt idx="7">
                  <c:v>6.560833333333333</c:v>
                </c:pt>
                <c:pt idx="8">
                  <c:v>6.79</c:v>
                </c:pt>
                <c:pt idx="9">
                  <c:v>9.133166666666665</c:v>
                </c:pt>
                <c:pt idx="10">
                  <c:v>7.091083333333334</c:v>
                </c:pt>
                <c:pt idx="11">
                  <c:v>4.705833333333333</c:v>
                </c:pt>
                <c:pt idx="12">
                  <c:v>6.681566666666667</c:v>
                </c:pt>
                <c:pt idx="13">
                  <c:v>5.818</c:v>
                </c:pt>
                <c:pt idx="14">
                  <c:v>5.551595238095238</c:v>
                </c:pt>
                <c:pt idx="15">
                  <c:v>6.46</c:v>
                </c:pt>
                <c:pt idx="16">
                  <c:v>2.9</c:v>
                </c:pt>
                <c:pt idx="17">
                  <c:v>6.43</c:v>
                </c:pt>
                <c:pt idx="18">
                  <c:v>4.872666666666667</c:v>
                </c:pt>
                <c:pt idx="19">
                  <c:v>5.99</c:v>
                </c:pt>
                <c:pt idx="20">
                  <c:v>5.3985</c:v>
                </c:pt>
              </c:numCache>
            </c:numRef>
          </c:yVal>
          <c:smooth val="0"/>
        </c:ser>
        <c:ser>
          <c:idx val="3"/>
          <c:order val="3"/>
          <c:tx>
            <c:v>Lys</c:v>
          </c:tx>
          <c:spPr>
            <a:ln w="47625">
              <a:noFill/>
            </a:ln>
          </c:spPr>
          <c:xVal>
            <c:numRef>
              <c:f>'S.h prelim AA results'!$E$24:$Y$24</c:f>
              <c:numCache>
                <c:formatCode>0.0</c:formatCode>
                <c:ptCount val="21"/>
                <c:pt idx="0">
                  <c:v>7.791833333333334</c:v>
                </c:pt>
                <c:pt idx="1">
                  <c:v>7.034773333333332</c:v>
                </c:pt>
                <c:pt idx="2">
                  <c:v>7.360773333333333</c:v>
                </c:pt>
                <c:pt idx="3">
                  <c:v>7.170073333333332</c:v>
                </c:pt>
                <c:pt idx="4">
                  <c:v>6.634444444444444</c:v>
                </c:pt>
                <c:pt idx="5">
                  <c:v>6.790073333333332</c:v>
                </c:pt>
                <c:pt idx="6">
                  <c:v>8.367773333333332</c:v>
                </c:pt>
                <c:pt idx="7">
                  <c:v>6.386373333333333</c:v>
                </c:pt>
                <c:pt idx="8">
                  <c:v>9.273226666666666</c:v>
                </c:pt>
                <c:pt idx="9">
                  <c:v>6.665444444444445</c:v>
                </c:pt>
                <c:pt idx="10">
                  <c:v>7.373073333333333</c:v>
                </c:pt>
                <c:pt idx="11">
                  <c:v>5.3803</c:v>
                </c:pt>
                <c:pt idx="12">
                  <c:v>6.095873333333332</c:v>
                </c:pt>
                <c:pt idx="13">
                  <c:v>6.213873333333332</c:v>
                </c:pt>
                <c:pt idx="14">
                  <c:v>6.821373333333333</c:v>
                </c:pt>
                <c:pt idx="15">
                  <c:v>4.9393</c:v>
                </c:pt>
                <c:pt idx="16">
                  <c:v>4.7453</c:v>
                </c:pt>
                <c:pt idx="17">
                  <c:v>5.661833333333334</c:v>
                </c:pt>
                <c:pt idx="18">
                  <c:v>4.850833333333334</c:v>
                </c:pt>
                <c:pt idx="19">
                  <c:v>5.949833333333335</c:v>
                </c:pt>
                <c:pt idx="20">
                  <c:v>4.475833333333334</c:v>
                </c:pt>
              </c:numCache>
            </c:numRef>
          </c:xVal>
          <c:yVal>
            <c:numRef>
              <c:f>'S.h prelim AA results'!$E$6:$Y$6</c:f>
              <c:numCache>
                <c:formatCode>0.0</c:formatCode>
                <c:ptCount val="21"/>
                <c:pt idx="0">
                  <c:v>5.118833333333333</c:v>
                </c:pt>
                <c:pt idx="1">
                  <c:v>6.2245</c:v>
                </c:pt>
                <c:pt idx="2">
                  <c:v>4.057857142857143</c:v>
                </c:pt>
                <c:pt idx="3">
                  <c:v>2.332166666666667</c:v>
                </c:pt>
                <c:pt idx="4">
                  <c:v>3.875666666666667</c:v>
                </c:pt>
                <c:pt idx="5">
                  <c:v>3.843333333333333</c:v>
                </c:pt>
                <c:pt idx="6">
                  <c:v>7.147916666666667</c:v>
                </c:pt>
                <c:pt idx="7">
                  <c:v>3.474666666666667</c:v>
                </c:pt>
                <c:pt idx="8">
                  <c:v>6.23</c:v>
                </c:pt>
                <c:pt idx="9">
                  <c:v>3.404333333333333</c:v>
                </c:pt>
                <c:pt idx="10">
                  <c:v>5.451833333333333</c:v>
                </c:pt>
                <c:pt idx="11">
                  <c:v>3.342</c:v>
                </c:pt>
                <c:pt idx="12">
                  <c:v>3.1896</c:v>
                </c:pt>
                <c:pt idx="13">
                  <c:v>5.747333333333332</c:v>
                </c:pt>
                <c:pt idx="14">
                  <c:v>3.298190476190476</c:v>
                </c:pt>
                <c:pt idx="15">
                  <c:v>3.4</c:v>
                </c:pt>
                <c:pt idx="16">
                  <c:v>2.84</c:v>
                </c:pt>
                <c:pt idx="17">
                  <c:v>3.82</c:v>
                </c:pt>
                <c:pt idx="18">
                  <c:v>4.717666666666667</c:v>
                </c:pt>
                <c:pt idx="19">
                  <c:v>3.48</c:v>
                </c:pt>
                <c:pt idx="20">
                  <c:v>1.801000000000001</c:v>
                </c:pt>
              </c:numCache>
            </c:numRef>
          </c:yVal>
          <c:smooth val="0"/>
        </c:ser>
        <c:ser>
          <c:idx val="4"/>
          <c:order val="4"/>
          <c:tx>
            <c:v>Glu</c:v>
          </c:tx>
          <c:spPr>
            <a:ln w="47625">
              <a:noFill/>
            </a:ln>
          </c:spPr>
          <c:xVal>
            <c:numRef>
              <c:f>'S.h prelim AA results'!$E$24:$Y$24</c:f>
              <c:numCache>
                <c:formatCode>0.0</c:formatCode>
                <c:ptCount val="21"/>
                <c:pt idx="0">
                  <c:v>7.791833333333334</c:v>
                </c:pt>
                <c:pt idx="1">
                  <c:v>7.034773333333332</c:v>
                </c:pt>
                <c:pt idx="2">
                  <c:v>7.360773333333333</c:v>
                </c:pt>
                <c:pt idx="3">
                  <c:v>7.170073333333332</c:v>
                </c:pt>
                <c:pt idx="4">
                  <c:v>6.634444444444444</c:v>
                </c:pt>
                <c:pt idx="5">
                  <c:v>6.790073333333332</c:v>
                </c:pt>
                <c:pt idx="6">
                  <c:v>8.367773333333332</c:v>
                </c:pt>
                <c:pt idx="7">
                  <c:v>6.386373333333333</c:v>
                </c:pt>
                <c:pt idx="8">
                  <c:v>9.273226666666666</c:v>
                </c:pt>
                <c:pt idx="9">
                  <c:v>6.665444444444445</c:v>
                </c:pt>
                <c:pt idx="10">
                  <c:v>7.373073333333333</c:v>
                </c:pt>
                <c:pt idx="11">
                  <c:v>5.3803</c:v>
                </c:pt>
                <c:pt idx="12">
                  <c:v>6.095873333333332</c:v>
                </c:pt>
                <c:pt idx="13">
                  <c:v>6.213873333333332</c:v>
                </c:pt>
                <c:pt idx="14">
                  <c:v>6.821373333333333</c:v>
                </c:pt>
                <c:pt idx="15">
                  <c:v>4.9393</c:v>
                </c:pt>
                <c:pt idx="16">
                  <c:v>4.7453</c:v>
                </c:pt>
                <c:pt idx="17">
                  <c:v>5.661833333333334</c:v>
                </c:pt>
                <c:pt idx="18">
                  <c:v>4.850833333333334</c:v>
                </c:pt>
                <c:pt idx="19">
                  <c:v>5.949833333333335</c:v>
                </c:pt>
                <c:pt idx="20">
                  <c:v>4.475833333333334</c:v>
                </c:pt>
              </c:numCache>
            </c:numRef>
          </c:xVal>
          <c:yVal>
            <c:numRef>
              <c:f>'S.h prelim AA results'!$E$12:$Y$12</c:f>
              <c:numCache>
                <c:formatCode>0.0</c:formatCode>
                <c:ptCount val="21"/>
                <c:pt idx="0">
                  <c:v>10.99666666666667</c:v>
                </c:pt>
                <c:pt idx="1">
                  <c:v>10.077</c:v>
                </c:pt>
                <c:pt idx="2">
                  <c:v>9.981904761904761</c:v>
                </c:pt>
                <c:pt idx="3">
                  <c:v>10.83916666666667</c:v>
                </c:pt>
                <c:pt idx="4">
                  <c:v>8.91</c:v>
                </c:pt>
                <c:pt idx="5">
                  <c:v>8.693</c:v>
                </c:pt>
                <c:pt idx="6">
                  <c:v>15.1215</c:v>
                </c:pt>
                <c:pt idx="7">
                  <c:v>8.944666666666666</c:v>
                </c:pt>
                <c:pt idx="8">
                  <c:v>11.43</c:v>
                </c:pt>
                <c:pt idx="9">
                  <c:v>10.28916666666667</c:v>
                </c:pt>
                <c:pt idx="10">
                  <c:v>11.12066666666667</c:v>
                </c:pt>
                <c:pt idx="11">
                  <c:v>8.430666666666667</c:v>
                </c:pt>
                <c:pt idx="12">
                  <c:v>8.456933333333333</c:v>
                </c:pt>
                <c:pt idx="13">
                  <c:v>8.910666666666667</c:v>
                </c:pt>
                <c:pt idx="14">
                  <c:v>9.155238095238093</c:v>
                </c:pt>
                <c:pt idx="15">
                  <c:v>8.55</c:v>
                </c:pt>
                <c:pt idx="16">
                  <c:v>7.76</c:v>
                </c:pt>
                <c:pt idx="17">
                  <c:v>9.09</c:v>
                </c:pt>
                <c:pt idx="18">
                  <c:v>7.692</c:v>
                </c:pt>
                <c:pt idx="19">
                  <c:v>10.26</c:v>
                </c:pt>
                <c:pt idx="20">
                  <c:v>7.5905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01668816"/>
        <c:axId val="-1005159456"/>
      </c:scatterChart>
      <c:valAx>
        <c:axId val="-1001668816"/>
        <c:scaling>
          <c:orientation val="minMax"/>
          <c:min val="4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d15N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-1005159456"/>
        <c:crosses val="autoZero"/>
        <c:crossBetween val="midCat"/>
        <c:majorUnit val="1.0"/>
      </c:valAx>
      <c:valAx>
        <c:axId val="-1005159456"/>
        <c:scaling>
          <c:orientation val="minMax"/>
          <c:max val="15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Amino d15N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-10016688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5611329833771"/>
          <c:y val="0.0274205595842022"/>
          <c:w val="0.562166447944007"/>
          <c:h val="0.10835797205191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071702672916"/>
          <c:y val="0.0871084769501426"/>
          <c:w val="0.84021948984876"/>
          <c:h val="0.764356670709003"/>
        </c:manualLayout>
      </c:layout>
      <c:scatterChart>
        <c:scatterStyle val="lineMarker"/>
        <c:varyColors val="0"/>
        <c:ser>
          <c:idx val="0"/>
          <c:order val="0"/>
          <c:tx>
            <c:v>Phe (Source)</c:v>
          </c:tx>
          <c:spPr>
            <a:ln w="47625">
              <a:noFill/>
            </a:ln>
            <a:effectLst/>
          </c:spPr>
          <c:marker>
            <c:symbol val="diamond"/>
            <c:size val="20"/>
            <c:spPr>
              <a:solidFill>
                <a:schemeClr val="accent5"/>
              </a:solidFill>
              <a:ln w="12700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'S.h prelim AA results'!$E$22:$Y$22</c:f>
              <c:numCache>
                <c:formatCode>0.0</c:formatCode>
                <c:ptCount val="21"/>
                <c:pt idx="0">
                  <c:v>14505.5</c:v>
                </c:pt>
                <c:pt idx="1">
                  <c:v>14505.5</c:v>
                </c:pt>
                <c:pt idx="2">
                  <c:v>14505.5</c:v>
                </c:pt>
                <c:pt idx="3">
                  <c:v>10186.0</c:v>
                </c:pt>
                <c:pt idx="4">
                  <c:v>9856.5</c:v>
                </c:pt>
                <c:pt idx="5">
                  <c:v>10515.5</c:v>
                </c:pt>
                <c:pt idx="6">
                  <c:v>10186.0</c:v>
                </c:pt>
                <c:pt idx="7">
                  <c:v>10186.0</c:v>
                </c:pt>
                <c:pt idx="8">
                  <c:v>9527.5</c:v>
                </c:pt>
                <c:pt idx="9">
                  <c:v>9856.5</c:v>
                </c:pt>
                <c:pt idx="10">
                  <c:v>9527.5</c:v>
                </c:pt>
                <c:pt idx="11">
                  <c:v>6892.5</c:v>
                </c:pt>
                <c:pt idx="12">
                  <c:v>6563.0</c:v>
                </c:pt>
                <c:pt idx="13">
                  <c:v>6233.5</c:v>
                </c:pt>
                <c:pt idx="14">
                  <c:v>5904.0</c:v>
                </c:pt>
                <c:pt idx="15" formatCode="0">
                  <c:v>1622.5</c:v>
                </c:pt>
                <c:pt idx="16" formatCode="0">
                  <c:v>1622.5</c:v>
                </c:pt>
                <c:pt idx="17" formatCode="0">
                  <c:v>1293.064558629776</c:v>
                </c:pt>
                <c:pt idx="18" formatCode="0">
                  <c:v>1293.0</c:v>
                </c:pt>
                <c:pt idx="19" formatCode="0">
                  <c:v>1293.064558629776</c:v>
                </c:pt>
                <c:pt idx="20" formatCode="0">
                  <c:v>1293.0</c:v>
                </c:pt>
              </c:numCache>
            </c:numRef>
          </c:xVal>
          <c:yVal>
            <c:numRef>
              <c:f>'S.h prelim AA results'!$E$7:$Y$7</c:f>
              <c:numCache>
                <c:formatCode>0.0</c:formatCode>
                <c:ptCount val="21"/>
                <c:pt idx="0">
                  <c:v>10.04125</c:v>
                </c:pt>
                <c:pt idx="1">
                  <c:v>9.517</c:v>
                </c:pt>
                <c:pt idx="2">
                  <c:v>9.46395238095238</c:v>
                </c:pt>
                <c:pt idx="3">
                  <c:v>9.101166666666667</c:v>
                </c:pt>
                <c:pt idx="4">
                  <c:v>8.198333333333334</c:v>
                </c:pt>
                <c:pt idx="5">
                  <c:v>8.090666666666667</c:v>
                </c:pt>
                <c:pt idx="6">
                  <c:v>11.34908333333333</c:v>
                </c:pt>
                <c:pt idx="7">
                  <c:v>7.6</c:v>
                </c:pt>
                <c:pt idx="8">
                  <c:v>11.06</c:v>
                </c:pt>
                <c:pt idx="9">
                  <c:v>8.005166666666667</c:v>
                </c:pt>
                <c:pt idx="10">
                  <c:v>9.618916666666667</c:v>
                </c:pt>
                <c:pt idx="11">
                  <c:v>8.799666666666665</c:v>
                </c:pt>
                <c:pt idx="12">
                  <c:v>8.633066666666667</c:v>
                </c:pt>
                <c:pt idx="13">
                  <c:v>6.4245</c:v>
                </c:pt>
                <c:pt idx="14">
                  <c:v>6.655952380952382</c:v>
                </c:pt>
                <c:pt idx="15">
                  <c:v>8.02</c:v>
                </c:pt>
                <c:pt idx="16">
                  <c:v>7.41</c:v>
                </c:pt>
                <c:pt idx="17">
                  <c:v>7.38</c:v>
                </c:pt>
                <c:pt idx="18">
                  <c:v>8.884833333333332</c:v>
                </c:pt>
                <c:pt idx="19">
                  <c:v>9.38</c:v>
                </c:pt>
                <c:pt idx="20">
                  <c:v>8.205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20713648"/>
        <c:axId val="-920709936"/>
      </c:scatterChart>
      <c:valAx>
        <c:axId val="-920713648"/>
        <c:scaling>
          <c:orientation val="maxMin"/>
          <c:max val="15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500">
                    <a:latin typeface="Adobe Arabic"/>
                    <a:cs typeface="Adobe Arabic"/>
                  </a:rPr>
                  <a:t>Cal</a:t>
                </a:r>
                <a:r>
                  <a:rPr lang="en-US" sz="2500" baseline="0">
                    <a:latin typeface="Adobe Arabic"/>
                    <a:cs typeface="Adobe Arabic"/>
                  </a:rPr>
                  <a:t> Years BP</a:t>
                </a:r>
                <a:endParaRPr lang="en-US" sz="2500">
                  <a:latin typeface="Adobe Arabic"/>
                  <a:cs typeface="Adobe Arabic"/>
                </a:endParaRPr>
              </a:p>
            </c:rich>
          </c:tx>
          <c:layout>
            <c:manualLayout>
              <c:xMode val="edge"/>
              <c:yMode val="edge"/>
              <c:x val="0.434379838270638"/>
              <c:y val="0.905790561429279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000" b="1" i="0" baseline="0">
                <a:latin typeface="Adobe Arabic"/>
              </a:defRPr>
            </a:pPr>
            <a:endParaRPr lang="en-US"/>
          </a:p>
        </c:txPr>
        <c:crossAx val="-920709936"/>
        <c:crosses val="autoZero"/>
        <c:crossBetween val="midCat"/>
        <c:majorUnit val="5000.0"/>
      </c:valAx>
      <c:valAx>
        <c:axId val="-920709936"/>
        <c:scaling>
          <c:orientation val="minMax"/>
          <c:min val="6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500">
                    <a:latin typeface="Adobe Arabic"/>
                    <a:cs typeface="Adobe Arabic"/>
                  </a:rPr>
                  <a:t>Amino</a:t>
                </a:r>
                <a:r>
                  <a:rPr lang="en-US" sz="2500" baseline="0">
                    <a:latin typeface="Adobe Arabic"/>
                    <a:cs typeface="Adobe Arabic"/>
                  </a:rPr>
                  <a:t> </a:t>
                </a:r>
                <a:r>
                  <a:rPr lang="en-US" sz="2500" baseline="0">
                    <a:latin typeface="Symbol" charset="2"/>
                    <a:cs typeface="Symbol" charset="2"/>
                  </a:rPr>
                  <a:t>d</a:t>
                </a:r>
                <a:r>
                  <a:rPr lang="en-US" sz="2500" baseline="30000">
                    <a:latin typeface="Adobe Arabic"/>
                    <a:cs typeface="Adobe Arabic"/>
                  </a:rPr>
                  <a:t>15</a:t>
                </a:r>
                <a:r>
                  <a:rPr lang="en-US" sz="2500" baseline="0">
                    <a:latin typeface="Adobe Arabic"/>
                    <a:cs typeface="Adobe Arabic"/>
                  </a:rPr>
                  <a:t>N</a:t>
                </a:r>
                <a:endParaRPr lang="en-US" sz="2500">
                  <a:latin typeface="Adobe Arabic"/>
                  <a:cs typeface="Adobe Arabic"/>
                </a:endParaRPr>
              </a:p>
            </c:rich>
          </c:tx>
          <c:layout>
            <c:manualLayout>
              <c:xMode val="edge"/>
              <c:yMode val="edge"/>
              <c:x val="0.0159187595626376"/>
              <c:y val="0.362779328650992"/>
            </c:manualLayout>
          </c:layout>
          <c:overlay val="0"/>
        </c:title>
        <c:numFmt formatCode="0.0" sourceLinked="1"/>
        <c:majorTickMark val="in"/>
        <c:minorTickMark val="none"/>
        <c:tickLblPos val="high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000" b="1" i="0" baseline="0">
                <a:latin typeface="Adobe Arabic"/>
              </a:defRPr>
            </a:pPr>
            <a:endParaRPr lang="en-US"/>
          </a:p>
        </c:txPr>
        <c:crossAx val="-920713648"/>
        <c:crossesAt val="15000.0"/>
        <c:crossBetween val="midCat"/>
        <c:majorUnit val="1.0"/>
      </c:valAx>
    </c:plotArea>
    <c:legend>
      <c:legendPos val="r"/>
      <c:layout>
        <c:manualLayout>
          <c:xMode val="edge"/>
          <c:yMode val="edge"/>
          <c:x val="0.777520361315715"/>
          <c:y val="0.0365237965194229"/>
          <c:w val="0.190264450277049"/>
          <c:h val="0.0760658566765563"/>
        </c:manualLayout>
      </c:layout>
      <c:overlay val="0"/>
      <c:txPr>
        <a:bodyPr/>
        <a:lstStyle/>
        <a:p>
          <a:pPr>
            <a:defRPr sz="2500">
              <a:latin typeface="Adobe Arabic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071702672916"/>
          <c:y val="0.0871084769501426"/>
          <c:w val="0.84021948984876"/>
          <c:h val="0.764356670709003"/>
        </c:manualLayout>
      </c:layout>
      <c:scatterChart>
        <c:scatterStyle val="lineMarker"/>
        <c:varyColors val="0"/>
        <c:ser>
          <c:idx val="1"/>
          <c:order val="0"/>
          <c:tx>
            <c:v>Glu (Trophic)</c:v>
          </c:tx>
          <c:spPr>
            <a:ln w="47625">
              <a:noFill/>
            </a:ln>
            <a:effectLst/>
          </c:spPr>
          <c:marker>
            <c:symbol val="circle"/>
            <c:size val="20"/>
            <c:spPr>
              <a:solidFill>
                <a:schemeClr val="tx1">
                  <a:lumMod val="50000"/>
                  <a:lumOff val="5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'S.h prelim AA results'!$E$22:$Y$22</c:f>
              <c:numCache>
                <c:formatCode>0.0</c:formatCode>
                <c:ptCount val="21"/>
                <c:pt idx="0">
                  <c:v>14505.5</c:v>
                </c:pt>
                <c:pt idx="1">
                  <c:v>14505.5</c:v>
                </c:pt>
                <c:pt idx="2">
                  <c:v>14505.5</c:v>
                </c:pt>
                <c:pt idx="3">
                  <c:v>10186.0</c:v>
                </c:pt>
                <c:pt idx="4">
                  <c:v>9856.5</c:v>
                </c:pt>
                <c:pt idx="5">
                  <c:v>10515.5</c:v>
                </c:pt>
                <c:pt idx="6">
                  <c:v>10186.0</c:v>
                </c:pt>
                <c:pt idx="7">
                  <c:v>10186.0</c:v>
                </c:pt>
                <c:pt idx="8">
                  <c:v>9527.5</c:v>
                </c:pt>
                <c:pt idx="9">
                  <c:v>9856.5</c:v>
                </c:pt>
                <c:pt idx="10">
                  <c:v>9527.5</c:v>
                </c:pt>
                <c:pt idx="11">
                  <c:v>6892.5</c:v>
                </c:pt>
                <c:pt idx="12">
                  <c:v>6563.0</c:v>
                </c:pt>
                <c:pt idx="13">
                  <c:v>6233.5</c:v>
                </c:pt>
                <c:pt idx="14">
                  <c:v>5904.0</c:v>
                </c:pt>
                <c:pt idx="15" formatCode="0">
                  <c:v>1622.5</c:v>
                </c:pt>
                <c:pt idx="16" formatCode="0">
                  <c:v>1622.5</c:v>
                </c:pt>
                <c:pt idx="17" formatCode="0">
                  <c:v>1293.064558629776</c:v>
                </c:pt>
                <c:pt idx="18" formatCode="0">
                  <c:v>1293.0</c:v>
                </c:pt>
                <c:pt idx="19" formatCode="0">
                  <c:v>1293.064558629776</c:v>
                </c:pt>
                <c:pt idx="20" formatCode="0">
                  <c:v>1293.0</c:v>
                </c:pt>
              </c:numCache>
            </c:numRef>
          </c:xVal>
          <c:yVal>
            <c:numRef>
              <c:f>'S.h prelim AA results'!$E$12:$Y$12</c:f>
              <c:numCache>
                <c:formatCode>0.0</c:formatCode>
                <c:ptCount val="21"/>
                <c:pt idx="0">
                  <c:v>10.99666666666667</c:v>
                </c:pt>
                <c:pt idx="1">
                  <c:v>10.077</c:v>
                </c:pt>
                <c:pt idx="2">
                  <c:v>9.981904761904761</c:v>
                </c:pt>
                <c:pt idx="3">
                  <c:v>10.83916666666667</c:v>
                </c:pt>
                <c:pt idx="4">
                  <c:v>8.91</c:v>
                </c:pt>
                <c:pt idx="5">
                  <c:v>8.693</c:v>
                </c:pt>
                <c:pt idx="6">
                  <c:v>15.1215</c:v>
                </c:pt>
                <c:pt idx="7">
                  <c:v>8.944666666666666</c:v>
                </c:pt>
                <c:pt idx="8">
                  <c:v>11.43</c:v>
                </c:pt>
                <c:pt idx="9">
                  <c:v>10.28916666666667</c:v>
                </c:pt>
                <c:pt idx="10">
                  <c:v>11.12066666666667</c:v>
                </c:pt>
                <c:pt idx="11">
                  <c:v>8.430666666666667</c:v>
                </c:pt>
                <c:pt idx="12">
                  <c:v>8.456933333333333</c:v>
                </c:pt>
                <c:pt idx="13">
                  <c:v>8.910666666666667</c:v>
                </c:pt>
                <c:pt idx="14">
                  <c:v>9.155238095238093</c:v>
                </c:pt>
                <c:pt idx="15">
                  <c:v>8.55</c:v>
                </c:pt>
                <c:pt idx="16">
                  <c:v>7.76</c:v>
                </c:pt>
                <c:pt idx="17">
                  <c:v>9.09</c:v>
                </c:pt>
                <c:pt idx="18">
                  <c:v>7.692</c:v>
                </c:pt>
                <c:pt idx="19">
                  <c:v>10.26</c:v>
                </c:pt>
                <c:pt idx="20">
                  <c:v>7.5905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20902608"/>
        <c:axId val="-920899904"/>
      </c:scatterChart>
      <c:valAx>
        <c:axId val="-920902608"/>
        <c:scaling>
          <c:orientation val="maxMin"/>
          <c:max val="15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500">
                    <a:latin typeface="Adobe Arabic"/>
                    <a:cs typeface="Adobe Arabic"/>
                  </a:rPr>
                  <a:t>Cal</a:t>
                </a:r>
                <a:r>
                  <a:rPr lang="en-US" sz="2500" baseline="0">
                    <a:latin typeface="Adobe Arabic"/>
                    <a:cs typeface="Adobe Arabic"/>
                  </a:rPr>
                  <a:t> Years BP</a:t>
                </a:r>
                <a:endParaRPr lang="en-US" sz="2500">
                  <a:latin typeface="Adobe Arabic"/>
                  <a:cs typeface="Adobe Arabic"/>
                </a:endParaRPr>
              </a:p>
            </c:rich>
          </c:tx>
          <c:layout>
            <c:manualLayout>
              <c:xMode val="edge"/>
              <c:yMode val="edge"/>
              <c:x val="0.434379838270638"/>
              <c:y val="0.905790561429279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000" b="1" i="0" baseline="0">
                <a:latin typeface="Adobe Arabic"/>
              </a:defRPr>
            </a:pPr>
            <a:endParaRPr lang="en-US"/>
          </a:p>
        </c:txPr>
        <c:crossAx val="-920899904"/>
        <c:crosses val="autoZero"/>
        <c:crossBetween val="midCat"/>
        <c:majorUnit val="5000.0"/>
      </c:valAx>
      <c:valAx>
        <c:axId val="-920899904"/>
        <c:scaling>
          <c:orientation val="minMax"/>
          <c:min val="6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500">
                    <a:latin typeface="Adobe Arabic"/>
                    <a:cs typeface="Adobe Arabic"/>
                  </a:rPr>
                  <a:t>Amino</a:t>
                </a:r>
                <a:r>
                  <a:rPr lang="en-US" sz="2500" baseline="0">
                    <a:latin typeface="Adobe Arabic"/>
                    <a:cs typeface="Adobe Arabic"/>
                  </a:rPr>
                  <a:t> </a:t>
                </a:r>
                <a:r>
                  <a:rPr lang="en-US" sz="2500" baseline="0">
                    <a:latin typeface="Symbol" charset="2"/>
                    <a:cs typeface="Symbol" charset="2"/>
                  </a:rPr>
                  <a:t>d</a:t>
                </a:r>
                <a:r>
                  <a:rPr lang="en-US" sz="2500" baseline="30000">
                    <a:latin typeface="Adobe Arabic"/>
                    <a:cs typeface="Adobe Arabic"/>
                  </a:rPr>
                  <a:t>15</a:t>
                </a:r>
                <a:r>
                  <a:rPr lang="en-US" sz="2500" baseline="0">
                    <a:latin typeface="Adobe Arabic"/>
                    <a:cs typeface="Adobe Arabic"/>
                  </a:rPr>
                  <a:t>N</a:t>
                </a:r>
                <a:endParaRPr lang="en-US" sz="2500">
                  <a:latin typeface="Adobe Arabic"/>
                  <a:cs typeface="Adobe Arabic"/>
                </a:endParaRPr>
              </a:p>
            </c:rich>
          </c:tx>
          <c:layout>
            <c:manualLayout>
              <c:xMode val="edge"/>
              <c:yMode val="edge"/>
              <c:x val="0.0159187595626376"/>
              <c:y val="0.362779328650992"/>
            </c:manualLayout>
          </c:layout>
          <c:overlay val="0"/>
        </c:title>
        <c:numFmt formatCode="0.0" sourceLinked="1"/>
        <c:majorTickMark val="in"/>
        <c:minorTickMark val="none"/>
        <c:tickLblPos val="high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000" b="1" i="0" baseline="0">
                <a:latin typeface="Adobe Arabic"/>
              </a:defRPr>
            </a:pPr>
            <a:endParaRPr lang="en-US"/>
          </a:p>
        </c:txPr>
        <c:crossAx val="-920902608"/>
        <c:crossesAt val="15000.0"/>
        <c:crossBetween val="midCat"/>
        <c:majorUnit val="1.0"/>
      </c:valAx>
    </c:plotArea>
    <c:legend>
      <c:legendPos val="r"/>
      <c:layout>
        <c:manualLayout>
          <c:xMode val="edge"/>
          <c:yMode val="edge"/>
          <c:x val="0.777520361315715"/>
          <c:y val="0.0365237965194229"/>
          <c:w val="0.203377369234144"/>
          <c:h val="0.178656829628796"/>
        </c:manualLayout>
      </c:layout>
      <c:overlay val="0"/>
      <c:txPr>
        <a:bodyPr/>
        <a:lstStyle/>
        <a:p>
          <a:pPr>
            <a:defRPr sz="2500">
              <a:latin typeface="Adobe Arabic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632312627588"/>
          <c:y val="0.080556332978188"/>
          <c:w val="0.857997317002041"/>
          <c:h val="0.78397010395766"/>
        </c:manualLayout>
      </c:layout>
      <c:scatterChart>
        <c:scatterStyle val="lineMarker"/>
        <c:varyColors val="0"/>
        <c:ser>
          <c:idx val="1"/>
          <c:order val="0"/>
          <c:tx>
            <c:v>Beta -8.4; all C3</c:v>
          </c:tx>
          <c:spPr>
            <a:ln w="47625">
              <a:noFill/>
            </a:ln>
            <a:effectLst/>
          </c:spPr>
          <c:marker>
            <c:symbol val="circle"/>
            <c:size val="13"/>
            <c:spPr>
              <a:solidFill>
                <a:schemeClr val="accent6"/>
              </a:solidFill>
              <a:ln w="12700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'S.h prelim AA results'!$E$22:$Y$22</c:f>
              <c:numCache>
                <c:formatCode>0.0</c:formatCode>
                <c:ptCount val="21"/>
                <c:pt idx="0">
                  <c:v>14505.5</c:v>
                </c:pt>
                <c:pt idx="1">
                  <c:v>14505.5</c:v>
                </c:pt>
                <c:pt idx="2">
                  <c:v>14505.5</c:v>
                </c:pt>
                <c:pt idx="3">
                  <c:v>10186.0</c:v>
                </c:pt>
                <c:pt idx="4">
                  <c:v>9856.5</c:v>
                </c:pt>
                <c:pt idx="5">
                  <c:v>10515.5</c:v>
                </c:pt>
                <c:pt idx="6">
                  <c:v>10186.0</c:v>
                </c:pt>
                <c:pt idx="7">
                  <c:v>10186.0</c:v>
                </c:pt>
                <c:pt idx="8">
                  <c:v>9527.5</c:v>
                </c:pt>
                <c:pt idx="9">
                  <c:v>9856.5</c:v>
                </c:pt>
                <c:pt idx="10">
                  <c:v>9527.5</c:v>
                </c:pt>
                <c:pt idx="11">
                  <c:v>6892.5</c:v>
                </c:pt>
                <c:pt idx="12">
                  <c:v>6563.0</c:v>
                </c:pt>
                <c:pt idx="13">
                  <c:v>6233.5</c:v>
                </c:pt>
                <c:pt idx="14">
                  <c:v>5904.0</c:v>
                </c:pt>
                <c:pt idx="15" formatCode="0">
                  <c:v>1622.5</c:v>
                </c:pt>
                <c:pt idx="16" formatCode="0">
                  <c:v>1622.5</c:v>
                </c:pt>
                <c:pt idx="17" formatCode="0">
                  <c:v>1293.064558629776</c:v>
                </c:pt>
                <c:pt idx="18" formatCode="0">
                  <c:v>1293.0</c:v>
                </c:pt>
                <c:pt idx="19" formatCode="0">
                  <c:v>1293.064558629776</c:v>
                </c:pt>
                <c:pt idx="20" formatCode="0">
                  <c:v>1293.0</c:v>
                </c:pt>
              </c:numCache>
            </c:numRef>
          </c:xVal>
          <c:yVal>
            <c:numRef>
              <c:f>'S.h prelim AA results'!$E$18:$Y$18</c:f>
              <c:numCache>
                <c:formatCode>0.0</c:formatCode>
                <c:ptCount val="21"/>
                <c:pt idx="0">
                  <c:v>2.230975877192982</c:v>
                </c:pt>
                <c:pt idx="1">
                  <c:v>2.178947368421052</c:v>
                </c:pt>
                <c:pt idx="2">
                  <c:v>2.173414786967418</c:v>
                </c:pt>
                <c:pt idx="3">
                  <c:v>2.333947368421053</c:v>
                </c:pt>
                <c:pt idx="4">
                  <c:v>2.19890350877193</c:v>
                </c:pt>
                <c:pt idx="5">
                  <c:v>2.18451754385965</c:v>
                </c:pt>
                <c:pt idx="6">
                  <c:v>2.601633771929825</c:v>
                </c:pt>
                <c:pt idx="7">
                  <c:v>2.282192982456141</c:v>
                </c:pt>
                <c:pt idx="8">
                  <c:v>2.153947368421052</c:v>
                </c:pt>
                <c:pt idx="9">
                  <c:v>2.40578947368421</c:v>
                </c:pt>
                <c:pt idx="10">
                  <c:v>2.302861842105263</c:v>
                </c:pt>
                <c:pt idx="11">
                  <c:v>2.05671052631579</c:v>
                </c:pt>
                <c:pt idx="12">
                  <c:v>2.082087719298245</c:v>
                </c:pt>
                <c:pt idx="13">
                  <c:v>2.432390350877193</c:v>
                </c:pt>
                <c:pt idx="14">
                  <c:v>2.434116541353383</c:v>
                </c:pt>
                <c:pt idx="15">
                  <c:v>2.175</c:v>
                </c:pt>
                <c:pt idx="16">
                  <c:v>2.151315789473684</c:v>
                </c:pt>
                <c:pt idx="17">
                  <c:v>2.330263157894737</c:v>
                </c:pt>
                <c:pt idx="18">
                  <c:v>1.948311403508772</c:v>
                </c:pt>
                <c:pt idx="19">
                  <c:v>2.221052631578948</c:v>
                </c:pt>
                <c:pt idx="20">
                  <c:v>2.024407894736842</c:v>
                </c:pt>
              </c:numCache>
            </c:numRef>
          </c:yVal>
          <c:smooth val="0"/>
        </c:ser>
        <c:ser>
          <c:idx val="0"/>
          <c:order val="1"/>
          <c:tx>
            <c:v>Beta +0.4; all C4</c:v>
          </c:tx>
          <c:spPr>
            <a:ln w="47625">
              <a:noFill/>
            </a:ln>
            <a:effectLst/>
          </c:spPr>
          <c:marker>
            <c:symbol val="circle"/>
            <c:size val="13"/>
            <c:spPr>
              <a:solidFill>
                <a:schemeClr val="accent4"/>
              </a:solidFill>
              <a:ln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'S.h prelim AA results'!$E$22:$Y$22</c:f>
              <c:numCache>
                <c:formatCode>0.0</c:formatCode>
                <c:ptCount val="21"/>
                <c:pt idx="0">
                  <c:v>14505.5</c:v>
                </c:pt>
                <c:pt idx="1">
                  <c:v>14505.5</c:v>
                </c:pt>
                <c:pt idx="2">
                  <c:v>14505.5</c:v>
                </c:pt>
                <c:pt idx="3">
                  <c:v>10186.0</c:v>
                </c:pt>
                <c:pt idx="4">
                  <c:v>9856.5</c:v>
                </c:pt>
                <c:pt idx="5">
                  <c:v>10515.5</c:v>
                </c:pt>
                <c:pt idx="6">
                  <c:v>10186.0</c:v>
                </c:pt>
                <c:pt idx="7">
                  <c:v>10186.0</c:v>
                </c:pt>
                <c:pt idx="8">
                  <c:v>9527.5</c:v>
                </c:pt>
                <c:pt idx="9">
                  <c:v>9856.5</c:v>
                </c:pt>
                <c:pt idx="10">
                  <c:v>9527.5</c:v>
                </c:pt>
                <c:pt idx="11">
                  <c:v>6892.5</c:v>
                </c:pt>
                <c:pt idx="12">
                  <c:v>6563.0</c:v>
                </c:pt>
                <c:pt idx="13">
                  <c:v>6233.5</c:v>
                </c:pt>
                <c:pt idx="14">
                  <c:v>5904.0</c:v>
                </c:pt>
                <c:pt idx="15" formatCode="0">
                  <c:v>1622.5</c:v>
                </c:pt>
                <c:pt idx="16" formatCode="0">
                  <c:v>1622.5</c:v>
                </c:pt>
                <c:pt idx="17" formatCode="0">
                  <c:v>1293.064558629776</c:v>
                </c:pt>
                <c:pt idx="18" formatCode="0">
                  <c:v>1293.0</c:v>
                </c:pt>
                <c:pt idx="19" formatCode="0">
                  <c:v>1293.064558629776</c:v>
                </c:pt>
                <c:pt idx="20" formatCode="0">
                  <c:v>1293.0</c:v>
                </c:pt>
              </c:numCache>
            </c:numRef>
          </c:xVal>
          <c:yVal>
            <c:numRef>
              <c:f>'S.h prelim AA results'!$E$19:$Y$19</c:f>
              <c:numCache>
                <c:formatCode>0.0</c:formatCode>
                <c:ptCount val="21"/>
                <c:pt idx="0">
                  <c:v>1.073081140350877</c:v>
                </c:pt>
                <c:pt idx="1">
                  <c:v>1.021052631578947</c:v>
                </c:pt>
                <c:pt idx="2">
                  <c:v>1.015520050125313</c:v>
                </c:pt>
                <c:pt idx="3">
                  <c:v>1.176052631578947</c:v>
                </c:pt>
                <c:pt idx="4">
                  <c:v>1.041008771929824</c:v>
                </c:pt>
                <c:pt idx="5">
                  <c:v>1.026622807017544</c:v>
                </c:pt>
                <c:pt idx="6">
                  <c:v>1.443739035087719</c:v>
                </c:pt>
                <c:pt idx="7">
                  <c:v>1.124298245614035</c:v>
                </c:pt>
                <c:pt idx="8">
                  <c:v>0.996052631578947</c:v>
                </c:pt>
                <c:pt idx="9">
                  <c:v>1.247894736842105</c:v>
                </c:pt>
                <c:pt idx="10">
                  <c:v>1.144967105263158</c:v>
                </c:pt>
                <c:pt idx="11">
                  <c:v>0.898815789473684</c:v>
                </c:pt>
                <c:pt idx="12">
                  <c:v>0.92419298245614</c:v>
                </c:pt>
                <c:pt idx="13">
                  <c:v>1.274495614035088</c:v>
                </c:pt>
                <c:pt idx="14">
                  <c:v>1.276221804511278</c:v>
                </c:pt>
                <c:pt idx="15">
                  <c:v>1.017105263157895</c:v>
                </c:pt>
                <c:pt idx="16">
                  <c:v>0.993421052631579</c:v>
                </c:pt>
                <c:pt idx="17">
                  <c:v>1.172368421052631</c:v>
                </c:pt>
                <c:pt idx="18">
                  <c:v>0.790416666666667</c:v>
                </c:pt>
                <c:pt idx="19">
                  <c:v>1.063157894736842</c:v>
                </c:pt>
                <c:pt idx="20">
                  <c:v>0.866513157894737</c:v>
                </c:pt>
              </c:numCache>
            </c:numRef>
          </c:yVal>
          <c:smooth val="0"/>
        </c:ser>
        <c:ser>
          <c:idx val="2"/>
          <c:order val="2"/>
          <c:tx>
            <c:v>Beta -4; mix C3/C4</c:v>
          </c:tx>
          <c:spPr>
            <a:ln w="47625">
              <a:noFill/>
            </a:ln>
            <a:effectLst/>
          </c:spPr>
          <c:marker>
            <c:symbol val="circle"/>
            <c:size val="13"/>
            <c:spPr>
              <a:solidFill>
                <a:schemeClr val="accent3"/>
              </a:solidFill>
              <a:ln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'S.h prelim AA results'!$E$22:$Y$22</c:f>
              <c:numCache>
                <c:formatCode>0.0</c:formatCode>
                <c:ptCount val="21"/>
                <c:pt idx="0">
                  <c:v>14505.5</c:v>
                </c:pt>
                <c:pt idx="1">
                  <c:v>14505.5</c:v>
                </c:pt>
                <c:pt idx="2">
                  <c:v>14505.5</c:v>
                </c:pt>
                <c:pt idx="3">
                  <c:v>10186.0</c:v>
                </c:pt>
                <c:pt idx="4">
                  <c:v>9856.5</c:v>
                </c:pt>
                <c:pt idx="5">
                  <c:v>10515.5</c:v>
                </c:pt>
                <c:pt idx="6">
                  <c:v>10186.0</c:v>
                </c:pt>
                <c:pt idx="7">
                  <c:v>10186.0</c:v>
                </c:pt>
                <c:pt idx="8">
                  <c:v>9527.5</c:v>
                </c:pt>
                <c:pt idx="9">
                  <c:v>9856.5</c:v>
                </c:pt>
                <c:pt idx="10">
                  <c:v>9527.5</c:v>
                </c:pt>
                <c:pt idx="11">
                  <c:v>6892.5</c:v>
                </c:pt>
                <c:pt idx="12">
                  <c:v>6563.0</c:v>
                </c:pt>
                <c:pt idx="13">
                  <c:v>6233.5</c:v>
                </c:pt>
                <c:pt idx="14">
                  <c:v>5904.0</c:v>
                </c:pt>
                <c:pt idx="15" formatCode="0">
                  <c:v>1622.5</c:v>
                </c:pt>
                <c:pt idx="16" formatCode="0">
                  <c:v>1622.5</c:v>
                </c:pt>
                <c:pt idx="17" formatCode="0">
                  <c:v>1293.064558629776</c:v>
                </c:pt>
                <c:pt idx="18" formatCode="0">
                  <c:v>1293.0</c:v>
                </c:pt>
                <c:pt idx="19" formatCode="0">
                  <c:v>1293.064558629776</c:v>
                </c:pt>
                <c:pt idx="20" formatCode="0">
                  <c:v>1293.0</c:v>
                </c:pt>
              </c:numCache>
            </c:numRef>
          </c:xVal>
          <c:yVal>
            <c:numRef>
              <c:f>'S.h prelim AA results'!$E$20:$Y$20</c:f>
              <c:numCache>
                <c:formatCode>0.0</c:formatCode>
                <c:ptCount val="21"/>
                <c:pt idx="0">
                  <c:v>1.65202850877193</c:v>
                </c:pt>
                <c:pt idx="1">
                  <c:v>1.6</c:v>
                </c:pt>
                <c:pt idx="2">
                  <c:v>1.594467418546366</c:v>
                </c:pt>
                <c:pt idx="3">
                  <c:v>1.755</c:v>
                </c:pt>
                <c:pt idx="4">
                  <c:v>1.619956140350877</c:v>
                </c:pt>
                <c:pt idx="5">
                  <c:v>1.605570175438596</c:v>
                </c:pt>
                <c:pt idx="6">
                  <c:v>2.022686403508772</c:v>
                </c:pt>
                <c:pt idx="7">
                  <c:v>1.703245614035088</c:v>
                </c:pt>
                <c:pt idx="8">
                  <c:v>1.575</c:v>
                </c:pt>
                <c:pt idx="9">
                  <c:v>1.826842105263158</c:v>
                </c:pt>
                <c:pt idx="10">
                  <c:v>1.72391447368421</c:v>
                </c:pt>
                <c:pt idx="11">
                  <c:v>1.477763157894737</c:v>
                </c:pt>
                <c:pt idx="12">
                  <c:v>1.503140350877193</c:v>
                </c:pt>
                <c:pt idx="13">
                  <c:v>1.85344298245614</c:v>
                </c:pt>
                <c:pt idx="14">
                  <c:v>1.85516917293233</c:v>
                </c:pt>
                <c:pt idx="15">
                  <c:v>1.596052631578948</c:v>
                </c:pt>
                <c:pt idx="16">
                  <c:v>1.572368421052631</c:v>
                </c:pt>
                <c:pt idx="17">
                  <c:v>1.751315789473684</c:v>
                </c:pt>
                <c:pt idx="18">
                  <c:v>1.369364035087719</c:v>
                </c:pt>
                <c:pt idx="19">
                  <c:v>1.642105263157894</c:v>
                </c:pt>
                <c:pt idx="20">
                  <c:v>1.44546052631579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20754352"/>
        <c:axId val="-920751232"/>
      </c:scatterChart>
      <c:valAx>
        <c:axId val="-920754352"/>
        <c:scaling>
          <c:orientation val="maxMin"/>
          <c:max val="16000.0"/>
        </c:scaling>
        <c:delete val="0"/>
        <c:axPos val="b"/>
        <c:title>
          <c:tx>
            <c:rich>
              <a:bodyPr/>
              <a:lstStyle/>
              <a:p>
                <a:pPr>
                  <a:defRPr sz="1800" b="0"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 sz="1800" b="0">
                    <a:latin typeface="Arial" charset="0"/>
                    <a:ea typeface="Arial" charset="0"/>
                    <a:cs typeface="Arial" charset="0"/>
                  </a:rPr>
                  <a:t>Calendar</a:t>
                </a:r>
                <a:r>
                  <a:rPr lang="en-US" sz="1800" b="0" baseline="0">
                    <a:latin typeface="Arial" charset="0"/>
                    <a:ea typeface="Arial" charset="0"/>
                    <a:cs typeface="Arial" charset="0"/>
                  </a:rPr>
                  <a:t> Years (YBP)</a:t>
                </a:r>
                <a:endParaRPr lang="en-US" sz="1800" b="0">
                  <a:latin typeface="Arial" charset="0"/>
                  <a:ea typeface="Arial" charset="0"/>
                  <a:cs typeface="Arial" charset="0"/>
                </a:endParaRPr>
              </a:p>
            </c:rich>
          </c:tx>
          <c:layout>
            <c:manualLayout>
              <c:xMode val="edge"/>
              <c:yMode val="edge"/>
              <c:x val="0.401787226596675"/>
              <c:y val="0.938479434545009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600" b="0" i="0" baseline="0"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920751232"/>
        <c:crossesAt val="0.5"/>
        <c:crossBetween val="midCat"/>
        <c:majorUnit val="2000.0"/>
      </c:valAx>
      <c:valAx>
        <c:axId val="-920751232"/>
        <c:scaling>
          <c:orientation val="minMax"/>
          <c:max val="3.0"/>
          <c:min val="0.5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0"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 sz="1800" b="0">
                    <a:latin typeface="Arial" charset="0"/>
                    <a:ea typeface="Arial" charset="0"/>
                    <a:cs typeface="Arial" charset="0"/>
                  </a:rPr>
                  <a:t>Trophic Level</a:t>
                </a:r>
                <a:endParaRPr lang="en-US" sz="1800" b="0" baseline="-25000">
                  <a:latin typeface="Arial" charset="0"/>
                  <a:ea typeface="Arial" charset="0"/>
                  <a:cs typeface="Arial" charset="0"/>
                </a:endParaRPr>
              </a:p>
            </c:rich>
          </c:tx>
          <c:layout>
            <c:manualLayout>
              <c:xMode val="edge"/>
              <c:yMode val="edge"/>
              <c:x val="0.0174002916302129"/>
              <c:y val="0.349721783748231"/>
            </c:manualLayout>
          </c:layout>
          <c:overlay val="0"/>
        </c:title>
        <c:numFmt formatCode="0.0" sourceLinked="1"/>
        <c:majorTickMark val="in"/>
        <c:minorTickMark val="none"/>
        <c:tickLblPos val="high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="0" i="0" baseline="0"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920754352"/>
        <c:crossesAt val="16000.0"/>
        <c:crossBetween val="midCat"/>
        <c:minorUnit val="0.5"/>
      </c:valAx>
    </c:plotArea>
    <c:legend>
      <c:legendPos val="r"/>
      <c:layout>
        <c:manualLayout>
          <c:xMode val="edge"/>
          <c:yMode val="edge"/>
          <c:x val="0.650112919218431"/>
          <c:y val="0.0300122124468118"/>
          <c:w val="0.348405599300087"/>
          <c:h val="0.171598862734123"/>
        </c:manualLayout>
      </c:layout>
      <c:overlay val="0"/>
      <c:txPr>
        <a:bodyPr/>
        <a:lstStyle/>
        <a:p>
          <a:pPr>
            <a:defRPr sz="1800"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071702672916"/>
          <c:y val="0.0871084769501426"/>
          <c:w val="0.84021948984876"/>
          <c:h val="0.764356670709003"/>
        </c:manualLayout>
      </c:layout>
      <c:scatterChart>
        <c:scatterStyle val="lineMarker"/>
        <c:varyColors val="0"/>
        <c:ser>
          <c:idx val="0"/>
          <c:order val="0"/>
          <c:tx>
            <c:v>Phe (Source)</c:v>
          </c:tx>
          <c:spPr>
            <a:ln w="47625">
              <a:noFill/>
            </a:ln>
            <a:effectLst/>
          </c:spPr>
          <c:marker>
            <c:symbol val="diamond"/>
            <c:size val="20"/>
            <c:spPr>
              <a:solidFill>
                <a:schemeClr val="accent5"/>
              </a:solidFill>
              <a:ln w="12700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trendline>
            <c:spPr>
              <a:ln>
                <a:solidFill>
                  <a:schemeClr val="accent5">
                    <a:lumMod val="50000"/>
                  </a:schemeClr>
                </a:solidFill>
                <a:prstDash val="sysDash"/>
              </a:ln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'Bin Avg'!$O$4:$O$7</c:f>
                <c:numCache>
                  <c:formatCode>General</c:formatCode>
                  <c:ptCount val="4"/>
                  <c:pt idx="0">
                    <c:v>0.319093678341402</c:v>
                  </c:pt>
                  <c:pt idx="1">
                    <c:v>1.43643574613617</c:v>
                  </c:pt>
                  <c:pt idx="2">
                    <c:v>1.261777879876753</c:v>
                  </c:pt>
                  <c:pt idx="3">
                    <c:v>0.798656305001418</c:v>
                  </c:pt>
                </c:numCache>
              </c:numRef>
            </c:plus>
            <c:minus>
              <c:numRef>
                <c:f>'Bin Avg'!$O$4:$O$7</c:f>
                <c:numCache>
                  <c:formatCode>General</c:formatCode>
                  <c:ptCount val="4"/>
                  <c:pt idx="0">
                    <c:v>0.319093678341402</c:v>
                  </c:pt>
                  <c:pt idx="1">
                    <c:v>1.43643574613617</c:v>
                  </c:pt>
                  <c:pt idx="2">
                    <c:v>1.261777879876753</c:v>
                  </c:pt>
                  <c:pt idx="3">
                    <c:v>0.798656305001418</c:v>
                  </c:pt>
                </c:numCache>
              </c:numRef>
            </c:minus>
            <c:spPr>
              <a:ln w="12700" cap="rnd">
                <a:solidFill>
                  <a:schemeClr val="accent5">
                    <a:lumMod val="50000"/>
                  </a:schemeClr>
                </a:solidFill>
              </a:ln>
              <a:effectLst/>
            </c:spPr>
          </c:errBars>
          <c:xVal>
            <c:numRef>
              <c:f>'Bin Avg'!$J$4:$J$7</c:f>
              <c:numCache>
                <c:formatCode>0</c:formatCode>
                <c:ptCount val="4"/>
                <c:pt idx="0">
                  <c:v>14505.5</c:v>
                </c:pt>
                <c:pt idx="1">
                  <c:v>9637.166666666666</c:v>
                </c:pt>
                <c:pt idx="2">
                  <c:v>6453.166666666666</c:v>
                </c:pt>
                <c:pt idx="3">
                  <c:v>1402.854852876592</c:v>
                </c:pt>
              </c:numCache>
            </c:numRef>
          </c:xVal>
          <c:yVal>
            <c:numRef>
              <c:f>'Bin Avg'!$M$4:$M$7</c:f>
              <c:numCache>
                <c:formatCode>0.0</c:formatCode>
                <c:ptCount val="4"/>
                <c:pt idx="0">
                  <c:v>9.674067460317461</c:v>
                </c:pt>
                <c:pt idx="1">
                  <c:v>9.127916666666667</c:v>
                </c:pt>
                <c:pt idx="2">
                  <c:v>7.628296428571428</c:v>
                </c:pt>
                <c:pt idx="3">
                  <c:v>8.213305555555555</c:v>
                </c:pt>
              </c:numCache>
            </c:numRef>
          </c:yVal>
          <c:smooth val="0"/>
        </c:ser>
        <c:ser>
          <c:idx val="1"/>
          <c:order val="1"/>
          <c:tx>
            <c:v>Glu (Trophic)</c:v>
          </c:tx>
          <c:spPr>
            <a:ln w="47625">
              <a:noFill/>
            </a:ln>
            <a:effectLst/>
          </c:spPr>
          <c:marker>
            <c:symbol val="circle"/>
            <c:size val="20"/>
            <c:spPr>
              <a:solidFill>
                <a:schemeClr val="tx1">
                  <a:lumMod val="50000"/>
                  <a:lumOff val="5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>
                <a:prstDash val="sysDash"/>
              </a:ln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'Bin Avg'!$P$4:$P$7</c:f>
                <c:numCache>
                  <c:formatCode>General</c:formatCode>
                  <c:ptCount val="4"/>
                  <c:pt idx="0">
                    <c:v>0.560442028735977</c:v>
                  </c:pt>
                  <c:pt idx="1">
                    <c:v>2.096019720837313</c:v>
                  </c:pt>
                  <c:pt idx="2">
                    <c:v>0.354660912566488</c:v>
                  </c:pt>
                  <c:pt idx="3">
                    <c:v>1.04645145213081</c:v>
                  </c:pt>
                </c:numCache>
              </c:numRef>
            </c:plus>
            <c:minus>
              <c:numRef>
                <c:f>'Bin Avg'!$P$4:$P$7</c:f>
                <c:numCache>
                  <c:formatCode>General</c:formatCode>
                  <c:ptCount val="4"/>
                  <c:pt idx="0">
                    <c:v>0.560442028735977</c:v>
                  </c:pt>
                  <c:pt idx="1">
                    <c:v>2.096019720837313</c:v>
                  </c:pt>
                  <c:pt idx="2">
                    <c:v>0.354660912566488</c:v>
                  </c:pt>
                  <c:pt idx="3">
                    <c:v>1.04645145213081</c:v>
                  </c:pt>
                </c:numCache>
              </c:numRef>
            </c:minus>
            <c:spPr>
              <a:ln w="12700" cap="rnd">
                <a:solidFill>
                  <a:schemeClr val="tx1"/>
                </a:solidFill>
              </a:ln>
            </c:spPr>
          </c:errBars>
          <c:xVal>
            <c:numRef>
              <c:f>'Bin Avg'!$J$4:$J$7</c:f>
              <c:numCache>
                <c:formatCode>0</c:formatCode>
                <c:ptCount val="4"/>
                <c:pt idx="0">
                  <c:v>14505.5</c:v>
                </c:pt>
                <c:pt idx="1">
                  <c:v>9637.166666666666</c:v>
                </c:pt>
                <c:pt idx="2">
                  <c:v>6453.166666666666</c:v>
                </c:pt>
                <c:pt idx="3">
                  <c:v>1402.854852876592</c:v>
                </c:pt>
              </c:numCache>
            </c:numRef>
          </c:xVal>
          <c:yVal>
            <c:numRef>
              <c:f>'Bin Avg'!$N$4:$N$7</c:f>
              <c:numCache>
                <c:formatCode>0.0</c:formatCode>
                <c:ptCount val="4"/>
                <c:pt idx="0">
                  <c:v>10.35185714285714</c:v>
                </c:pt>
                <c:pt idx="1">
                  <c:v>10.66852083333333</c:v>
                </c:pt>
                <c:pt idx="2">
                  <c:v>8.73837619047619</c:v>
                </c:pt>
                <c:pt idx="3">
                  <c:v>8.490416666666666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30869536"/>
        <c:axId val="-998549488"/>
      </c:scatterChart>
      <c:valAx>
        <c:axId val="-1030869536"/>
        <c:scaling>
          <c:orientation val="maxMin"/>
          <c:max val="15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500">
                    <a:latin typeface="Adobe Arabic"/>
                    <a:cs typeface="Adobe Arabic"/>
                  </a:rPr>
                  <a:t>Cal</a:t>
                </a:r>
                <a:r>
                  <a:rPr lang="en-US" sz="2500" baseline="0">
                    <a:latin typeface="Adobe Arabic"/>
                    <a:cs typeface="Adobe Arabic"/>
                  </a:rPr>
                  <a:t> Years BP</a:t>
                </a:r>
                <a:endParaRPr lang="en-US" sz="2500">
                  <a:latin typeface="Adobe Arabic"/>
                  <a:cs typeface="Adobe Arabic"/>
                </a:endParaRPr>
              </a:p>
            </c:rich>
          </c:tx>
          <c:layout>
            <c:manualLayout>
              <c:xMode val="edge"/>
              <c:yMode val="edge"/>
              <c:x val="0.434379838270638"/>
              <c:y val="0.90579056142927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000" b="1" i="0" baseline="0">
                <a:latin typeface="Adobe Arabic"/>
              </a:defRPr>
            </a:pPr>
            <a:endParaRPr lang="en-US"/>
          </a:p>
        </c:txPr>
        <c:crossAx val="-998549488"/>
        <c:crosses val="autoZero"/>
        <c:crossBetween val="midCat"/>
        <c:majorUnit val="5000.0"/>
      </c:valAx>
      <c:valAx>
        <c:axId val="-998549488"/>
        <c:scaling>
          <c:orientation val="minMax"/>
          <c:min val="6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500">
                    <a:latin typeface="Adobe Arabic"/>
                    <a:cs typeface="Adobe Arabic"/>
                  </a:rPr>
                  <a:t>Amino</a:t>
                </a:r>
                <a:r>
                  <a:rPr lang="en-US" sz="2500" baseline="0">
                    <a:latin typeface="Adobe Arabic"/>
                    <a:cs typeface="Adobe Arabic"/>
                  </a:rPr>
                  <a:t> </a:t>
                </a:r>
                <a:r>
                  <a:rPr lang="en-US" sz="2500" baseline="0">
                    <a:latin typeface="Symbol" charset="2"/>
                    <a:cs typeface="Symbol" charset="2"/>
                  </a:rPr>
                  <a:t>d</a:t>
                </a:r>
                <a:r>
                  <a:rPr lang="en-US" sz="2500" baseline="30000">
                    <a:latin typeface="Adobe Arabic"/>
                    <a:cs typeface="Adobe Arabic"/>
                  </a:rPr>
                  <a:t>15</a:t>
                </a:r>
                <a:r>
                  <a:rPr lang="en-US" sz="2500" baseline="0">
                    <a:latin typeface="Adobe Arabic"/>
                    <a:cs typeface="Adobe Arabic"/>
                  </a:rPr>
                  <a:t>N</a:t>
                </a:r>
                <a:endParaRPr lang="en-US" sz="2500">
                  <a:latin typeface="Adobe Arabic"/>
                  <a:cs typeface="Adobe Arabic"/>
                </a:endParaRPr>
              </a:p>
            </c:rich>
          </c:tx>
          <c:layout>
            <c:manualLayout>
              <c:xMode val="edge"/>
              <c:yMode val="edge"/>
              <c:x val="0.0159187595626376"/>
              <c:y val="0.362779328650992"/>
            </c:manualLayout>
          </c:layout>
          <c:overlay val="0"/>
        </c:title>
        <c:numFmt formatCode="0.0" sourceLinked="1"/>
        <c:majorTickMark val="in"/>
        <c:minorTickMark val="none"/>
        <c:tickLblPos val="high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000" b="1" i="0" baseline="0">
                <a:latin typeface="Adobe Arabic"/>
              </a:defRPr>
            </a:pPr>
            <a:endParaRPr lang="en-US"/>
          </a:p>
        </c:txPr>
        <c:crossAx val="-1030869536"/>
        <c:crossesAt val="15000.0"/>
        <c:crossBetween val="midCat"/>
        <c:majorUnit val="1.0"/>
      </c:valAx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77520361315715"/>
          <c:y val="0.0365237965194229"/>
          <c:w val="0.20437037037037"/>
          <c:h val="0.152131713353113"/>
        </c:manualLayout>
      </c:layout>
      <c:overlay val="0"/>
      <c:txPr>
        <a:bodyPr/>
        <a:lstStyle/>
        <a:p>
          <a:pPr>
            <a:defRPr sz="2500">
              <a:latin typeface="Adobe Arabic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034703995334"/>
          <c:y val="0.0500610793936023"/>
          <c:w val="0.877256576261301"/>
          <c:h val="0.812300509586951"/>
        </c:manualLayout>
      </c:layout>
      <c:scatterChart>
        <c:scatterStyle val="lineMarker"/>
        <c:varyColors val="0"/>
        <c:ser>
          <c:idx val="1"/>
          <c:order val="0"/>
          <c:tx>
            <c:v>Phe (Source)</c:v>
          </c:tx>
          <c:spPr>
            <a:ln w="47625">
              <a:noFill/>
            </a:ln>
          </c:spPr>
          <c:marker>
            <c:symbol val="diamond"/>
            <c:size val="20"/>
            <c:spPr>
              <a:solidFill>
                <a:schemeClr val="accent5"/>
              </a:solidFill>
              <a:ln w="12700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'Bin Avg'!$O$4:$O$7</c:f>
                <c:numCache>
                  <c:formatCode>General</c:formatCode>
                  <c:ptCount val="4"/>
                  <c:pt idx="0">
                    <c:v>0.319093678341402</c:v>
                  </c:pt>
                  <c:pt idx="1">
                    <c:v>1.43643574613617</c:v>
                  </c:pt>
                  <c:pt idx="2">
                    <c:v>1.261777879876753</c:v>
                  </c:pt>
                  <c:pt idx="3">
                    <c:v>0.798656305001418</c:v>
                  </c:pt>
                </c:numCache>
              </c:numRef>
            </c:plus>
            <c:minus>
              <c:numRef>
                <c:f>'Bin Avg'!$O$4:$O$7</c:f>
                <c:numCache>
                  <c:formatCode>General</c:formatCode>
                  <c:ptCount val="4"/>
                  <c:pt idx="0">
                    <c:v>0.319093678341402</c:v>
                  </c:pt>
                  <c:pt idx="1">
                    <c:v>1.43643574613617</c:v>
                  </c:pt>
                  <c:pt idx="2">
                    <c:v>1.261777879876753</c:v>
                  </c:pt>
                  <c:pt idx="3">
                    <c:v>0.798656305001418</c:v>
                  </c:pt>
                </c:numCache>
              </c:numRef>
            </c:minus>
            <c:spPr>
              <a:ln w="12700" cap="rnd">
                <a:solidFill>
                  <a:schemeClr val="accent5">
                    <a:lumMod val="50000"/>
                  </a:schemeClr>
                </a:solidFill>
              </a:ln>
            </c:spPr>
          </c:errBars>
          <c:xVal>
            <c:numRef>
              <c:f>'Bin Avg'!$J$4:$J$7</c:f>
              <c:numCache>
                <c:formatCode>0</c:formatCode>
                <c:ptCount val="4"/>
                <c:pt idx="0">
                  <c:v>14505.5</c:v>
                </c:pt>
                <c:pt idx="1">
                  <c:v>9637.166666666666</c:v>
                </c:pt>
                <c:pt idx="2">
                  <c:v>6453.166666666666</c:v>
                </c:pt>
                <c:pt idx="3">
                  <c:v>1402.854852876592</c:v>
                </c:pt>
              </c:numCache>
            </c:numRef>
          </c:xVal>
          <c:yVal>
            <c:numRef>
              <c:f>'Bin Avg'!$M$4:$M$7</c:f>
              <c:numCache>
                <c:formatCode>0.0</c:formatCode>
                <c:ptCount val="4"/>
                <c:pt idx="0">
                  <c:v>9.674067460317461</c:v>
                </c:pt>
                <c:pt idx="1">
                  <c:v>9.127916666666667</c:v>
                </c:pt>
                <c:pt idx="2">
                  <c:v>7.628296428571428</c:v>
                </c:pt>
                <c:pt idx="3">
                  <c:v>8.213305555555555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11301648"/>
        <c:axId val="-1411298256"/>
      </c:scatterChart>
      <c:valAx>
        <c:axId val="-1411301648"/>
        <c:scaling>
          <c:orientation val="maxMin"/>
          <c:max val="16000.0"/>
        </c:scaling>
        <c:delete val="0"/>
        <c:axPos val="b"/>
        <c:title>
          <c:tx>
            <c:rich>
              <a:bodyPr/>
              <a:lstStyle/>
              <a:p>
                <a:pPr>
                  <a:defRPr sz="1800" b="0"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 sz="1800" b="0">
                    <a:latin typeface="Arial" charset="0"/>
                    <a:ea typeface="Arial" charset="0"/>
                    <a:cs typeface="Arial" charset="0"/>
                  </a:rPr>
                  <a:t>Calendar</a:t>
                </a:r>
                <a:r>
                  <a:rPr lang="en-US" sz="1800" b="0" baseline="0">
                    <a:latin typeface="Arial" charset="0"/>
                    <a:ea typeface="Arial" charset="0"/>
                    <a:cs typeface="Arial" charset="0"/>
                  </a:rPr>
                  <a:t> Years (YBP)</a:t>
                </a:r>
                <a:endParaRPr lang="en-US" sz="1800" b="0">
                  <a:latin typeface="Arial" charset="0"/>
                  <a:ea typeface="Arial" charset="0"/>
                  <a:cs typeface="Arial" charset="0"/>
                </a:endParaRPr>
              </a:p>
            </c:rich>
          </c:tx>
          <c:layout>
            <c:manualLayout>
              <c:xMode val="edge"/>
              <c:yMode val="edge"/>
              <c:x val="0.403268708078157"/>
              <c:y val="0.92758312468758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="0" i="0" baseline="0"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411298256"/>
        <c:crosses val="autoZero"/>
        <c:crossBetween val="midCat"/>
        <c:majorUnit val="2000.0"/>
      </c:valAx>
      <c:valAx>
        <c:axId val="-1411298256"/>
        <c:scaling>
          <c:orientation val="minMax"/>
          <c:max val="13.0"/>
          <c:min val="6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0"/>
                </a:pPr>
                <a:r>
                  <a:rPr lang="en-US" sz="1800" b="0">
                    <a:latin typeface="Arial" charset="0"/>
                    <a:ea typeface="Arial" charset="0"/>
                    <a:cs typeface="Arial" charset="0"/>
                  </a:rPr>
                  <a:t>Phenylalanine </a:t>
                </a:r>
                <a:r>
                  <a:rPr lang="en-US" sz="1800" b="0" baseline="0">
                    <a:latin typeface="Symbol" charset="2"/>
                    <a:cs typeface="Symbol" charset="2"/>
                  </a:rPr>
                  <a:t>d</a:t>
                </a:r>
                <a:r>
                  <a:rPr lang="en-US" sz="1800" b="0" baseline="30000">
                    <a:latin typeface="Arial" charset="0"/>
                    <a:ea typeface="Arial" charset="0"/>
                    <a:cs typeface="Arial" charset="0"/>
                  </a:rPr>
                  <a:t>15</a:t>
                </a:r>
                <a:r>
                  <a:rPr lang="en-US" sz="1800" b="0" baseline="0">
                    <a:latin typeface="Arial" charset="0"/>
                    <a:ea typeface="Arial" charset="0"/>
                    <a:cs typeface="Arial" charset="0"/>
                  </a:rPr>
                  <a:t>N</a:t>
                </a:r>
                <a:endParaRPr lang="en-US" sz="1800" b="0">
                  <a:latin typeface="Arial" charset="0"/>
                  <a:ea typeface="Arial" charset="0"/>
                  <a:cs typeface="Arial" charset="0"/>
                </a:endParaRPr>
              </a:p>
            </c:rich>
          </c:tx>
          <c:layout>
            <c:manualLayout>
              <c:xMode val="edge"/>
              <c:yMode val="edge"/>
              <c:x val="0.0159188101487314"/>
              <c:y val="0.290863692997928"/>
            </c:manualLayout>
          </c:layout>
          <c:overlay val="0"/>
        </c:title>
        <c:numFmt formatCode="0" sourceLinked="0"/>
        <c:majorTickMark val="in"/>
        <c:minorTickMark val="none"/>
        <c:tickLblPos val="high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="0" i="0" baseline="0"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411301648"/>
        <c:crossesAt val="16000.0"/>
        <c:crossBetween val="midCat"/>
        <c:majorUnit val="1.0"/>
      </c:valAx>
    </c:plotArea>
    <c:legend>
      <c:legendPos val="r"/>
      <c:layout>
        <c:manualLayout>
          <c:xMode val="edge"/>
          <c:yMode val="edge"/>
          <c:x val="0.664927734033246"/>
          <c:y val="0.0539578400322187"/>
          <c:w val="0.300666666666667"/>
          <c:h val="0.110725726839636"/>
        </c:manualLayout>
      </c:layout>
      <c:overlay val="0"/>
      <c:txPr>
        <a:bodyPr/>
        <a:lstStyle/>
        <a:p>
          <a:pPr>
            <a:defRPr sz="2500"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034703995334"/>
          <c:y val="0.0500610793936023"/>
          <c:w val="0.877256576261301"/>
          <c:h val="0.812300509586951"/>
        </c:manualLayout>
      </c:layout>
      <c:scatterChart>
        <c:scatterStyle val="lineMarker"/>
        <c:varyColors val="0"/>
        <c:ser>
          <c:idx val="1"/>
          <c:order val="0"/>
          <c:tx>
            <c:v>Glu (Trophic)</c:v>
          </c:tx>
          <c:spPr>
            <a:ln w="47625">
              <a:noFill/>
            </a:ln>
            <a:effectLst/>
          </c:spPr>
          <c:marker>
            <c:symbol val="circle"/>
            <c:size val="20"/>
            <c:spPr>
              <a:solidFill>
                <a:schemeClr val="tx1">
                  <a:lumMod val="50000"/>
                  <a:lumOff val="5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'Bin Avg'!$P$4:$P$7</c:f>
                <c:numCache>
                  <c:formatCode>General</c:formatCode>
                  <c:ptCount val="4"/>
                  <c:pt idx="0">
                    <c:v>0.560442028735977</c:v>
                  </c:pt>
                  <c:pt idx="1">
                    <c:v>2.096019720837313</c:v>
                  </c:pt>
                  <c:pt idx="2">
                    <c:v>0.354660912566488</c:v>
                  </c:pt>
                  <c:pt idx="3">
                    <c:v>1.04645145213081</c:v>
                  </c:pt>
                </c:numCache>
              </c:numRef>
            </c:plus>
            <c:minus>
              <c:numRef>
                <c:f>'Bin Avg'!$P$4:$P$7</c:f>
                <c:numCache>
                  <c:formatCode>General</c:formatCode>
                  <c:ptCount val="4"/>
                  <c:pt idx="0">
                    <c:v>0.560442028735977</c:v>
                  </c:pt>
                  <c:pt idx="1">
                    <c:v>2.096019720837313</c:v>
                  </c:pt>
                  <c:pt idx="2">
                    <c:v>0.354660912566488</c:v>
                  </c:pt>
                  <c:pt idx="3">
                    <c:v>1.04645145213081</c:v>
                  </c:pt>
                </c:numCache>
              </c:numRef>
            </c:minus>
            <c:spPr>
              <a:ln w="12700" cap="rnd">
                <a:solidFill>
                  <a:schemeClr val="tx1"/>
                </a:solidFill>
              </a:ln>
            </c:spPr>
          </c:errBars>
          <c:xVal>
            <c:numRef>
              <c:f>'Bin Avg'!$J$4:$J$7</c:f>
              <c:numCache>
                <c:formatCode>0</c:formatCode>
                <c:ptCount val="4"/>
                <c:pt idx="0">
                  <c:v>14505.5</c:v>
                </c:pt>
                <c:pt idx="1">
                  <c:v>9637.166666666666</c:v>
                </c:pt>
                <c:pt idx="2">
                  <c:v>6453.166666666666</c:v>
                </c:pt>
                <c:pt idx="3">
                  <c:v>1402.854852876592</c:v>
                </c:pt>
              </c:numCache>
            </c:numRef>
          </c:xVal>
          <c:yVal>
            <c:numRef>
              <c:f>'Bin Avg'!$N$4:$N$7</c:f>
              <c:numCache>
                <c:formatCode>0.0</c:formatCode>
                <c:ptCount val="4"/>
                <c:pt idx="0">
                  <c:v>10.35185714285714</c:v>
                </c:pt>
                <c:pt idx="1">
                  <c:v>10.66852083333333</c:v>
                </c:pt>
                <c:pt idx="2">
                  <c:v>8.73837619047619</c:v>
                </c:pt>
                <c:pt idx="3">
                  <c:v>8.490416666666666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11271616"/>
        <c:axId val="-1411268224"/>
      </c:scatterChart>
      <c:valAx>
        <c:axId val="-1411271616"/>
        <c:scaling>
          <c:orientation val="maxMin"/>
          <c:max val="16000.0"/>
        </c:scaling>
        <c:delete val="0"/>
        <c:axPos val="b"/>
        <c:title>
          <c:tx>
            <c:rich>
              <a:bodyPr/>
              <a:lstStyle/>
              <a:p>
                <a:pPr>
                  <a:defRPr sz="1800" b="0"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 sz="1800" b="0">
                    <a:latin typeface="Arial" charset="0"/>
                    <a:ea typeface="Arial" charset="0"/>
                    <a:cs typeface="Arial" charset="0"/>
                  </a:rPr>
                  <a:t>Calendar</a:t>
                </a:r>
                <a:r>
                  <a:rPr lang="en-US" sz="1800" b="0" baseline="0">
                    <a:latin typeface="Arial" charset="0"/>
                    <a:ea typeface="Arial" charset="0"/>
                    <a:cs typeface="Arial" charset="0"/>
                  </a:rPr>
                  <a:t> Years (YBP)</a:t>
                </a:r>
                <a:endParaRPr lang="en-US" sz="1800" b="0">
                  <a:latin typeface="Arial" charset="0"/>
                  <a:ea typeface="Arial" charset="0"/>
                  <a:cs typeface="Arial" charset="0"/>
                </a:endParaRPr>
              </a:p>
            </c:rich>
          </c:tx>
          <c:layout>
            <c:manualLayout>
              <c:xMode val="edge"/>
              <c:yMode val="edge"/>
              <c:x val="0.403268708078157"/>
              <c:y val="0.92758312468758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="0" i="0" baseline="0"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411268224"/>
        <c:crosses val="autoZero"/>
        <c:crossBetween val="midCat"/>
        <c:majorUnit val="2000.0"/>
      </c:valAx>
      <c:valAx>
        <c:axId val="-1411268224"/>
        <c:scaling>
          <c:orientation val="minMax"/>
          <c:max val="13.0"/>
          <c:min val="6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0"/>
                </a:pPr>
                <a:r>
                  <a:rPr lang="en-US" sz="1800" b="0">
                    <a:latin typeface="Arial" charset="0"/>
                    <a:ea typeface="Arial" charset="0"/>
                    <a:cs typeface="Arial" charset="0"/>
                  </a:rPr>
                  <a:t>Glutamic Acid</a:t>
                </a:r>
                <a:r>
                  <a:rPr lang="en-US" sz="1800" b="0" baseline="0">
                    <a:latin typeface="Arial" charset="0"/>
                    <a:ea typeface="Arial" charset="0"/>
                    <a:cs typeface="Arial" charset="0"/>
                  </a:rPr>
                  <a:t> </a:t>
                </a:r>
                <a:r>
                  <a:rPr lang="en-US" sz="1800" b="0" baseline="0">
                    <a:latin typeface="Symbol" charset="2"/>
                    <a:cs typeface="Symbol" charset="2"/>
                  </a:rPr>
                  <a:t>d</a:t>
                </a:r>
                <a:r>
                  <a:rPr lang="en-US" sz="1800" b="0" baseline="30000">
                    <a:latin typeface="Arial" charset="0"/>
                    <a:ea typeface="Arial" charset="0"/>
                    <a:cs typeface="Arial" charset="0"/>
                  </a:rPr>
                  <a:t>15</a:t>
                </a:r>
                <a:r>
                  <a:rPr lang="en-US" sz="1800" b="0" baseline="0">
                    <a:latin typeface="Arial" charset="0"/>
                    <a:ea typeface="Arial" charset="0"/>
                    <a:cs typeface="Arial" charset="0"/>
                  </a:rPr>
                  <a:t>N</a:t>
                </a:r>
                <a:endParaRPr lang="en-US" sz="1800" b="0">
                  <a:latin typeface="Arial" charset="0"/>
                  <a:ea typeface="Arial" charset="0"/>
                  <a:cs typeface="Arial" charset="0"/>
                </a:endParaRPr>
              </a:p>
            </c:rich>
          </c:tx>
          <c:layout>
            <c:manualLayout>
              <c:xMode val="edge"/>
              <c:yMode val="edge"/>
              <c:x val="0.0159188101487314"/>
              <c:y val="0.295222216940896"/>
            </c:manualLayout>
          </c:layout>
          <c:overlay val="0"/>
        </c:title>
        <c:numFmt formatCode="0" sourceLinked="0"/>
        <c:majorTickMark val="in"/>
        <c:minorTickMark val="none"/>
        <c:tickLblPos val="high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="0" i="0" baseline="0"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411271616"/>
        <c:crossesAt val="16000.0"/>
        <c:crossBetween val="midCat"/>
        <c:majorUnit val="1.0"/>
      </c:valAx>
    </c:plotArea>
    <c:legend>
      <c:legendPos val="r"/>
      <c:layout>
        <c:manualLayout>
          <c:xMode val="edge"/>
          <c:yMode val="edge"/>
          <c:x val="0.664927734033246"/>
          <c:y val="0.0539578400322187"/>
          <c:w val="0.300666666666667"/>
          <c:h val="0.110725726839636"/>
        </c:manualLayout>
      </c:layout>
      <c:overlay val="0"/>
      <c:txPr>
        <a:bodyPr/>
        <a:lstStyle/>
        <a:p>
          <a:pPr>
            <a:defRPr sz="2500"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203200</xdr:colOff>
      <xdr:row>0</xdr:row>
      <xdr:rowOff>63500</xdr:rowOff>
    </xdr:from>
    <xdr:to>
      <xdr:col>30</xdr:col>
      <xdr:colOff>647700</xdr:colOff>
      <xdr:row>18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766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766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766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766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766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766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48"/>
  <sheetViews>
    <sheetView tabSelected="1" topLeftCell="E1" workbookViewId="0">
      <selection activeCell="AG23" sqref="AG23"/>
    </sheetView>
  </sheetViews>
  <sheetFormatPr baseColWidth="10" defaultRowHeight="16" x14ac:dyDescent="0.2"/>
  <cols>
    <col min="1" max="1" width="10.83203125" style="8"/>
    <col min="2" max="2" width="13.5" style="8" bestFit="1" customWidth="1"/>
    <col min="3" max="3" width="17" style="8" customWidth="1"/>
    <col min="4" max="4" width="13.5" style="8" customWidth="1"/>
    <col min="5" max="24" width="21.5" style="8" customWidth="1"/>
    <col min="25" max="25" width="21.5" style="8" bestFit="1" customWidth="1"/>
    <col min="26" max="16384" width="10.83203125" style="8"/>
  </cols>
  <sheetData>
    <row r="2" spans="2:25" s="1" customFormat="1" ht="19" x14ac:dyDescent="0.2">
      <c r="B2" s="1" t="s">
        <v>35</v>
      </c>
      <c r="C2" s="1" t="s">
        <v>0</v>
      </c>
      <c r="D2" s="1" t="s">
        <v>1</v>
      </c>
      <c r="E2" s="3" t="s">
        <v>5</v>
      </c>
      <c r="F2" s="3" t="s">
        <v>72</v>
      </c>
      <c r="G2" s="3" t="s">
        <v>37</v>
      </c>
      <c r="H2" s="3" t="s">
        <v>66</v>
      </c>
      <c r="I2" s="3" t="s">
        <v>67</v>
      </c>
      <c r="J2" s="3" t="s">
        <v>68</v>
      </c>
      <c r="K2" s="3" t="s">
        <v>69</v>
      </c>
      <c r="L2" s="3" t="s">
        <v>70</v>
      </c>
      <c r="M2" s="2" t="s">
        <v>30</v>
      </c>
      <c r="N2" s="2" t="s">
        <v>40</v>
      </c>
      <c r="O2" s="3" t="s">
        <v>4</v>
      </c>
      <c r="P2" s="3" t="s">
        <v>3</v>
      </c>
      <c r="Q2" s="3" t="s">
        <v>39</v>
      </c>
      <c r="R2" s="69" t="s">
        <v>73</v>
      </c>
      <c r="S2" s="3" t="s">
        <v>36</v>
      </c>
      <c r="T2" s="1" t="s">
        <v>34</v>
      </c>
      <c r="U2" s="1" t="s">
        <v>29</v>
      </c>
      <c r="V2" s="1" t="s">
        <v>33</v>
      </c>
      <c r="W2" s="3" t="s">
        <v>32</v>
      </c>
      <c r="X2" s="2" t="s">
        <v>31</v>
      </c>
      <c r="Y2" s="2" t="s">
        <v>2</v>
      </c>
    </row>
    <row r="3" spans="2:25" s="1" customFormat="1" ht="17" x14ac:dyDescent="0.2">
      <c r="E3" s="3"/>
      <c r="F3" s="3"/>
      <c r="G3" s="3"/>
      <c r="H3" s="3"/>
      <c r="I3" s="3"/>
      <c r="J3" s="3"/>
      <c r="K3" s="3"/>
      <c r="L3" s="3"/>
      <c r="M3" s="11"/>
      <c r="N3" s="11"/>
      <c r="O3" s="3"/>
      <c r="P3" s="3"/>
      <c r="Q3" s="3"/>
      <c r="R3" s="3"/>
      <c r="S3" s="3"/>
      <c r="W3" s="3"/>
      <c r="X3" s="11"/>
      <c r="Y3" s="2"/>
    </row>
    <row r="4" spans="2:25" s="5" customFormat="1" x14ac:dyDescent="0.2">
      <c r="B4" s="4" t="s">
        <v>6</v>
      </c>
      <c r="C4" s="5" t="s">
        <v>7</v>
      </c>
      <c r="D4" s="5" t="s">
        <v>8</v>
      </c>
      <c r="E4" s="6">
        <v>4.8226666666666667</v>
      </c>
      <c r="F4" s="6">
        <v>6.6853333333333333</v>
      </c>
      <c r="G4" s="7">
        <v>6.2083333333333321</v>
      </c>
      <c r="H4" s="7">
        <v>6.3256666666666641</v>
      </c>
      <c r="I4" s="7">
        <v>5.9273333333333342</v>
      </c>
      <c r="J4" s="7">
        <v>5.9366666666666683</v>
      </c>
      <c r="K4" s="7">
        <v>12.404583333333335</v>
      </c>
      <c r="L4" s="7">
        <v>4.954666666666669</v>
      </c>
      <c r="M4" s="7">
        <v>7.16</v>
      </c>
      <c r="N4" s="7">
        <v>6.7386666666666679</v>
      </c>
      <c r="O4" s="6">
        <v>6.5916666666666668</v>
      </c>
      <c r="P4" s="7">
        <v>5.1886666666666663</v>
      </c>
      <c r="Q4" s="7">
        <v>5.5188666666666659</v>
      </c>
      <c r="R4" s="6">
        <v>6.2255000000000003</v>
      </c>
      <c r="S4" s="7">
        <v>4.8103333333333325</v>
      </c>
      <c r="T4" s="7">
        <v>5.64</v>
      </c>
      <c r="U4" s="7">
        <v>5.31</v>
      </c>
      <c r="V4" s="7">
        <v>5.98</v>
      </c>
      <c r="W4" s="7">
        <v>3.0609999999999986</v>
      </c>
      <c r="X4" s="7">
        <v>4.41</v>
      </c>
      <c r="Y4" s="6">
        <v>3.8845000000000001</v>
      </c>
    </row>
    <row r="5" spans="2:25" s="5" customFormat="1" x14ac:dyDescent="0.2">
      <c r="B5" s="4" t="s">
        <v>9</v>
      </c>
      <c r="C5" s="5" t="s">
        <v>7</v>
      </c>
      <c r="D5" s="5" t="s">
        <v>8</v>
      </c>
      <c r="E5" s="6">
        <v>6.0194166666666664</v>
      </c>
      <c r="F5" s="7">
        <v>6.6673333333333336</v>
      </c>
      <c r="G5" s="7">
        <v>5.6055952380952387</v>
      </c>
      <c r="H5" s="7">
        <v>6.9860000000000007</v>
      </c>
      <c r="I5" s="7">
        <v>7.2513333333333332</v>
      </c>
      <c r="J5" s="7">
        <v>7.9768333333333334</v>
      </c>
      <c r="K5" s="7">
        <v>15.803416666666665</v>
      </c>
      <c r="L5" s="7">
        <v>6.5608333333333331</v>
      </c>
      <c r="M5" s="7">
        <v>6.79</v>
      </c>
      <c r="N5" s="7">
        <v>9.133166666666666</v>
      </c>
      <c r="O5" s="6">
        <v>7.0910833333333345</v>
      </c>
      <c r="P5" s="7">
        <v>4.7058333333333335</v>
      </c>
      <c r="Q5" s="7">
        <v>6.6815666666666669</v>
      </c>
      <c r="R5" s="7">
        <v>5.8179999999999996</v>
      </c>
      <c r="S5" s="7">
        <v>5.5515952380952385</v>
      </c>
      <c r="T5" s="7">
        <v>6.46</v>
      </c>
      <c r="U5" s="7">
        <v>2.9</v>
      </c>
      <c r="V5" s="7">
        <v>6.43</v>
      </c>
      <c r="W5" s="7">
        <v>4.8726666666666674</v>
      </c>
      <c r="X5" s="7">
        <v>5.99</v>
      </c>
      <c r="Y5" s="6">
        <v>5.3985000000000003</v>
      </c>
    </row>
    <row r="6" spans="2:25" s="5" customFormat="1" x14ac:dyDescent="0.2">
      <c r="B6" s="4" t="s">
        <v>10</v>
      </c>
      <c r="C6" s="5" t="s">
        <v>7</v>
      </c>
      <c r="D6" s="5" t="s">
        <v>11</v>
      </c>
      <c r="E6" s="6">
        <v>5.1188333333333329</v>
      </c>
      <c r="F6" s="7">
        <v>6.2244999999999999</v>
      </c>
      <c r="G6" s="7">
        <v>4.0578571428571433</v>
      </c>
      <c r="H6" s="7">
        <v>2.3321666666666667</v>
      </c>
      <c r="I6" s="7">
        <v>3.8756666666666666</v>
      </c>
      <c r="J6" s="7">
        <v>3.8433333333333328</v>
      </c>
      <c r="K6" s="7">
        <v>7.1479166666666671</v>
      </c>
      <c r="L6" s="7">
        <v>3.4746666666666672</v>
      </c>
      <c r="M6" s="7">
        <v>6.23</v>
      </c>
      <c r="N6" s="7">
        <v>3.4043333333333328</v>
      </c>
      <c r="O6" s="6">
        <v>5.4518333333333331</v>
      </c>
      <c r="P6" s="7">
        <v>3.3420000000000001</v>
      </c>
      <c r="Q6" s="7">
        <v>3.1896000000000004</v>
      </c>
      <c r="R6" s="7">
        <v>5.7473333333333327</v>
      </c>
      <c r="S6" s="7">
        <v>3.2981904761904759</v>
      </c>
      <c r="T6" s="7">
        <v>3.4</v>
      </c>
      <c r="U6" s="7">
        <v>2.84</v>
      </c>
      <c r="V6" s="7">
        <v>3.82</v>
      </c>
      <c r="W6" s="7">
        <v>4.7176666666666671</v>
      </c>
      <c r="X6" s="7">
        <v>3.48</v>
      </c>
      <c r="Y6" s="6">
        <v>1.8010000000000006</v>
      </c>
    </row>
    <row r="7" spans="2:25" s="13" customFormat="1" x14ac:dyDescent="0.2">
      <c r="B7" s="12" t="s">
        <v>12</v>
      </c>
      <c r="C7" s="13" t="s">
        <v>7</v>
      </c>
      <c r="D7" s="13" t="s">
        <v>11</v>
      </c>
      <c r="E7" s="14">
        <v>10.041250000000002</v>
      </c>
      <c r="F7" s="7">
        <v>9.5169999999999995</v>
      </c>
      <c r="G7" s="14">
        <v>9.4639523809523798</v>
      </c>
      <c r="H7" s="7">
        <v>9.1011666666666677</v>
      </c>
      <c r="I7" s="7">
        <v>8.1983333333333341</v>
      </c>
      <c r="J7" s="7">
        <v>8.0906666666666673</v>
      </c>
      <c r="K7" s="7">
        <v>11.349083333333333</v>
      </c>
      <c r="L7" s="7">
        <v>7.6</v>
      </c>
      <c r="M7" s="15">
        <v>11.06</v>
      </c>
      <c r="N7" s="7">
        <v>8.0051666666666677</v>
      </c>
      <c r="O7" s="14">
        <v>9.6189166666666672</v>
      </c>
      <c r="P7" s="15">
        <v>8.7996666666666652</v>
      </c>
      <c r="Q7" s="7">
        <v>8.633066666666668</v>
      </c>
      <c r="R7" s="7">
        <v>6.4245000000000001</v>
      </c>
      <c r="S7" s="7">
        <v>6.6559523809523817</v>
      </c>
      <c r="T7" s="7">
        <v>8.02</v>
      </c>
      <c r="U7" s="15">
        <v>7.41</v>
      </c>
      <c r="V7" s="7">
        <v>7.38</v>
      </c>
      <c r="W7" s="7">
        <v>8.8848333333333329</v>
      </c>
      <c r="X7" s="7">
        <v>9.3800000000000008</v>
      </c>
      <c r="Y7" s="14">
        <v>8.2050000000000001</v>
      </c>
    </row>
    <row r="8" spans="2:25" s="13" customFormat="1" x14ac:dyDescent="0.2">
      <c r="B8" s="12" t="s">
        <v>13</v>
      </c>
      <c r="C8" s="13" t="s">
        <v>14</v>
      </c>
      <c r="D8" s="13" t="s">
        <v>11</v>
      </c>
      <c r="E8" s="14">
        <v>-3.5028333333333332</v>
      </c>
      <c r="F8" s="7">
        <v>-3.3513333333333337</v>
      </c>
      <c r="G8" s="7">
        <v>-4.9135952380952386</v>
      </c>
      <c r="H8" s="7">
        <v>-3.3574999999999999</v>
      </c>
      <c r="I8" s="7" t="s">
        <v>38</v>
      </c>
      <c r="J8" s="7" t="s">
        <v>38</v>
      </c>
      <c r="K8" s="7" t="s">
        <v>38</v>
      </c>
      <c r="L8" s="7">
        <v>-3.8698333333333332</v>
      </c>
      <c r="M8" s="15">
        <v>-2.39</v>
      </c>
      <c r="N8" s="15" t="s">
        <v>38</v>
      </c>
      <c r="O8" s="14">
        <v>-4.1011666666666668</v>
      </c>
      <c r="P8" s="15">
        <v>-5.9491666666666658</v>
      </c>
      <c r="Q8" s="7">
        <v>-4.6957666666666666</v>
      </c>
      <c r="R8" s="7">
        <v>-1.112166666666667</v>
      </c>
      <c r="S8" s="7">
        <v>-1.1729285714285718</v>
      </c>
      <c r="T8" s="7">
        <v>-3.27</v>
      </c>
      <c r="U8" s="15">
        <v>-3.64</v>
      </c>
      <c r="V8" s="7">
        <v>-2.72</v>
      </c>
      <c r="W8" s="7">
        <v>-3.3188333333333331</v>
      </c>
      <c r="X8" s="7">
        <v>-4.6100000000000003</v>
      </c>
      <c r="Y8" s="14">
        <v>-6.92</v>
      </c>
    </row>
    <row r="9" spans="2:25" s="13" customFormat="1" x14ac:dyDescent="0.2"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 spans="2:25" s="13" customFormat="1" x14ac:dyDescent="0.2">
      <c r="B10" s="12" t="s">
        <v>15</v>
      </c>
      <c r="C10" s="13" t="s">
        <v>16</v>
      </c>
      <c r="D10" s="13" t="s">
        <v>8</v>
      </c>
      <c r="E10" s="14">
        <v>7.859333333333332</v>
      </c>
      <c r="F10" s="6">
        <v>7.9771666666666672</v>
      </c>
      <c r="G10" s="9">
        <v>5.9776666666666678</v>
      </c>
      <c r="H10" s="6">
        <v>7.3650000000000002</v>
      </c>
      <c r="I10" s="6">
        <v>7.3795000000000002</v>
      </c>
      <c r="J10" s="7">
        <v>6.8276666666666674</v>
      </c>
      <c r="K10" s="7">
        <v>12.319383333333333</v>
      </c>
      <c r="L10" s="7">
        <v>6.3572666666666668</v>
      </c>
      <c r="M10" s="15">
        <v>9.26</v>
      </c>
      <c r="N10" s="7">
        <v>6.9748333333333328</v>
      </c>
      <c r="O10" s="14">
        <v>8.4556666666666658</v>
      </c>
      <c r="P10" s="15">
        <v>5.214666666666667</v>
      </c>
      <c r="Q10" s="7">
        <v>5.8739999999999988</v>
      </c>
      <c r="R10" s="6">
        <v>6.0298333333333334</v>
      </c>
      <c r="S10" s="7">
        <v>6.0516666666666676</v>
      </c>
      <c r="T10" s="7">
        <v>5.74</v>
      </c>
      <c r="U10" s="15">
        <v>4.96</v>
      </c>
      <c r="V10" s="7">
        <v>5.97</v>
      </c>
      <c r="W10" s="7">
        <v>5.5910000000000002</v>
      </c>
      <c r="X10" s="7">
        <v>8.4499999999999993</v>
      </c>
      <c r="Y10" s="14">
        <v>4.7</v>
      </c>
    </row>
    <row r="11" spans="2:25" s="13" customFormat="1" x14ac:dyDescent="0.2">
      <c r="B11" s="12" t="s">
        <v>17</v>
      </c>
      <c r="C11" s="13" t="s">
        <v>16</v>
      </c>
      <c r="D11" s="13" t="s">
        <v>8</v>
      </c>
      <c r="E11" s="14">
        <v>9.8267500000000023</v>
      </c>
      <c r="F11" s="7">
        <v>10.243333333333332</v>
      </c>
      <c r="G11" s="7">
        <v>8.9073809523809508</v>
      </c>
      <c r="H11" s="7">
        <v>9.4568333333333339</v>
      </c>
      <c r="I11" s="7">
        <v>10.4435</v>
      </c>
      <c r="J11" s="7">
        <v>8.8823333333333316</v>
      </c>
      <c r="K11" s="7" t="s">
        <v>38</v>
      </c>
      <c r="L11" s="7">
        <v>9.8259999999999987</v>
      </c>
      <c r="M11" s="15">
        <v>8.44</v>
      </c>
      <c r="N11" s="7">
        <v>10.396000000000001</v>
      </c>
      <c r="O11" s="14">
        <v>9.5114166666666673</v>
      </c>
      <c r="P11" s="15">
        <v>8.1143333333333345</v>
      </c>
      <c r="Q11" s="7">
        <v>7.042066666666666</v>
      </c>
      <c r="R11" s="7">
        <v>9.2593333333333341</v>
      </c>
      <c r="S11" s="7">
        <v>8.8030476190476179</v>
      </c>
      <c r="T11" s="7">
        <v>7.84</v>
      </c>
      <c r="U11" s="15">
        <v>6.32</v>
      </c>
      <c r="V11" s="7">
        <v>8.1</v>
      </c>
      <c r="W11" s="7">
        <v>5.8086666666666682</v>
      </c>
      <c r="X11" s="7">
        <v>7.45</v>
      </c>
      <c r="Y11" s="14">
        <v>6.1725000000000003</v>
      </c>
    </row>
    <row r="12" spans="2:25" s="13" customFormat="1" x14ac:dyDescent="0.2">
      <c r="B12" s="12" t="s">
        <v>18</v>
      </c>
      <c r="C12" s="13" t="s">
        <v>16</v>
      </c>
      <c r="D12" s="13" t="s">
        <v>8</v>
      </c>
      <c r="E12" s="14">
        <v>10.996666666666668</v>
      </c>
      <c r="F12" s="7">
        <v>10.076999999999998</v>
      </c>
      <c r="G12" s="7">
        <v>9.9819047619047616</v>
      </c>
      <c r="H12" s="7">
        <v>10.839166666666667</v>
      </c>
      <c r="I12" s="7">
        <v>8.91</v>
      </c>
      <c r="J12" s="7">
        <v>8.6929999999999996</v>
      </c>
      <c r="K12" s="7">
        <v>15.121500000000001</v>
      </c>
      <c r="L12" s="7">
        <v>8.9446666666666665</v>
      </c>
      <c r="M12" s="15">
        <v>11.43</v>
      </c>
      <c r="N12" s="7">
        <v>10.289166666666667</v>
      </c>
      <c r="O12" s="14">
        <v>11.120666666666667</v>
      </c>
      <c r="P12" s="15">
        <v>8.4306666666666672</v>
      </c>
      <c r="Q12" s="7">
        <v>8.4569333333333336</v>
      </c>
      <c r="R12" s="7">
        <v>8.9106666666666676</v>
      </c>
      <c r="S12" s="7">
        <v>9.1552380952380936</v>
      </c>
      <c r="T12" s="7">
        <v>8.5500000000000007</v>
      </c>
      <c r="U12" s="15">
        <v>7.76</v>
      </c>
      <c r="V12" s="7">
        <v>9.09</v>
      </c>
      <c r="W12" s="7">
        <v>7.6920000000000002</v>
      </c>
      <c r="X12" s="7">
        <v>10.26</v>
      </c>
      <c r="Y12" s="14">
        <v>7.5905000000000005</v>
      </c>
    </row>
    <row r="13" spans="2:25" s="13" customFormat="1" x14ac:dyDescent="0.2">
      <c r="B13" s="12" t="s">
        <v>19</v>
      </c>
      <c r="C13" s="13" t="s">
        <v>16</v>
      </c>
      <c r="D13" s="13" t="s">
        <v>8</v>
      </c>
      <c r="E13" s="14">
        <v>11.194333333333335</v>
      </c>
      <c r="F13" s="7">
        <v>9.6031666666666666</v>
      </c>
      <c r="G13" s="7">
        <v>10.243833333333335</v>
      </c>
      <c r="H13" s="7">
        <v>10.709</v>
      </c>
      <c r="I13" s="7">
        <v>10.721333333333336</v>
      </c>
      <c r="J13" s="7">
        <v>9.2161666666666662</v>
      </c>
      <c r="K13" s="7">
        <v>10.738750000000001</v>
      </c>
      <c r="L13" s="7">
        <v>8.204833333333335</v>
      </c>
      <c r="M13" s="15">
        <v>12.65</v>
      </c>
      <c r="N13" s="7">
        <v>10.167666666666667</v>
      </c>
      <c r="O13" s="14">
        <v>10.480000000000002</v>
      </c>
      <c r="P13" s="15">
        <v>8.6618333333333322</v>
      </c>
      <c r="Q13" s="7">
        <v>9.677833333333334</v>
      </c>
      <c r="R13" s="7">
        <v>8.0505000000000013</v>
      </c>
      <c r="S13" s="7">
        <v>10.183166666666668</v>
      </c>
      <c r="T13" s="7">
        <v>8.35</v>
      </c>
      <c r="U13" s="15">
        <v>8.48</v>
      </c>
      <c r="V13" s="7">
        <v>8.1</v>
      </c>
      <c r="W13" s="7">
        <v>7.1966666666666681</v>
      </c>
      <c r="X13" s="7">
        <v>10.83</v>
      </c>
      <c r="Y13" s="14">
        <v>6.4675000000000002</v>
      </c>
    </row>
    <row r="14" spans="2:25" s="13" customFormat="1" x14ac:dyDescent="0.2">
      <c r="B14" s="12" t="s">
        <v>20</v>
      </c>
      <c r="C14" s="13" t="s">
        <v>16</v>
      </c>
      <c r="D14" s="13" t="s">
        <v>11</v>
      </c>
      <c r="E14" s="14">
        <v>9.4134166666666665</v>
      </c>
      <c r="F14" s="7">
        <v>8.0051666666666659</v>
      </c>
      <c r="G14" s="7">
        <v>6.5956190476190475</v>
      </c>
      <c r="H14" s="7">
        <v>7.7944999999999993</v>
      </c>
      <c r="I14" s="7">
        <v>8.2805</v>
      </c>
      <c r="J14" s="7">
        <v>7.5586666666666673</v>
      </c>
      <c r="K14" s="7">
        <v>13.139833333333332</v>
      </c>
      <c r="L14" s="7">
        <v>8.0533333333333328</v>
      </c>
      <c r="M14" s="15">
        <v>10.24</v>
      </c>
      <c r="N14" s="7">
        <v>8.4929999999999986</v>
      </c>
      <c r="O14" s="14">
        <v>8.4087500000000013</v>
      </c>
      <c r="P14" s="15">
        <v>6.2923333333333327</v>
      </c>
      <c r="Q14" s="7">
        <v>6.4763999999999999</v>
      </c>
      <c r="R14" s="7">
        <v>5.0586666666666673</v>
      </c>
      <c r="S14" s="7">
        <v>6.6792857142857134</v>
      </c>
      <c r="T14" s="7">
        <v>5.93</v>
      </c>
      <c r="U14" s="15">
        <v>5.63</v>
      </c>
      <c r="V14" s="7">
        <v>6.42</v>
      </c>
      <c r="W14" s="7">
        <v>5.3911666666666678</v>
      </c>
      <c r="X14" s="7">
        <v>8.7200000000000006</v>
      </c>
      <c r="Y14" s="14">
        <v>5.0795000000000003</v>
      </c>
    </row>
    <row r="15" spans="2:25" s="17" customFormat="1" x14ac:dyDescent="0.2">
      <c r="B15" s="16" t="s">
        <v>21</v>
      </c>
      <c r="C15" s="17" t="s">
        <v>16</v>
      </c>
      <c r="D15" s="17" t="s">
        <v>11</v>
      </c>
      <c r="E15" s="15">
        <v>8.8634166666666658</v>
      </c>
      <c r="F15" s="7">
        <v>5.0958333333333332</v>
      </c>
      <c r="G15" s="15" t="s">
        <v>38</v>
      </c>
      <c r="H15" s="7" t="s">
        <v>38</v>
      </c>
      <c r="I15" s="7">
        <v>7.5316666666666681</v>
      </c>
      <c r="J15" s="7">
        <v>7.1223333333333336</v>
      </c>
      <c r="K15" s="7" t="s">
        <v>38</v>
      </c>
      <c r="L15" s="7">
        <v>7.9326666666666688</v>
      </c>
      <c r="M15" s="15">
        <v>10.08</v>
      </c>
      <c r="N15" s="7">
        <v>7.9988333333333337</v>
      </c>
      <c r="O15" s="15">
        <v>8.2287499999999998</v>
      </c>
      <c r="P15" s="15">
        <v>7.5996666666666668</v>
      </c>
      <c r="Q15" s="7">
        <v>7.1016000000000004</v>
      </c>
      <c r="R15" s="7">
        <v>6.8045</v>
      </c>
      <c r="S15" s="7">
        <v>7.5126666666666662</v>
      </c>
      <c r="T15" s="7">
        <v>7.14</v>
      </c>
      <c r="U15" s="15">
        <v>6.01</v>
      </c>
      <c r="V15" s="7">
        <v>7.58</v>
      </c>
      <c r="W15" s="7">
        <v>5.5411666666666664</v>
      </c>
      <c r="X15" s="7">
        <v>9.24</v>
      </c>
      <c r="Y15" s="15">
        <v>5.3075000000000001</v>
      </c>
    </row>
    <row r="16" spans="2:25" s="17" customFormat="1" ht="17" thickBot="1" x14ac:dyDescent="0.25">
      <c r="B16" s="18" t="s">
        <v>22</v>
      </c>
      <c r="C16" s="19" t="s">
        <v>16</v>
      </c>
      <c r="D16" s="19" t="s">
        <v>11</v>
      </c>
      <c r="E16" s="20">
        <v>11.22475</v>
      </c>
      <c r="F16" s="35">
        <v>10.592500000000001</v>
      </c>
      <c r="G16" s="35">
        <v>8.2231428571428573</v>
      </c>
      <c r="H16" s="35">
        <v>10.826833333333333</v>
      </c>
      <c r="I16" s="35">
        <v>11.391999999999999</v>
      </c>
      <c r="J16" s="35">
        <v>10.246666666666666</v>
      </c>
      <c r="K16" s="35">
        <v>11.742083333333333</v>
      </c>
      <c r="L16" s="35">
        <v>8.8883333333333319</v>
      </c>
      <c r="M16" s="20">
        <v>12.08</v>
      </c>
      <c r="N16" s="35">
        <v>10.469999999999999</v>
      </c>
      <c r="O16" s="20">
        <v>11.057749999999999</v>
      </c>
      <c r="P16" s="20">
        <v>8.6850000000000005</v>
      </c>
      <c r="Q16" s="35">
        <v>8.4509999999999987</v>
      </c>
      <c r="R16" s="35">
        <v>8.1368333333333336</v>
      </c>
      <c r="S16" s="35">
        <v>8.9318095238095232</v>
      </c>
      <c r="T16" s="35">
        <v>8.5399999999999991</v>
      </c>
      <c r="U16" s="20">
        <v>7.76</v>
      </c>
      <c r="V16" s="35">
        <v>9.0299999999999994</v>
      </c>
      <c r="W16" s="35">
        <v>8.0526666666666671</v>
      </c>
      <c r="X16" s="35">
        <v>10.39</v>
      </c>
      <c r="Y16" s="20">
        <v>7.1674999999999995</v>
      </c>
    </row>
    <row r="17" spans="1:25" s="17" customFormat="1" x14ac:dyDescent="0.2">
      <c r="B17" s="16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 spans="1:25" s="17" customFormat="1" x14ac:dyDescent="0.2">
      <c r="D18" s="21" t="s">
        <v>23</v>
      </c>
      <c r="E18" s="15">
        <f t="shared" ref="E18:M18" si="0">((E12-E7+8.4)/7.6) +1</f>
        <v>2.2309758771929826</v>
      </c>
      <c r="F18" s="15">
        <f t="shared" ref="F18" si="1">((F12-F7+8.4)/7.6) +1</f>
        <v>2.1789473684210527</v>
      </c>
      <c r="G18" s="15">
        <f t="shared" ref="G18:H18" si="2">((G12-G7+8.4)/7.6) +1</f>
        <v>2.1734147869674185</v>
      </c>
      <c r="H18" s="15">
        <f t="shared" si="2"/>
        <v>2.333947368421053</v>
      </c>
      <c r="I18" s="15">
        <f t="shared" ref="I18:L18" si="3">((I12-I7+8.4)/7.6) +1</f>
        <v>2.19890350877193</v>
      </c>
      <c r="J18" s="15">
        <f t="shared" si="3"/>
        <v>2.1845175438596494</v>
      </c>
      <c r="K18" s="15">
        <f t="shared" si="3"/>
        <v>2.6016337719298246</v>
      </c>
      <c r="L18" s="15">
        <f t="shared" si="3"/>
        <v>2.2821929824561407</v>
      </c>
      <c r="M18" s="15">
        <f t="shared" si="0"/>
        <v>2.1539473684210524</v>
      </c>
      <c r="N18" s="15">
        <f t="shared" ref="N18" si="4">((N12-N7+8.4)/7.6) +1</f>
        <v>2.4057894736842105</v>
      </c>
      <c r="O18" s="15">
        <f t="shared" ref="O18:Y18" si="5">((O12-O7+8.4)/7.6) +1</f>
        <v>2.3028618421052629</v>
      </c>
      <c r="P18" s="15">
        <f t="shared" si="5"/>
        <v>2.0567105263157899</v>
      </c>
      <c r="Q18" s="15">
        <f t="shared" si="5"/>
        <v>2.0820877192982454</v>
      </c>
      <c r="R18" s="15">
        <f t="shared" ref="R18" si="6">((R12-R7+8.4)/7.6) +1</f>
        <v>2.4323903508771929</v>
      </c>
      <c r="S18" s="15">
        <f t="shared" si="5"/>
        <v>2.434116541353383</v>
      </c>
      <c r="T18" s="15">
        <f t="shared" si="5"/>
        <v>2.1750000000000003</v>
      </c>
      <c r="U18" s="15">
        <f t="shared" si="5"/>
        <v>2.1513157894736841</v>
      </c>
      <c r="V18" s="15">
        <f t="shared" si="5"/>
        <v>2.3302631578947368</v>
      </c>
      <c r="W18" s="15">
        <f t="shared" si="5"/>
        <v>1.9483114035087721</v>
      </c>
      <c r="X18" s="15">
        <f t="shared" si="5"/>
        <v>2.2210526315789476</v>
      </c>
      <c r="Y18" s="15">
        <f t="shared" si="5"/>
        <v>2.024407894736842</v>
      </c>
    </row>
    <row r="19" spans="1:25" s="17" customFormat="1" x14ac:dyDescent="0.2">
      <c r="D19" s="21" t="s">
        <v>24</v>
      </c>
      <c r="E19" s="15">
        <f t="shared" ref="E19:M19" si="7">((E12-E7-0.4)/7.6) +1</f>
        <v>1.0730811403508771</v>
      </c>
      <c r="F19" s="15">
        <f t="shared" ref="F19" si="8">((F12-F7-0.4)/7.6) +1</f>
        <v>1.0210526315789472</v>
      </c>
      <c r="G19" s="15">
        <f t="shared" ref="G19:H19" si="9">((G12-G7-0.4)/7.6) +1</f>
        <v>1.0155200501253134</v>
      </c>
      <c r="H19" s="15">
        <f t="shared" si="9"/>
        <v>1.1760526315789472</v>
      </c>
      <c r="I19" s="15">
        <f t="shared" ref="I19:L19" si="10">((I12-I7-0.4)/7.6) +1</f>
        <v>1.0410087719298244</v>
      </c>
      <c r="J19" s="15">
        <f t="shared" si="10"/>
        <v>1.0266228070175438</v>
      </c>
      <c r="K19" s="15">
        <f t="shared" si="10"/>
        <v>1.4437390350877195</v>
      </c>
      <c r="L19" s="15">
        <f t="shared" si="10"/>
        <v>1.1242982456140351</v>
      </c>
      <c r="M19" s="15">
        <f t="shared" si="7"/>
        <v>0.9960526315789473</v>
      </c>
      <c r="N19" s="15">
        <f t="shared" ref="N19" si="11">((N12-N7-0.4)/7.6) +1</f>
        <v>1.2478947368421052</v>
      </c>
      <c r="O19" s="15">
        <f t="shared" ref="O19:Y19" si="12">((O12-O7-0.4)/7.6) +1</f>
        <v>1.1449671052631578</v>
      </c>
      <c r="P19" s="15">
        <f t="shared" si="12"/>
        <v>0.89881578947368446</v>
      </c>
      <c r="Q19" s="15">
        <f t="shared" si="12"/>
        <v>0.92419298245614023</v>
      </c>
      <c r="R19" s="15">
        <f t="shared" ref="R19" si="13">((R12-R7-0.4)/7.6) +1</f>
        <v>1.2744956140350878</v>
      </c>
      <c r="S19" s="15">
        <f t="shared" si="12"/>
        <v>1.2762218045112779</v>
      </c>
      <c r="T19" s="15">
        <f t="shared" si="12"/>
        <v>1.017105263157895</v>
      </c>
      <c r="U19" s="15">
        <f t="shared" si="12"/>
        <v>0.99342105263157887</v>
      </c>
      <c r="V19" s="15">
        <f t="shared" si="12"/>
        <v>1.1723684210526315</v>
      </c>
      <c r="W19" s="15">
        <f t="shared" si="12"/>
        <v>0.79041666666666677</v>
      </c>
      <c r="X19" s="15">
        <f t="shared" si="12"/>
        <v>1.0631578947368419</v>
      </c>
      <c r="Y19" s="15">
        <f t="shared" si="12"/>
        <v>0.86651315789473693</v>
      </c>
    </row>
    <row r="20" spans="1:25" s="17" customFormat="1" x14ac:dyDescent="0.2">
      <c r="D20" s="21" t="s">
        <v>28</v>
      </c>
      <c r="E20" s="15">
        <f t="shared" ref="E20:N20" si="14">((E12-E7+4)/7.6) +1</f>
        <v>1.65202850877193</v>
      </c>
      <c r="F20" s="15">
        <f t="shared" ref="F20" si="15">((F12-F7+4)/7.6) +1</f>
        <v>1.5999999999999999</v>
      </c>
      <c r="G20" s="15">
        <f t="shared" si="14"/>
        <v>1.5944674185463661</v>
      </c>
      <c r="H20" s="15">
        <f t="shared" si="14"/>
        <v>1.7549999999999999</v>
      </c>
      <c r="I20" s="15">
        <f t="shared" si="14"/>
        <v>1.6199561403508771</v>
      </c>
      <c r="J20" s="15">
        <f t="shared" si="14"/>
        <v>1.6055701754385963</v>
      </c>
      <c r="K20" s="15">
        <f t="shared" si="14"/>
        <v>2.0226864035087724</v>
      </c>
      <c r="L20" s="15">
        <f t="shared" si="14"/>
        <v>1.7032456140350878</v>
      </c>
      <c r="M20" s="15">
        <f t="shared" si="14"/>
        <v>1.575</v>
      </c>
      <c r="N20" s="15">
        <f t="shared" si="14"/>
        <v>1.8268421052631578</v>
      </c>
      <c r="O20" s="15">
        <f t="shared" ref="O20:Y20" si="16">((O12-O7+4)/7.6) +1</f>
        <v>1.7239144736842105</v>
      </c>
      <c r="P20" s="15">
        <f t="shared" si="16"/>
        <v>1.4777631578947372</v>
      </c>
      <c r="Q20" s="15">
        <f t="shared" si="16"/>
        <v>1.5031403508771928</v>
      </c>
      <c r="R20" s="15">
        <f t="shared" ref="R20" si="17">((R12-R7+4)/7.6) +1</f>
        <v>1.8534429824561405</v>
      </c>
      <c r="S20" s="15">
        <f t="shared" si="16"/>
        <v>1.8551691729323305</v>
      </c>
      <c r="T20" s="15">
        <f t="shared" si="16"/>
        <v>1.5960526315789476</v>
      </c>
      <c r="U20" s="15">
        <f t="shared" si="16"/>
        <v>1.5723684210526314</v>
      </c>
      <c r="V20" s="15">
        <f t="shared" si="16"/>
        <v>1.7513157894736842</v>
      </c>
      <c r="W20" s="15">
        <f t="shared" si="16"/>
        <v>1.3693640350877194</v>
      </c>
      <c r="X20" s="15">
        <f t="shared" si="16"/>
        <v>1.6421052631578945</v>
      </c>
      <c r="Y20" s="15">
        <f t="shared" si="16"/>
        <v>1.4454605263157896</v>
      </c>
    </row>
    <row r="21" spans="1:25" s="17" customFormat="1" x14ac:dyDescent="0.2">
      <c r="D21" s="26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 spans="1:25" s="17" customFormat="1" x14ac:dyDescent="0.2">
      <c r="C22" s="22"/>
      <c r="D22" s="23" t="s">
        <v>25</v>
      </c>
      <c r="E22" s="40">
        <v>14505.5</v>
      </c>
      <c r="F22" s="40">
        <v>14505.5</v>
      </c>
      <c r="G22" s="7">
        <v>14505.5</v>
      </c>
      <c r="H22" s="7">
        <v>10186</v>
      </c>
      <c r="I22" s="7">
        <v>9856.5</v>
      </c>
      <c r="J22" s="7">
        <v>10515.5</v>
      </c>
      <c r="K22" s="7">
        <v>10186</v>
      </c>
      <c r="L22" s="7">
        <v>10186</v>
      </c>
      <c r="M22" s="41">
        <v>9527.5</v>
      </c>
      <c r="N22" s="41">
        <v>9856.5</v>
      </c>
      <c r="O22" s="40">
        <v>9527.5</v>
      </c>
      <c r="P22" s="40">
        <v>6892.5</v>
      </c>
      <c r="Q22" s="7">
        <v>6563</v>
      </c>
      <c r="R22" s="7">
        <v>6233.5</v>
      </c>
      <c r="S22" s="7">
        <v>5904</v>
      </c>
      <c r="T22" s="37">
        <v>1622.5</v>
      </c>
      <c r="U22" s="24">
        <v>1622.5</v>
      </c>
      <c r="V22" s="38">
        <v>1293.064558629776</v>
      </c>
      <c r="W22" s="25">
        <v>1293</v>
      </c>
      <c r="X22" s="36">
        <v>1293.064558629776</v>
      </c>
      <c r="Y22" s="25">
        <v>1293</v>
      </c>
    </row>
    <row r="23" spans="1:25" s="17" customFormat="1" x14ac:dyDescent="0.2">
      <c r="D23" s="26" t="s">
        <v>26</v>
      </c>
      <c r="E23" s="27">
        <v>-12.594999999999999</v>
      </c>
      <c r="F23" s="27">
        <v>-13.801466666666666</v>
      </c>
      <c r="G23" s="27">
        <v>-10.135466666666666</v>
      </c>
      <c r="H23" s="7">
        <v>-12.665466666666665</v>
      </c>
      <c r="I23" s="7">
        <v>-11.577999999999999</v>
      </c>
      <c r="J23" s="7">
        <v>-15.348466666666665</v>
      </c>
      <c r="K23" s="7">
        <v>-10.712466666666666</v>
      </c>
      <c r="L23" s="7">
        <v>-13.428466666666665</v>
      </c>
      <c r="M23" s="27">
        <v>-16.308466666666668</v>
      </c>
      <c r="N23" s="27">
        <v>-12.205</v>
      </c>
      <c r="O23" s="28">
        <v>-17.083466666666666</v>
      </c>
      <c r="P23" s="29">
        <v>-18.246300000000002</v>
      </c>
      <c r="Q23" s="29">
        <v>-16.049466666666667</v>
      </c>
      <c r="R23" s="29">
        <v>-12.522466666666665</v>
      </c>
      <c r="S23" s="29">
        <v>-10.484466666666666</v>
      </c>
      <c r="T23" s="29">
        <v>-17.746300000000002</v>
      </c>
      <c r="U23" s="29">
        <v>-17.6493</v>
      </c>
      <c r="V23" s="7">
        <v>-16.091999999999999</v>
      </c>
      <c r="W23" s="29">
        <v>-18.702999999999999</v>
      </c>
      <c r="X23" s="33">
        <v>-17.478999999999999</v>
      </c>
      <c r="Y23" s="27">
        <v>-17.82</v>
      </c>
    </row>
    <row r="24" spans="1:25" s="17" customFormat="1" x14ac:dyDescent="0.2">
      <c r="D24" s="26" t="s">
        <v>27</v>
      </c>
      <c r="E24" s="30">
        <v>7.7918333333333347</v>
      </c>
      <c r="F24" s="30">
        <v>7.0347733333333329</v>
      </c>
      <c r="G24" s="30">
        <v>7.3607733333333334</v>
      </c>
      <c r="H24" s="7">
        <v>7.1700733333333329</v>
      </c>
      <c r="I24" s="7">
        <v>6.6344444444444441</v>
      </c>
      <c r="J24" s="7">
        <v>6.790073333333333</v>
      </c>
      <c r="K24" s="7">
        <v>8.3677733333333322</v>
      </c>
      <c r="L24" s="7">
        <v>6.3863733333333332</v>
      </c>
      <c r="M24" s="30">
        <v>9.2732266666666661</v>
      </c>
      <c r="N24" s="30">
        <v>6.6654444444444447</v>
      </c>
      <c r="O24" s="31">
        <v>7.3730733333333331</v>
      </c>
      <c r="P24" s="32">
        <v>5.3802999999999992</v>
      </c>
      <c r="Q24" s="32">
        <v>6.0958733333333326</v>
      </c>
      <c r="R24" s="32">
        <v>6.2138733333333329</v>
      </c>
      <c r="S24" s="32">
        <v>6.8213733333333337</v>
      </c>
      <c r="T24" s="32">
        <v>4.9392999999999994</v>
      </c>
      <c r="U24" s="32">
        <v>4.7452999999999994</v>
      </c>
      <c r="V24" s="32">
        <v>5.6618333333333348</v>
      </c>
      <c r="W24" s="32">
        <v>4.8508333333333349</v>
      </c>
      <c r="X24" s="34">
        <v>5.9498333333333351</v>
      </c>
      <c r="Y24" s="30">
        <v>4.4758333333333349</v>
      </c>
    </row>
    <row r="25" spans="1:25" x14ac:dyDescent="0.2">
      <c r="E25" s="9"/>
      <c r="F25" s="9"/>
      <c r="G25" s="9"/>
      <c r="H25" s="9"/>
      <c r="I25" s="9"/>
      <c r="J25" s="9"/>
      <c r="K25" s="9"/>
      <c r="L25" s="9"/>
      <c r="M25" s="9"/>
      <c r="N25" s="8" t="s">
        <v>41</v>
      </c>
      <c r="O25" s="10"/>
      <c r="P25" s="9"/>
      <c r="Q25" s="9"/>
      <c r="R25" s="9"/>
      <c r="S25" s="9"/>
      <c r="T25" s="9" t="s">
        <v>71</v>
      </c>
      <c r="U25" s="9"/>
      <c r="V25" s="9"/>
      <c r="W25" s="9"/>
      <c r="X25" s="9" t="s">
        <v>71</v>
      </c>
      <c r="Y25" s="9"/>
    </row>
    <row r="28" spans="1:25" ht="17" x14ac:dyDescent="0.2">
      <c r="E28" s="39"/>
      <c r="F28" s="3"/>
      <c r="G28" s="3"/>
      <c r="H28" s="39"/>
      <c r="I28" s="39"/>
      <c r="J28" s="39"/>
      <c r="K28" s="39"/>
      <c r="L28" s="39"/>
      <c r="M28" s="39"/>
      <c r="N28" s="39"/>
      <c r="O28" s="43"/>
    </row>
    <row r="29" spans="1:25" x14ac:dyDescent="0.2">
      <c r="E29" s="39"/>
      <c r="F29" s="39"/>
      <c r="G29" s="39"/>
      <c r="H29" s="39"/>
      <c r="I29" s="39"/>
      <c r="J29" s="39"/>
      <c r="K29" s="39"/>
      <c r="L29" s="39"/>
    </row>
    <row r="30" spans="1:25" x14ac:dyDescent="0.2"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S30" s="42"/>
      <c r="T30" s="42"/>
    </row>
    <row r="31" spans="1:25" x14ac:dyDescent="0.2">
      <c r="B31" s="42"/>
      <c r="C31" s="42"/>
    </row>
    <row r="32" spans="1:25" x14ac:dyDescent="0.2">
      <c r="A32" s="39"/>
    </row>
    <row r="33" spans="1:1" x14ac:dyDescent="0.2">
      <c r="A33" s="39"/>
    </row>
    <row r="34" spans="1:1" x14ac:dyDescent="0.2">
      <c r="A34" s="39"/>
    </row>
    <row r="35" spans="1:1" x14ac:dyDescent="0.2">
      <c r="A35" s="39"/>
    </row>
    <row r="36" spans="1:1" x14ac:dyDescent="0.2">
      <c r="A36" s="39"/>
    </row>
    <row r="37" spans="1:1" x14ac:dyDescent="0.2">
      <c r="A37" s="39"/>
    </row>
    <row r="38" spans="1:1" x14ac:dyDescent="0.2">
      <c r="A38" s="39"/>
    </row>
    <row r="39" spans="1:1" x14ac:dyDescent="0.2">
      <c r="A39" s="39"/>
    </row>
    <row r="40" spans="1:1" x14ac:dyDescent="0.2">
      <c r="A40" s="39"/>
    </row>
    <row r="41" spans="1:1" x14ac:dyDescent="0.2">
      <c r="A41" s="39"/>
    </row>
    <row r="42" spans="1:1" x14ac:dyDescent="0.2">
      <c r="A42" s="39"/>
    </row>
    <row r="43" spans="1:1" x14ac:dyDescent="0.2">
      <c r="A43" s="39"/>
    </row>
    <row r="44" spans="1:1" x14ac:dyDescent="0.2">
      <c r="A44" s="39"/>
    </row>
    <row r="45" spans="1:1" x14ac:dyDescent="0.2">
      <c r="A45" s="39"/>
    </row>
    <row r="46" spans="1:1" x14ac:dyDescent="0.2">
      <c r="A46" s="22"/>
    </row>
    <row r="47" spans="1:1" x14ac:dyDescent="0.2">
      <c r="A47" s="17"/>
    </row>
    <row r="48" spans="1:1" x14ac:dyDescent="0.2">
      <c r="A48" s="17"/>
    </row>
  </sheetData>
  <phoneticPr fontId="15" type="noConversion"/>
  <pageMargins left="0.75" right="0.75" top="1" bottom="1" header="0.5" footer="0.5"/>
  <pageSetup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topLeftCell="J1" zoomScale="125" zoomScaleNormal="125" zoomScalePageLayoutView="125" workbookViewId="0">
      <selection activeCell="J27" sqref="J27"/>
    </sheetView>
  </sheetViews>
  <sheetFormatPr baseColWidth="10" defaultRowHeight="14" x14ac:dyDescent="0.15"/>
  <cols>
    <col min="1" max="1" width="10" style="44" customWidth="1"/>
    <col min="2" max="2" width="18.5" style="45" bestFit="1" customWidth="1"/>
    <col min="3" max="3" width="8" style="45" bestFit="1" customWidth="1"/>
    <col min="4" max="4" width="23.83203125" style="45" customWidth="1"/>
    <col min="5" max="5" width="7.6640625" style="45" bestFit="1" customWidth="1"/>
    <col min="6" max="6" width="11.83203125" style="45" customWidth="1"/>
    <col min="7" max="7" width="9.1640625" style="45" bestFit="1" customWidth="1"/>
    <col min="8" max="8" width="8.83203125" style="45" bestFit="1" customWidth="1"/>
    <col min="9" max="9" width="8.83203125" style="45" customWidth="1"/>
    <col min="10" max="12" width="20.33203125" style="45" customWidth="1"/>
    <col min="13" max="13" width="17" style="45" bestFit="1" customWidth="1"/>
    <col min="14" max="14" width="16.6640625" style="45" bestFit="1" customWidth="1"/>
    <col min="15" max="15" width="11.6640625" style="45" bestFit="1" customWidth="1"/>
    <col min="16" max="16" width="11.5" style="45" bestFit="1" customWidth="1"/>
    <col min="17" max="16384" width="10.83203125" style="44"/>
  </cols>
  <sheetData>
    <row r="1" spans="1:23" x14ac:dyDescent="0.15">
      <c r="C1" s="64"/>
      <c r="D1" s="64"/>
      <c r="E1" s="64"/>
      <c r="F1" s="64"/>
      <c r="G1" s="64"/>
      <c r="H1" s="65"/>
      <c r="I1" s="65"/>
      <c r="J1" s="64"/>
      <c r="K1" s="64"/>
      <c r="L1" s="64"/>
      <c r="M1" s="65"/>
      <c r="N1" s="64"/>
      <c r="O1" s="64"/>
      <c r="P1" s="64"/>
      <c r="Q1" s="64"/>
      <c r="R1" s="66"/>
      <c r="S1" s="66"/>
      <c r="T1" s="66"/>
      <c r="U1" s="67"/>
      <c r="V1" s="65"/>
      <c r="W1" s="68"/>
    </row>
    <row r="2" spans="1:23" s="63" customFormat="1" ht="28" x14ac:dyDescent="0.15">
      <c r="B2" s="46" t="s">
        <v>51</v>
      </c>
      <c r="C2" s="47" t="s">
        <v>52</v>
      </c>
      <c r="D2" s="47" t="s">
        <v>63</v>
      </c>
      <c r="E2" s="47" t="s">
        <v>50</v>
      </c>
      <c r="F2" s="47" t="s">
        <v>27</v>
      </c>
      <c r="G2" s="48" t="s">
        <v>53</v>
      </c>
      <c r="H2" s="48" t="s">
        <v>54</v>
      </c>
      <c r="I2" s="48"/>
      <c r="J2" s="47" t="s">
        <v>64</v>
      </c>
      <c r="K2" s="47" t="s">
        <v>75</v>
      </c>
      <c r="L2" s="47" t="s">
        <v>65</v>
      </c>
      <c r="M2" s="48" t="s">
        <v>59</v>
      </c>
      <c r="N2" s="48" t="s">
        <v>60</v>
      </c>
      <c r="O2" s="48" t="s">
        <v>61</v>
      </c>
      <c r="P2" s="48" t="s">
        <v>62</v>
      </c>
    </row>
    <row r="3" spans="1:23" x14ac:dyDescent="0.15">
      <c r="B3" s="49"/>
      <c r="C3" s="50"/>
      <c r="D3" s="50"/>
      <c r="E3" s="50"/>
      <c r="F3" s="50"/>
      <c r="J3" s="50"/>
      <c r="K3" s="50"/>
      <c r="L3" s="50"/>
    </row>
    <row r="4" spans="1:23" x14ac:dyDescent="0.15">
      <c r="A4" s="64"/>
      <c r="B4" s="51" t="s">
        <v>5</v>
      </c>
      <c r="C4" s="52" t="s">
        <v>43</v>
      </c>
      <c r="D4" s="53">
        <v>14505.5</v>
      </c>
      <c r="E4" s="52" t="s">
        <v>55</v>
      </c>
      <c r="F4" s="33">
        <v>7.7918333333333347</v>
      </c>
      <c r="G4" s="33">
        <v>10.041250000000002</v>
      </c>
      <c r="H4" s="33">
        <v>10.996666666666668</v>
      </c>
      <c r="I4" s="33"/>
      <c r="J4" s="54">
        <v>14505.5</v>
      </c>
      <c r="K4" s="54">
        <v>3</v>
      </c>
      <c r="L4" s="55">
        <f>AVERAGE(F4:F5,F23)</f>
        <v>7.3957933333333337</v>
      </c>
      <c r="M4" s="55">
        <f>AVERAGE(G4:G5,G23)</f>
        <v>9.6740674603174615</v>
      </c>
      <c r="N4" s="55">
        <f>AVERAGE(H4:H5,H23)</f>
        <v>10.351857142857142</v>
      </c>
      <c r="O4" s="33">
        <f>STDEV(G4:G5,G23)</f>
        <v>0.31909367834140201</v>
      </c>
      <c r="P4" s="33">
        <f>STDEV(H4:H5,H23)</f>
        <v>0.56044202873597693</v>
      </c>
    </row>
    <row r="5" spans="1:23" x14ac:dyDescent="0.15">
      <c r="A5" s="64"/>
      <c r="B5" s="49" t="s">
        <v>37</v>
      </c>
      <c r="C5" s="50" t="s">
        <v>43</v>
      </c>
      <c r="D5" s="53">
        <v>14505.5</v>
      </c>
      <c r="E5" s="52" t="s">
        <v>55</v>
      </c>
      <c r="F5" s="33">
        <v>7.3607733333333334</v>
      </c>
      <c r="G5" s="33">
        <v>9.4639523809523798</v>
      </c>
      <c r="H5" s="33">
        <v>9.9819047619047616</v>
      </c>
      <c r="I5" s="33"/>
      <c r="J5" s="53">
        <v>9637.1666666666661</v>
      </c>
      <c r="K5" s="53">
        <v>8</v>
      </c>
      <c r="L5" s="33">
        <f>AVERAGE(F6:F8,F18:F22)</f>
        <v>7.3325602777777767</v>
      </c>
      <c r="M5" s="33">
        <f>AVERAGE(G6:G8,G18:G22)</f>
        <v>9.1279166666666676</v>
      </c>
      <c r="N5" s="33">
        <f>AVERAGE(H6:H8,H18:H22)</f>
        <v>10.668520833333332</v>
      </c>
      <c r="O5" s="33">
        <f>STDEV(G6:G8,G18:G22)</f>
        <v>1.4364357461361703</v>
      </c>
      <c r="P5" s="33">
        <f>STDEV(H6:H8,H18:H22)</f>
        <v>2.096019720837313</v>
      </c>
    </row>
    <row r="6" spans="1:23" x14ac:dyDescent="0.15">
      <c r="A6" s="65"/>
      <c r="B6" s="45" t="s">
        <v>40</v>
      </c>
      <c r="C6" s="45" t="s">
        <v>49</v>
      </c>
      <c r="D6" s="53">
        <v>9856.5</v>
      </c>
      <c r="E6" s="45" t="s">
        <v>56</v>
      </c>
      <c r="F6" s="33">
        <v>6.6654444444444447</v>
      </c>
      <c r="G6" s="33">
        <v>8.0051666666666677</v>
      </c>
      <c r="H6" s="33">
        <v>10.289166666666667</v>
      </c>
      <c r="I6" s="33"/>
      <c r="J6" s="54">
        <v>6453.166666666667</v>
      </c>
      <c r="K6" s="54">
        <v>4</v>
      </c>
      <c r="L6" s="55">
        <f>AVERAGE(F9:F11,F24)</f>
        <v>6.1278549999999994</v>
      </c>
      <c r="M6" s="55">
        <f>AVERAGE(G9:G11,G24)</f>
        <v>7.6282964285714279</v>
      </c>
      <c r="N6" s="55">
        <f>AVERAGE(H9:H11,H24)</f>
        <v>8.7383761904761901</v>
      </c>
      <c r="O6" s="33">
        <f>STDEV(G9:G11,G24)</f>
        <v>1.2617778798767529</v>
      </c>
      <c r="P6" s="33">
        <f>STDEV(H9:H11,H24)</f>
        <v>0.35466091256648768</v>
      </c>
    </row>
    <row r="7" spans="1:23" x14ac:dyDescent="0.15">
      <c r="A7" s="65"/>
      <c r="B7" s="56" t="s">
        <v>30</v>
      </c>
      <c r="C7" s="56" t="s">
        <v>44</v>
      </c>
      <c r="D7" s="53">
        <v>9527.5</v>
      </c>
      <c r="E7" s="45" t="s">
        <v>56</v>
      </c>
      <c r="F7" s="33">
        <v>9.2732266666666661</v>
      </c>
      <c r="G7" s="33">
        <v>11.06</v>
      </c>
      <c r="H7" s="33">
        <v>11.43</v>
      </c>
      <c r="I7" s="33"/>
      <c r="J7" s="57">
        <v>1402.8548528765921</v>
      </c>
      <c r="K7" s="57">
        <v>6</v>
      </c>
      <c r="L7" s="58">
        <f>AVERAGE(F12:F17)</f>
        <v>5.1038222222222229</v>
      </c>
      <c r="M7" s="58">
        <f>AVERAGE(G12:G17)</f>
        <v>8.2133055555555554</v>
      </c>
      <c r="N7" s="58">
        <f>AVERAGE(H12:H17)</f>
        <v>8.4904166666666665</v>
      </c>
      <c r="O7" s="33">
        <f>STDEV(G12:G17)</f>
        <v>0.79865630500141849</v>
      </c>
      <c r="P7" s="33">
        <f>STDEV(H12:H17)</f>
        <v>1.0464514521308097</v>
      </c>
    </row>
    <row r="8" spans="1:23" x14ac:dyDescent="0.15">
      <c r="A8" s="64"/>
      <c r="B8" s="59" t="s">
        <v>4</v>
      </c>
      <c r="C8" s="60" t="s">
        <v>44</v>
      </c>
      <c r="D8" s="53">
        <v>9527.5</v>
      </c>
      <c r="E8" s="45" t="s">
        <v>56</v>
      </c>
      <c r="F8" s="33">
        <v>7.3730733333333331</v>
      </c>
      <c r="G8" s="33">
        <v>9.6189166666666672</v>
      </c>
      <c r="H8" s="33">
        <v>11.120666666666667</v>
      </c>
      <c r="I8" s="33"/>
      <c r="J8" s="61"/>
      <c r="K8" s="61"/>
      <c r="L8" s="61"/>
      <c r="M8" s="33"/>
      <c r="N8" s="33"/>
      <c r="O8" s="33"/>
      <c r="P8" s="33"/>
    </row>
    <row r="9" spans="1:23" x14ac:dyDescent="0.15">
      <c r="A9" s="64"/>
      <c r="B9" s="51" t="s">
        <v>3</v>
      </c>
      <c r="C9" s="52" t="s">
        <v>45</v>
      </c>
      <c r="D9" s="53">
        <v>6892.5</v>
      </c>
      <c r="E9" s="52" t="s">
        <v>57</v>
      </c>
      <c r="F9" s="33">
        <v>5.3802999999999992</v>
      </c>
      <c r="G9" s="33">
        <v>8.7996666666666652</v>
      </c>
      <c r="H9" s="33">
        <v>8.4306666666666672</v>
      </c>
      <c r="I9" s="33"/>
      <c r="J9" s="61"/>
      <c r="K9" s="61"/>
      <c r="L9" s="61"/>
      <c r="M9" s="33"/>
      <c r="N9" s="33"/>
      <c r="O9" s="33"/>
      <c r="P9" s="33"/>
    </row>
    <row r="10" spans="1:23" x14ac:dyDescent="0.15">
      <c r="A10" s="64"/>
      <c r="B10" s="56" t="s">
        <v>39</v>
      </c>
      <c r="C10" s="56" t="s">
        <v>47</v>
      </c>
      <c r="D10" s="53">
        <v>6563</v>
      </c>
      <c r="E10" s="52" t="s">
        <v>57</v>
      </c>
      <c r="F10" s="33">
        <v>6.0958733333333326</v>
      </c>
      <c r="G10" s="33">
        <v>8.633066666666668</v>
      </c>
      <c r="H10" s="33">
        <v>8.4569333333333336</v>
      </c>
      <c r="I10" s="33"/>
      <c r="J10" s="61"/>
      <c r="K10" s="61"/>
      <c r="L10" s="61"/>
      <c r="M10" s="33"/>
      <c r="N10" s="33"/>
      <c r="O10" s="33"/>
      <c r="P10" s="33"/>
    </row>
    <row r="11" spans="1:23" x14ac:dyDescent="0.15">
      <c r="A11" s="64"/>
      <c r="B11" s="56" t="s">
        <v>36</v>
      </c>
      <c r="C11" s="56" t="s">
        <v>48</v>
      </c>
      <c r="D11" s="53">
        <v>5904</v>
      </c>
      <c r="E11" s="52" t="s">
        <v>57</v>
      </c>
      <c r="F11" s="33">
        <v>6.8213733333333337</v>
      </c>
      <c r="G11" s="33">
        <v>6.6559523809523817</v>
      </c>
      <c r="H11" s="33">
        <v>9.1552380952380936</v>
      </c>
      <c r="I11" s="33"/>
      <c r="J11" s="61"/>
      <c r="K11" s="61"/>
      <c r="L11" s="61"/>
      <c r="M11" s="33"/>
      <c r="N11" s="33"/>
      <c r="O11" s="33"/>
      <c r="P11" s="33"/>
    </row>
    <row r="12" spans="1:23" x14ac:dyDescent="0.15">
      <c r="A12" s="66"/>
      <c r="B12" s="49" t="s">
        <v>34</v>
      </c>
      <c r="C12" s="50" t="s">
        <v>46</v>
      </c>
      <c r="D12" s="53">
        <v>1622.5</v>
      </c>
      <c r="E12" s="50" t="s">
        <v>58</v>
      </c>
      <c r="F12" s="33">
        <v>4.9392999999999994</v>
      </c>
      <c r="G12" s="33">
        <v>8.02</v>
      </c>
      <c r="H12" s="33">
        <v>8.5500000000000007</v>
      </c>
      <c r="I12" s="33"/>
      <c r="J12" s="61"/>
      <c r="K12" s="61"/>
      <c r="L12" s="61"/>
      <c r="M12" s="33"/>
      <c r="N12" s="33"/>
      <c r="O12" s="33"/>
      <c r="P12" s="33"/>
    </row>
    <row r="13" spans="1:23" x14ac:dyDescent="0.15">
      <c r="A13" s="66"/>
      <c r="B13" s="56" t="s">
        <v>29</v>
      </c>
      <c r="C13" s="62" t="s">
        <v>46</v>
      </c>
      <c r="D13" s="53">
        <v>1622.5</v>
      </c>
      <c r="E13" s="50" t="s">
        <v>58</v>
      </c>
      <c r="F13" s="33">
        <v>4.7452999999999994</v>
      </c>
      <c r="G13" s="33">
        <v>7.41</v>
      </c>
      <c r="H13" s="33">
        <v>7.76</v>
      </c>
      <c r="I13" s="33"/>
    </row>
    <row r="14" spans="1:23" x14ac:dyDescent="0.15">
      <c r="A14" s="66"/>
      <c r="B14" s="49" t="s">
        <v>33</v>
      </c>
      <c r="C14" s="50" t="s">
        <v>42</v>
      </c>
      <c r="D14" s="53">
        <v>1293.064558629776</v>
      </c>
      <c r="E14" s="50" t="s">
        <v>58</v>
      </c>
      <c r="F14" s="33">
        <v>5.6618333333333348</v>
      </c>
      <c r="G14" s="33">
        <v>7.38</v>
      </c>
      <c r="H14" s="33">
        <v>9.09</v>
      </c>
      <c r="I14" s="33"/>
    </row>
    <row r="15" spans="1:23" x14ac:dyDescent="0.15">
      <c r="A15" s="67"/>
      <c r="B15" s="49" t="s">
        <v>32</v>
      </c>
      <c r="C15" s="62" t="s">
        <v>42</v>
      </c>
      <c r="D15" s="53">
        <v>1293</v>
      </c>
      <c r="E15" s="50" t="s">
        <v>58</v>
      </c>
      <c r="F15" s="33">
        <v>4.8508333333333349</v>
      </c>
      <c r="G15" s="33">
        <v>8.8848333333333329</v>
      </c>
      <c r="H15" s="33">
        <v>7.6920000000000002</v>
      </c>
      <c r="I15" s="33"/>
    </row>
    <row r="16" spans="1:23" x14ac:dyDescent="0.15">
      <c r="A16" s="65"/>
      <c r="B16" s="49" t="s">
        <v>31</v>
      </c>
      <c r="C16" s="50" t="s">
        <v>42</v>
      </c>
      <c r="D16" s="53">
        <v>1293.064558629776</v>
      </c>
      <c r="E16" s="50" t="s">
        <v>58</v>
      </c>
      <c r="F16" s="33">
        <v>5.9498333333333351</v>
      </c>
      <c r="G16" s="33">
        <v>9.3800000000000008</v>
      </c>
      <c r="H16" s="33">
        <v>10.26</v>
      </c>
      <c r="I16" s="33"/>
    </row>
    <row r="17" spans="1:9" x14ac:dyDescent="0.15">
      <c r="A17" s="68"/>
      <c r="B17" s="51" t="s">
        <v>2</v>
      </c>
      <c r="C17" s="62" t="s">
        <v>42</v>
      </c>
      <c r="D17" s="53">
        <v>1293</v>
      </c>
      <c r="E17" s="50" t="s">
        <v>58</v>
      </c>
      <c r="F17" s="33">
        <v>4.4758333333333349</v>
      </c>
      <c r="G17" s="33">
        <v>8.2050000000000001</v>
      </c>
      <c r="H17" s="33">
        <v>7.5905000000000005</v>
      </c>
      <c r="I17" s="33"/>
    </row>
    <row r="18" spans="1:9" ht="16" x14ac:dyDescent="0.2">
      <c r="B18" s="64" t="s">
        <v>66</v>
      </c>
      <c r="D18" s="45">
        <v>10186</v>
      </c>
      <c r="E18" s="45" t="s">
        <v>56</v>
      </c>
      <c r="F18" s="7">
        <v>7.1700733333333329</v>
      </c>
      <c r="G18" s="7">
        <v>9.1011666666666677</v>
      </c>
      <c r="H18" s="33">
        <v>10.839166666666667</v>
      </c>
    </row>
    <row r="19" spans="1:9" ht="16" x14ac:dyDescent="0.2">
      <c r="B19" s="64" t="s">
        <v>67</v>
      </c>
      <c r="D19" s="45">
        <v>9856.5</v>
      </c>
      <c r="E19" s="45" t="s">
        <v>56</v>
      </c>
      <c r="F19" s="7">
        <v>6.6344444444444441</v>
      </c>
      <c r="G19" s="7">
        <v>8.1983333333333341</v>
      </c>
      <c r="H19" s="33">
        <v>8.91</v>
      </c>
    </row>
    <row r="20" spans="1:9" ht="16" x14ac:dyDescent="0.2">
      <c r="B20" s="64" t="s">
        <v>68</v>
      </c>
      <c r="D20" s="45">
        <v>10515.5</v>
      </c>
      <c r="E20" s="45" t="s">
        <v>56</v>
      </c>
      <c r="F20" s="7">
        <v>6.790073333333333</v>
      </c>
      <c r="G20" s="7">
        <v>8.0906666666666673</v>
      </c>
      <c r="H20" s="33">
        <v>8.6929999999999996</v>
      </c>
    </row>
    <row r="21" spans="1:9" ht="16" x14ac:dyDescent="0.2">
      <c r="B21" s="64" t="s">
        <v>69</v>
      </c>
      <c r="D21" s="45">
        <v>10186</v>
      </c>
      <c r="E21" s="45" t="s">
        <v>56</v>
      </c>
      <c r="F21" s="7">
        <v>8.3677733333333322</v>
      </c>
      <c r="G21" s="7">
        <v>11.349083333333333</v>
      </c>
      <c r="H21" s="33">
        <v>15.121500000000001</v>
      </c>
    </row>
    <row r="22" spans="1:9" ht="16" x14ac:dyDescent="0.2">
      <c r="B22" s="64" t="s">
        <v>70</v>
      </c>
      <c r="D22" s="45">
        <v>10186</v>
      </c>
      <c r="E22" s="45" t="s">
        <v>56</v>
      </c>
      <c r="F22" s="7">
        <v>6.3863733333333332</v>
      </c>
      <c r="G22" s="7">
        <v>7.6</v>
      </c>
      <c r="H22" s="33">
        <v>8.9446666666666665</v>
      </c>
    </row>
    <row r="23" spans="1:9" ht="16" x14ac:dyDescent="0.2">
      <c r="B23" s="64" t="s">
        <v>74</v>
      </c>
      <c r="E23" s="52" t="s">
        <v>55</v>
      </c>
      <c r="F23" s="30">
        <v>7.0347733333333329</v>
      </c>
      <c r="G23" s="7">
        <v>9.5169999999999995</v>
      </c>
      <c r="H23" s="7">
        <v>10.076999999999998</v>
      </c>
    </row>
    <row r="24" spans="1:9" ht="16" x14ac:dyDescent="0.2">
      <c r="B24" s="70" t="s">
        <v>73</v>
      </c>
      <c r="E24" s="52" t="s">
        <v>57</v>
      </c>
      <c r="F24" s="32">
        <v>6.2138733333333329</v>
      </c>
      <c r="G24" s="7">
        <v>6.4245000000000001</v>
      </c>
      <c r="H24" s="7">
        <v>8.9106666666666676</v>
      </c>
    </row>
  </sheetData>
  <sortState ref="B3:C26">
    <sortCondition descending="1" ref="C3:C26"/>
  </sortState>
  <conditionalFormatting sqref="B2">
    <cfRule type="duplicateValues" dxfId="13" priority="19"/>
  </conditionalFormatting>
  <conditionalFormatting sqref="B4">
    <cfRule type="duplicateValues" dxfId="12" priority="20"/>
  </conditionalFormatting>
  <conditionalFormatting sqref="B3">
    <cfRule type="duplicateValues" dxfId="11" priority="21"/>
  </conditionalFormatting>
  <conditionalFormatting sqref="B6">
    <cfRule type="duplicateValues" dxfId="10" priority="13"/>
  </conditionalFormatting>
  <conditionalFormatting sqref="B8">
    <cfRule type="duplicateValues" dxfId="9" priority="11"/>
  </conditionalFormatting>
  <conditionalFormatting sqref="B7">
    <cfRule type="duplicateValues" dxfId="8" priority="10"/>
  </conditionalFormatting>
  <conditionalFormatting sqref="B9">
    <cfRule type="duplicateValues" dxfId="7" priority="9"/>
  </conditionalFormatting>
  <conditionalFormatting sqref="B11">
    <cfRule type="duplicateValues" dxfId="6" priority="7"/>
  </conditionalFormatting>
  <conditionalFormatting sqref="B13">
    <cfRule type="duplicateValues" dxfId="5" priority="6"/>
  </conditionalFormatting>
  <conditionalFormatting sqref="B12">
    <cfRule type="duplicateValues" dxfId="4" priority="5"/>
  </conditionalFormatting>
  <conditionalFormatting sqref="B17">
    <cfRule type="duplicateValues" dxfId="3" priority="4"/>
  </conditionalFormatting>
  <conditionalFormatting sqref="B16">
    <cfRule type="duplicateValues" dxfId="2" priority="3"/>
  </conditionalFormatting>
  <conditionalFormatting sqref="B15">
    <cfRule type="duplicateValues" dxfId="1" priority="2"/>
  </conditionalFormatting>
  <conditionalFormatting sqref="B14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6</vt:i4>
      </vt:variant>
    </vt:vector>
  </HeadingPairs>
  <TitlesOfParts>
    <vt:vector size="8" baseType="lpstr">
      <vt:lpstr>S.h prelim AA results</vt:lpstr>
      <vt:lpstr>Bin Avg</vt:lpstr>
      <vt:lpstr>Phe vs. Time</vt:lpstr>
      <vt:lpstr>Glu vs. Time</vt:lpstr>
      <vt:lpstr>TL vs. Time</vt:lpstr>
      <vt:lpstr>Time vs. AA Avg (2)</vt:lpstr>
      <vt:lpstr>Phe vs Time</vt:lpstr>
      <vt:lpstr>Glu vs 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</dc:creator>
  <cp:lastModifiedBy>Microsoft Office User</cp:lastModifiedBy>
  <cp:lastPrinted>2016-05-31T03:13:00Z</cp:lastPrinted>
  <dcterms:created xsi:type="dcterms:W3CDTF">2016-03-17T22:32:43Z</dcterms:created>
  <dcterms:modified xsi:type="dcterms:W3CDTF">2016-11-17T18:41:10Z</dcterms:modified>
</cp:coreProperties>
</file>