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talina\Dropbox\Hall's Cave\HC-Taxa Data\Onychomys\"/>
    </mc:Choice>
  </mc:AlternateContent>
  <bookViews>
    <workbookView xWindow="0" yWindow="0" windowWidth="25600" windowHeight="16060" activeTab="1" xr2:uid="{00000000-000D-0000-FFFF-FFFF00000000}"/>
  </bookViews>
  <sheets>
    <sheet name="METADATA" sheetId="4" r:id="rId1"/>
    <sheet name="Master Morphology-Isotope" sheetId="2" r:id="rId2"/>
    <sheet name="Specimen Count" sheetId="3" r:id="rId3"/>
    <sheet name="Morph Summary" sheetId="5" r:id="rId4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1" i="2" l="1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06" i="2"/>
  <c r="M11" i="2"/>
  <c r="M153" i="2"/>
  <c r="M145" i="2"/>
  <c r="M156" i="2"/>
  <c r="M160" i="2"/>
  <c r="M159" i="2"/>
  <c r="M13" i="2"/>
  <c r="M171" i="2"/>
  <c r="M170" i="2"/>
  <c r="M169" i="2"/>
  <c r="M168" i="2"/>
  <c r="M158" i="2"/>
  <c r="M157" i="2"/>
  <c r="M63" i="2"/>
  <c r="M22" i="2"/>
  <c r="M65" i="2"/>
  <c r="M14" i="2"/>
  <c r="M21" i="2"/>
  <c r="M146" i="2"/>
  <c r="M175" i="2"/>
  <c r="M174" i="2"/>
  <c r="M173" i="2"/>
  <c r="M172" i="2"/>
  <c r="M12" i="2"/>
  <c r="M144" i="2"/>
  <c r="M143" i="2"/>
  <c r="M47" i="2"/>
  <c r="M46" i="2"/>
  <c r="M45" i="2"/>
  <c r="M43" i="2"/>
  <c r="M35" i="2"/>
  <c r="M34" i="2"/>
  <c r="M33" i="2"/>
  <c r="M32" i="2"/>
  <c r="M10" i="2"/>
  <c r="M19" i="2"/>
  <c r="M17" i="2"/>
  <c r="M16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9" i="2"/>
  <c r="M7" i="2"/>
  <c r="M6" i="2"/>
  <c r="M122" i="2"/>
  <c r="M120" i="2"/>
  <c r="M117" i="2"/>
  <c r="M115" i="2"/>
  <c r="M92" i="2"/>
  <c r="M74" i="2"/>
  <c r="M72" i="2"/>
  <c r="M204" i="2"/>
  <c r="M203" i="2"/>
  <c r="M3" i="2"/>
  <c r="M71" i="2"/>
  <c r="M70" i="2"/>
  <c r="M58" i="2"/>
  <c r="M57" i="2"/>
  <c r="M56" i="2"/>
  <c r="M55" i="2"/>
  <c r="M54" i="2"/>
  <c r="M30" i="2"/>
  <c r="M29" i="2"/>
  <c r="M166" i="2"/>
  <c r="M165" i="2"/>
  <c r="M49" i="2"/>
  <c r="M48" i="2"/>
  <c r="M140" i="2"/>
  <c r="M106" i="2"/>
  <c r="M105" i="2"/>
  <c r="M104" i="2"/>
  <c r="M103" i="2"/>
  <c r="M67" i="2"/>
  <c r="M164" i="2"/>
  <c r="M163" i="2"/>
  <c r="M134" i="2"/>
  <c r="M133" i="2"/>
  <c r="M130" i="2"/>
  <c r="M129" i="2"/>
  <c r="M128" i="2"/>
  <c r="M127" i="2"/>
  <c r="M126" i="2"/>
  <c r="M125" i="2"/>
  <c r="M124" i="2"/>
  <c r="M123" i="2"/>
  <c r="M27" i="2"/>
  <c r="M26" i="2"/>
  <c r="M87" i="2"/>
  <c r="M86" i="2"/>
  <c r="M85" i="2"/>
  <c r="M84" i="2"/>
  <c r="M81" i="2"/>
  <c r="M80" i="2"/>
  <c r="M79" i="2"/>
  <c r="M78" i="2"/>
  <c r="M77" i="2"/>
  <c r="M62" i="2"/>
  <c r="M61" i="2"/>
  <c r="M60" i="2"/>
  <c r="M149" i="2"/>
  <c r="M148" i="2"/>
  <c r="M108" i="2"/>
  <c r="M167" i="2"/>
  <c r="M23" i="2"/>
  <c r="M137" i="2"/>
  <c r="M141" i="2"/>
  <c r="M52" i="2"/>
  <c r="M51" i="2"/>
  <c r="M50" i="2"/>
  <c r="G11" i="2"/>
  <c r="G12" i="2"/>
  <c r="G172" i="2"/>
  <c r="G173" i="2"/>
  <c r="G174" i="2"/>
  <c r="G175" i="2"/>
  <c r="G146" i="2"/>
  <c r="G168" i="2"/>
  <c r="G169" i="2"/>
  <c r="G170" i="2"/>
  <c r="G171" i="2"/>
  <c r="G150" i="2"/>
  <c r="G8" i="2"/>
  <c r="G9" i="2"/>
  <c r="G176" i="2"/>
  <c r="G6" i="2"/>
  <c r="G7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6" i="2"/>
  <c r="G3" i="2"/>
  <c r="G4" i="2"/>
  <c r="G5" i="2"/>
  <c r="G199" i="2"/>
  <c r="G200" i="2"/>
  <c r="G201" i="2"/>
  <c r="G202" i="2"/>
  <c r="G203" i="2"/>
  <c r="G204" i="2"/>
  <c r="G205" i="2"/>
  <c r="G72" i="2"/>
  <c r="C168" i="2"/>
  <c r="C169" i="2"/>
  <c r="C170" i="2"/>
  <c r="C171" i="2"/>
  <c r="C11" i="2"/>
  <c r="C12" i="2"/>
  <c r="C172" i="2"/>
  <c r="C173" i="2"/>
  <c r="C174" i="2"/>
  <c r="C175" i="2"/>
  <c r="C8" i="2"/>
  <c r="C9" i="2"/>
  <c r="C176" i="2"/>
  <c r="C6" i="2"/>
  <c r="C7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3" i="2"/>
  <c r="C4" i="2"/>
  <c r="C5" i="2"/>
  <c r="C199" i="2"/>
  <c r="C200" i="2"/>
  <c r="C201" i="2"/>
  <c r="C202" i="2"/>
  <c r="C203" i="2"/>
  <c r="C204" i="2"/>
  <c r="C205" i="2"/>
  <c r="G24" i="2"/>
  <c r="G25" i="2"/>
  <c r="G59" i="2"/>
  <c r="G60" i="2"/>
  <c r="G61" i="2"/>
  <c r="G62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2" i="2"/>
  <c r="G26" i="2"/>
  <c r="G27" i="2"/>
  <c r="G66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62" i="2"/>
  <c r="G163" i="2"/>
  <c r="G155" i="2"/>
  <c r="G164" i="2"/>
  <c r="G67" i="2"/>
  <c r="G68" i="2"/>
  <c r="G69" i="2"/>
  <c r="G102" i="2"/>
  <c r="G103" i="2"/>
  <c r="G104" i="2"/>
  <c r="G105" i="2"/>
  <c r="G106" i="2"/>
  <c r="G138" i="2"/>
  <c r="G139" i="2"/>
  <c r="G140" i="2"/>
  <c r="G48" i="2"/>
  <c r="G49" i="2"/>
  <c r="G165" i="2"/>
  <c r="G166" i="2"/>
  <c r="G29" i="2"/>
  <c r="G30" i="2"/>
  <c r="G31" i="2"/>
  <c r="G54" i="2"/>
  <c r="G55" i="2"/>
  <c r="G56" i="2"/>
  <c r="G57" i="2"/>
  <c r="G58" i="2"/>
  <c r="G70" i="2"/>
  <c r="G71" i="2"/>
  <c r="G73" i="2"/>
  <c r="G74" i="2"/>
  <c r="G75" i="2"/>
  <c r="G76" i="2"/>
  <c r="G92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7" i="2"/>
  <c r="G18" i="2"/>
  <c r="G19" i="2"/>
  <c r="G20" i="2"/>
  <c r="G93" i="2"/>
  <c r="G94" i="2"/>
  <c r="G95" i="2"/>
  <c r="G96" i="2"/>
  <c r="G97" i="2"/>
  <c r="G98" i="2"/>
  <c r="G99" i="2"/>
  <c r="G100" i="2"/>
  <c r="G10" i="2"/>
  <c r="G16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143" i="2"/>
  <c r="G144" i="2"/>
  <c r="G21" i="2"/>
  <c r="G28" i="2"/>
  <c r="G142" i="2"/>
  <c r="G147" i="2"/>
  <c r="G14" i="2"/>
  <c r="G15" i="2"/>
  <c r="G64" i="2"/>
  <c r="G65" i="2"/>
  <c r="G151" i="2"/>
  <c r="G152" i="2"/>
  <c r="G22" i="2"/>
  <c r="G63" i="2"/>
  <c r="G157" i="2"/>
  <c r="G158" i="2"/>
  <c r="G13" i="2"/>
  <c r="G159" i="2"/>
  <c r="G160" i="2"/>
  <c r="G156" i="2"/>
  <c r="G145" i="2"/>
  <c r="G153" i="2"/>
  <c r="G154" i="2"/>
  <c r="C86" i="2"/>
  <c r="C85" i="2"/>
  <c r="C79" i="2"/>
  <c r="C91" i="2"/>
  <c r="C88" i="2"/>
  <c r="C89" i="2"/>
  <c r="C83" i="2"/>
  <c r="C90" i="2"/>
  <c r="C78" i="2"/>
  <c r="C87" i="2"/>
  <c r="C84" i="2"/>
  <c r="C80" i="2"/>
  <c r="C77" i="2"/>
  <c r="C81" i="2"/>
  <c r="C82" i="2"/>
  <c r="C24" i="2"/>
  <c r="C25" i="2"/>
  <c r="C59" i="2"/>
  <c r="C60" i="2"/>
  <c r="C61" i="2"/>
  <c r="C62" i="2"/>
  <c r="C2" i="2"/>
  <c r="C26" i="2"/>
  <c r="C150" i="2"/>
  <c r="C159" i="2"/>
  <c r="C160" i="2"/>
  <c r="C13" i="2"/>
  <c r="C156" i="2"/>
  <c r="C145" i="2"/>
  <c r="C153" i="2"/>
  <c r="C154" i="2"/>
  <c r="C157" i="2"/>
  <c r="C158" i="2"/>
  <c r="C22" i="2"/>
  <c r="C14" i="2"/>
  <c r="C15" i="2"/>
  <c r="C64" i="2"/>
  <c r="C65" i="2"/>
  <c r="C21" i="2"/>
  <c r="C28" i="2"/>
  <c r="C63" i="2"/>
  <c r="C151" i="2"/>
  <c r="C152" i="2"/>
  <c r="C142" i="2"/>
  <c r="C147" i="2"/>
  <c r="C143" i="2"/>
  <c r="C144" i="2"/>
  <c r="C146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93" i="2"/>
  <c r="C94" i="2"/>
  <c r="C95" i="2"/>
  <c r="C96" i="2"/>
  <c r="C97" i="2"/>
  <c r="C98" i="2"/>
  <c r="C99" i="2"/>
  <c r="C100" i="2"/>
  <c r="C16" i="2"/>
  <c r="C17" i="2"/>
  <c r="C18" i="2"/>
  <c r="C19" i="2"/>
  <c r="C20" i="2"/>
  <c r="C122" i="2"/>
  <c r="C111" i="2"/>
  <c r="C112" i="2"/>
  <c r="C113" i="2"/>
  <c r="C114" i="2"/>
  <c r="C115" i="2"/>
  <c r="C116" i="2"/>
  <c r="C117" i="2"/>
  <c r="C118" i="2"/>
  <c r="C119" i="2"/>
  <c r="C120" i="2"/>
  <c r="C121" i="2"/>
  <c r="C72" i="2"/>
  <c r="C73" i="2"/>
  <c r="C74" i="2"/>
  <c r="C75" i="2"/>
  <c r="C76" i="2"/>
  <c r="C92" i="2"/>
  <c r="C70" i="2"/>
  <c r="C71" i="2"/>
  <c r="C54" i="2"/>
  <c r="C55" i="2"/>
  <c r="C56" i="2"/>
  <c r="C57" i="2"/>
  <c r="C58" i="2"/>
  <c r="C29" i="2"/>
  <c r="C30" i="2"/>
  <c r="C31" i="2"/>
  <c r="C166" i="2"/>
  <c r="C165" i="2"/>
  <c r="C48" i="2"/>
  <c r="C49" i="2"/>
  <c r="C139" i="2"/>
  <c r="C140" i="2"/>
  <c r="C102" i="2"/>
  <c r="C103" i="2"/>
  <c r="C104" i="2"/>
  <c r="C105" i="2"/>
  <c r="C106" i="2"/>
  <c r="C67" i="2"/>
  <c r="C68" i="2"/>
  <c r="C69" i="2"/>
  <c r="C138" i="2"/>
  <c r="C155" i="2"/>
  <c r="C164" i="2"/>
  <c r="C136" i="2"/>
  <c r="C66" i="2"/>
  <c r="C27" i="2"/>
  <c r="C162" i="2"/>
  <c r="C163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0" i="2"/>
  <c r="C161" i="2"/>
  <c r="H20" i="3"/>
  <c r="G20" i="3"/>
  <c r="F19" i="3"/>
  <c r="H19" i="3" s="1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B72" i="3"/>
  <c r="G52" i="2"/>
  <c r="G50" i="2"/>
  <c r="G51" i="2"/>
  <c r="G137" i="2"/>
  <c r="G23" i="2"/>
  <c r="G167" i="2"/>
  <c r="G148" i="2"/>
  <c r="G149" i="2"/>
  <c r="G108" i="2"/>
  <c r="G53" i="2"/>
  <c r="G107" i="2"/>
  <c r="G101" i="2"/>
  <c r="G109" i="2"/>
  <c r="G110" i="2"/>
  <c r="G141" i="2"/>
  <c r="C53" i="2"/>
  <c r="C52" i="2"/>
  <c r="C50" i="2"/>
  <c r="C51" i="2"/>
  <c r="C107" i="2"/>
  <c r="C137" i="2"/>
  <c r="C101" i="2"/>
  <c r="C23" i="2"/>
  <c r="C167" i="2"/>
  <c r="C148" i="2"/>
  <c r="C149" i="2"/>
  <c r="C108" i="2"/>
  <c r="C109" i="2"/>
  <c r="C110" i="2"/>
  <c r="C141" i="2"/>
</calcChain>
</file>

<file path=xl/sharedStrings.xml><?xml version="1.0" encoding="utf-8"?>
<sst xmlns="http://schemas.openxmlformats.org/spreadsheetml/2006/main" count="1421" uniqueCount="231">
  <si>
    <t>010-015</t>
  </si>
  <si>
    <t>025-030</t>
  </si>
  <si>
    <t>040-045</t>
  </si>
  <si>
    <t>015-020</t>
  </si>
  <si>
    <t>Strata</t>
  </si>
  <si>
    <t>Lower Age Range (ybp)</t>
  </si>
  <si>
    <t>Upper Age Range (ybp)</t>
  </si>
  <si>
    <t>Mean Age (ybp)</t>
  </si>
  <si>
    <t>Estimated Mass (g)</t>
  </si>
  <si>
    <t>TMM 41229-</t>
  </si>
  <si>
    <t>Onychomys Specimen ID</t>
  </si>
  <si>
    <t>050-055</t>
  </si>
  <si>
    <t>055-060</t>
  </si>
  <si>
    <t>060-065</t>
  </si>
  <si>
    <t>LLm1</t>
  </si>
  <si>
    <t>no m1</t>
  </si>
  <si>
    <t>LRm1</t>
  </si>
  <si>
    <t>D13C</t>
  </si>
  <si>
    <t>D15N</t>
  </si>
  <si>
    <t>%C</t>
  </si>
  <si>
    <t>%N</t>
  </si>
  <si>
    <t>C:N</t>
  </si>
  <si>
    <t>Corrected D13C</t>
  </si>
  <si>
    <t>Number of specimens</t>
  </si>
  <si>
    <t>Depth</t>
  </si>
  <si>
    <t>plus 1 tooth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</si>
  <si>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</si>
  <si>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</si>
  <si>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</si>
  <si>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</si>
  <si>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</si>
  <si>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</si>
  <si>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</si>
  <si>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</si>
  <si>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</si>
  <si>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</si>
  <si>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</si>
  <si>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</si>
  <si>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</si>
  <si>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</si>
  <si>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</si>
  <si>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</si>
  <si>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</si>
  <si>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</si>
  <si>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</si>
  <si>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</si>
  <si>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100-105</t>
  </si>
  <si>
    <t>105-110</t>
  </si>
  <si>
    <t>110-115</t>
  </si>
  <si>
    <t>115-120</t>
  </si>
  <si>
    <t>120-125</t>
  </si>
  <si>
    <t>125-130</t>
  </si>
  <si>
    <t>130-135</t>
  </si>
  <si>
    <t>135-140</t>
  </si>
  <si>
    <t>140-145</t>
  </si>
  <si>
    <t>145-150</t>
  </si>
  <si>
    <t>150-155</t>
  </si>
  <si>
    <t>155-160</t>
  </si>
  <si>
    <t>160-165</t>
  </si>
  <si>
    <t>165-170</t>
  </si>
  <si>
    <t>170-175</t>
  </si>
  <si>
    <t>175-180</t>
  </si>
  <si>
    <t>180-185</t>
  </si>
  <si>
    <t>185-190</t>
  </si>
  <si>
    <t>190-195</t>
  </si>
  <si>
    <t>195-200</t>
  </si>
  <si>
    <t>200-205</t>
  </si>
  <si>
    <t>205-210</t>
  </si>
  <si>
    <t>210-215</t>
  </si>
  <si>
    <t>215-220</t>
  </si>
  <si>
    <t>220-225</t>
  </si>
  <si>
    <t>225-230</t>
  </si>
  <si>
    <t>230-235</t>
  </si>
  <si>
    <t>235-240</t>
  </si>
  <si>
    <t>240-245</t>
  </si>
  <si>
    <t>245-250</t>
  </si>
  <si>
    <t>250-255</t>
  </si>
  <si>
    <t>255-260</t>
  </si>
  <si>
    <t>260-265</t>
  </si>
  <si>
    <t>265-270</t>
  </si>
  <si>
    <t>270-275</t>
  </si>
  <si>
    <t>275-280</t>
  </si>
  <si>
    <t>280-285</t>
  </si>
  <si>
    <t>285-290</t>
  </si>
  <si>
    <t>290-295</t>
  </si>
  <si>
    <t>295-300</t>
  </si>
  <si>
    <t>300-305</t>
  </si>
  <si>
    <t>305-310</t>
  </si>
  <si>
    <t>310-315</t>
  </si>
  <si>
    <t>315-320</t>
  </si>
  <si>
    <t>320-325</t>
  </si>
  <si>
    <t>325-330</t>
  </si>
  <si>
    <t>120-135</t>
  </si>
  <si>
    <t>135-150</t>
  </si>
  <si>
    <t>150-165</t>
  </si>
  <si>
    <t>165-180</t>
  </si>
  <si>
    <t>TOTAL</t>
  </si>
  <si>
    <t>Lower age range</t>
  </si>
  <si>
    <t>Upper age range</t>
  </si>
  <si>
    <t>mean age</t>
  </si>
  <si>
    <t>age range</t>
  </si>
  <si>
    <t>Level</t>
  </si>
  <si>
    <t>depths included</t>
  </si>
  <si>
    <t>0-10</t>
  </si>
  <si>
    <t>10-30</t>
  </si>
  <si>
    <t>30-60</t>
  </si>
  <si>
    <t>60-70</t>
  </si>
  <si>
    <t>70-80</t>
  </si>
  <si>
    <t>90-105</t>
  </si>
  <si>
    <t>145-165</t>
  </si>
  <si>
    <t>190-230</t>
  </si>
  <si>
    <t>Numbers</t>
  </si>
  <si>
    <t>Historic (last 400 yrs)</t>
  </si>
  <si>
    <t>Late_Holocene</t>
  </si>
  <si>
    <t>1456_3104</t>
  </si>
  <si>
    <t>Middle_Holocene</t>
  </si>
  <si>
    <t>5081_7057</t>
  </si>
  <si>
    <t>Early_Holocene</t>
  </si>
  <si>
    <t>9033_11010</t>
  </si>
  <si>
    <t>Younger_Dryas</t>
  </si>
  <si>
    <t>11668_12656</t>
  </si>
  <si>
    <t>Extinction_Horizon</t>
  </si>
  <si>
    <t>12986_13315</t>
  </si>
  <si>
    <t>Late_Pleistocene</t>
  </si>
  <si>
    <t>14152_16038</t>
  </si>
  <si>
    <t>Full_Glacial</t>
  </si>
  <si>
    <t>19102_20988</t>
  </si>
  <si>
    <t>Period</t>
  </si>
  <si>
    <t>Range</t>
  </si>
  <si>
    <t>Depths</t>
  </si>
  <si>
    <t>10-35</t>
  </si>
  <si>
    <t>65-95</t>
  </si>
  <si>
    <t>125-155</t>
  </si>
  <si>
    <t>195-235</t>
  </si>
  <si>
    <t>300-340</t>
  </si>
  <si>
    <t>Late_Holo</t>
  </si>
  <si>
    <t>1458_2775</t>
  </si>
  <si>
    <t>10_30</t>
  </si>
  <si>
    <t>pt_Late_Holo</t>
  </si>
  <si>
    <t>3104_4422</t>
  </si>
  <si>
    <t>35_55</t>
  </si>
  <si>
    <t>Mid_Holo</t>
  </si>
  <si>
    <t>4751_6069</t>
  </si>
  <si>
    <t>60_80</t>
  </si>
  <si>
    <t>part_Mid_Holo</t>
  </si>
  <si>
    <t>6398_7716</t>
  </si>
  <si>
    <t>85_105</t>
  </si>
  <si>
    <t>pt_Early_Holo</t>
  </si>
  <si>
    <t>8045_9363</t>
  </si>
  <si>
    <t>Early_Holo</t>
  </si>
  <si>
    <t>9692_11010</t>
  </si>
  <si>
    <t>135_155</t>
  </si>
  <si>
    <t>1bin_YgDys</t>
  </si>
  <si>
    <t>11339_12656</t>
  </si>
  <si>
    <t>ExtHor__pt_LP</t>
  </si>
  <si>
    <t>12986_14623</t>
  </si>
  <si>
    <t>Late_Pleist</t>
  </si>
  <si>
    <t>14859_15802</t>
  </si>
  <si>
    <t>pt_Late_Pleist</t>
  </si>
  <si>
    <t>16038_16980</t>
  </si>
  <si>
    <t>235_255</t>
  </si>
  <si>
    <t>17216_18159</t>
  </si>
  <si>
    <t>260_280</t>
  </si>
  <si>
    <t>pt_Full_Glac</t>
  </si>
  <si>
    <t>18395_19338</t>
  </si>
  <si>
    <t>285_305</t>
  </si>
  <si>
    <t>19574_20517</t>
  </si>
  <si>
    <t>310_330</t>
  </si>
  <si>
    <t>Full_Glac_5cm</t>
  </si>
  <si>
    <t>20752_20988</t>
  </si>
  <si>
    <t>335_340</t>
  </si>
  <si>
    <t>110-135</t>
  </si>
  <si>
    <t>155-180</t>
  </si>
  <si>
    <t>185-210</t>
  </si>
  <si>
    <t>210-230</t>
  </si>
  <si>
    <t>070-075</t>
  </si>
  <si>
    <t>065-070</t>
  </si>
  <si>
    <t>075-090</t>
  </si>
  <si>
    <t>080-085</t>
  </si>
  <si>
    <t>095-100</t>
  </si>
  <si>
    <t>090-095</t>
  </si>
  <si>
    <t>085-090</t>
  </si>
  <si>
    <t>Museum Picture</t>
  </si>
  <si>
    <t>Molar Element</t>
  </si>
  <si>
    <t>Y</t>
  </si>
  <si>
    <t>ULm1</t>
  </si>
  <si>
    <t>URm1</t>
  </si>
  <si>
    <t>Tooth Length (mm)</t>
  </si>
  <si>
    <t>broken</t>
  </si>
  <si>
    <t>Measurements were made by calibrating the scale measuring from the middle of the black lines of the marked 1mm on the ruler.</t>
  </si>
  <si>
    <t>CPT</t>
  </si>
  <si>
    <t>Date</t>
  </si>
  <si>
    <t>Person</t>
  </si>
  <si>
    <t>Notes</t>
  </si>
  <si>
    <t>Mean Age</t>
  </si>
  <si>
    <t>Element</t>
  </si>
  <si>
    <t>Mean Tooth Length</t>
  </si>
  <si>
    <t>UPPER MOLARS</t>
  </si>
  <si>
    <t>LOWER MOLARS</t>
  </si>
  <si>
    <t>Created spread sheet and populated with all previously accensioned Onychomys leucogaster specimens from Hall's Cave that we have at UNM as of this date. There are several vials of un-accensioned materials.</t>
  </si>
  <si>
    <t>Unique ID</t>
  </si>
  <si>
    <t>Museum ID</t>
  </si>
  <si>
    <t>Used prediction equation for Cricetine rodents (Table 16.11 in appendix) from Martin's chapter 5 in: Damuth, J. and B.J MacFadden. 1990. Body size in mammalian Paleobiology, to calculate estimated body size of Onychomys leucogaster. 
Equation: Log(mass) = 3.31*Log(M1 Length)+0.611
where mass is in grams (g) and length is in millimeters (mm). r-squared = 0.96, %SEE = 21.62, %PE = 15.58 (originally from Martin 1986), also given as:
mass = 4.05(M1 length)^3.33</t>
  </si>
  <si>
    <t>Depth Range</t>
  </si>
  <si>
    <t>Mean Body Mass (g)</t>
  </si>
  <si>
    <t>135-150 / 140-145</t>
  </si>
  <si>
    <t>broken, exclude from calculations</t>
  </si>
  <si>
    <t>bdl</t>
  </si>
  <si>
    <t>N_SIA</t>
  </si>
  <si>
    <t>added data from CSI lab for batch 1 and batch 2</t>
  </si>
  <si>
    <t>4 if only C</t>
  </si>
  <si>
    <t>1 if only C</t>
  </si>
  <si>
    <t>1 lost</t>
  </si>
  <si>
    <t>2 lost</t>
  </si>
  <si>
    <t>3 if only C</t>
  </si>
  <si>
    <t>others?</t>
  </si>
  <si>
    <t>12 lost</t>
  </si>
  <si>
    <t>2 if only C</t>
  </si>
  <si>
    <t>NOT OK (~300mV)</t>
  </si>
  <si>
    <t>NOT OK (~500mV)</t>
  </si>
  <si>
    <t>isotopes not good</t>
  </si>
  <si>
    <t>broken, isotopes not good</t>
  </si>
  <si>
    <t>LM1-RIGHT</t>
  </si>
  <si>
    <t>LM1-LEFT</t>
  </si>
  <si>
    <t>UM1-RIGHT</t>
  </si>
  <si>
    <t>UM1-LEFT</t>
  </si>
  <si>
    <t>OUT OF DATE - REDO</t>
  </si>
  <si>
    <t>Check the results here, I believe they were accidentally put under 4527 instead of 4727, need raw data sheet for round 1 of isotopes</t>
  </si>
  <si>
    <t>No material left for post-photograh</t>
  </si>
  <si>
    <t xml:space="preserve">??? Specimen selected for SIA but not enough material to sample, post-photo taken with group of sampled materials all the same. </t>
  </si>
  <si>
    <t>need the batch 1 results from SIA for bulk to check against what we have, and figure out which specimens were placed into post-photographs that weren't actually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</si>
</sst>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rgb="FFFF0000"/>
      <name val="MS Sans Serif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applyFont="1"/>
    <xf numFmtId="15" fontId="0" fillId="0" borderId="0" xfId="0" applyNumberFormat="1"/>
    <xf numFmtId="166" fontId="0" fillId="0" borderId="0" xfId="0" applyNumberFormat="1" applyBorder="1"/>
    <xf numFmtId="166" fontId="0" fillId="0" borderId="0" xfId="0" applyNumberFormat="1" applyFill="1" applyBorder="1"/>
    <xf numFmtId="166" fontId="0" fillId="0" borderId="0" xfId="0" applyNumberFormat="1"/>
    <xf numFmtId="0" fontId="2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wrapText="1"/>
    </xf>
    <xf numFmtId="1" fontId="2" fillId="0" borderId="0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6" fontId="7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 applyAlignment="1">
      <alignment horizontal="right" vertical="center" wrapText="1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right"/>
    </xf>
    <xf numFmtId="0" fontId="7" fillId="0" borderId="0" xfId="0" applyFont="1"/>
    <xf numFmtId="164" fontId="0" fillId="0" borderId="0" xfId="0" quotePrefix="1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3" borderId="0" xfId="0" quotePrefix="1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NumberFormat="1" applyFont="1" applyFill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applyFont="1" applyFill="1"/>
    <xf numFmtId="0" fontId="13" fillId="0" borderId="0" xfId="0" applyFont="1"/>
    <xf numFmtId="164" fontId="14" fillId="5" borderId="0" xfId="0" quotePrefix="1" applyNumberFormat="1" applyFont="1" applyFill="1" applyAlignment="1">
      <alignment horizontal="center"/>
    </xf>
    <xf numFmtId="164" fontId="14" fillId="0" borderId="0" xfId="0" applyNumberFormat="1" applyFont="1" applyAlignment="1">
      <alignment horizontal="center"/>
    </xf>
    <xf numFmtId="164" fontId="14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quotePrefix="1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166" fontId="7" fillId="0" borderId="0" xfId="0" quotePrefix="1" applyNumberFormat="1" applyFont="1" applyAlignment="1">
      <alignment horizontal="center"/>
    </xf>
    <xf numFmtId="0" fontId="7" fillId="0" borderId="0" xfId="0" applyFont="1" applyBorder="1"/>
    <xf numFmtId="0" fontId="7" fillId="0" borderId="0" xfId="0" applyFont="1" applyFill="1" applyBorder="1"/>
    <xf numFmtId="0" fontId="15" fillId="0" borderId="0" xfId="0" applyFont="1"/>
    <xf numFmtId="0" fontId="16" fillId="0" borderId="0" xfId="0" applyFont="1"/>
    <xf numFmtId="164" fontId="0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/>
    <xf numFmtId="166" fontId="0" fillId="6" borderId="0" xfId="0" applyNumberFormat="1" applyFill="1" applyBorder="1" applyAlignment="1">
      <alignment horizontal="right"/>
    </xf>
    <xf numFmtId="0" fontId="0" fillId="6" borderId="0" xfId="0" applyFill="1"/>
    <xf numFmtId="164" fontId="0" fillId="6" borderId="0" xfId="0" applyNumberFormat="1" applyFont="1" applyFill="1" applyAlignment="1">
      <alignment horizontal="center"/>
    </xf>
    <xf numFmtId="164" fontId="0" fillId="6" borderId="0" xfId="0" quotePrefix="1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Border="1" applyAlignment="1">
      <alignment horizontal="center" vertical="center"/>
    </xf>
    <xf numFmtId="164" fontId="0" fillId="7" borderId="0" xfId="0" applyNumberFormat="1" applyFont="1" applyFill="1" applyAlignment="1">
      <alignment horizontal="center"/>
    </xf>
    <xf numFmtId="164" fontId="0" fillId="7" borderId="0" xfId="0" quotePrefix="1" applyNumberFormat="1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Border="1"/>
    <xf numFmtId="166" fontId="0" fillId="7" borderId="0" xfId="0" applyNumberFormat="1" applyFill="1" applyBorder="1" applyAlignment="1">
      <alignment horizontal="right"/>
    </xf>
    <xf numFmtId="0" fontId="15" fillId="7" borderId="0" xfId="0" applyFont="1" applyFill="1"/>
    <xf numFmtId="0" fontId="0" fillId="7" borderId="0" xfId="0" quotePrefix="1" applyNumberFormat="1" applyFont="1" applyFill="1" applyAlignment="1">
      <alignment horizontal="center"/>
    </xf>
    <xf numFmtId="166" fontId="0" fillId="7" borderId="0" xfId="0" quotePrefix="1" applyNumberFormat="1" applyFill="1" applyAlignment="1">
      <alignment horizontal="center"/>
    </xf>
    <xf numFmtId="164" fontId="2" fillId="7" borderId="0" xfId="0" applyNumberFormat="1" applyFont="1" applyFill="1" applyAlignment="1">
      <alignment horizontal="center" vertical="center"/>
    </xf>
    <xf numFmtId="164" fontId="0" fillId="7" borderId="0" xfId="0" quotePrefix="1" applyNumberForma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ont="1" applyFill="1"/>
  </cellXfs>
  <cellStyles count="6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'Morph Summary'!$I$2:$I$16</c:f>
              <c:numCache>
                <c:formatCode>General</c:formatCode>
                <c:ptCount val="15"/>
                <c:pt idx="0">
                  <c:v>2610.5</c:v>
                </c:pt>
                <c:pt idx="1">
                  <c:v>4257.5</c:v>
                </c:pt>
                <c:pt idx="2">
                  <c:v>5574.5</c:v>
                </c:pt>
                <c:pt idx="3">
                  <c:v>6563</c:v>
                </c:pt>
                <c:pt idx="4">
                  <c:v>7221.5</c:v>
                </c:pt>
                <c:pt idx="5">
                  <c:v>7880.5</c:v>
                </c:pt>
                <c:pt idx="6">
                  <c:v>8539.5</c:v>
                </c:pt>
                <c:pt idx="7">
                  <c:v>9527.5</c:v>
                </c:pt>
                <c:pt idx="8">
                  <c:v>9856.5</c:v>
                </c:pt>
                <c:pt idx="9">
                  <c:v>11174.5</c:v>
                </c:pt>
                <c:pt idx="10">
                  <c:v>12162.5</c:v>
                </c:pt>
                <c:pt idx="11">
                  <c:v>14269.5</c:v>
                </c:pt>
                <c:pt idx="12">
                  <c:v>14977</c:v>
                </c:pt>
                <c:pt idx="13">
                  <c:v>16862.5</c:v>
                </c:pt>
                <c:pt idx="14">
                  <c:v>17334</c:v>
                </c:pt>
              </c:numCache>
            </c:numRef>
          </c:xVal>
          <c:yVal>
            <c:numRef>
              <c:f>'Morph Summary'!$J$2:$J$16</c:f>
              <c:numCache>
                <c:formatCode>General</c:formatCode>
                <c:ptCount val="15"/>
                <c:pt idx="0">
                  <c:v>2.0390000000000001</c:v>
                </c:pt>
                <c:pt idx="1">
                  <c:v>2.0724999999999998</c:v>
                </c:pt>
                <c:pt idx="2">
                  <c:v>1.8345</c:v>
                </c:pt>
                <c:pt idx="3">
                  <c:v>1.8739999999999999</c:v>
                </c:pt>
                <c:pt idx="4">
                  <c:v>1.9552499999999999</c:v>
                </c:pt>
                <c:pt idx="5">
                  <c:v>2.0019999999999998</c:v>
                </c:pt>
                <c:pt idx="6">
                  <c:v>1.9460000000000002</c:v>
                </c:pt>
                <c:pt idx="7">
                  <c:v>1.8380000000000001</c:v>
                </c:pt>
                <c:pt idx="8">
                  <c:v>1.9490000000000001</c:v>
                </c:pt>
                <c:pt idx="9">
                  <c:v>1.8939999999999999</c:v>
                </c:pt>
                <c:pt idx="10">
                  <c:v>2.0779999999999998</c:v>
                </c:pt>
                <c:pt idx="11">
                  <c:v>2.0640000000000001</c:v>
                </c:pt>
                <c:pt idx="12">
                  <c:v>2.1760000000000002</c:v>
                </c:pt>
                <c:pt idx="13">
                  <c:v>2.0640000000000001</c:v>
                </c:pt>
                <c:pt idx="14">
                  <c:v>2.1760000000000002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B-494D-9024-C7FF0965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42000"/>
        <c:axId val="325144712"/>
      </c:scatterChart>
      <c:valAx>
        <c:axId val="4274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44712"/>
        <c:crosses val="autoZero"/>
        <c:crossBetween val="midCat"/>
      </c:valAx>
      <c:valAx>
        <c:axId val="3251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'Morph Summary'!$M$2:$M$21</c:f>
              <c:numCache>
                <c:formatCode>General</c:formatCode>
                <c:ptCount val="20"/>
                <c:pt idx="0">
                  <c:v>1622.5</c:v>
                </c:pt>
                <c:pt idx="1">
                  <c:v>4257.5</c:v>
                </c:pt>
                <c:pt idx="2">
                  <c:v>4916</c:v>
                </c:pt>
                <c:pt idx="3">
                  <c:v>5574.5</c:v>
                </c:pt>
                <c:pt idx="4">
                  <c:v>6233.5</c:v>
                </c:pt>
                <c:pt idx="5">
                  <c:v>6563</c:v>
                </c:pt>
                <c:pt idx="6">
                  <c:v>6892.5</c:v>
                </c:pt>
                <c:pt idx="7">
                  <c:v>7221.5</c:v>
                </c:pt>
                <c:pt idx="8">
                  <c:v>7551</c:v>
                </c:pt>
                <c:pt idx="9">
                  <c:v>7880.5</c:v>
                </c:pt>
                <c:pt idx="10">
                  <c:v>8210</c:v>
                </c:pt>
                <c:pt idx="11">
                  <c:v>8868.5</c:v>
                </c:pt>
                <c:pt idx="12">
                  <c:v>9527.5</c:v>
                </c:pt>
                <c:pt idx="13">
                  <c:v>10186</c:v>
                </c:pt>
                <c:pt idx="14">
                  <c:v>11174</c:v>
                </c:pt>
                <c:pt idx="15">
                  <c:v>11174.5</c:v>
                </c:pt>
                <c:pt idx="16">
                  <c:v>14269.5</c:v>
                </c:pt>
                <c:pt idx="17">
                  <c:v>14977</c:v>
                </c:pt>
                <c:pt idx="18">
                  <c:v>15684</c:v>
                </c:pt>
                <c:pt idx="19">
                  <c:v>16155.5</c:v>
                </c:pt>
              </c:numCache>
            </c:numRef>
          </c:xVal>
          <c:yVal>
            <c:numRef>
              <c:f>'Morph Summary'!$N$2:$N$21</c:f>
              <c:numCache>
                <c:formatCode>0.000</c:formatCode>
                <c:ptCount val="20"/>
                <c:pt idx="0">
                  <c:v>1.831</c:v>
                </c:pt>
                <c:pt idx="1">
                  <c:v>1.8320000000000001</c:v>
                </c:pt>
                <c:pt idx="2">
                  <c:v>1.744</c:v>
                </c:pt>
                <c:pt idx="3">
                  <c:v>1.7410000000000001</c:v>
                </c:pt>
                <c:pt idx="4">
                  <c:v>1.756</c:v>
                </c:pt>
                <c:pt idx="5">
                  <c:v>1.8168</c:v>
                </c:pt>
                <c:pt idx="6">
                  <c:v>1.8140000000000001</c:v>
                </c:pt>
                <c:pt idx="7">
                  <c:v>1.8460000000000001</c:v>
                </c:pt>
                <c:pt idx="8">
                  <c:v>1.984</c:v>
                </c:pt>
                <c:pt idx="9">
                  <c:v>1.9529999999999998</c:v>
                </c:pt>
                <c:pt idx="10">
                  <c:v>1.8839999999999999</c:v>
                </c:pt>
                <c:pt idx="11">
                  <c:v>1.7741428571428572</c:v>
                </c:pt>
                <c:pt idx="12">
                  <c:v>1.855</c:v>
                </c:pt>
                <c:pt idx="13">
                  <c:v>1.9149999999999998</c:v>
                </c:pt>
                <c:pt idx="14">
                  <c:v>1.853</c:v>
                </c:pt>
                <c:pt idx="15">
                  <c:v>1.8318333333333332</c:v>
                </c:pt>
                <c:pt idx="16">
                  <c:v>1.8280000000000001</c:v>
                </c:pt>
                <c:pt idx="17">
                  <c:v>1.9379999999999999</c:v>
                </c:pt>
                <c:pt idx="18">
                  <c:v>1.9393333333333331</c:v>
                </c:pt>
                <c:pt idx="19">
                  <c:v>2.3170000000000002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F-492A-AF84-86ACD302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44504"/>
        <c:axId val="427947128"/>
      </c:scatterChart>
      <c:valAx>
        <c:axId val="42794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47128"/>
        <c:crosses val="autoZero"/>
        <c:crossBetween val="midCat"/>
      </c:valAx>
      <c:valAx>
        <c:axId val="4279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4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</xdr:row>
      <xdr:rowOff>53975</xdr:rowOff>
    </xdr:from>
    <xdr:to>
      <xdr:col>7</xdr:col>
      <xdr:colOff>339725</xdr:colOff>
      <xdr:row>16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1513D-49F5-4F14-AF51-AFF8CA38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4</xdr:row>
      <xdr:rowOff>79375</xdr:rowOff>
    </xdr:from>
    <xdr:to>
      <xdr:col>13</xdr:col>
      <xdr:colOff>149225</xdr:colOff>
      <xdr:row>19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77734-2F35-47E2-9730-DD09998FE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7" sqref="C7"/>
    </sheetView>
  </sheetViews>
  <sheetFormatPr defaultColWidth="8.81640625" defaultRowHeight="14.5" x14ac:dyDescent="0.35"/>
  <cols>
    <col min="1" max="1" width="10.1796875" bestFit="1" customWidth="1"/>
    <col min="3" max="3" width="118.81640625" customWidth="1"/>
  </cols>
  <sheetData>
    <row r="1" spans="1:3" x14ac:dyDescent="0.35">
      <c r="A1" s="33" t="s">
        <v>191</v>
      </c>
      <c r="B1" s="33" t="s">
        <v>192</v>
      </c>
      <c r="C1" s="33" t="s">
        <v>193</v>
      </c>
    </row>
    <row r="2" spans="1:3" ht="29" x14ac:dyDescent="0.35">
      <c r="A2" s="35">
        <v>42446</v>
      </c>
      <c r="B2" t="s">
        <v>190</v>
      </c>
      <c r="C2" s="3" t="s">
        <v>199</v>
      </c>
    </row>
    <row r="3" spans="1:3" x14ac:dyDescent="0.35">
      <c r="A3" s="35">
        <v>42521</v>
      </c>
      <c r="B3" t="s">
        <v>190</v>
      </c>
      <c r="C3" s="3" t="s">
        <v>189</v>
      </c>
    </row>
    <row r="4" spans="1:3" ht="87" x14ac:dyDescent="0.35">
      <c r="A4" s="35">
        <v>42565</v>
      </c>
      <c r="B4" t="s">
        <v>190</v>
      </c>
      <c r="C4" s="3" t="s">
        <v>202</v>
      </c>
    </row>
    <row r="5" spans="1:3" x14ac:dyDescent="0.35">
      <c r="A5" s="35">
        <v>42676</v>
      </c>
      <c r="B5" t="s">
        <v>190</v>
      </c>
      <c r="C5" s="3" t="s">
        <v>209</v>
      </c>
    </row>
    <row r="6" spans="1:3" ht="29" x14ac:dyDescent="0.35">
      <c r="A6" s="35">
        <v>43042</v>
      </c>
      <c r="B6" t="s">
        <v>190</v>
      </c>
      <c r="C6" s="3" t="s">
        <v>230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7"/>
  <sheetViews>
    <sheetView tabSelected="1" topLeftCell="B29" zoomScale="80" zoomScaleNormal="80" workbookViewId="0">
      <selection activeCell="B239" sqref="A239:XFD239"/>
    </sheetView>
  </sheetViews>
  <sheetFormatPr defaultColWidth="8.81640625" defaultRowHeight="14.5" x14ac:dyDescent="0.35"/>
  <cols>
    <col min="1" max="1" width="12.36328125" customWidth="1"/>
    <col min="2" max="2" width="12" customWidth="1"/>
    <col min="3" max="3" width="18" hidden="1" customWidth="1"/>
    <col min="4" max="7" width="9.1796875" hidden="1" customWidth="1"/>
    <col min="8" max="8" width="12.6328125" style="2" hidden="1" customWidth="1"/>
    <col min="9" max="11" width="9.1796875" hidden="1" customWidth="1"/>
    <col min="12" max="12" width="8.81640625" style="25" hidden="1" customWidth="1"/>
    <col min="13" max="13" width="12.36328125" style="25" customWidth="1"/>
    <col min="14" max="18" width="9.1796875" style="25" customWidth="1"/>
    <col min="19" max="19" width="9.1796875" style="25" hidden="1" customWidth="1"/>
    <col min="20" max="20" width="8.81640625" style="25" hidden="1" customWidth="1"/>
    <col min="21" max="21" width="27" customWidth="1"/>
    <col min="23" max="23" width="29.453125" customWidth="1"/>
  </cols>
  <sheetData>
    <row r="1" spans="1:22" ht="58" x14ac:dyDescent="0.35">
      <c r="A1" s="43" t="s">
        <v>201</v>
      </c>
      <c r="B1" s="43" t="s">
        <v>200</v>
      </c>
      <c r="C1" s="44" t="s">
        <v>10</v>
      </c>
      <c r="D1" s="45" t="s">
        <v>4</v>
      </c>
      <c r="E1" s="46" t="s">
        <v>5</v>
      </c>
      <c r="F1" s="46" t="s">
        <v>6</v>
      </c>
      <c r="G1" s="47" t="s">
        <v>7</v>
      </c>
      <c r="H1" s="44" t="s">
        <v>183</v>
      </c>
      <c r="I1" s="44"/>
      <c r="J1" s="44"/>
      <c r="K1" s="44"/>
      <c r="L1" s="48" t="s">
        <v>187</v>
      </c>
      <c r="M1" s="49" t="s">
        <v>8</v>
      </c>
      <c r="N1" s="50" t="s">
        <v>17</v>
      </c>
      <c r="O1" s="51" t="s">
        <v>18</v>
      </c>
      <c r="P1" s="50" t="s">
        <v>19</v>
      </c>
      <c r="Q1" s="50" t="s">
        <v>20</v>
      </c>
      <c r="R1" s="50" t="s">
        <v>21</v>
      </c>
      <c r="S1" s="41" t="s">
        <v>22</v>
      </c>
      <c r="T1" s="42" t="s">
        <v>182</v>
      </c>
      <c r="U1" s="42" t="s">
        <v>193</v>
      </c>
    </row>
    <row r="2" spans="1:22" x14ac:dyDescent="0.35">
      <c r="A2" s="25" t="s">
        <v>9</v>
      </c>
      <c r="B2" s="27">
        <v>90</v>
      </c>
      <c r="C2" s="29" t="str">
        <f t="shared" ref="C2:C65" si="0">A2&amp;""&amp;B2</f>
        <v>TMM 41229-90</v>
      </c>
      <c r="D2" s="27" t="s">
        <v>177</v>
      </c>
      <c r="E2" s="29">
        <v>5739</v>
      </c>
      <c r="F2" s="29">
        <v>6728</v>
      </c>
      <c r="G2" s="25">
        <f t="shared" ref="G2:G65" si="1">(F2+E2)/2</f>
        <v>6233.5</v>
      </c>
      <c r="H2" s="60" t="s">
        <v>15</v>
      </c>
      <c r="I2" s="25"/>
      <c r="J2" s="25"/>
      <c r="K2" s="25"/>
      <c r="N2"/>
      <c r="O2"/>
      <c r="P2"/>
      <c r="Q2"/>
      <c r="R2"/>
      <c r="S2"/>
      <c r="T2" s="2" t="s">
        <v>184</v>
      </c>
    </row>
    <row r="3" spans="1:22" x14ac:dyDescent="0.35">
      <c r="A3" s="25" t="s">
        <v>9</v>
      </c>
      <c r="B3" s="27">
        <v>172</v>
      </c>
      <c r="C3" s="29" t="str">
        <f t="shared" si="0"/>
        <v>TMM 41229-172</v>
      </c>
      <c r="D3" s="27" t="s">
        <v>92</v>
      </c>
      <c r="E3" s="29">
        <v>8704</v>
      </c>
      <c r="F3" s="29">
        <v>9692</v>
      </c>
      <c r="G3" s="25">
        <f t="shared" si="1"/>
        <v>9198</v>
      </c>
      <c r="H3" s="96" t="s">
        <v>223</v>
      </c>
      <c r="I3" s="31"/>
      <c r="J3" s="31"/>
      <c r="K3" s="31"/>
      <c r="L3" s="56">
        <v>1.768</v>
      </c>
      <c r="M3">
        <f>4.05*(L3^3.333)</f>
        <v>27.059103141088606</v>
      </c>
      <c r="N3" s="64">
        <v>-17.58311176470588</v>
      </c>
      <c r="O3" s="63">
        <v>10.524694117647059</v>
      </c>
      <c r="P3" s="64">
        <v>33.43248657201741</v>
      </c>
      <c r="Q3" s="63">
        <v>11.319843055932468</v>
      </c>
      <c r="R3" s="65">
        <v>2.9534408212926784</v>
      </c>
      <c r="T3" s="60" t="s">
        <v>184</v>
      </c>
      <c r="V3" s="80"/>
    </row>
    <row r="4" spans="1:22" x14ac:dyDescent="0.35">
      <c r="A4" s="25" t="s">
        <v>9</v>
      </c>
      <c r="B4" s="27">
        <v>173</v>
      </c>
      <c r="C4" s="29" t="str">
        <f t="shared" si="0"/>
        <v>TMM 41229-173</v>
      </c>
      <c r="D4" s="27" t="s">
        <v>92</v>
      </c>
      <c r="E4" s="29">
        <v>8704</v>
      </c>
      <c r="F4" s="29">
        <v>9692</v>
      </c>
      <c r="G4" s="25">
        <f t="shared" si="1"/>
        <v>9198</v>
      </c>
      <c r="H4" s="97" t="s">
        <v>15</v>
      </c>
      <c r="I4" s="32"/>
      <c r="J4" s="32"/>
      <c r="K4" s="32"/>
      <c r="N4"/>
      <c r="O4"/>
      <c r="P4"/>
      <c r="Q4"/>
      <c r="R4"/>
      <c r="T4" s="60" t="s">
        <v>184</v>
      </c>
    </row>
    <row r="5" spans="1:22" x14ac:dyDescent="0.35">
      <c r="A5" s="25" t="s">
        <v>9</v>
      </c>
      <c r="B5" s="27">
        <v>174</v>
      </c>
      <c r="C5" s="29" t="str">
        <f t="shared" si="0"/>
        <v>TMM 41229-174</v>
      </c>
      <c r="D5" s="27" t="s">
        <v>92</v>
      </c>
      <c r="E5" s="29">
        <v>8704</v>
      </c>
      <c r="F5" s="29">
        <v>9692</v>
      </c>
      <c r="G5" s="25">
        <f t="shared" si="1"/>
        <v>9198</v>
      </c>
      <c r="H5" s="97" t="s">
        <v>15</v>
      </c>
      <c r="I5" s="32"/>
      <c r="J5" s="32"/>
      <c r="K5" s="32"/>
      <c r="N5" s="64">
        <v>-20.815011764705879</v>
      </c>
      <c r="O5" s="63">
        <v>8.0489941176470587</v>
      </c>
      <c r="P5" s="64">
        <v>35.095079112396292</v>
      </c>
      <c r="Q5" s="63">
        <v>12.489618915059619</v>
      </c>
      <c r="R5" s="65">
        <v>2.8099399470130884</v>
      </c>
      <c r="T5" s="27" t="s">
        <v>184</v>
      </c>
    </row>
    <row r="6" spans="1:22" x14ac:dyDescent="0.35">
      <c r="A6" s="25" t="s">
        <v>9</v>
      </c>
      <c r="B6" s="27">
        <v>243</v>
      </c>
      <c r="C6" s="29" t="str">
        <f t="shared" si="0"/>
        <v>TMM 41229-243</v>
      </c>
      <c r="D6" s="27" t="s">
        <v>93</v>
      </c>
      <c r="E6" s="29">
        <v>9692</v>
      </c>
      <c r="F6" s="29">
        <v>10680</v>
      </c>
      <c r="G6" s="25">
        <f t="shared" si="1"/>
        <v>10186</v>
      </c>
      <c r="H6" s="96" t="s">
        <v>223</v>
      </c>
      <c r="I6" s="31"/>
      <c r="J6" s="31"/>
      <c r="K6" s="31"/>
      <c r="L6" s="56">
        <v>2.0489999999999999</v>
      </c>
      <c r="M6">
        <f>4.05*(L6^3.333)</f>
        <v>44.240942505067473</v>
      </c>
      <c r="N6"/>
      <c r="O6"/>
      <c r="P6"/>
      <c r="Q6"/>
      <c r="R6"/>
      <c r="T6" s="60" t="s">
        <v>184</v>
      </c>
    </row>
    <row r="7" spans="1:22" x14ac:dyDescent="0.35">
      <c r="A7" s="25" t="s">
        <v>9</v>
      </c>
      <c r="B7" s="27">
        <v>244</v>
      </c>
      <c r="C7" s="29" t="str">
        <f t="shared" si="0"/>
        <v>TMM 41229-244</v>
      </c>
      <c r="D7" s="27" t="s">
        <v>93</v>
      </c>
      <c r="E7" s="29">
        <v>9692</v>
      </c>
      <c r="F7" s="29">
        <v>10680</v>
      </c>
      <c r="G7" s="25">
        <f t="shared" si="1"/>
        <v>10186</v>
      </c>
      <c r="H7" s="96" t="s">
        <v>222</v>
      </c>
      <c r="I7" s="31"/>
      <c r="J7" s="31"/>
      <c r="K7" s="31"/>
      <c r="L7" s="56">
        <v>1.9</v>
      </c>
      <c r="M7">
        <f>4.05*(L7^3.333)</f>
        <v>34.398600614162177</v>
      </c>
      <c r="N7"/>
      <c r="O7"/>
      <c r="P7"/>
      <c r="Q7"/>
      <c r="R7"/>
      <c r="T7" s="60" t="s">
        <v>184</v>
      </c>
      <c r="U7" t="s">
        <v>229</v>
      </c>
    </row>
    <row r="8" spans="1:22" x14ac:dyDescent="0.35">
      <c r="A8" s="25" t="s">
        <v>9</v>
      </c>
      <c r="B8" s="27">
        <v>245</v>
      </c>
      <c r="C8" s="29" t="str">
        <f t="shared" si="0"/>
        <v>TMM 41229-245</v>
      </c>
      <c r="D8" s="27" t="s">
        <v>93</v>
      </c>
      <c r="E8" s="29">
        <v>9692</v>
      </c>
      <c r="F8" s="29">
        <v>10680</v>
      </c>
      <c r="G8" s="25">
        <f t="shared" si="1"/>
        <v>10186</v>
      </c>
      <c r="H8" s="97" t="s">
        <v>15</v>
      </c>
      <c r="I8" s="32"/>
      <c r="J8" s="32"/>
      <c r="K8" s="32"/>
      <c r="N8"/>
      <c r="O8"/>
      <c r="P8"/>
      <c r="Q8"/>
      <c r="R8"/>
      <c r="T8" s="27" t="s">
        <v>184</v>
      </c>
    </row>
    <row r="9" spans="1:22" x14ac:dyDescent="0.35">
      <c r="A9" s="25" t="s">
        <v>9</v>
      </c>
      <c r="B9" s="27">
        <v>246</v>
      </c>
      <c r="C9" s="29" t="str">
        <f t="shared" si="0"/>
        <v>TMM 41229-246</v>
      </c>
      <c r="D9" s="27" t="s">
        <v>93</v>
      </c>
      <c r="E9" s="29">
        <v>9692</v>
      </c>
      <c r="F9" s="29">
        <v>10680</v>
      </c>
      <c r="G9" s="25">
        <f t="shared" si="1"/>
        <v>10186</v>
      </c>
      <c r="H9" s="96" t="s">
        <v>224</v>
      </c>
      <c r="I9" s="31"/>
      <c r="J9" s="31"/>
      <c r="K9" s="31"/>
      <c r="L9" s="56">
        <v>2.1379999999999999</v>
      </c>
      <c r="M9">
        <f t="shared" ref="M9:M14" si="2">4.05*(L9^3.333)</f>
        <v>50.97657938611561</v>
      </c>
      <c r="N9"/>
      <c r="O9"/>
      <c r="P9"/>
      <c r="Q9"/>
      <c r="R9"/>
      <c r="T9" s="60" t="s">
        <v>184</v>
      </c>
    </row>
    <row r="10" spans="1:22" x14ac:dyDescent="0.35">
      <c r="A10" s="25" t="s">
        <v>9</v>
      </c>
      <c r="B10" s="27">
        <v>314</v>
      </c>
      <c r="C10" s="29" t="str">
        <f t="shared" si="0"/>
        <v>TMM 41229-314</v>
      </c>
      <c r="D10" s="27" t="s">
        <v>94</v>
      </c>
      <c r="E10" s="29">
        <v>10680</v>
      </c>
      <c r="F10" s="29">
        <v>11668</v>
      </c>
      <c r="G10" s="25">
        <f t="shared" si="1"/>
        <v>11174</v>
      </c>
      <c r="H10" s="43" t="s">
        <v>222</v>
      </c>
      <c r="I10" s="28"/>
      <c r="J10" s="28"/>
      <c r="K10" s="28"/>
      <c r="L10" s="52">
        <v>1.853</v>
      </c>
      <c r="M10">
        <f t="shared" si="2"/>
        <v>31.643447700599641</v>
      </c>
      <c r="N10"/>
      <c r="O10"/>
      <c r="P10"/>
      <c r="Q10"/>
      <c r="R10"/>
      <c r="S10"/>
      <c r="T10" s="2" t="s">
        <v>184</v>
      </c>
    </row>
    <row r="11" spans="1:22" x14ac:dyDescent="0.35">
      <c r="A11" s="25" t="s">
        <v>9</v>
      </c>
      <c r="B11" s="27">
        <v>364</v>
      </c>
      <c r="C11" s="29" t="str">
        <f t="shared" si="0"/>
        <v>TMM 41229-364</v>
      </c>
      <c r="D11" s="27" t="s">
        <v>95</v>
      </c>
      <c r="E11" s="29">
        <v>11668</v>
      </c>
      <c r="F11" s="29">
        <v>12656</v>
      </c>
      <c r="G11" s="25">
        <f t="shared" si="1"/>
        <v>12162</v>
      </c>
      <c r="H11" s="96" t="s">
        <v>223</v>
      </c>
      <c r="I11" s="31"/>
      <c r="J11" s="31"/>
      <c r="K11" s="31"/>
      <c r="L11" s="25">
        <v>1.861</v>
      </c>
      <c r="M11">
        <f t="shared" si="2"/>
        <v>32.101083024878463</v>
      </c>
      <c r="N11" s="64">
        <v>-17.92611176470588</v>
      </c>
      <c r="O11" s="63">
        <v>9.806494117647059</v>
      </c>
      <c r="P11" s="64">
        <v>40.748357449535625</v>
      </c>
      <c r="Q11" s="63">
        <v>13.918028000268521</v>
      </c>
      <c r="R11" s="65">
        <v>2.9277392924306134</v>
      </c>
      <c r="T11" s="60" t="s">
        <v>184</v>
      </c>
      <c r="V11" s="80"/>
    </row>
    <row r="12" spans="1:22" x14ac:dyDescent="0.35">
      <c r="A12" s="25" t="s">
        <v>9</v>
      </c>
      <c r="B12" s="27">
        <v>365</v>
      </c>
      <c r="C12" s="29" t="str">
        <f t="shared" si="0"/>
        <v>TMM 41229-365</v>
      </c>
      <c r="D12" s="27" t="s">
        <v>95</v>
      </c>
      <c r="E12" s="29">
        <v>11668</v>
      </c>
      <c r="F12" s="29">
        <v>12656</v>
      </c>
      <c r="G12" s="25">
        <f t="shared" si="1"/>
        <v>12162</v>
      </c>
      <c r="H12" s="96" t="s">
        <v>222</v>
      </c>
      <c r="I12" s="31"/>
      <c r="J12" s="31"/>
      <c r="K12" s="31"/>
      <c r="L12" s="56">
        <v>1.877</v>
      </c>
      <c r="M12">
        <f t="shared" si="2"/>
        <v>33.030218289752632</v>
      </c>
      <c r="N12"/>
      <c r="O12"/>
      <c r="P12"/>
      <c r="Q12"/>
      <c r="R12"/>
      <c r="T12" s="60" t="s">
        <v>184</v>
      </c>
    </row>
    <row r="13" spans="1:22" x14ac:dyDescent="0.35">
      <c r="A13" s="25" t="s">
        <v>9</v>
      </c>
      <c r="B13" s="27">
        <v>2864</v>
      </c>
      <c r="C13" s="29" t="str">
        <f t="shared" si="0"/>
        <v>TMM 41229-2864</v>
      </c>
      <c r="D13" s="27" t="s">
        <v>71</v>
      </c>
      <c r="E13" s="29">
        <v>15566</v>
      </c>
      <c r="F13" s="25">
        <v>15802</v>
      </c>
      <c r="G13" s="25">
        <f t="shared" si="1"/>
        <v>15684</v>
      </c>
      <c r="H13" s="43" t="s">
        <v>222</v>
      </c>
      <c r="I13" s="28"/>
      <c r="J13" s="28"/>
      <c r="K13" s="28"/>
      <c r="L13" s="52">
        <v>1.974</v>
      </c>
      <c r="M13">
        <f t="shared" si="2"/>
        <v>39.070329027128182</v>
      </c>
      <c r="N13"/>
      <c r="O13"/>
      <c r="P13"/>
      <c r="Q13"/>
      <c r="R13"/>
      <c r="S13"/>
      <c r="T13" s="2" t="s">
        <v>184</v>
      </c>
    </row>
    <row r="14" spans="1:22" x14ac:dyDescent="0.35">
      <c r="A14" s="25" t="s">
        <v>9</v>
      </c>
      <c r="B14" s="27">
        <v>2958</v>
      </c>
      <c r="C14" s="29" t="str">
        <f t="shared" si="0"/>
        <v>TMM 41229-2958</v>
      </c>
      <c r="D14" s="27" t="s">
        <v>65</v>
      </c>
      <c r="E14" s="29">
        <v>14152</v>
      </c>
      <c r="F14" s="29">
        <v>14387</v>
      </c>
      <c r="G14" s="25">
        <f t="shared" si="1"/>
        <v>14269.5</v>
      </c>
      <c r="H14" s="43" t="s">
        <v>222</v>
      </c>
      <c r="I14" s="28"/>
      <c r="J14" s="28"/>
      <c r="K14" s="28"/>
      <c r="L14" s="52">
        <v>1.8280000000000001</v>
      </c>
      <c r="M14">
        <f t="shared" si="2"/>
        <v>30.242777139974198</v>
      </c>
      <c r="N14"/>
      <c r="O14"/>
      <c r="P14"/>
      <c r="Q14"/>
      <c r="R14"/>
      <c r="S14"/>
      <c r="T14" s="2" t="s">
        <v>184</v>
      </c>
      <c r="U14" t="s">
        <v>229</v>
      </c>
    </row>
    <row r="15" spans="1:22" x14ac:dyDescent="0.35">
      <c r="A15" s="25" t="s">
        <v>9</v>
      </c>
      <c r="B15" s="27">
        <v>2960</v>
      </c>
      <c r="C15" s="29" t="str">
        <f t="shared" si="0"/>
        <v>TMM 41229-2960</v>
      </c>
      <c r="D15" s="27" t="s">
        <v>65</v>
      </c>
      <c r="E15" s="29">
        <v>14152</v>
      </c>
      <c r="F15" s="29">
        <v>14387</v>
      </c>
      <c r="G15" s="25">
        <f t="shared" si="1"/>
        <v>14269.5</v>
      </c>
      <c r="H15" s="60" t="s">
        <v>15</v>
      </c>
      <c r="I15" s="25"/>
      <c r="J15" s="25"/>
      <c r="K15" s="25"/>
      <c r="N15"/>
      <c r="O15"/>
      <c r="P15"/>
      <c r="Q15"/>
      <c r="R15"/>
      <c r="S15"/>
      <c r="T15" s="2" t="s">
        <v>184</v>
      </c>
      <c r="U15" t="s">
        <v>229</v>
      </c>
    </row>
    <row r="16" spans="1:22" x14ac:dyDescent="0.35">
      <c r="A16" s="25" t="s">
        <v>9</v>
      </c>
      <c r="B16" s="27">
        <v>3039</v>
      </c>
      <c r="C16" s="29" t="str">
        <f t="shared" si="0"/>
        <v>TMM 41229-3039</v>
      </c>
      <c r="D16" s="27" t="s">
        <v>54</v>
      </c>
      <c r="E16" s="29">
        <v>10021</v>
      </c>
      <c r="F16" s="29">
        <v>10351</v>
      </c>
      <c r="G16" s="25">
        <f t="shared" si="1"/>
        <v>10186</v>
      </c>
      <c r="H16" s="96" t="s">
        <v>223</v>
      </c>
      <c r="I16" s="31"/>
      <c r="J16" s="31"/>
      <c r="K16" s="31"/>
      <c r="L16" s="52">
        <v>1.944</v>
      </c>
      <c r="M16">
        <f>4.05*(L16^3.333)</f>
        <v>37.126128179848543</v>
      </c>
      <c r="N16"/>
      <c r="O16"/>
      <c r="P16"/>
      <c r="Q16"/>
      <c r="R16"/>
      <c r="S16"/>
      <c r="T16" s="2" t="s">
        <v>184</v>
      </c>
      <c r="V16" s="80"/>
    </row>
    <row r="17" spans="1:22" x14ac:dyDescent="0.35">
      <c r="A17" s="25" t="s">
        <v>9</v>
      </c>
      <c r="B17" s="27">
        <v>3040</v>
      </c>
      <c r="C17" s="29" t="str">
        <f t="shared" si="0"/>
        <v>TMM 41229-3040</v>
      </c>
      <c r="D17" s="27" t="s">
        <v>54</v>
      </c>
      <c r="E17" s="29">
        <v>10021</v>
      </c>
      <c r="F17" s="29">
        <v>10351</v>
      </c>
      <c r="G17" s="25">
        <f t="shared" si="1"/>
        <v>10186</v>
      </c>
      <c r="H17" s="96" t="s">
        <v>223</v>
      </c>
      <c r="I17" s="31"/>
      <c r="J17" s="31"/>
      <c r="K17" s="31"/>
      <c r="L17" s="53">
        <v>1.9379999999999999</v>
      </c>
      <c r="M17">
        <f>4.05*(L17^3.333)</f>
        <v>36.745583461157267</v>
      </c>
      <c r="N17"/>
      <c r="O17"/>
      <c r="P17"/>
      <c r="Q17"/>
      <c r="R17"/>
      <c r="S17"/>
      <c r="T17" s="2" t="s">
        <v>184</v>
      </c>
      <c r="V17" s="80"/>
    </row>
    <row r="18" spans="1:22" x14ac:dyDescent="0.35">
      <c r="A18" s="25" t="s">
        <v>9</v>
      </c>
      <c r="B18" s="27">
        <v>3041</v>
      </c>
      <c r="C18" s="29" t="str">
        <f t="shared" si="0"/>
        <v>TMM 41229-3041</v>
      </c>
      <c r="D18" s="27" t="s">
        <v>54</v>
      </c>
      <c r="E18" s="29">
        <v>10021</v>
      </c>
      <c r="F18" s="29">
        <v>10351</v>
      </c>
      <c r="G18" s="25">
        <f t="shared" si="1"/>
        <v>10186</v>
      </c>
      <c r="H18" s="97" t="s">
        <v>15</v>
      </c>
      <c r="I18" s="32"/>
      <c r="J18" s="32"/>
      <c r="K18" s="32"/>
      <c r="N18"/>
      <c r="O18"/>
      <c r="P18"/>
      <c r="Q18"/>
      <c r="R18"/>
      <c r="S18"/>
      <c r="T18" s="2" t="s">
        <v>184</v>
      </c>
      <c r="U18" t="s">
        <v>229</v>
      </c>
    </row>
    <row r="19" spans="1:22" x14ac:dyDescent="0.35">
      <c r="A19" s="25" t="s">
        <v>9</v>
      </c>
      <c r="B19" s="27">
        <v>3042</v>
      </c>
      <c r="C19" s="29" t="str">
        <f t="shared" si="0"/>
        <v>TMM 41229-3042</v>
      </c>
      <c r="D19" s="27" t="s">
        <v>54</v>
      </c>
      <c r="E19" s="29">
        <v>10021</v>
      </c>
      <c r="F19" s="29">
        <v>10351</v>
      </c>
      <c r="G19" s="25">
        <f t="shared" si="1"/>
        <v>10186</v>
      </c>
      <c r="H19" s="96" t="s">
        <v>222</v>
      </c>
      <c r="I19" s="31"/>
      <c r="J19" s="31"/>
      <c r="K19" s="31"/>
      <c r="L19" s="53">
        <v>1.863</v>
      </c>
      <c r="M19">
        <f>4.05*(L19^3.333)</f>
        <v>32.216211561134671</v>
      </c>
      <c r="N19"/>
      <c r="O19"/>
      <c r="P19"/>
      <c r="Q19"/>
      <c r="R19"/>
      <c r="S19"/>
      <c r="T19" s="2" t="s">
        <v>184</v>
      </c>
      <c r="U19" t="s">
        <v>229</v>
      </c>
    </row>
    <row r="20" spans="1:22" x14ac:dyDescent="0.35">
      <c r="A20" s="25" t="s">
        <v>9</v>
      </c>
      <c r="B20" s="27">
        <v>3043</v>
      </c>
      <c r="C20" s="29" t="str">
        <f t="shared" si="0"/>
        <v>TMM 41229-3043</v>
      </c>
      <c r="D20" s="27" t="s">
        <v>54</v>
      </c>
      <c r="E20" s="29">
        <v>10021</v>
      </c>
      <c r="F20" s="29">
        <v>10351</v>
      </c>
      <c r="G20" s="25">
        <f t="shared" si="1"/>
        <v>10186</v>
      </c>
      <c r="H20" s="97" t="s">
        <v>15</v>
      </c>
      <c r="I20" s="32"/>
      <c r="J20" s="32"/>
      <c r="K20" s="32"/>
      <c r="N20"/>
      <c r="O20"/>
      <c r="P20"/>
      <c r="Q20"/>
      <c r="R20"/>
      <c r="S20"/>
      <c r="T20" s="2" t="s">
        <v>184</v>
      </c>
      <c r="U20" t="s">
        <v>229</v>
      </c>
    </row>
    <row r="21" spans="1:22" x14ac:dyDescent="0.35">
      <c r="A21" s="25" t="s">
        <v>9</v>
      </c>
      <c r="B21" s="27">
        <v>3525</v>
      </c>
      <c r="C21" s="29" t="str">
        <f t="shared" si="0"/>
        <v>TMM 41229-3525</v>
      </c>
      <c r="D21" s="27" t="s">
        <v>64</v>
      </c>
      <c r="E21" s="29">
        <v>13916</v>
      </c>
      <c r="F21" s="29">
        <v>14152</v>
      </c>
      <c r="G21" s="25">
        <f t="shared" si="1"/>
        <v>14034</v>
      </c>
      <c r="H21" s="96" t="s">
        <v>223</v>
      </c>
      <c r="I21" s="31"/>
      <c r="J21" s="31"/>
      <c r="K21" s="31"/>
      <c r="L21" s="52">
        <v>1.798</v>
      </c>
      <c r="M21">
        <f>4.05*(L21^3.333)</f>
        <v>28.61996190230882</v>
      </c>
      <c r="N21" s="67"/>
      <c r="O21" s="68"/>
      <c r="P21" s="67">
        <v>9.0464638051268249</v>
      </c>
      <c r="Q21" s="68">
        <v>1.4587929396334101</v>
      </c>
      <c r="R21" s="65">
        <v>6.201335062260565</v>
      </c>
      <c r="S21"/>
      <c r="T21" s="2" t="s">
        <v>184</v>
      </c>
      <c r="U21" t="s">
        <v>220</v>
      </c>
      <c r="V21" s="80"/>
    </row>
    <row r="22" spans="1:22" x14ac:dyDescent="0.35">
      <c r="A22" s="25" t="s">
        <v>9</v>
      </c>
      <c r="B22" s="27">
        <v>3567</v>
      </c>
      <c r="C22" s="29" t="str">
        <f t="shared" si="0"/>
        <v>TMM 41229-3567</v>
      </c>
      <c r="D22" s="27" t="s">
        <v>68</v>
      </c>
      <c r="E22" s="29">
        <v>14859</v>
      </c>
      <c r="F22" s="29">
        <v>15095</v>
      </c>
      <c r="G22" s="25">
        <f t="shared" si="1"/>
        <v>14977</v>
      </c>
      <c r="H22" s="96" t="s">
        <v>222</v>
      </c>
      <c r="I22" s="31"/>
      <c r="J22" s="31"/>
      <c r="K22" s="31"/>
      <c r="L22" s="52">
        <v>1.798</v>
      </c>
      <c r="M22">
        <f>4.05*(L22^3.333)</f>
        <v>28.61996190230882</v>
      </c>
      <c r="N22"/>
      <c r="O22"/>
      <c r="P22"/>
      <c r="Q22"/>
      <c r="R22"/>
      <c r="S22"/>
      <c r="T22" s="2" t="s">
        <v>184</v>
      </c>
    </row>
    <row r="23" spans="1:22" x14ac:dyDescent="0.35">
      <c r="A23" s="25" t="s">
        <v>9</v>
      </c>
      <c r="B23" s="58">
        <v>3571</v>
      </c>
      <c r="C23" s="29" t="str">
        <f t="shared" si="0"/>
        <v>TMM 41229-3571</v>
      </c>
      <c r="D23" s="58" t="s">
        <v>11</v>
      </c>
      <c r="E23" s="25">
        <v>4093</v>
      </c>
      <c r="F23" s="25">
        <v>4422</v>
      </c>
      <c r="G23" s="25">
        <f t="shared" si="1"/>
        <v>4257.5</v>
      </c>
      <c r="H23" s="5" t="s">
        <v>223</v>
      </c>
      <c r="I23" s="33"/>
      <c r="J23" s="33"/>
      <c r="K23" s="33"/>
      <c r="L23" s="54">
        <v>1.8320000000000001</v>
      </c>
      <c r="M23">
        <f>4.05*(L23^3.333)</f>
        <v>30.463907813857833</v>
      </c>
      <c r="N23" s="64">
        <v>-15.081011764705881</v>
      </c>
      <c r="O23" s="63">
        <v>7.4561941176470583</v>
      </c>
      <c r="P23" s="64">
        <v>27.048569984276103</v>
      </c>
      <c r="Q23" s="63">
        <v>9.0646744500312</v>
      </c>
      <c r="R23" s="65">
        <v>2.9839538235356047</v>
      </c>
      <c r="S23"/>
      <c r="T23" s="2" t="s">
        <v>184</v>
      </c>
      <c r="U23" s="26"/>
      <c r="V23" s="80"/>
    </row>
    <row r="24" spans="1:22" x14ac:dyDescent="0.35">
      <c r="A24" s="25" t="s">
        <v>9</v>
      </c>
      <c r="B24" s="27">
        <v>3606</v>
      </c>
      <c r="C24" s="29" t="str">
        <f t="shared" si="0"/>
        <v>TMM 41229-3606</v>
      </c>
      <c r="D24" s="27" t="s">
        <v>176</v>
      </c>
      <c r="E24" s="25">
        <v>5081</v>
      </c>
      <c r="F24" s="29">
        <v>5410</v>
      </c>
      <c r="G24" s="25">
        <f t="shared" si="1"/>
        <v>5245.5</v>
      </c>
      <c r="H24" s="60" t="s">
        <v>15</v>
      </c>
      <c r="I24" s="25"/>
      <c r="J24" s="25"/>
      <c r="K24" s="25"/>
      <c r="N24" s="64">
        <v>-14.476611764705881</v>
      </c>
      <c r="O24" s="63">
        <v>7.3986941176470582</v>
      </c>
      <c r="P24" s="64">
        <v>30.287376265358695</v>
      </c>
      <c r="Q24" s="63">
        <v>9.4730508636404398</v>
      </c>
      <c r="R24" s="65">
        <v>3.1972145722987735</v>
      </c>
      <c r="S24"/>
      <c r="T24" s="2" t="s">
        <v>184</v>
      </c>
    </row>
    <row r="25" spans="1:22" x14ac:dyDescent="0.35">
      <c r="A25" s="25" t="s">
        <v>9</v>
      </c>
      <c r="B25" s="27">
        <v>3607</v>
      </c>
      <c r="C25" s="29" t="str">
        <f t="shared" si="0"/>
        <v>TMM 41229-3607</v>
      </c>
      <c r="D25" s="27" t="s">
        <v>176</v>
      </c>
      <c r="E25" s="25">
        <v>5081</v>
      </c>
      <c r="F25" s="29">
        <v>5410</v>
      </c>
      <c r="G25" s="25">
        <f t="shared" si="1"/>
        <v>5245.5</v>
      </c>
      <c r="H25" s="60" t="s">
        <v>15</v>
      </c>
      <c r="I25" s="25"/>
      <c r="J25" s="25"/>
      <c r="K25" s="25"/>
      <c r="N25" s="64">
        <v>-17.919311764705881</v>
      </c>
      <c r="O25" s="63">
        <v>8.3508941176470586</v>
      </c>
      <c r="P25" s="64">
        <v>19.876979695534075</v>
      </c>
      <c r="Q25" s="63">
        <v>6.705158898379131</v>
      </c>
      <c r="R25" s="65">
        <v>2.9644308206236589</v>
      </c>
      <c r="S25"/>
      <c r="T25" s="2" t="s">
        <v>184</v>
      </c>
    </row>
    <row r="26" spans="1:22" x14ac:dyDescent="0.35">
      <c r="A26" s="25" t="s">
        <v>9</v>
      </c>
      <c r="B26" s="27">
        <v>3664</v>
      </c>
      <c r="C26" s="29" t="str">
        <f t="shared" si="0"/>
        <v>TMM 41229-3664</v>
      </c>
      <c r="D26" s="27" t="s">
        <v>178</v>
      </c>
      <c r="E26" s="29">
        <v>6069</v>
      </c>
      <c r="F26" s="29">
        <v>6398</v>
      </c>
      <c r="G26" s="25">
        <f t="shared" si="1"/>
        <v>6233.5</v>
      </c>
      <c r="H26" s="96" t="s">
        <v>223</v>
      </c>
      <c r="I26" s="31"/>
      <c r="J26" s="31"/>
      <c r="K26" s="31"/>
      <c r="L26" s="52">
        <v>1.756</v>
      </c>
      <c r="M26">
        <f>4.05*(L26^3.333)</f>
        <v>26.451799384843749</v>
      </c>
      <c r="N26" s="64">
        <v>-16.028611764705879</v>
      </c>
      <c r="O26" s="63">
        <v>8.5964941176470582</v>
      </c>
      <c r="P26" s="64">
        <v>27.01476458619306</v>
      </c>
      <c r="Q26" s="63">
        <v>9.0542983602884313</v>
      </c>
      <c r="R26" s="65">
        <v>2.9836397599484985</v>
      </c>
      <c r="S26"/>
      <c r="T26" s="2" t="s">
        <v>184</v>
      </c>
      <c r="V26" s="80"/>
    </row>
    <row r="27" spans="1:22" x14ac:dyDescent="0.35">
      <c r="A27" s="25" t="s">
        <v>9</v>
      </c>
      <c r="B27" s="27">
        <v>3729</v>
      </c>
      <c r="C27" s="29" t="str">
        <f t="shared" si="0"/>
        <v>TMM 41229-3729</v>
      </c>
      <c r="D27" s="27" t="s">
        <v>181</v>
      </c>
      <c r="E27" s="29">
        <v>6398</v>
      </c>
      <c r="F27" s="29">
        <v>6728</v>
      </c>
      <c r="G27" s="25">
        <f t="shared" si="1"/>
        <v>6563</v>
      </c>
      <c r="H27" s="96" t="s">
        <v>223</v>
      </c>
      <c r="I27" s="31"/>
      <c r="J27" s="31"/>
      <c r="K27" s="31"/>
      <c r="L27" s="61">
        <v>2.0129999999999999</v>
      </c>
      <c r="M27" s="62">
        <f>4.05*(L27^3.333)</f>
        <v>41.702906554747365</v>
      </c>
      <c r="N27"/>
      <c r="O27"/>
      <c r="P27"/>
      <c r="Q27"/>
      <c r="R27"/>
      <c r="S27"/>
      <c r="T27" s="2" t="s">
        <v>184</v>
      </c>
      <c r="U27" t="s">
        <v>188</v>
      </c>
    </row>
    <row r="28" spans="1:22" x14ac:dyDescent="0.35">
      <c r="A28" s="25" t="s">
        <v>9</v>
      </c>
      <c r="B28" s="27">
        <v>3740</v>
      </c>
      <c r="C28" s="29" t="str">
        <f t="shared" si="0"/>
        <v>TMM 41229-3740</v>
      </c>
      <c r="D28" s="27" t="s">
        <v>64</v>
      </c>
      <c r="E28" s="29">
        <v>13916</v>
      </c>
      <c r="F28" s="29">
        <v>14152</v>
      </c>
      <c r="G28" s="25">
        <f t="shared" si="1"/>
        <v>14034</v>
      </c>
      <c r="H28" s="27" t="s">
        <v>15</v>
      </c>
      <c r="I28" s="29"/>
      <c r="J28" s="29"/>
      <c r="K28" s="29"/>
      <c r="N28"/>
      <c r="O28"/>
      <c r="P28"/>
      <c r="Q28"/>
      <c r="R28"/>
      <c r="S28"/>
      <c r="T28" s="2" t="s">
        <v>184</v>
      </c>
      <c r="U28" t="s">
        <v>229</v>
      </c>
    </row>
    <row r="29" spans="1:22" x14ac:dyDescent="0.35">
      <c r="A29" s="25" t="s">
        <v>9</v>
      </c>
      <c r="B29" s="27">
        <v>4158</v>
      </c>
      <c r="C29" s="29" t="str">
        <f t="shared" si="0"/>
        <v>TMM 41229-4158</v>
      </c>
      <c r="D29" s="27" t="s">
        <v>49</v>
      </c>
      <c r="E29" s="29">
        <v>8375</v>
      </c>
      <c r="F29" s="29">
        <v>8704</v>
      </c>
      <c r="G29" s="25">
        <f t="shared" si="1"/>
        <v>8539.5</v>
      </c>
      <c r="H29" s="96" t="s">
        <v>225</v>
      </c>
      <c r="I29" s="31"/>
      <c r="J29" s="31"/>
      <c r="K29" s="31"/>
      <c r="L29" s="52">
        <v>2.028</v>
      </c>
      <c r="M29">
        <f>4.05*(L29^3.333)</f>
        <v>42.747675381057377</v>
      </c>
      <c r="N29" s="64">
        <v>-20.57061176470588</v>
      </c>
      <c r="O29" s="63">
        <v>8.0672941176470587</v>
      </c>
      <c r="P29" s="64">
        <v>25.08128695135365</v>
      </c>
      <c r="Q29" s="63">
        <v>7.7404174556652539</v>
      </c>
      <c r="R29" s="65">
        <v>3.2403015851550125</v>
      </c>
      <c r="S29"/>
      <c r="T29" s="2" t="s">
        <v>184</v>
      </c>
    </row>
    <row r="30" spans="1:22" x14ac:dyDescent="0.35">
      <c r="A30" s="25" t="s">
        <v>9</v>
      </c>
      <c r="B30" s="27">
        <v>4159</v>
      </c>
      <c r="C30" s="29" t="str">
        <f t="shared" si="0"/>
        <v>TMM 41229-4159</v>
      </c>
      <c r="D30" s="27" t="s">
        <v>49</v>
      </c>
      <c r="E30" s="29">
        <v>8375</v>
      </c>
      <c r="F30" s="29">
        <v>8704</v>
      </c>
      <c r="G30" s="25">
        <f t="shared" si="1"/>
        <v>8539.5</v>
      </c>
      <c r="H30" s="96" t="s">
        <v>225</v>
      </c>
      <c r="I30" s="31"/>
      <c r="J30" s="31"/>
      <c r="K30" s="31"/>
      <c r="L30" s="52">
        <v>1.8640000000000001</v>
      </c>
      <c r="M30">
        <f>4.05*(L30^3.333)</f>
        <v>32.273884068940575</v>
      </c>
      <c r="N30"/>
      <c r="O30"/>
      <c r="P30"/>
      <c r="Q30"/>
      <c r="R30"/>
      <c r="S30"/>
      <c r="T30" s="2" t="s">
        <v>184</v>
      </c>
    </row>
    <row r="31" spans="1:22" x14ac:dyDescent="0.35">
      <c r="A31" s="25" t="s">
        <v>9</v>
      </c>
      <c r="B31" s="27">
        <v>4167</v>
      </c>
      <c r="C31" s="29" t="str">
        <f t="shared" si="0"/>
        <v>TMM 41229-4167</v>
      </c>
      <c r="D31" s="27" t="s">
        <v>49</v>
      </c>
      <c r="E31" s="29">
        <v>8375</v>
      </c>
      <c r="F31" s="29">
        <v>8704</v>
      </c>
      <c r="G31" s="25">
        <f t="shared" si="1"/>
        <v>8539.5</v>
      </c>
      <c r="H31" s="27" t="s">
        <v>15</v>
      </c>
      <c r="I31" s="29"/>
      <c r="J31" s="29"/>
      <c r="K31" s="29"/>
      <c r="N31"/>
      <c r="O31"/>
      <c r="P31"/>
      <c r="Q31"/>
      <c r="R31"/>
      <c r="S31"/>
      <c r="T31" s="2" t="s">
        <v>184</v>
      </c>
      <c r="U31" t="s">
        <v>229</v>
      </c>
    </row>
    <row r="32" spans="1:22" x14ac:dyDescent="0.35">
      <c r="A32" s="25" t="s">
        <v>9</v>
      </c>
      <c r="B32" s="27">
        <v>4512</v>
      </c>
      <c r="C32" s="29" t="str">
        <f t="shared" si="0"/>
        <v>TMM 41229-4512</v>
      </c>
      <c r="D32" s="27" t="s">
        <v>57</v>
      </c>
      <c r="E32" s="29">
        <v>11010</v>
      </c>
      <c r="F32" s="29">
        <v>11339</v>
      </c>
      <c r="G32" s="25">
        <f t="shared" si="1"/>
        <v>11174.5</v>
      </c>
      <c r="H32" s="43" t="s">
        <v>222</v>
      </c>
      <c r="I32" s="28"/>
      <c r="J32" s="28"/>
      <c r="K32" s="28"/>
      <c r="L32" s="52">
        <v>1.6919999999999999</v>
      </c>
      <c r="M32">
        <f>4.05*(L32^3.333)</f>
        <v>23.372944013037163</v>
      </c>
      <c r="N32" s="64">
        <v>-17.555111764705881</v>
      </c>
      <c r="O32" s="63">
        <v>8.9363941176470583</v>
      </c>
      <c r="P32" s="64">
        <v>34.312855209965925</v>
      </c>
      <c r="Q32" s="63">
        <v>12.238436595066768</v>
      </c>
      <c r="R32" s="65">
        <v>2.8036959576844325</v>
      </c>
      <c r="S32"/>
      <c r="T32" s="2" t="s">
        <v>184</v>
      </c>
    </row>
    <row r="33" spans="1:22" x14ac:dyDescent="0.35">
      <c r="A33" s="25" t="s">
        <v>9</v>
      </c>
      <c r="B33" s="27">
        <v>4513</v>
      </c>
      <c r="C33" s="29" t="str">
        <f t="shared" si="0"/>
        <v>TMM 41229-4513</v>
      </c>
      <c r="D33" s="27" t="s">
        <v>57</v>
      </c>
      <c r="E33" s="29">
        <v>11010</v>
      </c>
      <c r="F33" s="29">
        <v>11339</v>
      </c>
      <c r="G33" s="25">
        <f t="shared" si="1"/>
        <v>11174.5</v>
      </c>
      <c r="H33" s="43" t="s">
        <v>222</v>
      </c>
      <c r="I33" s="28"/>
      <c r="J33" s="28"/>
      <c r="K33" s="28"/>
      <c r="L33" s="53">
        <v>1.7589999999999999</v>
      </c>
      <c r="M33">
        <f>4.05*(L33^3.333)</f>
        <v>26.602721390850533</v>
      </c>
      <c r="N33"/>
      <c r="O33"/>
      <c r="P33"/>
      <c r="Q33"/>
      <c r="R33"/>
      <c r="S33"/>
      <c r="T33" s="2" t="s">
        <v>184</v>
      </c>
    </row>
    <row r="34" spans="1:22" x14ac:dyDescent="0.35">
      <c r="A34" s="25" t="s">
        <v>9</v>
      </c>
      <c r="B34" s="27">
        <v>4514</v>
      </c>
      <c r="C34" s="29" t="str">
        <f t="shared" si="0"/>
        <v>TMM 41229-4514</v>
      </c>
      <c r="D34" s="27" t="s">
        <v>57</v>
      </c>
      <c r="E34" s="29">
        <v>11010</v>
      </c>
      <c r="F34" s="29">
        <v>11339</v>
      </c>
      <c r="G34" s="25">
        <f t="shared" si="1"/>
        <v>11174.5</v>
      </c>
      <c r="H34" s="43" t="s">
        <v>222</v>
      </c>
      <c r="I34" s="28"/>
      <c r="J34" s="28"/>
      <c r="K34" s="28"/>
      <c r="L34" s="55">
        <v>1.349</v>
      </c>
      <c r="M34" s="62">
        <f>4.05*(L34^3.333)</f>
        <v>10.984615291987483</v>
      </c>
      <c r="N34"/>
      <c r="O34"/>
      <c r="P34"/>
      <c r="Q34"/>
      <c r="R34"/>
      <c r="S34"/>
      <c r="T34" s="2" t="s">
        <v>184</v>
      </c>
      <c r="U34" t="s">
        <v>206</v>
      </c>
    </row>
    <row r="35" spans="1:22" x14ac:dyDescent="0.35">
      <c r="A35" s="25" t="s">
        <v>9</v>
      </c>
      <c r="B35" s="27">
        <v>4515</v>
      </c>
      <c r="C35" s="29" t="str">
        <f t="shared" si="0"/>
        <v>TMM 41229-4515</v>
      </c>
      <c r="D35" s="27" t="s">
        <v>57</v>
      </c>
      <c r="E35" s="29">
        <v>11010</v>
      </c>
      <c r="F35" s="29">
        <v>11339</v>
      </c>
      <c r="G35" s="25">
        <f t="shared" si="1"/>
        <v>11174.5</v>
      </c>
      <c r="H35" s="96" t="s">
        <v>222</v>
      </c>
      <c r="I35" s="31"/>
      <c r="J35" s="31"/>
      <c r="K35" s="31"/>
      <c r="L35" s="53">
        <v>1.726</v>
      </c>
      <c r="M35">
        <f>4.05*(L35^3.333)</f>
        <v>24.97537287762869</v>
      </c>
      <c r="N35" s="64">
        <v>-13.65921176470588</v>
      </c>
      <c r="O35" s="63">
        <v>9.061494117647058</v>
      </c>
      <c r="P35" s="64">
        <v>30.259864077328675</v>
      </c>
      <c r="Q35" s="63">
        <v>10.701171119770832</v>
      </c>
      <c r="R35" s="65">
        <v>2.8277151854363298</v>
      </c>
      <c r="S35"/>
      <c r="T35" s="2" t="s">
        <v>184</v>
      </c>
    </row>
    <row r="36" spans="1:22" x14ac:dyDescent="0.35">
      <c r="A36" s="25" t="s">
        <v>9</v>
      </c>
      <c r="B36" s="27">
        <v>4516</v>
      </c>
      <c r="C36" s="29" t="str">
        <f t="shared" si="0"/>
        <v>TMM 41229-4516</v>
      </c>
      <c r="D36" s="27" t="s">
        <v>57</v>
      </c>
      <c r="E36" s="29">
        <v>11010</v>
      </c>
      <c r="F36" s="29">
        <v>11339</v>
      </c>
      <c r="G36" s="25">
        <f t="shared" si="1"/>
        <v>11174.5</v>
      </c>
      <c r="H36" s="27" t="s">
        <v>15</v>
      </c>
      <c r="I36" s="29"/>
      <c r="J36" s="29"/>
      <c r="K36" s="29"/>
      <c r="N36"/>
      <c r="O36"/>
      <c r="P36"/>
      <c r="Q36"/>
      <c r="R36"/>
      <c r="S36"/>
      <c r="T36" s="2" t="s">
        <v>184</v>
      </c>
    </row>
    <row r="37" spans="1:22" x14ac:dyDescent="0.35">
      <c r="A37" s="25" t="s">
        <v>9</v>
      </c>
      <c r="B37" s="27">
        <v>4517</v>
      </c>
      <c r="C37" s="29" t="str">
        <f t="shared" si="0"/>
        <v>TMM 41229-4517</v>
      </c>
      <c r="D37" s="27" t="s">
        <v>57</v>
      </c>
      <c r="E37" s="29">
        <v>11010</v>
      </c>
      <c r="F37" s="29">
        <v>11339</v>
      </c>
      <c r="G37" s="25">
        <f t="shared" si="1"/>
        <v>11174.5</v>
      </c>
      <c r="H37" s="27" t="s">
        <v>15</v>
      </c>
      <c r="I37" s="29"/>
      <c r="J37" s="29"/>
      <c r="K37" s="29"/>
      <c r="N37"/>
      <c r="O37"/>
      <c r="P37"/>
      <c r="Q37"/>
      <c r="R37"/>
      <c r="S37"/>
      <c r="T37" s="2" t="s">
        <v>184</v>
      </c>
    </row>
    <row r="38" spans="1:22" x14ac:dyDescent="0.35">
      <c r="A38" s="25" t="s">
        <v>9</v>
      </c>
      <c r="B38" s="27">
        <v>4518</v>
      </c>
      <c r="C38" s="29" t="str">
        <f t="shared" si="0"/>
        <v>TMM 41229-4518</v>
      </c>
      <c r="D38" s="27" t="s">
        <v>57</v>
      </c>
      <c r="E38" s="29">
        <v>11010</v>
      </c>
      <c r="F38" s="29">
        <v>11339</v>
      </c>
      <c r="G38" s="25">
        <f t="shared" si="1"/>
        <v>11174.5</v>
      </c>
      <c r="H38" s="27" t="s">
        <v>15</v>
      </c>
      <c r="I38" s="29"/>
      <c r="J38" s="29"/>
      <c r="K38" s="29"/>
      <c r="N38"/>
      <c r="O38"/>
      <c r="P38"/>
      <c r="Q38"/>
      <c r="R38"/>
      <c r="S38"/>
      <c r="T38" s="2" t="s">
        <v>184</v>
      </c>
      <c r="V38" s="57"/>
    </row>
    <row r="39" spans="1:22" x14ac:dyDescent="0.35">
      <c r="A39" s="25" t="s">
        <v>9</v>
      </c>
      <c r="B39" s="27">
        <v>4519</v>
      </c>
      <c r="C39" s="29" t="str">
        <f t="shared" si="0"/>
        <v>TMM 41229-4519</v>
      </c>
      <c r="D39" s="27" t="s">
        <v>57</v>
      </c>
      <c r="E39" s="29">
        <v>11010</v>
      </c>
      <c r="F39" s="29">
        <v>11339</v>
      </c>
      <c r="G39" s="25">
        <f t="shared" si="1"/>
        <v>11174.5</v>
      </c>
      <c r="H39" s="27" t="s">
        <v>15</v>
      </c>
      <c r="I39" s="29"/>
      <c r="J39" s="29"/>
      <c r="K39" s="29"/>
      <c r="N39" s="64">
        <v>-16.840911764705879</v>
      </c>
      <c r="O39" s="63">
        <v>10.803494117647059</v>
      </c>
      <c r="P39" s="64">
        <v>21.241325864757126</v>
      </c>
      <c r="Q39" s="63">
        <v>7.4665785194651662</v>
      </c>
      <c r="R39" s="65">
        <v>2.8448540130371054</v>
      </c>
      <c r="S39"/>
      <c r="T39" s="2" t="s">
        <v>184</v>
      </c>
    </row>
    <row r="40" spans="1:22" x14ac:dyDescent="0.35">
      <c r="A40" s="25" t="s">
        <v>9</v>
      </c>
      <c r="B40" s="27">
        <v>4520</v>
      </c>
      <c r="C40" s="29" t="str">
        <f t="shared" si="0"/>
        <v>TMM 41229-4520</v>
      </c>
      <c r="D40" s="27" t="s">
        <v>57</v>
      </c>
      <c r="E40" s="29">
        <v>11010</v>
      </c>
      <c r="F40" s="29">
        <v>11339</v>
      </c>
      <c r="G40" s="25">
        <f t="shared" si="1"/>
        <v>11174.5</v>
      </c>
      <c r="H40" s="27" t="s">
        <v>15</v>
      </c>
      <c r="I40" s="29"/>
      <c r="J40" s="29"/>
      <c r="K40" s="29"/>
      <c r="N40" s="64">
        <v>-17.513811764705881</v>
      </c>
      <c r="O40" s="63">
        <v>8.3068941176470581</v>
      </c>
      <c r="P40" s="64">
        <v>16.192551396538846</v>
      </c>
      <c r="Q40" s="63">
        <v>5.8388993573202228</v>
      </c>
      <c r="R40" s="65">
        <v>2.7732198151759988</v>
      </c>
      <c r="S40"/>
      <c r="T40" s="2" t="s">
        <v>184</v>
      </c>
    </row>
    <row r="41" spans="1:22" x14ac:dyDescent="0.35">
      <c r="A41" s="25" t="s">
        <v>9</v>
      </c>
      <c r="B41" s="27">
        <v>4521</v>
      </c>
      <c r="C41" s="29" t="str">
        <f t="shared" si="0"/>
        <v>TMM 41229-4521</v>
      </c>
      <c r="D41" s="27" t="s">
        <v>57</v>
      </c>
      <c r="E41" s="29">
        <v>11010</v>
      </c>
      <c r="F41" s="29">
        <v>11339</v>
      </c>
      <c r="G41" s="25">
        <f t="shared" si="1"/>
        <v>11174.5</v>
      </c>
      <c r="H41" s="27" t="s">
        <v>15</v>
      </c>
      <c r="I41" s="29"/>
      <c r="J41" s="29"/>
      <c r="K41" s="29"/>
      <c r="N41"/>
      <c r="O41"/>
      <c r="P41"/>
      <c r="Q41"/>
      <c r="R41"/>
      <c r="S41"/>
      <c r="T41" s="2" t="s">
        <v>184</v>
      </c>
    </row>
    <row r="42" spans="1:22" x14ac:dyDescent="0.35">
      <c r="A42" s="25" t="s">
        <v>9</v>
      </c>
      <c r="B42" s="27">
        <v>4522</v>
      </c>
      <c r="C42" s="29" t="str">
        <f t="shared" si="0"/>
        <v>TMM 41229-4522</v>
      </c>
      <c r="D42" s="27" t="s">
        <v>57</v>
      </c>
      <c r="E42" s="29">
        <v>11010</v>
      </c>
      <c r="F42" s="29">
        <v>11339</v>
      </c>
      <c r="G42" s="25">
        <f t="shared" si="1"/>
        <v>11174.5</v>
      </c>
      <c r="H42" s="27" t="s">
        <v>15</v>
      </c>
      <c r="I42" s="29"/>
      <c r="J42" s="29"/>
      <c r="K42" s="29"/>
      <c r="N42"/>
      <c r="O42"/>
      <c r="P42"/>
      <c r="Q42"/>
      <c r="R42"/>
      <c r="S42"/>
      <c r="T42" s="2" t="s">
        <v>184</v>
      </c>
    </row>
    <row r="43" spans="1:22" x14ac:dyDescent="0.35">
      <c r="A43" s="25" t="s">
        <v>9</v>
      </c>
      <c r="B43" s="27">
        <v>4523</v>
      </c>
      <c r="C43" s="29" t="str">
        <f t="shared" si="0"/>
        <v>TMM 41229-4523</v>
      </c>
      <c r="D43" s="27" t="s">
        <v>57</v>
      </c>
      <c r="E43" s="29">
        <v>11010</v>
      </c>
      <c r="F43" s="29">
        <v>11339</v>
      </c>
      <c r="G43" s="25">
        <f t="shared" si="1"/>
        <v>11174.5</v>
      </c>
      <c r="H43" s="96" t="s">
        <v>223</v>
      </c>
      <c r="I43" s="31"/>
      <c r="J43" s="31"/>
      <c r="K43" s="31"/>
      <c r="L43" s="52">
        <v>1.8859999999999999</v>
      </c>
      <c r="M43">
        <f>4.05*(L43^3.333)</f>
        <v>33.56104465501069</v>
      </c>
      <c r="N43"/>
      <c r="O43"/>
      <c r="P43"/>
      <c r="Q43"/>
      <c r="R43"/>
      <c r="S43"/>
      <c r="T43" s="2" t="s">
        <v>184</v>
      </c>
      <c r="V43" s="80"/>
    </row>
    <row r="44" spans="1:22" x14ac:dyDescent="0.35">
      <c r="A44" s="25" t="s">
        <v>9</v>
      </c>
      <c r="B44" s="27">
        <v>4524</v>
      </c>
      <c r="C44" s="29" t="str">
        <f t="shared" si="0"/>
        <v>TMM 41229-4524</v>
      </c>
      <c r="D44" s="27" t="s">
        <v>57</v>
      </c>
      <c r="E44" s="29">
        <v>11010</v>
      </c>
      <c r="F44" s="29">
        <v>11339</v>
      </c>
      <c r="G44" s="25">
        <f t="shared" si="1"/>
        <v>11174.5</v>
      </c>
      <c r="H44" s="27" t="s">
        <v>15</v>
      </c>
      <c r="I44" s="29"/>
      <c r="J44" s="29"/>
      <c r="K44" s="29"/>
      <c r="N44" s="64">
        <v>-16.744911764705883</v>
      </c>
      <c r="O44" s="63">
        <v>10.809994117647058</v>
      </c>
      <c r="P44" s="64">
        <v>23.352223496961237</v>
      </c>
      <c r="Q44" s="63">
        <v>7.6867853183865744</v>
      </c>
      <c r="R44" s="65">
        <v>3.037970039452432</v>
      </c>
      <c r="S44"/>
      <c r="T44" s="2" t="s">
        <v>184</v>
      </c>
    </row>
    <row r="45" spans="1:22" x14ac:dyDescent="0.35">
      <c r="A45" s="25" t="s">
        <v>9</v>
      </c>
      <c r="B45" s="27">
        <v>4525</v>
      </c>
      <c r="C45" s="29" t="str">
        <f t="shared" si="0"/>
        <v>TMM 41229-4525</v>
      </c>
      <c r="D45" s="27" t="s">
        <v>57</v>
      </c>
      <c r="E45" s="29">
        <v>11010</v>
      </c>
      <c r="F45" s="29">
        <v>11339</v>
      </c>
      <c r="G45" s="25">
        <f t="shared" si="1"/>
        <v>11174.5</v>
      </c>
      <c r="H45" s="96" t="s">
        <v>223</v>
      </c>
      <c r="I45" s="31"/>
      <c r="J45" s="31"/>
      <c r="K45" s="31"/>
      <c r="L45" s="52">
        <v>1.9570000000000001</v>
      </c>
      <c r="M45">
        <f t="shared" ref="M45:M52" si="3">4.05*(L45^3.333)</f>
        <v>37.960091022889159</v>
      </c>
      <c r="N45" s="67"/>
      <c r="O45" s="68"/>
      <c r="P45" s="67">
        <v>13.453533819001342</v>
      </c>
      <c r="Q45" s="68">
        <v>3.7753915558776074</v>
      </c>
      <c r="R45" s="65">
        <v>3.5634804019351591</v>
      </c>
      <c r="S45"/>
      <c r="T45" s="2" t="s">
        <v>184</v>
      </c>
      <c r="U45" t="s">
        <v>220</v>
      </c>
    </row>
    <row r="46" spans="1:22" x14ac:dyDescent="0.35">
      <c r="A46" s="25" t="s">
        <v>9</v>
      </c>
      <c r="B46" s="27">
        <v>4526</v>
      </c>
      <c r="C46" s="29" t="str">
        <f t="shared" si="0"/>
        <v>TMM 41229-4526</v>
      </c>
      <c r="D46" s="27" t="s">
        <v>57</v>
      </c>
      <c r="E46" s="29">
        <v>11010</v>
      </c>
      <c r="F46" s="29">
        <v>11339</v>
      </c>
      <c r="G46" s="25">
        <f t="shared" si="1"/>
        <v>11174.5</v>
      </c>
      <c r="H46" s="96" t="s">
        <v>223</v>
      </c>
      <c r="I46" s="31"/>
      <c r="J46" s="31"/>
      <c r="K46" s="31"/>
      <c r="L46" s="52">
        <v>1.9710000000000001</v>
      </c>
      <c r="M46">
        <f t="shared" si="3"/>
        <v>38.872774761953274</v>
      </c>
      <c r="N46" s="64">
        <v>-17.215811764705883</v>
      </c>
      <c r="O46" s="63">
        <v>8.4241941176470583</v>
      </c>
      <c r="P46" s="64">
        <v>18.106099478108941</v>
      </c>
      <c r="Q46" s="63">
        <v>6.1057564257851054</v>
      </c>
      <c r="R46" s="65">
        <v>2.965414637512465</v>
      </c>
      <c r="S46"/>
      <c r="T46" s="2" t="s">
        <v>184</v>
      </c>
    </row>
    <row r="47" spans="1:22" s="105" customFormat="1" x14ac:dyDescent="0.35">
      <c r="A47" s="100" t="s">
        <v>9</v>
      </c>
      <c r="B47" s="101">
        <v>4527</v>
      </c>
      <c r="C47" s="100" t="str">
        <f t="shared" si="0"/>
        <v>TMM 41229-4527</v>
      </c>
      <c r="D47" s="101" t="s">
        <v>57</v>
      </c>
      <c r="E47" s="100">
        <v>11010</v>
      </c>
      <c r="F47" s="100">
        <v>11339</v>
      </c>
      <c r="G47" s="100">
        <f t="shared" si="1"/>
        <v>11174.5</v>
      </c>
      <c r="H47" s="102" t="s">
        <v>224</v>
      </c>
      <c r="I47" s="103"/>
      <c r="J47" s="103"/>
      <c r="K47" s="103"/>
      <c r="L47" s="104">
        <v>1.8939999999999999</v>
      </c>
      <c r="M47" s="105">
        <f t="shared" si="3"/>
        <v>34.03787811333968</v>
      </c>
      <c r="N47" s="106">
        <v>-18.421011764705881</v>
      </c>
      <c r="O47" s="107">
        <v>8.647294117647057</v>
      </c>
      <c r="P47" s="106">
        <v>23.748478927467051</v>
      </c>
      <c r="Q47" s="107">
        <v>7.4859436678242082</v>
      </c>
      <c r="R47" s="108">
        <v>3.1724095159227339</v>
      </c>
      <c r="T47" s="109" t="s">
        <v>184</v>
      </c>
      <c r="U47" s="105" t="s">
        <v>227</v>
      </c>
    </row>
    <row r="48" spans="1:22" x14ac:dyDescent="0.35">
      <c r="A48" s="25" t="s">
        <v>9</v>
      </c>
      <c r="B48" s="27">
        <v>4726</v>
      </c>
      <c r="C48" s="29" t="str">
        <f t="shared" si="0"/>
        <v>TMM 41229-4726</v>
      </c>
      <c r="D48" s="27" t="s">
        <v>47</v>
      </c>
      <c r="E48" s="29">
        <v>7716</v>
      </c>
      <c r="F48" s="29">
        <v>8045</v>
      </c>
      <c r="G48" s="25">
        <f t="shared" si="1"/>
        <v>7880.5</v>
      </c>
      <c r="H48" s="96" t="s">
        <v>224</v>
      </c>
      <c r="I48" s="31"/>
      <c r="J48" s="31"/>
      <c r="K48" s="31"/>
      <c r="L48" s="53">
        <v>2.0019999999999998</v>
      </c>
      <c r="M48">
        <f t="shared" si="3"/>
        <v>40.94819652947173</v>
      </c>
      <c r="N48"/>
      <c r="O48"/>
      <c r="P48"/>
      <c r="Q48"/>
      <c r="R48"/>
      <c r="S48"/>
      <c r="T48" s="2" t="s">
        <v>184</v>
      </c>
    </row>
    <row r="49" spans="1:22" s="105" customFormat="1" x14ac:dyDescent="0.35">
      <c r="A49" s="100" t="s">
        <v>9</v>
      </c>
      <c r="B49" s="101">
        <v>4727</v>
      </c>
      <c r="C49" s="100" t="str">
        <f t="shared" si="0"/>
        <v>TMM 41229-4727</v>
      </c>
      <c r="D49" s="101" t="s">
        <v>47</v>
      </c>
      <c r="E49" s="100">
        <v>7716</v>
      </c>
      <c r="F49" s="100">
        <v>8045</v>
      </c>
      <c r="G49" s="100">
        <f t="shared" si="1"/>
        <v>7880.5</v>
      </c>
      <c r="H49" s="102" t="s">
        <v>222</v>
      </c>
      <c r="I49" s="103"/>
      <c r="J49" s="103"/>
      <c r="K49" s="103"/>
      <c r="L49" s="104">
        <v>1.974</v>
      </c>
      <c r="M49" s="105">
        <f t="shared" si="3"/>
        <v>39.070329027128182</v>
      </c>
    </row>
    <row r="50" spans="1:22" x14ac:dyDescent="0.35">
      <c r="A50" s="25" t="s">
        <v>9</v>
      </c>
      <c r="B50" s="58">
        <v>4812</v>
      </c>
      <c r="C50" s="29" t="str">
        <f t="shared" si="0"/>
        <v>TMM 41229-4812</v>
      </c>
      <c r="D50" s="58" t="s">
        <v>0</v>
      </c>
      <c r="E50" s="25">
        <v>1458</v>
      </c>
      <c r="F50" s="25">
        <v>1787</v>
      </c>
      <c r="G50" s="25">
        <f t="shared" si="1"/>
        <v>1622.5</v>
      </c>
      <c r="H50" s="96" t="s">
        <v>223</v>
      </c>
      <c r="I50" s="31"/>
      <c r="J50" s="31"/>
      <c r="K50" s="31"/>
      <c r="L50" s="53">
        <v>1.8839999999999999</v>
      </c>
      <c r="M50">
        <f t="shared" si="3"/>
        <v>33.442571000265161</v>
      </c>
      <c r="N50"/>
      <c r="O50"/>
      <c r="P50"/>
      <c r="Q50"/>
      <c r="R50"/>
      <c r="S50"/>
      <c r="T50" s="2" t="s">
        <v>184</v>
      </c>
      <c r="U50" t="s">
        <v>229</v>
      </c>
      <c r="V50" s="80"/>
    </row>
    <row r="51" spans="1:22" x14ac:dyDescent="0.35">
      <c r="A51" s="25" t="s">
        <v>9</v>
      </c>
      <c r="B51" s="58">
        <v>4813</v>
      </c>
      <c r="C51" s="29" t="str">
        <f t="shared" si="0"/>
        <v>TMM 41229-4813</v>
      </c>
      <c r="D51" s="58" t="s">
        <v>0</v>
      </c>
      <c r="E51" s="25">
        <v>1458</v>
      </c>
      <c r="F51" s="25">
        <v>1787</v>
      </c>
      <c r="G51" s="25">
        <f t="shared" si="1"/>
        <v>1622.5</v>
      </c>
      <c r="H51" s="96" t="s">
        <v>223</v>
      </c>
      <c r="I51" s="31"/>
      <c r="J51" s="31"/>
      <c r="K51" s="31"/>
      <c r="L51" s="53">
        <v>1.849</v>
      </c>
      <c r="M51">
        <f t="shared" si="3"/>
        <v>31.416351553559206</v>
      </c>
      <c r="N51" s="64">
        <v>-15.978111764705881</v>
      </c>
      <c r="O51" s="63">
        <v>9.9322941176470572</v>
      </c>
      <c r="P51" s="64">
        <v>40.458723847725949</v>
      </c>
      <c r="Q51" s="63">
        <v>13.738020948204278</v>
      </c>
      <c r="R51" s="65">
        <v>2.9450183545552377</v>
      </c>
      <c r="S51"/>
      <c r="T51" s="2" t="s">
        <v>184</v>
      </c>
      <c r="U51" s="26"/>
      <c r="V51" s="80"/>
    </row>
    <row r="52" spans="1:22" x14ac:dyDescent="0.35">
      <c r="A52" s="25" t="s">
        <v>9</v>
      </c>
      <c r="B52" s="58">
        <v>4814</v>
      </c>
      <c r="C52" s="29" t="str">
        <f t="shared" si="0"/>
        <v>TMM 41229-4814</v>
      </c>
      <c r="D52" s="58" t="s">
        <v>0</v>
      </c>
      <c r="E52" s="25">
        <v>1458</v>
      </c>
      <c r="F52" s="25">
        <v>1787</v>
      </c>
      <c r="G52" s="25">
        <f t="shared" si="1"/>
        <v>1622.5</v>
      </c>
      <c r="H52" s="96" t="s">
        <v>222</v>
      </c>
      <c r="I52" s="31"/>
      <c r="J52" s="31"/>
      <c r="K52" s="31"/>
      <c r="L52" s="53">
        <v>1.76</v>
      </c>
      <c r="M52">
        <f t="shared" si="3"/>
        <v>26.653162371890982</v>
      </c>
      <c r="N52"/>
      <c r="O52"/>
      <c r="P52"/>
      <c r="Q52"/>
      <c r="R52"/>
      <c r="S52"/>
      <c r="T52" s="2" t="s">
        <v>184</v>
      </c>
      <c r="U52" t="s">
        <v>229</v>
      </c>
    </row>
    <row r="53" spans="1:22" x14ac:dyDescent="0.35">
      <c r="A53" s="25" t="s">
        <v>9</v>
      </c>
      <c r="B53" s="58">
        <v>4820</v>
      </c>
      <c r="C53" s="29" t="str">
        <f t="shared" si="0"/>
        <v>TMM 41229-4820</v>
      </c>
      <c r="D53" s="58" t="s">
        <v>0</v>
      </c>
      <c r="E53" s="25">
        <v>1458</v>
      </c>
      <c r="F53" s="25">
        <v>1787</v>
      </c>
      <c r="G53" s="25">
        <f t="shared" si="1"/>
        <v>1622.5</v>
      </c>
      <c r="H53" s="97" t="s">
        <v>15</v>
      </c>
      <c r="I53" s="32"/>
      <c r="J53" s="32"/>
      <c r="K53" s="32"/>
      <c r="M53" s="27"/>
      <c r="N53"/>
      <c r="O53"/>
      <c r="P53"/>
      <c r="Q53"/>
      <c r="R53"/>
      <c r="S53"/>
      <c r="T53" s="2" t="s">
        <v>184</v>
      </c>
      <c r="U53" t="s">
        <v>229</v>
      </c>
    </row>
    <row r="54" spans="1:22" x14ac:dyDescent="0.35">
      <c r="A54" s="25" t="s">
        <v>9</v>
      </c>
      <c r="B54" s="27">
        <v>4863</v>
      </c>
      <c r="C54" s="29" t="str">
        <f t="shared" si="0"/>
        <v>TMM 41229-4863</v>
      </c>
      <c r="D54" s="27" t="s">
        <v>50</v>
      </c>
      <c r="E54" s="29">
        <v>8704</v>
      </c>
      <c r="F54" s="29">
        <v>9033</v>
      </c>
      <c r="G54" s="25">
        <f t="shared" si="1"/>
        <v>8868.5</v>
      </c>
      <c r="H54" s="43" t="s">
        <v>223</v>
      </c>
      <c r="I54" s="28"/>
      <c r="J54" s="28"/>
      <c r="K54" s="28"/>
      <c r="L54" s="52">
        <v>1.726</v>
      </c>
      <c r="M54">
        <f>4.05*(L54^3.333)</f>
        <v>24.97537287762869</v>
      </c>
      <c r="N54"/>
      <c r="O54"/>
      <c r="P54"/>
      <c r="Q54"/>
      <c r="R54"/>
      <c r="S54"/>
      <c r="T54" s="2" t="s">
        <v>184</v>
      </c>
      <c r="V54" s="80"/>
    </row>
    <row r="55" spans="1:22" x14ac:dyDescent="0.35">
      <c r="A55" s="25" t="s">
        <v>9</v>
      </c>
      <c r="B55" s="27">
        <v>4864</v>
      </c>
      <c r="C55" s="29" t="str">
        <f t="shared" si="0"/>
        <v>TMM 41229-4864</v>
      </c>
      <c r="D55" s="27" t="s">
        <v>50</v>
      </c>
      <c r="E55" s="29">
        <v>8704</v>
      </c>
      <c r="F55" s="29">
        <v>9033</v>
      </c>
      <c r="G55" s="25">
        <f t="shared" si="1"/>
        <v>8868.5</v>
      </c>
      <c r="H55" s="43" t="s">
        <v>222</v>
      </c>
      <c r="I55" s="28"/>
      <c r="J55" s="28"/>
      <c r="K55" s="28"/>
      <c r="L55" s="53">
        <v>1.98</v>
      </c>
      <c r="M55">
        <f>4.05*(L55^3.333)</f>
        <v>39.467544049751865</v>
      </c>
      <c r="N55"/>
      <c r="O55"/>
      <c r="P55"/>
      <c r="Q55"/>
      <c r="R55"/>
      <c r="S55"/>
      <c r="T55" s="2" t="s">
        <v>184</v>
      </c>
    </row>
    <row r="56" spans="1:22" x14ac:dyDescent="0.35">
      <c r="A56" s="25" t="s">
        <v>9</v>
      </c>
      <c r="B56" s="27">
        <v>4865</v>
      </c>
      <c r="C56" s="29" t="str">
        <f t="shared" si="0"/>
        <v>TMM 41229-4865</v>
      </c>
      <c r="D56" s="27" t="s">
        <v>50</v>
      </c>
      <c r="E56" s="29">
        <v>8704</v>
      </c>
      <c r="F56" s="29">
        <v>9033</v>
      </c>
      <c r="G56" s="25">
        <f t="shared" si="1"/>
        <v>8868.5</v>
      </c>
      <c r="H56" s="43" t="s">
        <v>222</v>
      </c>
      <c r="I56" s="28"/>
      <c r="J56" s="28"/>
      <c r="K56" s="28"/>
      <c r="L56" s="53">
        <v>1.782</v>
      </c>
      <c r="M56">
        <f>4.05*(L56^3.333)</f>
        <v>27.779881338297141</v>
      </c>
      <c r="N56"/>
      <c r="O56"/>
      <c r="P56"/>
      <c r="Q56"/>
      <c r="R56"/>
      <c r="S56"/>
      <c r="T56" s="2" t="s">
        <v>184</v>
      </c>
    </row>
    <row r="57" spans="1:22" x14ac:dyDescent="0.35">
      <c r="A57" s="25" t="s">
        <v>9</v>
      </c>
      <c r="B57" s="27">
        <v>4866</v>
      </c>
      <c r="C57" s="29" t="str">
        <f t="shared" si="0"/>
        <v>TMM 41229-4866</v>
      </c>
      <c r="D57" s="27" t="s">
        <v>50</v>
      </c>
      <c r="E57" s="29">
        <v>8704</v>
      </c>
      <c r="F57" s="29">
        <v>9033</v>
      </c>
      <c r="G57" s="25">
        <f t="shared" si="1"/>
        <v>8868.5</v>
      </c>
      <c r="H57" s="96" t="s">
        <v>223</v>
      </c>
      <c r="I57" s="31"/>
      <c r="J57" s="31"/>
      <c r="K57" s="31"/>
      <c r="L57" s="53">
        <v>1.752</v>
      </c>
      <c r="M57">
        <f>4.05*(L57^3.333)</f>
        <v>26.251503672744995</v>
      </c>
      <c r="N57"/>
      <c r="O57"/>
      <c r="P57"/>
      <c r="Q57"/>
      <c r="R57"/>
      <c r="S57"/>
      <c r="T57" s="2" t="s">
        <v>184</v>
      </c>
      <c r="V57" s="80"/>
    </row>
    <row r="58" spans="1:22" x14ac:dyDescent="0.35">
      <c r="A58" s="25" t="s">
        <v>9</v>
      </c>
      <c r="B58" s="27">
        <v>4867</v>
      </c>
      <c r="C58" s="29" t="str">
        <f t="shared" si="0"/>
        <v>TMM 41229-4867</v>
      </c>
      <c r="D58" s="27" t="s">
        <v>50</v>
      </c>
      <c r="E58" s="29">
        <v>8704</v>
      </c>
      <c r="F58" s="29">
        <v>9033</v>
      </c>
      <c r="G58" s="25">
        <f t="shared" si="1"/>
        <v>8868.5</v>
      </c>
      <c r="H58" s="96" t="s">
        <v>222</v>
      </c>
      <c r="I58" s="31"/>
      <c r="J58" s="31"/>
      <c r="K58" s="31"/>
      <c r="L58" s="53">
        <v>1.6839999999999999</v>
      </c>
      <c r="M58">
        <f>4.05*(L58^3.333)</f>
        <v>23.006640152538747</v>
      </c>
      <c r="N58" s="64">
        <v>-17.150311764705883</v>
      </c>
      <c r="O58" s="63">
        <v>8.389694117647057</v>
      </c>
      <c r="P58" s="64">
        <v>27.723532598673561</v>
      </c>
      <c r="Q58" s="63">
        <v>9.6524044510373539</v>
      </c>
      <c r="R58" s="65">
        <v>2.8721892808474352</v>
      </c>
      <c r="S58"/>
      <c r="T58" s="2" t="s">
        <v>184</v>
      </c>
      <c r="U58" t="s">
        <v>228</v>
      </c>
    </row>
    <row r="59" spans="1:22" x14ac:dyDescent="0.35">
      <c r="A59" s="25" t="s">
        <v>9</v>
      </c>
      <c r="B59" s="27">
        <v>5072</v>
      </c>
      <c r="C59" s="29" t="str">
        <f t="shared" si="0"/>
        <v>TMM 41229-5072</v>
      </c>
      <c r="D59" s="27" t="s">
        <v>175</v>
      </c>
      <c r="E59" s="29">
        <v>5410</v>
      </c>
      <c r="F59" s="29">
        <v>5739</v>
      </c>
      <c r="G59" s="25">
        <f t="shared" si="1"/>
        <v>5574.5</v>
      </c>
      <c r="H59" s="98" t="s">
        <v>15</v>
      </c>
      <c r="I59" s="30"/>
      <c r="J59" s="30"/>
      <c r="K59" s="30"/>
      <c r="N59"/>
      <c r="O59"/>
      <c r="P59"/>
      <c r="Q59"/>
      <c r="R59"/>
      <c r="S59"/>
      <c r="T59" s="2" t="s">
        <v>184</v>
      </c>
      <c r="U59" t="s">
        <v>229</v>
      </c>
    </row>
    <row r="60" spans="1:22" x14ac:dyDescent="0.35">
      <c r="A60" s="25" t="s">
        <v>9</v>
      </c>
      <c r="B60" s="27">
        <v>5073</v>
      </c>
      <c r="C60" s="29" t="str">
        <f t="shared" si="0"/>
        <v>TMM 41229-5073</v>
      </c>
      <c r="D60" s="27" t="s">
        <v>175</v>
      </c>
      <c r="E60" s="29">
        <v>5410</v>
      </c>
      <c r="F60" s="29">
        <v>5739</v>
      </c>
      <c r="G60" s="25">
        <f t="shared" si="1"/>
        <v>5574.5</v>
      </c>
      <c r="H60" s="43" t="s">
        <v>222</v>
      </c>
      <c r="I60" s="28"/>
      <c r="J60" s="28"/>
      <c r="K60" s="28"/>
      <c r="L60" s="53">
        <v>1.7410000000000001</v>
      </c>
      <c r="M60">
        <f>4.05*(L60^3.333)</f>
        <v>25.706167162302268</v>
      </c>
      <c r="N60" s="57"/>
      <c r="O60" s="57"/>
      <c r="P60" s="57"/>
      <c r="Q60" s="57"/>
      <c r="R60" s="57"/>
      <c r="S60"/>
      <c r="T60" s="2" t="s">
        <v>184</v>
      </c>
    </row>
    <row r="61" spans="1:22" x14ac:dyDescent="0.35">
      <c r="A61" s="25" t="s">
        <v>9</v>
      </c>
      <c r="B61" s="27">
        <v>5075</v>
      </c>
      <c r="C61" s="29" t="str">
        <f t="shared" si="0"/>
        <v>TMM 41229-5075</v>
      </c>
      <c r="D61" s="27" t="s">
        <v>175</v>
      </c>
      <c r="E61" s="29">
        <v>5410</v>
      </c>
      <c r="F61" s="29">
        <v>5739</v>
      </c>
      <c r="G61" s="25">
        <f t="shared" si="1"/>
        <v>5574.5</v>
      </c>
      <c r="H61" s="43" t="s">
        <v>224</v>
      </c>
      <c r="I61" s="28"/>
      <c r="J61" s="28"/>
      <c r="K61" s="28"/>
      <c r="L61" s="53">
        <v>1.6930000000000001</v>
      </c>
      <c r="M61">
        <f>4.05*(L61^3.333)</f>
        <v>23.419017147655975</v>
      </c>
      <c r="N61"/>
      <c r="O61"/>
      <c r="P61"/>
      <c r="Q61"/>
      <c r="R61"/>
      <c r="S61"/>
      <c r="T61" s="2" t="s">
        <v>184</v>
      </c>
    </row>
    <row r="62" spans="1:22" x14ac:dyDescent="0.35">
      <c r="A62" s="25" t="s">
        <v>9</v>
      </c>
      <c r="B62" s="27">
        <v>5076</v>
      </c>
      <c r="C62" s="29" t="str">
        <f t="shared" si="0"/>
        <v>TMM 41229-5076</v>
      </c>
      <c r="D62" s="27" t="s">
        <v>175</v>
      </c>
      <c r="E62" s="29">
        <v>5410</v>
      </c>
      <c r="F62" s="29">
        <v>5739</v>
      </c>
      <c r="G62" s="25">
        <f t="shared" si="1"/>
        <v>5574.5</v>
      </c>
      <c r="H62" s="96" t="s">
        <v>224</v>
      </c>
      <c r="I62" s="31"/>
      <c r="J62" s="31"/>
      <c r="K62" s="31"/>
      <c r="L62" s="53">
        <v>1.976</v>
      </c>
      <c r="M62">
        <f>4.05*(L62^3.333)</f>
        <v>39.202421610676126</v>
      </c>
      <c r="N62"/>
      <c r="O62"/>
      <c r="P62"/>
      <c r="Q62"/>
      <c r="R62"/>
      <c r="S62"/>
      <c r="T62" s="2" t="s">
        <v>184</v>
      </c>
    </row>
    <row r="63" spans="1:22" x14ac:dyDescent="0.35">
      <c r="A63" s="25" t="s">
        <v>9</v>
      </c>
      <c r="B63" s="27">
        <v>5113</v>
      </c>
      <c r="C63" s="29" t="str">
        <f t="shared" si="0"/>
        <v>TMM 41229-5113</v>
      </c>
      <c r="D63" s="27" t="s">
        <v>68</v>
      </c>
      <c r="E63" s="29">
        <v>14859</v>
      </c>
      <c r="F63" s="29">
        <v>15095</v>
      </c>
      <c r="G63" s="25">
        <f t="shared" si="1"/>
        <v>14977</v>
      </c>
      <c r="H63" s="96" t="s">
        <v>223</v>
      </c>
      <c r="I63" s="31"/>
      <c r="J63" s="31"/>
      <c r="K63" s="31"/>
      <c r="L63" s="53">
        <v>1.8620000000000001</v>
      </c>
      <c r="M63">
        <f>4.05*(L63^3.333)</f>
        <v>32.158611230326962</v>
      </c>
      <c r="N63"/>
      <c r="O63"/>
      <c r="P63"/>
      <c r="Q63"/>
      <c r="R63"/>
      <c r="S63"/>
      <c r="T63" s="2" t="s">
        <v>184</v>
      </c>
      <c r="U63" t="s">
        <v>229</v>
      </c>
      <c r="V63" s="80"/>
    </row>
    <row r="64" spans="1:22" x14ac:dyDescent="0.35">
      <c r="A64" s="25" t="s">
        <v>9</v>
      </c>
      <c r="B64" s="27">
        <v>5228</v>
      </c>
      <c r="C64" s="29" t="str">
        <f t="shared" si="0"/>
        <v>TMM 41229-5228</v>
      </c>
      <c r="D64" s="27" t="s">
        <v>65</v>
      </c>
      <c r="E64" s="29">
        <v>14152</v>
      </c>
      <c r="F64" s="29">
        <v>14387</v>
      </c>
      <c r="G64" s="25">
        <f t="shared" si="1"/>
        <v>14269.5</v>
      </c>
      <c r="H64" s="27" t="s">
        <v>15</v>
      </c>
      <c r="I64" s="29"/>
      <c r="J64" s="29"/>
      <c r="K64" s="29"/>
      <c r="N64" s="64">
        <v>-22.238111764705881</v>
      </c>
      <c r="O64" s="68"/>
      <c r="P64" s="64">
        <v>17.091416499631595</v>
      </c>
      <c r="Q64" s="68">
        <v>4.8070751843597455</v>
      </c>
      <c r="R64" s="65">
        <v>3.5554710180610587</v>
      </c>
      <c r="S64"/>
      <c r="T64" s="2" t="s">
        <v>184</v>
      </c>
      <c r="U64" t="s">
        <v>220</v>
      </c>
    </row>
    <row r="65" spans="1:22" x14ac:dyDescent="0.35">
      <c r="A65" s="25" t="s">
        <v>9</v>
      </c>
      <c r="B65" s="27">
        <v>5229</v>
      </c>
      <c r="C65" s="29" t="str">
        <f t="shared" si="0"/>
        <v>TMM 41229-5229</v>
      </c>
      <c r="D65" s="27" t="s">
        <v>65</v>
      </c>
      <c r="E65" s="29">
        <v>14152</v>
      </c>
      <c r="F65" s="29">
        <v>14387</v>
      </c>
      <c r="G65" s="25">
        <f t="shared" si="1"/>
        <v>14269.5</v>
      </c>
      <c r="H65" s="96" t="s">
        <v>223</v>
      </c>
      <c r="I65" s="31"/>
      <c r="J65" s="31"/>
      <c r="K65" s="31"/>
      <c r="L65" s="52">
        <v>2.0209999999999999</v>
      </c>
      <c r="M65">
        <f>4.05*(L65^3.333)</f>
        <v>42.257864495119698</v>
      </c>
      <c r="N65"/>
      <c r="O65"/>
      <c r="P65"/>
      <c r="Q65"/>
      <c r="R65"/>
      <c r="S65"/>
      <c r="T65" s="2" t="s">
        <v>184</v>
      </c>
    </row>
    <row r="66" spans="1:22" x14ac:dyDescent="0.35">
      <c r="A66" s="25" t="s">
        <v>9</v>
      </c>
      <c r="B66" s="27">
        <v>5235</v>
      </c>
      <c r="C66" s="29" t="str">
        <f t="shared" ref="C66:C129" si="4">A66&amp;""&amp;B66</f>
        <v>TMM 41229-5235</v>
      </c>
      <c r="D66" s="27" t="s">
        <v>181</v>
      </c>
      <c r="E66" s="29">
        <v>6398</v>
      </c>
      <c r="F66" s="29">
        <v>6728</v>
      </c>
      <c r="G66" s="25">
        <f t="shared" ref="G66:G129" si="5">(F66+E66)/2</f>
        <v>6563</v>
      </c>
      <c r="H66" s="97" t="s">
        <v>15</v>
      </c>
      <c r="I66" s="32"/>
      <c r="J66" s="32"/>
      <c r="K66" s="32"/>
      <c r="N66" s="64">
        <v>-16.334211764705881</v>
      </c>
      <c r="O66" s="63">
        <v>7.4214941176470584</v>
      </c>
      <c r="P66" s="64">
        <v>41.942701892782217</v>
      </c>
      <c r="Q66" s="63">
        <v>14.203224904631513</v>
      </c>
      <c r="R66" s="65">
        <v>2.9530407477463214</v>
      </c>
      <c r="S66"/>
      <c r="T66" s="2" t="s">
        <v>184</v>
      </c>
    </row>
    <row r="67" spans="1:22" x14ac:dyDescent="0.35">
      <c r="A67" s="25" t="s">
        <v>9</v>
      </c>
      <c r="B67" s="27">
        <v>6324</v>
      </c>
      <c r="C67" s="29" t="str">
        <f t="shared" si="4"/>
        <v>TMM 41229-6324</v>
      </c>
      <c r="D67" s="27" t="s">
        <v>179</v>
      </c>
      <c r="E67" s="29">
        <v>7057</v>
      </c>
      <c r="F67" s="29">
        <v>7386</v>
      </c>
      <c r="G67" s="25">
        <f t="shared" si="5"/>
        <v>7221.5</v>
      </c>
      <c r="H67" s="43" t="s">
        <v>222</v>
      </c>
      <c r="I67" s="28"/>
      <c r="J67" s="28"/>
      <c r="K67" s="28"/>
      <c r="L67" s="52">
        <v>1.8460000000000001</v>
      </c>
      <c r="M67">
        <f>4.05*(L67^3.333)</f>
        <v>31.246779900068546</v>
      </c>
      <c r="N67" s="64">
        <v>-25.109111764705883</v>
      </c>
      <c r="O67" s="68"/>
      <c r="P67" s="64">
        <v>31.121799280955326</v>
      </c>
      <c r="Q67" s="68">
        <v>4.2944725147542258</v>
      </c>
      <c r="R67" s="65">
        <v>7.2469434078416581</v>
      </c>
      <c r="S67"/>
      <c r="T67" s="2" t="s">
        <v>184</v>
      </c>
      <c r="U67" s="92" t="s">
        <v>220</v>
      </c>
    </row>
    <row r="68" spans="1:22" x14ac:dyDescent="0.35">
      <c r="A68" s="25" t="s">
        <v>9</v>
      </c>
      <c r="B68" s="27">
        <v>6353</v>
      </c>
      <c r="C68" s="29" t="str">
        <f t="shared" si="4"/>
        <v>TMM 41229-6353</v>
      </c>
      <c r="D68" s="27" t="s">
        <v>179</v>
      </c>
      <c r="E68" s="29">
        <v>7057</v>
      </c>
      <c r="F68" s="29">
        <v>7386</v>
      </c>
      <c r="G68" s="25">
        <f t="shared" si="5"/>
        <v>7221.5</v>
      </c>
      <c r="H68" s="60" t="s">
        <v>15</v>
      </c>
      <c r="I68" s="25"/>
      <c r="J68" s="25"/>
      <c r="K68" s="25"/>
      <c r="N68"/>
      <c r="O68"/>
      <c r="P68"/>
      <c r="Q68"/>
      <c r="R68"/>
      <c r="S68"/>
      <c r="T68" s="2" t="s">
        <v>184</v>
      </c>
      <c r="U68" t="s">
        <v>229</v>
      </c>
    </row>
    <row r="69" spans="1:22" x14ac:dyDescent="0.35">
      <c r="A69" s="25" t="s">
        <v>9</v>
      </c>
      <c r="B69" s="27">
        <v>6354</v>
      </c>
      <c r="C69" s="29" t="str">
        <f t="shared" si="4"/>
        <v>TMM 41229-6354</v>
      </c>
      <c r="D69" s="27" t="s">
        <v>179</v>
      </c>
      <c r="E69" s="29">
        <v>7057</v>
      </c>
      <c r="F69" s="29">
        <v>7386</v>
      </c>
      <c r="G69" s="25">
        <f t="shared" si="5"/>
        <v>7221.5</v>
      </c>
      <c r="H69" s="60" t="s">
        <v>15</v>
      </c>
      <c r="I69" s="25"/>
      <c r="J69" s="25"/>
      <c r="K69" s="25"/>
      <c r="N69"/>
      <c r="O69"/>
      <c r="P69"/>
      <c r="Q69"/>
      <c r="R69"/>
      <c r="S69"/>
      <c r="T69" s="2" t="s">
        <v>184</v>
      </c>
      <c r="U69" t="s">
        <v>229</v>
      </c>
    </row>
    <row r="70" spans="1:22" x14ac:dyDescent="0.35">
      <c r="A70" s="25" t="s">
        <v>9</v>
      </c>
      <c r="B70" s="27">
        <v>6554</v>
      </c>
      <c r="C70" s="29" t="str">
        <f t="shared" si="4"/>
        <v>TMM 41229-6554</v>
      </c>
      <c r="D70" s="27" t="s">
        <v>50</v>
      </c>
      <c r="E70" s="29">
        <v>8704</v>
      </c>
      <c r="F70" s="29">
        <v>9033</v>
      </c>
      <c r="G70" s="25">
        <f t="shared" si="5"/>
        <v>8868.5</v>
      </c>
      <c r="H70" s="43" t="s">
        <v>223</v>
      </c>
      <c r="I70" s="28"/>
      <c r="J70" s="28"/>
      <c r="K70" s="28"/>
      <c r="L70" s="52">
        <v>1.7689999999999999</v>
      </c>
      <c r="M70">
        <f>4.05*(L70^3.333)</f>
        <v>27.110148113042371</v>
      </c>
      <c r="N70" s="64">
        <v>-18.504511764705882</v>
      </c>
      <c r="O70" s="63">
        <v>10.157994117647061</v>
      </c>
      <c r="P70" s="64">
        <v>30.94154044934097</v>
      </c>
      <c r="Q70" s="63">
        <v>11.025467440535937</v>
      </c>
      <c r="R70" s="65">
        <v>2.8063699445142918</v>
      </c>
      <c r="S70"/>
      <c r="T70" s="2" t="s">
        <v>184</v>
      </c>
      <c r="V70" s="80"/>
    </row>
    <row r="71" spans="1:22" x14ac:dyDescent="0.35">
      <c r="A71" s="25" t="s">
        <v>9</v>
      </c>
      <c r="B71" s="27">
        <v>6555</v>
      </c>
      <c r="C71" s="29" t="str">
        <f t="shared" si="4"/>
        <v>TMM 41229-6555</v>
      </c>
      <c r="D71" s="27" t="s">
        <v>50</v>
      </c>
      <c r="E71" s="29">
        <v>8704</v>
      </c>
      <c r="F71" s="29">
        <v>9033</v>
      </c>
      <c r="G71" s="25">
        <f t="shared" si="5"/>
        <v>8868.5</v>
      </c>
      <c r="H71" s="43" t="s">
        <v>222</v>
      </c>
      <c r="I71" s="28"/>
      <c r="J71" s="28"/>
      <c r="K71" s="28"/>
      <c r="L71" s="52">
        <v>1.726</v>
      </c>
      <c r="M71">
        <f>4.05*(L71^3.333)</f>
        <v>24.97537287762869</v>
      </c>
      <c r="N71"/>
      <c r="O71"/>
      <c r="P71"/>
      <c r="Q71"/>
      <c r="R71"/>
      <c r="S71"/>
      <c r="T71" s="2" t="s">
        <v>184</v>
      </c>
    </row>
    <row r="72" spans="1:22" x14ac:dyDescent="0.35">
      <c r="A72" s="25" t="s">
        <v>9</v>
      </c>
      <c r="B72" s="27">
        <v>7113</v>
      </c>
      <c r="C72" s="29" t="str">
        <f t="shared" si="4"/>
        <v>TMM 41229-7113</v>
      </c>
      <c r="D72" s="27" t="s">
        <v>52</v>
      </c>
      <c r="E72" s="29">
        <v>9363</v>
      </c>
      <c r="F72" s="29">
        <v>9692</v>
      </c>
      <c r="G72" s="25">
        <f t="shared" si="5"/>
        <v>9527.5</v>
      </c>
      <c r="H72" s="43" t="s">
        <v>223</v>
      </c>
      <c r="I72" s="28"/>
      <c r="J72" s="28"/>
      <c r="K72" s="28"/>
      <c r="L72" s="53">
        <v>1.855</v>
      </c>
      <c r="M72">
        <f>4.05*(L72^3.333)</f>
        <v>31.757425534115054</v>
      </c>
      <c r="N72"/>
      <c r="O72"/>
      <c r="P72"/>
      <c r="Q72"/>
      <c r="R72"/>
      <c r="S72"/>
      <c r="T72" s="2" t="s">
        <v>184</v>
      </c>
      <c r="V72" s="80"/>
    </row>
    <row r="73" spans="1:22" x14ac:dyDescent="0.35">
      <c r="A73" s="25" t="s">
        <v>9</v>
      </c>
      <c r="B73" s="27">
        <v>7114</v>
      </c>
      <c r="C73" s="29" t="str">
        <f t="shared" si="4"/>
        <v>TMM 41229-7114</v>
      </c>
      <c r="D73" s="27" t="s">
        <v>52</v>
      </c>
      <c r="E73" s="29">
        <v>9363</v>
      </c>
      <c r="F73" s="29">
        <v>9692</v>
      </c>
      <c r="G73" s="25">
        <f t="shared" si="5"/>
        <v>9527.5</v>
      </c>
      <c r="H73" s="27" t="s">
        <v>15</v>
      </c>
      <c r="I73" s="29"/>
      <c r="J73" s="29"/>
      <c r="K73" s="29"/>
      <c r="N73"/>
      <c r="O73"/>
      <c r="P73"/>
      <c r="Q73"/>
      <c r="R73"/>
      <c r="S73"/>
      <c r="T73" s="2" t="s">
        <v>184</v>
      </c>
    </row>
    <row r="74" spans="1:22" x14ac:dyDescent="0.35">
      <c r="A74" s="25" t="s">
        <v>9</v>
      </c>
      <c r="B74" s="27">
        <v>7115</v>
      </c>
      <c r="C74" s="29" t="str">
        <f t="shared" si="4"/>
        <v>TMM 41229-7115</v>
      </c>
      <c r="D74" s="27" t="s">
        <v>52</v>
      </c>
      <c r="E74" s="29">
        <v>9363</v>
      </c>
      <c r="F74" s="29">
        <v>9692</v>
      </c>
      <c r="G74" s="25">
        <f t="shared" si="5"/>
        <v>9527.5</v>
      </c>
      <c r="H74" s="96" t="s">
        <v>225</v>
      </c>
      <c r="I74" s="31"/>
      <c r="J74" s="31"/>
      <c r="K74" s="31"/>
      <c r="L74" s="53">
        <v>1.8380000000000001</v>
      </c>
      <c r="M74">
        <f>4.05*(L74^3.333)</f>
        <v>30.797722267431176</v>
      </c>
      <c r="N74"/>
      <c r="O74"/>
      <c r="P74"/>
      <c r="Q74"/>
      <c r="R74"/>
      <c r="S74"/>
      <c r="T74" s="2" t="s">
        <v>184</v>
      </c>
    </row>
    <row r="75" spans="1:22" x14ac:dyDescent="0.35">
      <c r="A75" s="25" t="s">
        <v>9</v>
      </c>
      <c r="B75" s="27">
        <v>7116</v>
      </c>
      <c r="C75" s="29" t="str">
        <f t="shared" si="4"/>
        <v>TMM 41229-7116</v>
      </c>
      <c r="D75" s="27" t="s">
        <v>52</v>
      </c>
      <c r="E75" s="29">
        <v>9363</v>
      </c>
      <c r="F75" s="29">
        <v>9692</v>
      </c>
      <c r="G75" s="25">
        <f t="shared" si="5"/>
        <v>9527.5</v>
      </c>
      <c r="H75" s="27" t="s">
        <v>15</v>
      </c>
      <c r="I75" s="29"/>
      <c r="J75" s="29"/>
      <c r="K75" s="29"/>
      <c r="N75"/>
      <c r="O75"/>
      <c r="P75"/>
      <c r="Q75"/>
      <c r="R75"/>
      <c r="S75"/>
      <c r="T75" s="2" t="s">
        <v>184</v>
      </c>
    </row>
    <row r="76" spans="1:22" x14ac:dyDescent="0.35">
      <c r="A76" s="25" t="s">
        <v>9</v>
      </c>
      <c r="B76" s="27">
        <v>7117</v>
      </c>
      <c r="C76" s="29" t="str">
        <f t="shared" si="4"/>
        <v>TMM 41229-7117</v>
      </c>
      <c r="D76" s="27" t="s">
        <v>52</v>
      </c>
      <c r="E76" s="29">
        <v>9363</v>
      </c>
      <c r="F76" s="29">
        <v>9692</v>
      </c>
      <c r="G76" s="25">
        <f t="shared" si="5"/>
        <v>9527.5</v>
      </c>
      <c r="H76" s="27" t="s">
        <v>15</v>
      </c>
      <c r="I76" s="29"/>
      <c r="J76" s="29"/>
      <c r="K76" s="29"/>
      <c r="N76"/>
      <c r="O76"/>
      <c r="P76"/>
      <c r="Q76"/>
      <c r="R76"/>
      <c r="S76"/>
      <c r="T76" s="2" t="s">
        <v>184</v>
      </c>
      <c r="U76" t="s">
        <v>229</v>
      </c>
    </row>
    <row r="77" spans="1:22" x14ac:dyDescent="0.35">
      <c r="A77" s="25" t="s">
        <v>9</v>
      </c>
      <c r="B77" s="27">
        <v>7266</v>
      </c>
      <c r="C77" s="29" t="str">
        <f t="shared" si="4"/>
        <v>TMM 41229-7266</v>
      </c>
      <c r="D77" s="27" t="s">
        <v>175</v>
      </c>
      <c r="E77" s="29">
        <v>5410</v>
      </c>
      <c r="F77" s="29">
        <v>5739</v>
      </c>
      <c r="G77" s="25">
        <f t="shared" si="5"/>
        <v>5574.5</v>
      </c>
      <c r="H77" s="43" t="s">
        <v>223</v>
      </c>
      <c r="I77" s="28"/>
      <c r="J77" s="28"/>
      <c r="K77" s="28"/>
      <c r="L77" s="52">
        <v>1.76</v>
      </c>
      <c r="M77">
        <f>4.05*(L77^3.333)</f>
        <v>26.653162371890982</v>
      </c>
      <c r="N77" s="67"/>
      <c r="O77" s="68"/>
      <c r="P77" s="67">
        <v>15.160094209250143</v>
      </c>
      <c r="Q77" s="68">
        <v>3.711995301441521</v>
      </c>
      <c r="R77" s="65">
        <v>4.084082273316147</v>
      </c>
      <c r="S77"/>
      <c r="T77" s="2" t="s">
        <v>184</v>
      </c>
      <c r="U77" s="92" t="s">
        <v>220</v>
      </c>
      <c r="V77" s="80"/>
    </row>
    <row r="78" spans="1:22" x14ac:dyDescent="0.35">
      <c r="A78" s="25" t="s">
        <v>9</v>
      </c>
      <c r="B78" s="27">
        <v>7267</v>
      </c>
      <c r="C78" s="29" t="str">
        <f t="shared" si="4"/>
        <v>TMM 41229-7267</v>
      </c>
      <c r="D78" s="27" t="s">
        <v>175</v>
      </c>
      <c r="E78" s="29">
        <v>5410</v>
      </c>
      <c r="F78" s="29">
        <v>5739</v>
      </c>
      <c r="G78" s="25">
        <f t="shared" si="5"/>
        <v>5574.5</v>
      </c>
      <c r="H78" s="43" t="s">
        <v>223</v>
      </c>
      <c r="I78" s="28"/>
      <c r="J78" s="28"/>
      <c r="K78" s="28"/>
      <c r="L78" s="52">
        <v>1.6819999999999999</v>
      </c>
      <c r="M78">
        <f>4.05*(L78^3.333)</f>
        <v>22.915696026335638</v>
      </c>
      <c r="N78"/>
      <c r="O78"/>
      <c r="P78"/>
      <c r="Q78"/>
      <c r="R78"/>
      <c r="S78"/>
      <c r="T78" s="2" t="s">
        <v>184</v>
      </c>
      <c r="U78" s="92" t="s">
        <v>220</v>
      </c>
      <c r="V78" s="80"/>
    </row>
    <row r="79" spans="1:22" x14ac:dyDescent="0.35">
      <c r="A79" s="25" t="s">
        <v>9</v>
      </c>
      <c r="B79" s="27">
        <v>7268</v>
      </c>
      <c r="C79" s="29" t="str">
        <f t="shared" si="4"/>
        <v>TMM 41229-7268</v>
      </c>
      <c r="D79" s="27" t="s">
        <v>175</v>
      </c>
      <c r="E79" s="29">
        <v>5410</v>
      </c>
      <c r="F79" s="29">
        <v>5739</v>
      </c>
      <c r="G79" s="25">
        <f t="shared" si="5"/>
        <v>5574.5</v>
      </c>
      <c r="H79" s="43" t="s">
        <v>223</v>
      </c>
      <c r="I79" s="28"/>
      <c r="J79" s="28"/>
      <c r="K79" s="28"/>
      <c r="L79" s="52">
        <v>1.782</v>
      </c>
      <c r="M79">
        <f>4.05*(L79^3.333)</f>
        <v>27.779881338297141</v>
      </c>
      <c r="N79" s="64">
        <v>-23.831211764705881</v>
      </c>
      <c r="O79" s="68"/>
      <c r="P79" s="64">
        <v>21.697270702073425</v>
      </c>
      <c r="Q79" s="68">
        <v>3.220781627757634</v>
      </c>
      <c r="R79" s="65">
        <v>6.7366475625295514</v>
      </c>
      <c r="S79"/>
      <c r="T79" s="2" t="s">
        <v>184</v>
      </c>
      <c r="U79" s="92" t="s">
        <v>220</v>
      </c>
      <c r="V79" s="80"/>
    </row>
    <row r="80" spans="1:22" x14ac:dyDescent="0.35">
      <c r="A80" s="25" t="s">
        <v>9</v>
      </c>
      <c r="B80" s="27">
        <v>7269</v>
      </c>
      <c r="C80" s="29" t="str">
        <f t="shared" si="4"/>
        <v>TMM 41229-7269</v>
      </c>
      <c r="D80" s="27" t="s">
        <v>175</v>
      </c>
      <c r="E80" s="29">
        <v>5410</v>
      </c>
      <c r="F80" s="29">
        <v>5739</v>
      </c>
      <c r="G80" s="25">
        <f t="shared" si="5"/>
        <v>5574.5</v>
      </c>
      <c r="H80" s="96" t="s">
        <v>223</v>
      </c>
      <c r="I80" s="31"/>
      <c r="J80" s="31"/>
      <c r="K80" s="31"/>
      <c r="L80" s="52">
        <v>1.7310000000000001</v>
      </c>
      <c r="M80">
        <f>4.05*(L80^3.333)</f>
        <v>25.217332826848047</v>
      </c>
      <c r="N80"/>
      <c r="O80"/>
      <c r="P80"/>
      <c r="Q80"/>
      <c r="R80"/>
      <c r="S80"/>
      <c r="T80" s="2" t="s">
        <v>184</v>
      </c>
      <c r="V80" s="80"/>
    </row>
    <row r="81" spans="1:21" x14ac:dyDescent="0.35">
      <c r="A81" s="25" t="s">
        <v>9</v>
      </c>
      <c r="B81" s="27">
        <v>7270</v>
      </c>
      <c r="C81" s="29" t="str">
        <f t="shared" si="4"/>
        <v>TMM 41229-7270</v>
      </c>
      <c r="D81" s="27" t="s">
        <v>175</v>
      </c>
      <c r="E81" s="29">
        <v>5410</v>
      </c>
      <c r="F81" s="29">
        <v>5739</v>
      </c>
      <c r="G81" s="25">
        <f t="shared" si="5"/>
        <v>5574.5</v>
      </c>
      <c r="H81" s="43" t="s">
        <v>222</v>
      </c>
      <c r="I81" s="28"/>
      <c r="J81" s="28"/>
      <c r="K81" s="28"/>
      <c r="L81" s="52">
        <v>1.95</v>
      </c>
      <c r="M81">
        <f>4.05*(L81^3.333)</f>
        <v>37.50942294382115</v>
      </c>
      <c r="N81"/>
      <c r="O81"/>
      <c r="P81"/>
      <c r="Q81"/>
      <c r="R81"/>
      <c r="S81"/>
      <c r="T81" s="2" t="s">
        <v>184</v>
      </c>
    </row>
    <row r="82" spans="1:21" x14ac:dyDescent="0.35">
      <c r="A82" s="25" t="s">
        <v>9</v>
      </c>
      <c r="B82" s="27">
        <v>7271</v>
      </c>
      <c r="C82" s="29" t="str">
        <f t="shared" si="4"/>
        <v>TMM 41229-7271</v>
      </c>
      <c r="D82" s="27" t="s">
        <v>175</v>
      </c>
      <c r="E82" s="29">
        <v>5410</v>
      </c>
      <c r="F82" s="29">
        <v>5739</v>
      </c>
      <c r="G82" s="25">
        <f t="shared" si="5"/>
        <v>5574.5</v>
      </c>
      <c r="H82" s="97" t="s">
        <v>15</v>
      </c>
      <c r="I82" s="32"/>
      <c r="J82" s="32"/>
      <c r="K82" s="32"/>
      <c r="N82"/>
      <c r="O82"/>
      <c r="P82"/>
      <c r="Q82"/>
      <c r="R82"/>
      <c r="S82"/>
      <c r="T82" s="2" t="s">
        <v>184</v>
      </c>
    </row>
    <row r="83" spans="1:21" x14ac:dyDescent="0.35">
      <c r="A83" s="25" t="s">
        <v>9</v>
      </c>
      <c r="B83" s="27">
        <v>7272</v>
      </c>
      <c r="C83" s="29" t="str">
        <f t="shared" si="4"/>
        <v>TMM 41229-7272</v>
      </c>
      <c r="D83" s="27" t="s">
        <v>175</v>
      </c>
      <c r="E83" s="29">
        <v>5410</v>
      </c>
      <c r="F83" s="29">
        <v>5739</v>
      </c>
      <c r="G83" s="25">
        <f t="shared" si="5"/>
        <v>5574.5</v>
      </c>
      <c r="H83" s="97" t="s">
        <v>15</v>
      </c>
      <c r="I83" s="32"/>
      <c r="J83" s="32"/>
      <c r="K83" s="32"/>
      <c r="N83"/>
      <c r="O83"/>
      <c r="P83"/>
      <c r="Q83"/>
      <c r="R83"/>
      <c r="S83"/>
      <c r="T83" s="2" t="s">
        <v>184</v>
      </c>
    </row>
    <row r="84" spans="1:21" x14ac:dyDescent="0.35">
      <c r="A84" s="29" t="s">
        <v>9</v>
      </c>
      <c r="B84" s="27">
        <v>7273</v>
      </c>
      <c r="C84" s="29" t="str">
        <f t="shared" si="4"/>
        <v>TMM 41229-7273</v>
      </c>
      <c r="D84" s="27" t="s">
        <v>175</v>
      </c>
      <c r="E84" s="29">
        <v>5410</v>
      </c>
      <c r="F84" s="29">
        <v>5739</v>
      </c>
      <c r="G84" s="29">
        <f t="shared" si="5"/>
        <v>5574.5</v>
      </c>
      <c r="H84" s="96" t="s">
        <v>225</v>
      </c>
      <c r="I84" s="31"/>
      <c r="J84" s="31"/>
      <c r="K84" s="31"/>
      <c r="L84" s="53">
        <v>1.91</v>
      </c>
      <c r="M84" s="57">
        <f>4.05*(L84^3.333)</f>
        <v>35.005737859632639</v>
      </c>
      <c r="N84" s="57"/>
      <c r="O84" s="57"/>
      <c r="P84" s="57"/>
      <c r="Q84" s="57"/>
      <c r="R84" s="57"/>
      <c r="S84" s="57"/>
      <c r="T84" s="76" t="s">
        <v>184</v>
      </c>
      <c r="U84" t="s">
        <v>229</v>
      </c>
    </row>
    <row r="85" spans="1:21" x14ac:dyDescent="0.35">
      <c r="A85" s="25" t="s">
        <v>9</v>
      </c>
      <c r="B85" s="27">
        <v>7274</v>
      </c>
      <c r="C85" s="29" t="str">
        <f t="shared" si="4"/>
        <v>TMM 41229-7274</v>
      </c>
      <c r="D85" s="27" t="s">
        <v>175</v>
      </c>
      <c r="E85" s="29">
        <v>5410</v>
      </c>
      <c r="F85" s="29">
        <v>5739</v>
      </c>
      <c r="G85" s="25">
        <f t="shared" si="5"/>
        <v>5574.5</v>
      </c>
      <c r="H85" s="96" t="s">
        <v>225</v>
      </c>
      <c r="I85" s="31"/>
      <c r="J85" s="31"/>
      <c r="K85" s="31"/>
      <c r="L85" s="52">
        <v>2.0670000000000002</v>
      </c>
      <c r="M85">
        <f>4.05*(L85^3.333)</f>
        <v>45.549627720658542</v>
      </c>
      <c r="N85"/>
      <c r="O85"/>
      <c r="P85"/>
      <c r="Q85"/>
      <c r="R85"/>
      <c r="S85"/>
      <c r="T85" s="2" t="s">
        <v>184</v>
      </c>
    </row>
    <row r="86" spans="1:21" x14ac:dyDescent="0.35">
      <c r="A86" s="25" t="s">
        <v>9</v>
      </c>
      <c r="B86" s="27">
        <v>7275</v>
      </c>
      <c r="C86" s="29" t="str">
        <f t="shared" si="4"/>
        <v>TMM 41229-7275</v>
      </c>
      <c r="D86" s="27" t="s">
        <v>175</v>
      </c>
      <c r="E86" s="29">
        <v>5410</v>
      </c>
      <c r="F86" s="29">
        <v>5739</v>
      </c>
      <c r="G86" s="25">
        <f t="shared" si="5"/>
        <v>5574.5</v>
      </c>
      <c r="H86" s="96" t="s">
        <v>225</v>
      </c>
      <c r="I86" s="31"/>
      <c r="J86" s="31"/>
      <c r="K86" s="31"/>
      <c r="L86" s="52">
        <v>1.9419999999999999</v>
      </c>
      <c r="M86">
        <f>4.05*(L86^3.333)</f>
        <v>36.998974938377231</v>
      </c>
      <c r="N86"/>
      <c r="O86"/>
      <c r="P86"/>
      <c r="Q86"/>
      <c r="R86"/>
      <c r="S86"/>
      <c r="T86" s="2" t="s">
        <v>184</v>
      </c>
    </row>
    <row r="87" spans="1:21" x14ac:dyDescent="0.35">
      <c r="A87" s="25" t="s">
        <v>9</v>
      </c>
      <c r="B87" s="27">
        <v>7276</v>
      </c>
      <c r="C87" s="29" t="str">
        <f t="shared" si="4"/>
        <v>TMM 41229-7276</v>
      </c>
      <c r="D87" s="27" t="s">
        <v>175</v>
      </c>
      <c r="E87" s="29">
        <v>5410</v>
      </c>
      <c r="F87" s="29">
        <v>5739</v>
      </c>
      <c r="G87" s="25">
        <f t="shared" si="5"/>
        <v>5574.5</v>
      </c>
      <c r="H87" s="43" t="s">
        <v>225</v>
      </c>
      <c r="I87" s="28"/>
      <c r="J87" s="28"/>
      <c r="K87" s="28"/>
      <c r="L87" s="52">
        <v>1.962</v>
      </c>
      <c r="M87">
        <f>4.05*(L87^3.333)</f>
        <v>38.284307899350203</v>
      </c>
      <c r="N87"/>
      <c r="O87"/>
      <c r="P87"/>
      <c r="Q87"/>
      <c r="R87"/>
      <c r="S87"/>
      <c r="T87" s="2" t="s">
        <v>184</v>
      </c>
    </row>
    <row r="88" spans="1:21" x14ac:dyDescent="0.35">
      <c r="A88" s="25" t="s">
        <v>9</v>
      </c>
      <c r="B88" s="27">
        <v>7292</v>
      </c>
      <c r="C88" s="29" t="str">
        <f t="shared" si="4"/>
        <v>TMM 41229-7292</v>
      </c>
      <c r="D88" s="27" t="s">
        <v>175</v>
      </c>
      <c r="E88" s="29">
        <v>5410</v>
      </c>
      <c r="F88" s="29">
        <v>5739</v>
      </c>
      <c r="G88" s="25">
        <f t="shared" si="5"/>
        <v>5574.5</v>
      </c>
      <c r="H88" s="60" t="s">
        <v>15</v>
      </c>
      <c r="I88" s="25"/>
      <c r="J88" s="25"/>
      <c r="K88" s="25"/>
      <c r="N88"/>
      <c r="O88"/>
      <c r="P88"/>
      <c r="Q88"/>
      <c r="R88"/>
      <c r="S88"/>
      <c r="T88" s="2" t="s">
        <v>184</v>
      </c>
      <c r="U88" t="s">
        <v>229</v>
      </c>
    </row>
    <row r="89" spans="1:21" x14ac:dyDescent="0.35">
      <c r="A89" s="25" t="s">
        <v>9</v>
      </c>
      <c r="B89" s="27">
        <v>7293</v>
      </c>
      <c r="C89" s="29" t="str">
        <f t="shared" si="4"/>
        <v>TMM 41229-7293</v>
      </c>
      <c r="D89" s="27" t="s">
        <v>175</v>
      </c>
      <c r="E89" s="29">
        <v>5410</v>
      </c>
      <c r="F89" s="29">
        <v>5739</v>
      </c>
      <c r="G89" s="25">
        <f t="shared" si="5"/>
        <v>5574.5</v>
      </c>
      <c r="H89" s="60" t="s">
        <v>15</v>
      </c>
      <c r="I89" s="25"/>
      <c r="J89" s="25"/>
      <c r="K89" s="25"/>
      <c r="N89"/>
      <c r="O89"/>
      <c r="P89"/>
      <c r="Q89"/>
      <c r="R89"/>
      <c r="S89"/>
      <c r="T89" s="2" t="s">
        <v>184</v>
      </c>
      <c r="U89" t="s">
        <v>229</v>
      </c>
    </row>
    <row r="90" spans="1:21" x14ac:dyDescent="0.35">
      <c r="A90" s="25" t="s">
        <v>9</v>
      </c>
      <c r="B90" s="27">
        <v>7296</v>
      </c>
      <c r="C90" s="29" t="str">
        <f t="shared" si="4"/>
        <v>TMM 41229-7296</v>
      </c>
      <c r="D90" s="27" t="s">
        <v>175</v>
      </c>
      <c r="E90" s="29">
        <v>5410</v>
      </c>
      <c r="F90" s="29">
        <v>5739</v>
      </c>
      <c r="G90" s="25">
        <f t="shared" si="5"/>
        <v>5574.5</v>
      </c>
      <c r="H90" s="60" t="s">
        <v>15</v>
      </c>
      <c r="I90" s="25"/>
      <c r="J90" s="25"/>
      <c r="K90" s="25"/>
      <c r="N90"/>
      <c r="O90"/>
      <c r="P90"/>
      <c r="Q90"/>
      <c r="R90"/>
      <c r="S90"/>
      <c r="T90" s="2" t="s">
        <v>184</v>
      </c>
      <c r="U90" t="s">
        <v>229</v>
      </c>
    </row>
    <row r="91" spans="1:21" x14ac:dyDescent="0.35">
      <c r="A91" s="25" t="s">
        <v>9</v>
      </c>
      <c r="B91" s="27">
        <v>7297</v>
      </c>
      <c r="C91" s="29" t="str">
        <f t="shared" si="4"/>
        <v>TMM 41229-7297</v>
      </c>
      <c r="D91" s="27" t="s">
        <v>175</v>
      </c>
      <c r="E91" s="29">
        <v>5410</v>
      </c>
      <c r="F91" s="29">
        <v>5739</v>
      </c>
      <c r="G91" s="25">
        <f t="shared" si="5"/>
        <v>5574.5</v>
      </c>
      <c r="H91" s="60" t="s">
        <v>15</v>
      </c>
      <c r="I91" s="25"/>
      <c r="J91" s="25"/>
      <c r="K91" s="25"/>
      <c r="N91"/>
      <c r="O91"/>
      <c r="P91"/>
      <c r="Q91"/>
      <c r="R91"/>
      <c r="S91"/>
      <c r="T91" s="2" t="s">
        <v>184</v>
      </c>
      <c r="U91" t="s">
        <v>229</v>
      </c>
    </row>
    <row r="92" spans="1:21" x14ac:dyDescent="0.35">
      <c r="A92" s="25" t="s">
        <v>9</v>
      </c>
      <c r="B92" s="27">
        <v>7448</v>
      </c>
      <c r="C92" s="29" t="str">
        <f t="shared" si="4"/>
        <v>TMM 41229-7448</v>
      </c>
      <c r="D92" s="27" t="s">
        <v>52</v>
      </c>
      <c r="E92" s="29">
        <v>9363</v>
      </c>
      <c r="F92" s="29">
        <v>9692</v>
      </c>
      <c r="G92" s="25">
        <f t="shared" si="5"/>
        <v>9527.5</v>
      </c>
      <c r="H92" s="96" t="s">
        <v>224</v>
      </c>
      <c r="I92" s="31"/>
      <c r="J92" s="31"/>
      <c r="K92" s="31"/>
      <c r="L92" s="52">
        <v>1.8340000000000001</v>
      </c>
      <c r="M92">
        <f>4.05*(L92^3.333)</f>
        <v>30.574896428428278</v>
      </c>
      <c r="N92"/>
      <c r="O92"/>
      <c r="P92"/>
      <c r="Q92"/>
      <c r="R92"/>
      <c r="S92"/>
      <c r="T92" s="2" t="s">
        <v>184</v>
      </c>
    </row>
    <row r="93" spans="1:21" x14ac:dyDescent="0.35">
      <c r="A93" s="25" t="s">
        <v>9</v>
      </c>
      <c r="B93" s="27">
        <v>7489</v>
      </c>
      <c r="C93" s="29" t="str">
        <f t="shared" si="4"/>
        <v>TMM 41229-7489</v>
      </c>
      <c r="D93" s="27" t="s">
        <v>56</v>
      </c>
      <c r="E93" s="29">
        <v>10680</v>
      </c>
      <c r="F93" s="29">
        <v>11010</v>
      </c>
      <c r="G93" s="25">
        <f t="shared" si="5"/>
        <v>10845</v>
      </c>
      <c r="H93" s="27" t="s">
        <v>15</v>
      </c>
      <c r="I93" s="29"/>
      <c r="J93" s="29"/>
      <c r="K93" s="29"/>
      <c r="N93"/>
      <c r="O93"/>
      <c r="P93"/>
      <c r="Q93"/>
      <c r="R93"/>
      <c r="S93"/>
      <c r="T93" s="2" t="s">
        <v>184</v>
      </c>
    </row>
    <row r="94" spans="1:21" x14ac:dyDescent="0.35">
      <c r="A94" s="25" t="s">
        <v>9</v>
      </c>
      <c r="B94" s="27">
        <v>7490</v>
      </c>
      <c r="C94" s="29" t="str">
        <f t="shared" si="4"/>
        <v>TMM 41229-7490</v>
      </c>
      <c r="D94" s="27" t="s">
        <v>56</v>
      </c>
      <c r="E94" s="29">
        <v>10680</v>
      </c>
      <c r="F94" s="29">
        <v>11010</v>
      </c>
      <c r="G94" s="25">
        <f t="shared" si="5"/>
        <v>10845</v>
      </c>
      <c r="H94" s="27" t="s">
        <v>15</v>
      </c>
      <c r="I94" s="29"/>
      <c r="J94" s="29"/>
      <c r="K94" s="29"/>
      <c r="N94"/>
      <c r="O94"/>
      <c r="P94"/>
      <c r="Q94"/>
      <c r="R94"/>
      <c r="S94"/>
      <c r="T94" s="2" t="s">
        <v>184</v>
      </c>
    </row>
    <row r="95" spans="1:21" x14ac:dyDescent="0.35">
      <c r="A95" s="25" t="s">
        <v>9</v>
      </c>
      <c r="B95" s="27">
        <v>7491</v>
      </c>
      <c r="C95" s="29" t="str">
        <f t="shared" si="4"/>
        <v>TMM 41229-7491</v>
      </c>
      <c r="D95" s="27" t="s">
        <v>56</v>
      </c>
      <c r="E95" s="29">
        <v>10680</v>
      </c>
      <c r="F95" s="29">
        <v>11010</v>
      </c>
      <c r="G95" s="25">
        <f t="shared" si="5"/>
        <v>10845</v>
      </c>
      <c r="H95" s="27" t="s">
        <v>15</v>
      </c>
      <c r="I95" s="29"/>
      <c r="J95" s="29"/>
      <c r="K95" s="29"/>
      <c r="N95"/>
      <c r="O95"/>
      <c r="P95"/>
      <c r="Q95"/>
      <c r="R95"/>
      <c r="S95"/>
      <c r="T95" s="2" t="s">
        <v>184</v>
      </c>
    </row>
    <row r="96" spans="1:21" x14ac:dyDescent="0.35">
      <c r="A96" s="25" t="s">
        <v>9</v>
      </c>
      <c r="B96" s="27">
        <v>7568</v>
      </c>
      <c r="C96" s="29" t="str">
        <f t="shared" si="4"/>
        <v>TMM 41229-7568</v>
      </c>
      <c r="D96" s="27" t="s">
        <v>56</v>
      </c>
      <c r="E96" s="29">
        <v>10680</v>
      </c>
      <c r="F96" s="29">
        <v>11010</v>
      </c>
      <c r="G96" s="25">
        <f t="shared" si="5"/>
        <v>10845</v>
      </c>
      <c r="H96" s="27" t="s">
        <v>15</v>
      </c>
      <c r="I96" s="29"/>
      <c r="J96" s="29"/>
      <c r="K96" s="29"/>
      <c r="N96"/>
      <c r="O96"/>
      <c r="P96"/>
      <c r="Q96"/>
      <c r="R96"/>
      <c r="S96"/>
      <c r="T96" s="2" t="s">
        <v>184</v>
      </c>
    </row>
    <row r="97" spans="1:22" x14ac:dyDescent="0.35">
      <c r="A97" s="25" t="s">
        <v>9</v>
      </c>
      <c r="B97" s="27">
        <v>7569</v>
      </c>
      <c r="C97" s="29" t="str">
        <f t="shared" si="4"/>
        <v>TMM 41229-7569</v>
      </c>
      <c r="D97" s="27" t="s">
        <v>56</v>
      </c>
      <c r="E97" s="29">
        <v>10680</v>
      </c>
      <c r="F97" s="29">
        <v>11010</v>
      </c>
      <c r="G97" s="25">
        <f t="shared" si="5"/>
        <v>10845</v>
      </c>
      <c r="H97" s="27" t="s">
        <v>15</v>
      </c>
      <c r="I97" s="29"/>
      <c r="J97" s="29"/>
      <c r="K97" s="29"/>
      <c r="N97"/>
      <c r="O97"/>
      <c r="P97"/>
      <c r="Q97"/>
      <c r="R97"/>
      <c r="S97"/>
      <c r="T97" s="2" t="s">
        <v>184</v>
      </c>
    </row>
    <row r="98" spans="1:22" x14ac:dyDescent="0.35">
      <c r="A98" s="25" t="s">
        <v>9</v>
      </c>
      <c r="B98" s="27">
        <v>7570</v>
      </c>
      <c r="C98" s="29" t="str">
        <f t="shared" si="4"/>
        <v>TMM 41229-7570</v>
      </c>
      <c r="D98" s="27" t="s">
        <v>56</v>
      </c>
      <c r="E98" s="29">
        <v>10680</v>
      </c>
      <c r="F98" s="29">
        <v>11010</v>
      </c>
      <c r="G98" s="25">
        <f t="shared" si="5"/>
        <v>10845</v>
      </c>
      <c r="H98" s="27" t="s">
        <v>15</v>
      </c>
      <c r="I98" s="29"/>
      <c r="J98" s="29"/>
      <c r="K98" s="29"/>
      <c r="N98"/>
      <c r="O98"/>
      <c r="P98"/>
      <c r="Q98"/>
      <c r="R98"/>
      <c r="S98"/>
      <c r="T98" s="2" t="s">
        <v>184</v>
      </c>
    </row>
    <row r="99" spans="1:22" x14ac:dyDescent="0.35">
      <c r="A99" s="25" t="s">
        <v>9</v>
      </c>
      <c r="B99" s="27">
        <v>7571</v>
      </c>
      <c r="C99" s="29" t="str">
        <f t="shared" si="4"/>
        <v>TMM 41229-7571</v>
      </c>
      <c r="D99" s="27" t="s">
        <v>56</v>
      </c>
      <c r="E99" s="29">
        <v>10680</v>
      </c>
      <c r="F99" s="29">
        <v>11010</v>
      </c>
      <c r="G99" s="25">
        <f t="shared" si="5"/>
        <v>10845</v>
      </c>
      <c r="H99" s="27" t="s">
        <v>15</v>
      </c>
      <c r="I99" s="29"/>
      <c r="J99" s="29"/>
      <c r="K99" s="29"/>
      <c r="N99"/>
      <c r="O99"/>
      <c r="P99"/>
      <c r="Q99"/>
      <c r="R99"/>
      <c r="S99"/>
      <c r="T99" s="2" t="s">
        <v>184</v>
      </c>
    </row>
    <row r="100" spans="1:22" x14ac:dyDescent="0.35">
      <c r="A100" s="25" t="s">
        <v>9</v>
      </c>
      <c r="B100" s="27">
        <v>7572</v>
      </c>
      <c r="C100" s="29" t="str">
        <f t="shared" si="4"/>
        <v>TMM 41229-7572</v>
      </c>
      <c r="D100" s="27" t="s">
        <v>56</v>
      </c>
      <c r="E100" s="29">
        <v>10680</v>
      </c>
      <c r="F100" s="29">
        <v>11010</v>
      </c>
      <c r="G100" s="25">
        <f t="shared" si="5"/>
        <v>10845</v>
      </c>
      <c r="H100" s="27" t="s">
        <v>15</v>
      </c>
      <c r="I100" s="29"/>
      <c r="J100" s="29"/>
      <c r="K100" s="29"/>
      <c r="N100"/>
      <c r="O100"/>
      <c r="P100"/>
      <c r="Q100"/>
      <c r="R100"/>
      <c r="S100"/>
      <c r="T100" s="2" t="s">
        <v>184</v>
      </c>
    </row>
    <row r="101" spans="1:22" s="113" customFormat="1" x14ac:dyDescent="0.35">
      <c r="A101" s="110" t="s">
        <v>9</v>
      </c>
      <c r="B101" s="111">
        <v>7652</v>
      </c>
      <c r="C101" s="110" t="str">
        <f t="shared" si="4"/>
        <v>TMM 41229-7652</v>
      </c>
      <c r="D101" s="111" t="s">
        <v>2</v>
      </c>
      <c r="E101" s="110">
        <v>3434</v>
      </c>
      <c r="F101" s="110">
        <v>3763</v>
      </c>
      <c r="G101" s="110">
        <f t="shared" si="5"/>
        <v>3598.5</v>
      </c>
      <c r="H101" s="112" t="s">
        <v>15</v>
      </c>
      <c r="L101" s="110"/>
      <c r="M101" s="114"/>
      <c r="N101" s="115">
        <v>-20.191911764705882</v>
      </c>
      <c r="O101" s="116">
        <v>5.2580941176470581</v>
      </c>
      <c r="P101" s="115">
        <v>28.973366134391256</v>
      </c>
      <c r="Q101" s="116">
        <v>8.2353270327563362</v>
      </c>
      <c r="R101" s="117">
        <v>3.5181803975905943</v>
      </c>
      <c r="T101" s="112" t="s">
        <v>184</v>
      </c>
      <c r="U101" s="110"/>
    </row>
    <row r="102" spans="1:22" x14ac:dyDescent="0.35">
      <c r="A102" s="25" t="s">
        <v>9</v>
      </c>
      <c r="B102" s="27">
        <v>7676</v>
      </c>
      <c r="C102" s="29" t="str">
        <f t="shared" si="4"/>
        <v>TMM 41229-7676</v>
      </c>
      <c r="D102" s="27" t="s">
        <v>179</v>
      </c>
      <c r="E102" s="29">
        <v>7057</v>
      </c>
      <c r="F102" s="29">
        <v>7386</v>
      </c>
      <c r="G102" s="25">
        <f t="shared" si="5"/>
        <v>7221.5</v>
      </c>
      <c r="H102" s="2" t="s">
        <v>15</v>
      </c>
      <c r="N102"/>
      <c r="O102"/>
      <c r="P102"/>
      <c r="Q102"/>
      <c r="R102"/>
      <c r="S102"/>
      <c r="T102" s="2" t="s">
        <v>184</v>
      </c>
      <c r="U102" t="s">
        <v>229</v>
      </c>
    </row>
    <row r="103" spans="1:22" x14ac:dyDescent="0.35">
      <c r="A103" s="25" t="s">
        <v>9</v>
      </c>
      <c r="B103" s="27">
        <v>7677</v>
      </c>
      <c r="C103" s="29" t="str">
        <f t="shared" si="4"/>
        <v>TMM 41229-7677</v>
      </c>
      <c r="D103" s="27" t="s">
        <v>179</v>
      </c>
      <c r="E103" s="29">
        <v>7057</v>
      </c>
      <c r="F103" s="29">
        <v>7386</v>
      </c>
      <c r="G103" s="25">
        <f t="shared" si="5"/>
        <v>7221.5</v>
      </c>
      <c r="H103" s="5" t="s">
        <v>225</v>
      </c>
      <c r="I103" s="33"/>
      <c r="J103" s="33"/>
      <c r="K103" s="33"/>
      <c r="L103" s="54">
        <v>1.9750000000000001</v>
      </c>
      <c r="M103">
        <f>4.05*(L103^3.333)</f>
        <v>39.136336309793393</v>
      </c>
      <c r="N103"/>
      <c r="O103"/>
      <c r="P103"/>
      <c r="Q103"/>
      <c r="R103"/>
      <c r="S103"/>
      <c r="T103" s="2" t="s">
        <v>184</v>
      </c>
      <c r="U103" s="25"/>
    </row>
    <row r="104" spans="1:22" x14ac:dyDescent="0.35">
      <c r="A104" t="s">
        <v>9</v>
      </c>
      <c r="B104" s="27">
        <v>7678</v>
      </c>
      <c r="C104" s="29" t="str">
        <f t="shared" si="4"/>
        <v>TMM 41229-7678</v>
      </c>
      <c r="D104" s="27" t="s">
        <v>179</v>
      </c>
      <c r="E104" s="29">
        <v>7057</v>
      </c>
      <c r="F104" s="29">
        <v>7386</v>
      </c>
      <c r="G104" s="25">
        <f t="shared" si="5"/>
        <v>7221.5</v>
      </c>
      <c r="H104" s="5" t="s">
        <v>225</v>
      </c>
      <c r="I104" s="33"/>
      <c r="J104" s="33"/>
      <c r="K104" s="33"/>
      <c r="L104" s="54">
        <v>1.8680000000000001</v>
      </c>
      <c r="M104">
        <f>4.05*(L104^3.333)</f>
        <v>32.505296903247611</v>
      </c>
      <c r="N104"/>
      <c r="O104"/>
      <c r="P104"/>
      <c r="Q104"/>
      <c r="R104"/>
      <c r="S104"/>
      <c r="T104" s="2" t="s">
        <v>184</v>
      </c>
      <c r="U104" s="25"/>
    </row>
    <row r="105" spans="1:22" x14ac:dyDescent="0.35">
      <c r="A105" s="25" t="s">
        <v>9</v>
      </c>
      <c r="B105" s="27">
        <v>7679</v>
      </c>
      <c r="C105" s="29" t="str">
        <f t="shared" si="4"/>
        <v>TMM 41229-7679</v>
      </c>
      <c r="D105" s="27" t="s">
        <v>179</v>
      </c>
      <c r="E105" s="29">
        <v>7057</v>
      </c>
      <c r="F105" s="29">
        <v>7386</v>
      </c>
      <c r="G105" s="25">
        <f t="shared" si="5"/>
        <v>7221.5</v>
      </c>
      <c r="H105" s="5" t="s">
        <v>225</v>
      </c>
      <c r="I105" s="33"/>
      <c r="J105" s="33"/>
      <c r="K105" s="33"/>
      <c r="L105" s="54">
        <v>1.952</v>
      </c>
      <c r="M105">
        <f>4.05*(L105^3.333)</f>
        <v>37.637800942533516</v>
      </c>
      <c r="N105"/>
      <c r="O105"/>
      <c r="P105"/>
      <c r="Q105"/>
      <c r="R105"/>
      <c r="S105"/>
      <c r="T105" s="2" t="s">
        <v>184</v>
      </c>
      <c r="U105" s="25"/>
    </row>
    <row r="106" spans="1:22" x14ac:dyDescent="0.35">
      <c r="A106" s="25" t="s">
        <v>9</v>
      </c>
      <c r="B106" s="27">
        <v>7680</v>
      </c>
      <c r="C106" s="29" t="str">
        <f t="shared" si="4"/>
        <v>TMM 41229-7680</v>
      </c>
      <c r="D106" s="27" t="s">
        <v>179</v>
      </c>
      <c r="E106" s="29">
        <v>7057</v>
      </c>
      <c r="F106" s="29">
        <v>7386</v>
      </c>
      <c r="G106" s="25">
        <f t="shared" si="5"/>
        <v>7221.5</v>
      </c>
      <c r="H106" s="5" t="s">
        <v>225</v>
      </c>
      <c r="I106" s="33"/>
      <c r="J106" s="33"/>
      <c r="K106" s="33"/>
      <c r="L106" s="54">
        <v>2.0259999999999998</v>
      </c>
      <c r="M106">
        <f>4.05*(L106^3.333)</f>
        <v>42.607326102994421</v>
      </c>
      <c r="N106"/>
      <c r="O106"/>
      <c r="P106"/>
      <c r="Q106"/>
      <c r="R106"/>
      <c r="S106"/>
      <c r="T106" s="2" t="s">
        <v>184</v>
      </c>
      <c r="U106" s="25"/>
    </row>
    <row r="107" spans="1:22" x14ac:dyDescent="0.35">
      <c r="A107" s="25" t="s">
        <v>9</v>
      </c>
      <c r="B107" s="58">
        <v>8078</v>
      </c>
      <c r="C107" s="29" t="str">
        <f t="shared" si="4"/>
        <v>TMM 41229-8078</v>
      </c>
      <c r="D107" s="58" t="s">
        <v>2</v>
      </c>
      <c r="E107" s="25">
        <v>3434</v>
      </c>
      <c r="F107" s="25">
        <v>3763</v>
      </c>
      <c r="G107" s="25">
        <f t="shared" si="5"/>
        <v>3598.5</v>
      </c>
      <c r="H107" s="95" t="s">
        <v>15</v>
      </c>
      <c r="I107" s="34"/>
      <c r="J107" s="34"/>
      <c r="K107" s="34"/>
      <c r="M107" s="27"/>
      <c r="N107" s="64">
        <v>-13.352511764705881</v>
      </c>
      <c r="O107" s="63">
        <v>9.0648941176470608</v>
      </c>
      <c r="P107" s="64">
        <v>25.281104814813272</v>
      </c>
      <c r="Q107" s="63">
        <v>8.6280771117903452</v>
      </c>
      <c r="R107" s="65">
        <v>2.9300972264453238</v>
      </c>
      <c r="S107"/>
      <c r="T107" s="2" t="s">
        <v>184</v>
      </c>
      <c r="U107" s="25"/>
    </row>
    <row r="108" spans="1:22" x14ac:dyDescent="0.35">
      <c r="A108" s="25" t="s">
        <v>9</v>
      </c>
      <c r="B108" s="58">
        <v>8172</v>
      </c>
      <c r="C108" s="29" t="str">
        <f t="shared" si="4"/>
        <v>TMM 41229-8172</v>
      </c>
      <c r="D108" s="58" t="s">
        <v>13</v>
      </c>
      <c r="E108" s="25">
        <v>4751</v>
      </c>
      <c r="F108" s="25">
        <v>5081</v>
      </c>
      <c r="G108" s="25">
        <f t="shared" si="5"/>
        <v>4916</v>
      </c>
      <c r="H108" s="5" t="s">
        <v>223</v>
      </c>
      <c r="I108" s="33"/>
      <c r="J108" s="33"/>
      <c r="K108" s="33"/>
      <c r="L108" s="54">
        <v>1.744</v>
      </c>
      <c r="M108">
        <f>4.05*(L108^3.333)</f>
        <v>25.854101117884589</v>
      </c>
      <c r="N108" s="64">
        <v>-16.07071176470588</v>
      </c>
      <c r="O108" s="63">
        <v>8.5627941176470586</v>
      </c>
      <c r="P108" s="64">
        <v>27.903923720560886</v>
      </c>
      <c r="Q108" s="63">
        <v>9.6359790913985854</v>
      </c>
      <c r="R108" s="65">
        <v>2.895805756310629</v>
      </c>
      <c r="S108"/>
      <c r="T108" s="2" t="s">
        <v>184</v>
      </c>
      <c r="U108" s="26"/>
      <c r="V108" s="80"/>
    </row>
    <row r="109" spans="1:22" x14ac:dyDescent="0.35">
      <c r="A109" s="25" t="s">
        <v>9</v>
      </c>
      <c r="B109" s="58">
        <v>8173</v>
      </c>
      <c r="C109" s="29" t="str">
        <f t="shared" si="4"/>
        <v>TMM 41229-8173</v>
      </c>
      <c r="D109" s="58" t="s">
        <v>13</v>
      </c>
      <c r="E109" s="25">
        <v>4751</v>
      </c>
      <c r="F109" s="25">
        <v>5081</v>
      </c>
      <c r="G109" s="25">
        <f t="shared" si="5"/>
        <v>4916</v>
      </c>
      <c r="H109" s="2" t="s">
        <v>15</v>
      </c>
      <c r="N109" s="64">
        <v>-16.653611764705879</v>
      </c>
      <c r="O109" s="63">
        <v>7.6608941176470582</v>
      </c>
      <c r="P109" s="64">
        <v>31.760854516217211</v>
      </c>
      <c r="Q109" s="63">
        <v>10.802429116685262</v>
      </c>
      <c r="R109" s="65">
        <v>2.9401585674059083</v>
      </c>
      <c r="S109"/>
      <c r="T109" s="2" t="s">
        <v>184</v>
      </c>
      <c r="U109" s="25"/>
    </row>
    <row r="110" spans="1:22" x14ac:dyDescent="0.35">
      <c r="A110" s="25" t="s">
        <v>9</v>
      </c>
      <c r="B110" s="58">
        <v>8174</v>
      </c>
      <c r="C110" s="29" t="str">
        <f t="shared" si="4"/>
        <v>TMM 41229-8174</v>
      </c>
      <c r="D110" s="58" t="s">
        <v>13</v>
      </c>
      <c r="E110" s="25">
        <v>4751</v>
      </c>
      <c r="F110" s="25">
        <v>5081</v>
      </c>
      <c r="G110" s="25">
        <f t="shared" si="5"/>
        <v>4916</v>
      </c>
      <c r="H110" s="95" t="s">
        <v>15</v>
      </c>
      <c r="I110" s="34"/>
      <c r="J110" s="34"/>
      <c r="K110" s="34"/>
      <c r="N110" s="64">
        <v>-17.672511764705881</v>
      </c>
      <c r="O110" s="63">
        <v>7.702494117647058</v>
      </c>
      <c r="P110" s="64">
        <v>16.230349895432731</v>
      </c>
      <c r="Q110" s="63">
        <v>5.3613867690497967</v>
      </c>
      <c r="R110" s="65">
        <v>3.0272671222168235</v>
      </c>
      <c r="S110"/>
      <c r="T110" s="2" t="s">
        <v>184</v>
      </c>
      <c r="U110" s="25"/>
    </row>
    <row r="111" spans="1:22" x14ac:dyDescent="0.35">
      <c r="A111" s="25" t="s">
        <v>9</v>
      </c>
      <c r="B111" s="27">
        <v>8311</v>
      </c>
      <c r="C111" s="29" t="str">
        <f t="shared" si="4"/>
        <v>TMM 41229-8311</v>
      </c>
      <c r="D111" s="27" t="s">
        <v>53</v>
      </c>
      <c r="E111" s="29">
        <v>9692</v>
      </c>
      <c r="F111" s="29">
        <v>10021</v>
      </c>
      <c r="G111" s="25">
        <f t="shared" si="5"/>
        <v>9856.5</v>
      </c>
      <c r="H111" s="60" t="s">
        <v>15</v>
      </c>
      <c r="I111" s="25"/>
      <c r="J111" s="25"/>
      <c r="K111" s="25"/>
      <c r="N111"/>
      <c r="O111"/>
      <c r="P111"/>
      <c r="Q111"/>
      <c r="R111"/>
      <c r="S111"/>
      <c r="T111" s="2" t="s">
        <v>184</v>
      </c>
    </row>
    <row r="112" spans="1:22" x14ac:dyDescent="0.35">
      <c r="A112" s="25" t="s">
        <v>9</v>
      </c>
      <c r="B112" s="27">
        <v>8312</v>
      </c>
      <c r="C112" s="29" t="str">
        <f t="shared" si="4"/>
        <v>TMM 41229-8312</v>
      </c>
      <c r="D112" s="27" t="s">
        <v>53</v>
      </c>
      <c r="E112" s="29">
        <v>9692</v>
      </c>
      <c r="F112" s="29">
        <v>10021</v>
      </c>
      <c r="G112" s="25">
        <f t="shared" si="5"/>
        <v>9856.5</v>
      </c>
      <c r="H112" s="98" t="s">
        <v>15</v>
      </c>
      <c r="I112" s="30"/>
      <c r="J112" s="30"/>
      <c r="K112" s="30"/>
      <c r="N112"/>
      <c r="O112"/>
      <c r="P112"/>
      <c r="Q112"/>
      <c r="R112"/>
      <c r="S112"/>
      <c r="T112" s="2" t="s">
        <v>184</v>
      </c>
      <c r="U112" t="s">
        <v>229</v>
      </c>
    </row>
    <row r="113" spans="1:22" x14ac:dyDescent="0.35">
      <c r="A113" s="25" t="s">
        <v>9</v>
      </c>
      <c r="B113" s="27">
        <v>8313</v>
      </c>
      <c r="C113" s="29" t="str">
        <f t="shared" si="4"/>
        <v>TMM 41229-8313</v>
      </c>
      <c r="D113" s="27" t="s">
        <v>53</v>
      </c>
      <c r="E113" s="29">
        <v>9692</v>
      </c>
      <c r="F113" s="29">
        <v>10021</v>
      </c>
      <c r="G113" s="25">
        <f t="shared" si="5"/>
        <v>9856.5</v>
      </c>
      <c r="H113" s="27" t="s">
        <v>15</v>
      </c>
      <c r="I113" s="29"/>
      <c r="J113" s="29"/>
      <c r="K113" s="29"/>
      <c r="N113"/>
      <c r="O113"/>
      <c r="P113"/>
      <c r="Q113"/>
      <c r="R113"/>
      <c r="S113"/>
      <c r="T113" s="2" t="s">
        <v>184</v>
      </c>
    </row>
    <row r="114" spans="1:22" x14ac:dyDescent="0.35">
      <c r="A114" s="25" t="s">
        <v>9</v>
      </c>
      <c r="B114" s="27">
        <v>8314</v>
      </c>
      <c r="C114" s="29" t="str">
        <f t="shared" si="4"/>
        <v>TMM 41229-8314</v>
      </c>
      <c r="D114" s="27" t="s">
        <v>53</v>
      </c>
      <c r="E114" s="29">
        <v>9692</v>
      </c>
      <c r="F114" s="29">
        <v>10021</v>
      </c>
      <c r="G114" s="25">
        <f t="shared" si="5"/>
        <v>9856.5</v>
      </c>
      <c r="H114" s="27" t="s">
        <v>15</v>
      </c>
      <c r="I114" s="29"/>
      <c r="J114" s="29"/>
      <c r="K114" s="29"/>
      <c r="N114" s="67"/>
      <c r="O114" s="68"/>
      <c r="P114" s="67">
        <v>8.7846050984152271</v>
      </c>
      <c r="Q114" s="68">
        <v>1.5304031647640071</v>
      </c>
      <c r="R114" s="65">
        <v>5.7400594174606532</v>
      </c>
      <c r="S114"/>
      <c r="T114" s="2" t="s">
        <v>184</v>
      </c>
      <c r="U114" s="92" t="s">
        <v>220</v>
      </c>
    </row>
    <row r="115" spans="1:22" x14ac:dyDescent="0.35">
      <c r="A115" s="25" t="s">
        <v>9</v>
      </c>
      <c r="B115" s="27">
        <v>8315</v>
      </c>
      <c r="C115" s="29" t="str">
        <f t="shared" si="4"/>
        <v>TMM 41229-8315</v>
      </c>
      <c r="D115" s="27" t="s">
        <v>53</v>
      </c>
      <c r="E115" s="29">
        <v>9692</v>
      </c>
      <c r="F115" s="29">
        <v>10021</v>
      </c>
      <c r="G115" s="25">
        <f t="shared" si="5"/>
        <v>9856.5</v>
      </c>
      <c r="H115" s="96" t="s">
        <v>223</v>
      </c>
      <c r="I115" s="31"/>
      <c r="J115" s="31"/>
      <c r="K115" s="31"/>
      <c r="L115" s="52">
        <v>1.8759999999999999</v>
      </c>
      <c r="M115">
        <f>4.05*(L115^3.333)</f>
        <v>32.971602777631738</v>
      </c>
      <c r="N115" s="67"/>
      <c r="O115" s="68"/>
      <c r="P115" s="67">
        <v>6.228189153630435</v>
      </c>
      <c r="Q115" s="68">
        <v>1.6120638582443936</v>
      </c>
      <c r="R115" s="65">
        <v>3.8634878648127495</v>
      </c>
      <c r="S115"/>
      <c r="T115" s="2" t="s">
        <v>184</v>
      </c>
      <c r="U115" s="92" t="s">
        <v>220</v>
      </c>
      <c r="V115" s="80"/>
    </row>
    <row r="116" spans="1:22" x14ac:dyDescent="0.35">
      <c r="A116" s="25" t="s">
        <v>9</v>
      </c>
      <c r="B116" s="27">
        <v>8316</v>
      </c>
      <c r="C116" s="29" t="str">
        <f t="shared" si="4"/>
        <v>TMM 41229-8316</v>
      </c>
      <c r="D116" s="27" t="s">
        <v>53</v>
      </c>
      <c r="E116" s="29">
        <v>9692</v>
      </c>
      <c r="F116" s="29">
        <v>10021</v>
      </c>
      <c r="G116" s="25">
        <f t="shared" si="5"/>
        <v>9856.5</v>
      </c>
      <c r="H116" s="27" t="s">
        <v>15</v>
      </c>
      <c r="I116" s="29"/>
      <c r="J116" s="29"/>
      <c r="K116" s="29"/>
      <c r="N116"/>
      <c r="O116"/>
      <c r="P116"/>
      <c r="Q116"/>
      <c r="R116"/>
      <c r="S116"/>
      <c r="T116" s="2" t="s">
        <v>184</v>
      </c>
      <c r="U116" t="s">
        <v>229</v>
      </c>
    </row>
    <row r="117" spans="1:22" x14ac:dyDescent="0.35">
      <c r="A117" s="25" t="s">
        <v>9</v>
      </c>
      <c r="B117" s="27">
        <v>8317</v>
      </c>
      <c r="C117" s="29" t="str">
        <f t="shared" si="4"/>
        <v>TMM 41229-8317</v>
      </c>
      <c r="D117" s="27" t="s">
        <v>53</v>
      </c>
      <c r="E117" s="29">
        <v>9692</v>
      </c>
      <c r="F117" s="29">
        <v>10021</v>
      </c>
      <c r="G117" s="25">
        <f t="shared" si="5"/>
        <v>9856.5</v>
      </c>
      <c r="H117" s="96" t="s">
        <v>222</v>
      </c>
      <c r="I117" s="31"/>
      <c r="J117" s="31"/>
      <c r="K117" s="31"/>
      <c r="L117" s="52">
        <v>1.899</v>
      </c>
      <c r="M117">
        <f>4.05*(L117^3.333)</f>
        <v>34.338295265260747</v>
      </c>
      <c r="N117"/>
      <c r="O117"/>
      <c r="P117"/>
      <c r="Q117"/>
      <c r="R117"/>
      <c r="S117"/>
      <c r="T117" s="2" t="s">
        <v>184</v>
      </c>
    </row>
    <row r="118" spans="1:22" x14ac:dyDescent="0.35">
      <c r="A118" s="25" t="s">
        <v>9</v>
      </c>
      <c r="B118" s="27">
        <v>8318</v>
      </c>
      <c r="C118" s="29" t="str">
        <f t="shared" si="4"/>
        <v>TMM 41229-8318</v>
      </c>
      <c r="D118" s="27" t="s">
        <v>53</v>
      </c>
      <c r="E118" s="29">
        <v>9692</v>
      </c>
      <c r="F118" s="29">
        <v>10021</v>
      </c>
      <c r="G118" s="25">
        <f t="shared" si="5"/>
        <v>9856.5</v>
      </c>
      <c r="H118" s="27" t="s">
        <v>15</v>
      </c>
      <c r="I118" s="29"/>
      <c r="J118" s="29"/>
      <c r="K118" s="29"/>
      <c r="N118" s="64">
        <v>-28.789411764705882</v>
      </c>
      <c r="O118" s="68"/>
      <c r="P118" s="64">
        <v>33.692089935894629</v>
      </c>
      <c r="Q118" s="68">
        <v>0.918853963163628</v>
      </c>
      <c r="R118" s="65">
        <v>36.667513322674537</v>
      </c>
      <c r="S118"/>
      <c r="T118" s="2" t="s">
        <v>184</v>
      </c>
      <c r="U118" s="92" t="s">
        <v>220</v>
      </c>
    </row>
    <row r="119" spans="1:22" x14ac:dyDescent="0.35">
      <c r="A119" s="25" t="s">
        <v>9</v>
      </c>
      <c r="B119" s="27">
        <v>8319</v>
      </c>
      <c r="C119" s="29" t="str">
        <f t="shared" si="4"/>
        <v>TMM 41229-8319</v>
      </c>
      <c r="D119" s="27" t="s">
        <v>53</v>
      </c>
      <c r="E119" s="29">
        <v>9692</v>
      </c>
      <c r="F119" s="29">
        <v>10021</v>
      </c>
      <c r="G119" s="25">
        <f t="shared" si="5"/>
        <v>9856.5</v>
      </c>
      <c r="H119" s="97" t="s">
        <v>15</v>
      </c>
      <c r="I119" s="32"/>
      <c r="J119" s="32"/>
      <c r="K119" s="32"/>
      <c r="N119" s="64">
        <v>-29.638311764705882</v>
      </c>
      <c r="O119" s="68"/>
      <c r="P119" s="64">
        <v>40.696673335846704</v>
      </c>
      <c r="Q119" s="68">
        <v>0.85947564550010536</v>
      </c>
      <c r="R119" s="65">
        <v>47.350583520218798</v>
      </c>
      <c r="S119"/>
      <c r="T119" s="2" t="s">
        <v>184</v>
      </c>
      <c r="U119" s="92" t="s">
        <v>220</v>
      </c>
    </row>
    <row r="120" spans="1:22" x14ac:dyDescent="0.35">
      <c r="A120" s="25" t="s">
        <v>9</v>
      </c>
      <c r="B120" s="27">
        <v>8320</v>
      </c>
      <c r="C120" s="29" t="str">
        <f t="shared" si="4"/>
        <v>TMM 41229-8320</v>
      </c>
      <c r="D120" s="27" t="s">
        <v>53</v>
      </c>
      <c r="E120" s="29">
        <v>9692</v>
      </c>
      <c r="F120" s="29">
        <v>10021</v>
      </c>
      <c r="G120" s="25">
        <f t="shared" si="5"/>
        <v>9856.5</v>
      </c>
      <c r="H120" s="96" t="s">
        <v>222</v>
      </c>
      <c r="I120" s="31"/>
      <c r="J120" s="31"/>
      <c r="K120" s="31"/>
      <c r="L120" s="52">
        <v>1.819</v>
      </c>
      <c r="M120">
        <f>4.05*(L120^3.333)</f>
        <v>29.749345069296446</v>
      </c>
      <c r="N120" s="64">
        <v>-28.863911764705882</v>
      </c>
      <c r="O120" s="68"/>
      <c r="P120" s="64">
        <v>28.324513168140236</v>
      </c>
      <c r="Q120" s="68">
        <v>0.87521743112727912</v>
      </c>
      <c r="R120" s="65">
        <v>32.362830264541572</v>
      </c>
      <c r="S120"/>
      <c r="T120" s="2" t="s">
        <v>184</v>
      </c>
      <c r="U120" s="92" t="s">
        <v>220</v>
      </c>
    </row>
    <row r="121" spans="1:22" x14ac:dyDescent="0.35">
      <c r="A121" s="25" t="s">
        <v>9</v>
      </c>
      <c r="B121" s="27">
        <v>8321</v>
      </c>
      <c r="C121" s="29" t="str">
        <f t="shared" si="4"/>
        <v>TMM 41229-8321</v>
      </c>
      <c r="D121" s="27" t="s">
        <v>53</v>
      </c>
      <c r="E121" s="29">
        <v>9692</v>
      </c>
      <c r="F121" s="29">
        <v>10021</v>
      </c>
      <c r="G121" s="25">
        <f t="shared" si="5"/>
        <v>9856.5</v>
      </c>
      <c r="H121" s="97" t="s">
        <v>15</v>
      </c>
      <c r="I121" s="32"/>
      <c r="J121" s="32"/>
      <c r="K121" s="32"/>
      <c r="N121"/>
      <c r="O121"/>
      <c r="P121"/>
      <c r="Q121"/>
      <c r="R121"/>
      <c r="S121"/>
      <c r="T121" s="2" t="s">
        <v>184</v>
      </c>
    </row>
    <row r="122" spans="1:22" x14ac:dyDescent="0.35">
      <c r="A122" s="25" t="s">
        <v>9</v>
      </c>
      <c r="B122" s="27">
        <v>8476</v>
      </c>
      <c r="C122" s="29" t="str">
        <f t="shared" si="4"/>
        <v>TMM 41229-8476</v>
      </c>
      <c r="D122" s="27" t="s">
        <v>53</v>
      </c>
      <c r="E122" s="29">
        <v>9692</v>
      </c>
      <c r="F122" s="29">
        <v>10021</v>
      </c>
      <c r="G122" s="25">
        <f t="shared" si="5"/>
        <v>9856.5</v>
      </c>
      <c r="H122" s="96" t="s">
        <v>224</v>
      </c>
      <c r="I122" s="31"/>
      <c r="J122" s="31"/>
      <c r="K122" s="31"/>
      <c r="L122" s="52">
        <v>1.9490000000000001</v>
      </c>
      <c r="M122">
        <f t="shared" ref="M122:M130" si="6">4.05*(L122^3.333)</f>
        <v>37.44534902753341</v>
      </c>
      <c r="N122"/>
      <c r="O122"/>
      <c r="P122"/>
      <c r="Q122"/>
      <c r="R122"/>
      <c r="S122"/>
      <c r="T122" s="2" t="s">
        <v>184</v>
      </c>
    </row>
    <row r="123" spans="1:22" x14ac:dyDescent="0.35">
      <c r="A123" s="25" t="s">
        <v>9</v>
      </c>
      <c r="B123" s="27">
        <v>8811</v>
      </c>
      <c r="C123" s="29" t="str">
        <f t="shared" si="4"/>
        <v>TMM 41229-8811</v>
      </c>
      <c r="D123" s="27" t="s">
        <v>181</v>
      </c>
      <c r="E123" s="29">
        <v>6398</v>
      </c>
      <c r="F123" s="29">
        <v>6728</v>
      </c>
      <c r="G123" s="25">
        <f t="shared" si="5"/>
        <v>6563</v>
      </c>
      <c r="H123" s="96" t="s">
        <v>222</v>
      </c>
      <c r="I123" s="31"/>
      <c r="J123" s="31"/>
      <c r="K123" s="31"/>
      <c r="L123" s="52">
        <v>1.5840000000000001</v>
      </c>
      <c r="M123">
        <f t="shared" si="6"/>
        <v>18.760267602365616</v>
      </c>
      <c r="N123" s="64">
        <v>-13.77901176470588</v>
      </c>
      <c r="O123" s="63">
        <v>8.2410941176470587</v>
      </c>
      <c r="P123" s="64">
        <v>32.291873964000317</v>
      </c>
      <c r="Q123" s="63">
        <v>11.273288145189722</v>
      </c>
      <c r="R123" s="65">
        <v>2.8644592019746393</v>
      </c>
      <c r="S123"/>
      <c r="T123" s="2" t="s">
        <v>184</v>
      </c>
    </row>
    <row r="124" spans="1:22" x14ac:dyDescent="0.35">
      <c r="A124" s="25" t="s">
        <v>9</v>
      </c>
      <c r="B124" s="27">
        <v>8812</v>
      </c>
      <c r="C124" s="29" t="str">
        <f t="shared" si="4"/>
        <v>TMM 41229-8812</v>
      </c>
      <c r="D124" s="27" t="s">
        <v>181</v>
      </c>
      <c r="E124" s="29">
        <v>6398</v>
      </c>
      <c r="F124" s="29">
        <v>6728</v>
      </c>
      <c r="G124" s="25">
        <f t="shared" si="5"/>
        <v>6563</v>
      </c>
      <c r="H124" s="96" t="s">
        <v>222</v>
      </c>
      <c r="I124" s="31"/>
      <c r="J124" s="31"/>
      <c r="K124" s="31"/>
      <c r="L124" s="52">
        <v>1.6919999999999999</v>
      </c>
      <c r="M124">
        <f t="shared" si="6"/>
        <v>23.372944013037163</v>
      </c>
      <c r="N124" s="64">
        <v>-16.319711764705879</v>
      </c>
      <c r="O124" s="63">
        <v>7.7351941176470591</v>
      </c>
      <c r="P124" s="64">
        <v>20.535494868152881</v>
      </c>
      <c r="Q124" s="63">
        <v>6.7140424261714537</v>
      </c>
      <c r="R124" s="65">
        <v>3.0585887852160667</v>
      </c>
      <c r="S124"/>
      <c r="T124" s="2" t="s">
        <v>184</v>
      </c>
    </row>
    <row r="125" spans="1:22" x14ac:dyDescent="0.35">
      <c r="A125" s="25" t="s">
        <v>9</v>
      </c>
      <c r="B125" s="27">
        <v>8813</v>
      </c>
      <c r="C125" s="29" t="str">
        <f t="shared" si="4"/>
        <v>TMM 41229-8813</v>
      </c>
      <c r="D125" s="27" t="s">
        <v>181</v>
      </c>
      <c r="E125" s="29">
        <v>6398</v>
      </c>
      <c r="F125" s="29">
        <v>6728</v>
      </c>
      <c r="G125" s="25">
        <f t="shared" si="5"/>
        <v>6563</v>
      </c>
      <c r="H125" s="96" t="s">
        <v>222</v>
      </c>
      <c r="I125" s="31"/>
      <c r="J125" s="31"/>
      <c r="K125" s="31"/>
      <c r="L125" s="52">
        <v>2.012</v>
      </c>
      <c r="M125">
        <f t="shared" si="6"/>
        <v>41.633897483918005</v>
      </c>
      <c r="N125"/>
      <c r="O125"/>
      <c r="P125"/>
      <c r="Q125"/>
      <c r="R125"/>
      <c r="S125"/>
      <c r="T125" s="2" t="s">
        <v>184</v>
      </c>
    </row>
    <row r="126" spans="1:22" s="113" customFormat="1" x14ac:dyDescent="0.35">
      <c r="A126" s="110" t="s">
        <v>9</v>
      </c>
      <c r="B126" s="114">
        <v>8814</v>
      </c>
      <c r="C126" s="110" t="str">
        <f t="shared" si="4"/>
        <v>TMM 41229-8814</v>
      </c>
      <c r="D126" s="114" t="s">
        <v>181</v>
      </c>
      <c r="E126" s="110">
        <v>6398</v>
      </c>
      <c r="F126" s="110">
        <v>6728</v>
      </c>
      <c r="G126" s="110">
        <f t="shared" si="5"/>
        <v>6563</v>
      </c>
      <c r="H126" s="118" t="s">
        <v>223</v>
      </c>
      <c r="I126" s="119"/>
      <c r="J126" s="119"/>
      <c r="K126" s="119"/>
      <c r="L126" s="120">
        <v>1.9119999999999999</v>
      </c>
      <c r="M126" s="113">
        <f t="shared" si="6"/>
        <v>35.128059015728446</v>
      </c>
      <c r="N126" s="115">
        <v>-21.751711764705881</v>
      </c>
      <c r="O126" s="116">
        <v>4.3653941176470585</v>
      </c>
      <c r="P126" s="115">
        <v>23.683633748898856</v>
      </c>
      <c r="Q126" s="116">
        <v>6.7328522715222556</v>
      </c>
      <c r="R126" s="117">
        <v>3.5176226647765341</v>
      </c>
      <c r="T126" s="112" t="s">
        <v>184</v>
      </c>
      <c r="V126" s="121"/>
    </row>
    <row r="127" spans="1:22" s="57" customFormat="1" x14ac:dyDescent="0.35">
      <c r="A127" s="25" t="s">
        <v>9</v>
      </c>
      <c r="B127" s="27">
        <v>8815</v>
      </c>
      <c r="C127" s="29" t="str">
        <f t="shared" si="4"/>
        <v>TMM 41229-8815</v>
      </c>
      <c r="D127" s="27" t="s">
        <v>181</v>
      </c>
      <c r="E127" s="29">
        <v>6398</v>
      </c>
      <c r="F127" s="29">
        <v>6728</v>
      </c>
      <c r="G127" s="25">
        <f t="shared" si="5"/>
        <v>6563</v>
      </c>
      <c r="H127" s="96" t="s">
        <v>225</v>
      </c>
      <c r="I127" s="31"/>
      <c r="J127" s="31"/>
      <c r="K127" s="31"/>
      <c r="L127" s="53">
        <v>1.8340000000000001</v>
      </c>
      <c r="M127">
        <f t="shared" si="6"/>
        <v>30.574896428428278</v>
      </c>
      <c r="N127" s="64">
        <v>-15.88641176470588</v>
      </c>
      <c r="O127" s="63">
        <v>8.8254941176470574</v>
      </c>
      <c r="P127" s="64">
        <v>35.774530523923531</v>
      </c>
      <c r="Q127" s="63">
        <v>11.293598803044643</v>
      </c>
      <c r="R127" s="65">
        <v>3.1676820779465857</v>
      </c>
      <c r="S127"/>
      <c r="T127" s="2" t="s">
        <v>184</v>
      </c>
      <c r="U127"/>
      <c r="V127"/>
    </row>
    <row r="128" spans="1:22" x14ac:dyDescent="0.35">
      <c r="A128" s="25" t="s">
        <v>9</v>
      </c>
      <c r="B128" s="27">
        <v>8816</v>
      </c>
      <c r="C128" s="29" t="str">
        <f t="shared" si="4"/>
        <v>TMM 41229-8816</v>
      </c>
      <c r="D128" s="27" t="s">
        <v>181</v>
      </c>
      <c r="E128" s="29">
        <v>6398</v>
      </c>
      <c r="F128" s="29">
        <v>6728</v>
      </c>
      <c r="G128" s="25">
        <f t="shared" si="5"/>
        <v>6563</v>
      </c>
      <c r="H128" s="96" t="s">
        <v>225</v>
      </c>
      <c r="I128" s="31"/>
      <c r="J128" s="31"/>
      <c r="K128" s="31"/>
      <c r="L128" s="53">
        <v>1.9490000000000001</v>
      </c>
      <c r="M128">
        <f t="shared" si="6"/>
        <v>37.44534902753341</v>
      </c>
      <c r="N128"/>
      <c r="O128"/>
      <c r="P128"/>
      <c r="Q128"/>
      <c r="R128"/>
      <c r="S128"/>
      <c r="T128" s="2" t="s">
        <v>184</v>
      </c>
    </row>
    <row r="129" spans="1:21" x14ac:dyDescent="0.35">
      <c r="A129" s="25" t="s">
        <v>9</v>
      </c>
      <c r="B129" s="27">
        <v>8817</v>
      </c>
      <c r="C129" s="29" t="str">
        <f t="shared" si="4"/>
        <v>TMM 41229-8817</v>
      </c>
      <c r="D129" s="27" t="s">
        <v>181</v>
      </c>
      <c r="E129" s="29">
        <v>6398</v>
      </c>
      <c r="F129" s="29">
        <v>6728</v>
      </c>
      <c r="G129" s="25">
        <f t="shared" si="5"/>
        <v>6563</v>
      </c>
      <c r="H129" s="96" t="s">
        <v>224</v>
      </c>
      <c r="I129" s="31"/>
      <c r="J129" s="31"/>
      <c r="K129" s="31"/>
      <c r="L129" s="53">
        <v>2.1040000000000001</v>
      </c>
      <c r="M129">
        <f t="shared" si="6"/>
        <v>48.324398784874894</v>
      </c>
      <c r="N129"/>
      <c r="O129"/>
      <c r="P129"/>
      <c r="Q129"/>
      <c r="R129"/>
      <c r="S129"/>
      <c r="T129" s="2" t="s">
        <v>184</v>
      </c>
    </row>
    <row r="130" spans="1:21" x14ac:dyDescent="0.35">
      <c r="A130" s="25" t="s">
        <v>9</v>
      </c>
      <c r="B130" s="27">
        <v>8818</v>
      </c>
      <c r="C130" s="29" t="str">
        <f t="shared" ref="C130:C193" si="7">A130&amp;""&amp;B130</f>
        <v>TMM 41229-8818</v>
      </c>
      <c r="D130" s="27" t="s">
        <v>181</v>
      </c>
      <c r="E130" s="29">
        <v>6398</v>
      </c>
      <c r="F130" s="29">
        <v>6728</v>
      </c>
      <c r="G130" s="25">
        <f t="shared" ref="G130:G193" si="8">(F130+E130)/2</f>
        <v>6563</v>
      </c>
      <c r="H130" s="96" t="s">
        <v>224</v>
      </c>
      <c r="I130" s="31"/>
      <c r="J130" s="31"/>
      <c r="K130" s="31"/>
      <c r="L130" s="53">
        <v>2</v>
      </c>
      <c r="M130">
        <f t="shared" si="6"/>
        <v>40.812011350295741</v>
      </c>
      <c r="N130"/>
      <c r="O130"/>
      <c r="P130"/>
      <c r="Q130"/>
      <c r="R130"/>
      <c r="S130"/>
      <c r="T130" s="2" t="s">
        <v>184</v>
      </c>
    </row>
    <row r="131" spans="1:21" x14ac:dyDescent="0.35">
      <c r="A131" s="25" t="s">
        <v>9</v>
      </c>
      <c r="B131" s="27">
        <v>8819</v>
      </c>
      <c r="C131" s="29" t="str">
        <f t="shared" si="7"/>
        <v>TMM 41229-8819</v>
      </c>
      <c r="D131" s="27" t="s">
        <v>181</v>
      </c>
      <c r="E131" s="29">
        <v>6398</v>
      </c>
      <c r="F131" s="29">
        <v>6728</v>
      </c>
      <c r="G131" s="25">
        <f t="shared" si="8"/>
        <v>6563</v>
      </c>
      <c r="H131" s="27" t="s">
        <v>15</v>
      </c>
      <c r="I131" s="29"/>
      <c r="J131" s="29"/>
      <c r="K131" s="29"/>
      <c r="N131" s="64">
        <v>-15.410311764705881</v>
      </c>
      <c r="O131" s="63">
        <v>7.6011941176470588</v>
      </c>
      <c r="P131" s="64">
        <v>31.99124516653502</v>
      </c>
      <c r="Q131" s="63">
        <v>10.821136758083622</v>
      </c>
      <c r="R131" s="65">
        <v>2.9563664041706961</v>
      </c>
      <c r="S131"/>
      <c r="T131" s="2" t="s">
        <v>184</v>
      </c>
    </row>
    <row r="132" spans="1:21" x14ac:dyDescent="0.35">
      <c r="A132" s="25" t="s">
        <v>9</v>
      </c>
      <c r="B132" s="27">
        <v>8820</v>
      </c>
      <c r="C132" s="29" t="str">
        <f t="shared" si="7"/>
        <v>TMM 41229-8820</v>
      </c>
      <c r="D132" s="27" t="s">
        <v>181</v>
      </c>
      <c r="E132" s="29">
        <v>6398</v>
      </c>
      <c r="F132" s="29">
        <v>6728</v>
      </c>
      <c r="G132" s="25">
        <f t="shared" si="8"/>
        <v>6563</v>
      </c>
      <c r="H132" s="27" t="s">
        <v>15</v>
      </c>
      <c r="I132" s="29"/>
      <c r="J132" s="29"/>
      <c r="K132" s="29"/>
      <c r="N132" s="64">
        <v>-18.870411764705882</v>
      </c>
      <c r="O132" s="63">
        <v>6.9446941176470585</v>
      </c>
      <c r="P132" s="64">
        <v>24.956929516670638</v>
      </c>
      <c r="Q132" s="63">
        <v>8.1587009013259753</v>
      </c>
      <c r="R132" s="65">
        <v>3.0589342370198382</v>
      </c>
      <c r="S132"/>
      <c r="T132" s="2" t="s">
        <v>184</v>
      </c>
    </row>
    <row r="133" spans="1:21" x14ac:dyDescent="0.35">
      <c r="A133" s="25" t="s">
        <v>9</v>
      </c>
      <c r="B133" s="27">
        <v>8871</v>
      </c>
      <c r="C133" s="29" t="str">
        <f t="shared" si="7"/>
        <v>TMM 41229-8871</v>
      </c>
      <c r="D133" s="27" t="s">
        <v>181</v>
      </c>
      <c r="E133" s="29">
        <v>6398</v>
      </c>
      <c r="F133" s="29">
        <v>6728</v>
      </c>
      <c r="G133" s="25">
        <f t="shared" si="8"/>
        <v>6563</v>
      </c>
      <c r="H133" s="96" t="s">
        <v>225</v>
      </c>
      <c r="I133" s="31"/>
      <c r="J133" s="31"/>
      <c r="K133" s="31"/>
      <c r="L133" s="52">
        <v>2.0179999999999998</v>
      </c>
      <c r="M133">
        <f>4.05*(L133^3.333)</f>
        <v>42.049153352668249</v>
      </c>
      <c r="N133" s="64">
        <v>-18.424111764705881</v>
      </c>
      <c r="O133" s="63">
        <v>8.5864941176470566</v>
      </c>
      <c r="P133" s="64">
        <v>41.784929149255184</v>
      </c>
      <c r="Q133" s="63">
        <v>14.105759219063732</v>
      </c>
      <c r="R133" s="65">
        <v>2.9622602016900621</v>
      </c>
      <c r="S133"/>
      <c r="T133" s="2" t="s">
        <v>184</v>
      </c>
    </row>
    <row r="134" spans="1:21" x14ac:dyDescent="0.35">
      <c r="A134" s="25" t="s">
        <v>9</v>
      </c>
      <c r="B134" s="27">
        <v>8872</v>
      </c>
      <c r="C134" s="29" t="str">
        <f t="shared" si="7"/>
        <v>TMM 41229-8872</v>
      </c>
      <c r="D134" s="27" t="s">
        <v>181</v>
      </c>
      <c r="E134" s="29">
        <v>6398</v>
      </c>
      <c r="F134" s="29">
        <v>6728</v>
      </c>
      <c r="G134" s="25">
        <f t="shared" si="8"/>
        <v>6563</v>
      </c>
      <c r="H134" s="96" t="s">
        <v>224</v>
      </c>
      <c r="I134" s="31"/>
      <c r="J134" s="31"/>
      <c r="K134" s="31"/>
      <c r="L134" s="52">
        <v>1.339</v>
      </c>
      <c r="M134">
        <f>4.05*(L134^3.333)</f>
        <v>10.715555410712449</v>
      </c>
      <c r="N134"/>
      <c r="O134"/>
      <c r="P134"/>
      <c r="Q134"/>
      <c r="R134"/>
      <c r="S134"/>
      <c r="T134" s="2" t="s">
        <v>184</v>
      </c>
    </row>
    <row r="135" spans="1:21" x14ac:dyDescent="0.35">
      <c r="A135" s="25" t="s">
        <v>9</v>
      </c>
      <c r="B135" s="27">
        <v>8873</v>
      </c>
      <c r="C135" s="29" t="str">
        <f t="shared" si="7"/>
        <v>TMM 41229-8873</v>
      </c>
      <c r="D135" s="27" t="s">
        <v>181</v>
      </c>
      <c r="E135" s="29">
        <v>6398</v>
      </c>
      <c r="F135" s="29">
        <v>6728</v>
      </c>
      <c r="G135" s="25">
        <f t="shared" si="8"/>
        <v>6563</v>
      </c>
      <c r="H135" s="27" t="s">
        <v>15</v>
      </c>
      <c r="I135" s="29"/>
      <c r="J135" s="29"/>
      <c r="K135" s="29"/>
      <c r="N135"/>
      <c r="O135"/>
      <c r="P135"/>
      <c r="Q135"/>
      <c r="R135"/>
      <c r="S135"/>
      <c r="T135" s="2" t="s">
        <v>184</v>
      </c>
    </row>
    <row r="136" spans="1:21" x14ac:dyDescent="0.35">
      <c r="A136" s="25" t="s">
        <v>9</v>
      </c>
      <c r="B136" s="27">
        <v>8874</v>
      </c>
      <c r="C136" s="29" t="str">
        <f t="shared" si="7"/>
        <v>TMM 41229-8874</v>
      </c>
      <c r="D136" s="27" t="s">
        <v>181</v>
      </c>
      <c r="E136" s="29">
        <v>6398</v>
      </c>
      <c r="F136" s="29">
        <v>6728</v>
      </c>
      <c r="G136" s="25">
        <f t="shared" si="8"/>
        <v>6563</v>
      </c>
      <c r="H136" s="27" t="s">
        <v>15</v>
      </c>
      <c r="I136" s="29"/>
      <c r="J136" s="29"/>
      <c r="K136" s="29"/>
      <c r="N136" s="64">
        <v>-13.622711764705882</v>
      </c>
      <c r="O136" s="63">
        <v>7.9494941176470579</v>
      </c>
      <c r="P136" s="64">
        <v>39.531883688190902</v>
      </c>
      <c r="Q136" s="63">
        <v>13.312888623472187</v>
      </c>
      <c r="R136" s="65">
        <v>2.9694444839335277</v>
      </c>
      <c r="S136"/>
      <c r="T136" s="2" t="s">
        <v>184</v>
      </c>
    </row>
    <row r="137" spans="1:21" x14ac:dyDescent="0.35">
      <c r="A137" s="25" t="s">
        <v>9</v>
      </c>
      <c r="B137" s="58">
        <v>9295</v>
      </c>
      <c r="C137" s="29" t="str">
        <f t="shared" si="7"/>
        <v>TMM 41229-9295</v>
      </c>
      <c r="D137" s="58" t="s">
        <v>1</v>
      </c>
      <c r="E137" s="25">
        <v>2446</v>
      </c>
      <c r="F137" s="25">
        <v>2775</v>
      </c>
      <c r="G137" s="25">
        <f t="shared" si="8"/>
        <v>2610.5</v>
      </c>
      <c r="H137" s="96" t="s">
        <v>225</v>
      </c>
      <c r="I137" s="31"/>
      <c r="J137" s="31"/>
      <c r="K137" s="31"/>
      <c r="L137" s="54">
        <v>2.0390000000000001</v>
      </c>
      <c r="M137">
        <f>4.05*(L137^3.333)</f>
        <v>43.525386544690519</v>
      </c>
      <c r="N137"/>
      <c r="O137"/>
      <c r="P137"/>
      <c r="Q137"/>
      <c r="R137"/>
      <c r="S137"/>
      <c r="T137" s="2" t="s">
        <v>184</v>
      </c>
      <c r="U137" t="s">
        <v>229</v>
      </c>
    </row>
    <row r="138" spans="1:21" x14ac:dyDescent="0.35">
      <c r="A138" s="25" t="s">
        <v>9</v>
      </c>
      <c r="B138" s="27">
        <v>10050</v>
      </c>
      <c r="C138" s="29" t="str">
        <f t="shared" si="7"/>
        <v>TMM 41229-10050</v>
      </c>
      <c r="D138" s="27" t="s">
        <v>179</v>
      </c>
      <c r="E138" s="29">
        <v>7057</v>
      </c>
      <c r="F138" s="29">
        <v>7386</v>
      </c>
      <c r="G138" s="25">
        <f t="shared" si="8"/>
        <v>7221.5</v>
      </c>
      <c r="H138" s="2" t="s">
        <v>15</v>
      </c>
      <c r="N138"/>
      <c r="O138"/>
      <c r="P138"/>
      <c r="Q138"/>
      <c r="R138"/>
      <c r="S138"/>
      <c r="T138" s="2" t="s">
        <v>184</v>
      </c>
      <c r="U138" s="25"/>
    </row>
    <row r="139" spans="1:21" x14ac:dyDescent="0.35">
      <c r="A139" s="25" t="s">
        <v>9</v>
      </c>
      <c r="B139" s="27">
        <v>10117</v>
      </c>
      <c r="C139" s="29" t="str">
        <f t="shared" si="7"/>
        <v>TMM 41229-10117</v>
      </c>
      <c r="D139" s="27" t="s">
        <v>46</v>
      </c>
      <c r="E139" s="29">
        <v>7386</v>
      </c>
      <c r="F139" s="29">
        <v>7716</v>
      </c>
      <c r="G139" s="25">
        <f t="shared" si="8"/>
        <v>7551</v>
      </c>
      <c r="H139" s="2" t="s">
        <v>15</v>
      </c>
      <c r="N139" s="67"/>
      <c r="O139" s="68"/>
      <c r="P139" s="67">
        <v>15.13495727012357</v>
      </c>
      <c r="Q139" s="68">
        <v>4.6337913938105473</v>
      </c>
      <c r="R139" s="65">
        <v>3.2662146358896629</v>
      </c>
      <c r="S139"/>
      <c r="T139" s="2" t="s">
        <v>184</v>
      </c>
      <c r="U139" s="92" t="s">
        <v>220</v>
      </c>
    </row>
    <row r="140" spans="1:21" x14ac:dyDescent="0.35">
      <c r="A140" s="25" t="s">
        <v>9</v>
      </c>
      <c r="B140" s="27">
        <v>10118</v>
      </c>
      <c r="C140" s="29" t="str">
        <f t="shared" si="7"/>
        <v>TMM 41229-10118</v>
      </c>
      <c r="D140" s="27" t="s">
        <v>46</v>
      </c>
      <c r="E140" s="29">
        <v>7386</v>
      </c>
      <c r="F140" s="29">
        <v>7716</v>
      </c>
      <c r="G140" s="25">
        <f t="shared" si="8"/>
        <v>7551</v>
      </c>
      <c r="H140" s="5" t="s">
        <v>222</v>
      </c>
      <c r="I140" s="33"/>
      <c r="J140" s="33"/>
      <c r="K140" s="33"/>
      <c r="L140" s="54">
        <v>1.984</v>
      </c>
      <c r="M140">
        <f>4.05*(L140^3.333)</f>
        <v>39.73391899484929</v>
      </c>
      <c r="N140"/>
      <c r="O140"/>
      <c r="P140"/>
      <c r="Q140"/>
      <c r="R140"/>
      <c r="S140"/>
      <c r="T140" s="2" t="s">
        <v>184</v>
      </c>
      <c r="U140" s="25"/>
    </row>
    <row r="141" spans="1:21" x14ac:dyDescent="0.35">
      <c r="A141" s="25" t="s">
        <v>9</v>
      </c>
      <c r="B141" s="59">
        <v>10473</v>
      </c>
      <c r="C141" s="57" t="str">
        <f t="shared" si="7"/>
        <v>TMM 41229-10473</v>
      </c>
      <c r="D141" s="59" t="s">
        <v>3</v>
      </c>
      <c r="E141">
        <v>1787</v>
      </c>
      <c r="F141">
        <v>2116</v>
      </c>
      <c r="G141">
        <f t="shared" si="8"/>
        <v>1951.5</v>
      </c>
      <c r="H141" s="5" t="s">
        <v>222</v>
      </c>
      <c r="I141" s="33"/>
      <c r="J141" s="33"/>
      <c r="K141" s="33"/>
      <c r="L141" s="54">
        <v>1.962</v>
      </c>
      <c r="M141">
        <f>4.05*(L141^3.333)</f>
        <v>38.284307899350203</v>
      </c>
      <c r="N141"/>
      <c r="O141"/>
      <c r="P141"/>
      <c r="Q141"/>
      <c r="R141"/>
      <c r="S141"/>
      <c r="T141" s="2" t="s">
        <v>184</v>
      </c>
      <c r="U141" s="1"/>
    </row>
    <row r="142" spans="1:21" x14ac:dyDescent="0.35">
      <c r="A142" s="25" t="s">
        <v>9</v>
      </c>
      <c r="B142" s="27">
        <v>10607</v>
      </c>
      <c r="C142" s="29" t="str">
        <f t="shared" si="7"/>
        <v>TMM 41229-10607</v>
      </c>
      <c r="D142" s="27" t="s">
        <v>64</v>
      </c>
      <c r="E142" s="29">
        <v>13916</v>
      </c>
      <c r="F142" s="29">
        <v>14152</v>
      </c>
      <c r="G142" s="25">
        <f t="shared" si="8"/>
        <v>14034</v>
      </c>
      <c r="H142" s="2" t="s">
        <v>15</v>
      </c>
      <c r="N142"/>
      <c r="O142"/>
      <c r="P142"/>
      <c r="Q142"/>
      <c r="R142"/>
      <c r="S142"/>
      <c r="T142" s="2" t="s">
        <v>184</v>
      </c>
      <c r="U142" t="s">
        <v>229</v>
      </c>
    </row>
    <row r="143" spans="1:21" x14ac:dyDescent="0.35">
      <c r="A143" s="25" t="s">
        <v>9</v>
      </c>
      <c r="B143" s="27">
        <v>10613</v>
      </c>
      <c r="C143" s="29" t="str">
        <f t="shared" si="7"/>
        <v>TMM 41229-10613</v>
      </c>
      <c r="D143" s="27" t="s">
        <v>58</v>
      </c>
      <c r="E143" s="29">
        <v>11339</v>
      </c>
      <c r="F143" s="29">
        <v>11668</v>
      </c>
      <c r="G143" s="25">
        <f t="shared" si="8"/>
        <v>11503.5</v>
      </c>
      <c r="H143" s="5" t="s">
        <v>222</v>
      </c>
      <c r="I143" s="33"/>
      <c r="J143" s="33"/>
      <c r="K143" s="33"/>
      <c r="L143" s="54">
        <v>2.3450000000000002</v>
      </c>
      <c r="M143">
        <f>4.05*(L143^3.333)</f>
        <v>69.365118483331827</v>
      </c>
      <c r="N143"/>
      <c r="O143"/>
      <c r="P143"/>
      <c r="Q143"/>
      <c r="R143"/>
      <c r="S143"/>
      <c r="T143" s="2" t="s">
        <v>184</v>
      </c>
      <c r="U143" t="s">
        <v>229</v>
      </c>
    </row>
    <row r="144" spans="1:21" x14ac:dyDescent="0.35">
      <c r="A144" s="25" t="s">
        <v>9</v>
      </c>
      <c r="B144" s="27">
        <v>10614</v>
      </c>
      <c r="C144" s="29" t="str">
        <f t="shared" si="7"/>
        <v>TMM 41229-10614</v>
      </c>
      <c r="D144" s="27" t="s">
        <v>58</v>
      </c>
      <c r="E144" s="29">
        <v>11339</v>
      </c>
      <c r="F144" s="29">
        <v>11668</v>
      </c>
      <c r="G144" s="25">
        <f t="shared" si="8"/>
        <v>11503.5</v>
      </c>
      <c r="H144" s="5" t="s">
        <v>222</v>
      </c>
      <c r="I144" s="33"/>
      <c r="J144" s="33"/>
      <c r="K144" s="33"/>
      <c r="L144" s="54">
        <v>1.7509999999999999</v>
      </c>
      <c r="M144">
        <f>4.05*(L144^3.333)</f>
        <v>26.201596126748903</v>
      </c>
      <c r="N144" s="64">
        <v>-18.020111764705881</v>
      </c>
      <c r="O144" s="63">
        <v>12.529494117647058</v>
      </c>
      <c r="P144" s="64">
        <v>41.172548281063207</v>
      </c>
      <c r="Q144" s="63">
        <v>14.063376467414402</v>
      </c>
      <c r="R144" s="65">
        <v>2.9276431855793814</v>
      </c>
      <c r="S144"/>
      <c r="T144" s="2" t="s">
        <v>184</v>
      </c>
      <c r="U144" s="25"/>
    </row>
    <row r="145" spans="1:22" x14ac:dyDescent="0.35">
      <c r="A145" s="25" t="s">
        <v>9</v>
      </c>
      <c r="B145" s="27">
        <v>10632</v>
      </c>
      <c r="C145" s="29" t="str">
        <f t="shared" si="7"/>
        <v>TMM 41229-10632</v>
      </c>
      <c r="D145" s="27" t="s">
        <v>76</v>
      </c>
      <c r="E145" s="29">
        <v>16745</v>
      </c>
      <c r="F145" s="29">
        <v>16980</v>
      </c>
      <c r="G145" s="25">
        <f t="shared" si="8"/>
        <v>16862.5</v>
      </c>
      <c r="H145" s="5" t="s">
        <v>225</v>
      </c>
      <c r="I145" s="33"/>
      <c r="J145" s="33"/>
      <c r="K145" s="33"/>
      <c r="L145" s="54">
        <v>2.0640000000000001</v>
      </c>
      <c r="M145">
        <f>4.05*(L145^3.333)</f>
        <v>45.329656684611983</v>
      </c>
      <c r="N145"/>
      <c r="O145"/>
      <c r="P145"/>
      <c r="Q145"/>
      <c r="R145"/>
      <c r="S145"/>
      <c r="T145" s="2" t="s">
        <v>184</v>
      </c>
      <c r="U145" s="25"/>
    </row>
    <row r="146" spans="1:22" x14ac:dyDescent="0.35">
      <c r="A146" s="25" t="s">
        <v>9</v>
      </c>
      <c r="B146" s="27">
        <v>10668</v>
      </c>
      <c r="C146" s="29" t="str">
        <f t="shared" si="7"/>
        <v>TMM 41229-10668</v>
      </c>
      <c r="D146" s="27" t="s">
        <v>60</v>
      </c>
      <c r="E146" s="29">
        <v>11998</v>
      </c>
      <c r="F146" s="29">
        <v>12327</v>
      </c>
      <c r="G146" s="25">
        <f t="shared" si="8"/>
        <v>12162.5</v>
      </c>
      <c r="H146" s="5" t="s">
        <v>225</v>
      </c>
      <c r="I146" s="33"/>
      <c r="J146" s="33"/>
      <c r="K146" s="33"/>
      <c r="L146" s="54">
        <v>2.0779999999999998</v>
      </c>
      <c r="M146">
        <f>4.05*(L146^3.333)</f>
        <v>46.362582460197856</v>
      </c>
      <c r="N146"/>
      <c r="O146"/>
      <c r="P146"/>
      <c r="Q146"/>
      <c r="R146"/>
      <c r="S146"/>
      <c r="T146" s="2" t="s">
        <v>184</v>
      </c>
      <c r="U146" s="25"/>
    </row>
    <row r="147" spans="1:22" x14ac:dyDescent="0.35">
      <c r="A147" s="25" t="s">
        <v>9</v>
      </c>
      <c r="B147" s="27">
        <v>10685</v>
      </c>
      <c r="C147" s="29" t="str">
        <f t="shared" si="7"/>
        <v>TMM 41229-10685</v>
      </c>
      <c r="D147" s="27" t="s">
        <v>64</v>
      </c>
      <c r="E147" s="29">
        <v>13916</v>
      </c>
      <c r="F147" s="29">
        <v>14152</v>
      </c>
      <c r="G147" s="25">
        <f t="shared" si="8"/>
        <v>14034</v>
      </c>
      <c r="H147" s="95" t="s">
        <v>15</v>
      </c>
      <c r="I147" s="34"/>
      <c r="J147" s="34"/>
      <c r="K147" s="34"/>
      <c r="N147"/>
      <c r="O147"/>
      <c r="P147"/>
      <c r="Q147"/>
      <c r="R147"/>
      <c r="S147"/>
      <c r="T147" s="2" t="s">
        <v>184</v>
      </c>
      <c r="U147" t="s">
        <v>229</v>
      </c>
    </row>
    <row r="148" spans="1:22" x14ac:dyDescent="0.35">
      <c r="A148" s="25" t="s">
        <v>9</v>
      </c>
      <c r="B148" s="58">
        <v>10731</v>
      </c>
      <c r="C148" s="29" t="str">
        <f t="shared" si="7"/>
        <v>TMM 41229-10731</v>
      </c>
      <c r="D148" s="58" t="s">
        <v>13</v>
      </c>
      <c r="E148" s="25">
        <v>4751</v>
      </c>
      <c r="F148" s="25">
        <v>5081</v>
      </c>
      <c r="G148" s="25">
        <f t="shared" si="8"/>
        <v>4916</v>
      </c>
      <c r="H148" s="5" t="s">
        <v>225</v>
      </c>
      <c r="I148" s="33"/>
      <c r="J148" s="33"/>
      <c r="K148" s="33"/>
      <c r="L148" s="54">
        <v>2.1190000000000002</v>
      </c>
      <c r="M148">
        <f>4.05*(L148^3.333)</f>
        <v>49.482257153671682</v>
      </c>
      <c r="N148" s="64">
        <v>-16.803711764705881</v>
      </c>
      <c r="O148" s="63">
        <v>6.4852941176470589</v>
      </c>
      <c r="P148" s="64">
        <v>17.180800892529113</v>
      </c>
      <c r="Q148" s="63">
        <v>5.4987693254954175</v>
      </c>
      <c r="R148" s="65">
        <v>3.1244811112314101</v>
      </c>
      <c r="S148"/>
      <c r="T148" s="2" t="s">
        <v>184</v>
      </c>
      <c r="U148" s="26"/>
    </row>
    <row r="149" spans="1:22" x14ac:dyDescent="0.35">
      <c r="A149" s="25" t="s">
        <v>9</v>
      </c>
      <c r="B149" s="58">
        <v>10732</v>
      </c>
      <c r="C149" s="29" t="str">
        <f t="shared" si="7"/>
        <v>TMM 41229-10732</v>
      </c>
      <c r="D149" s="58" t="s">
        <v>13</v>
      </c>
      <c r="E149" s="25">
        <v>4751</v>
      </c>
      <c r="F149" s="25">
        <v>5081</v>
      </c>
      <c r="G149" s="25">
        <f t="shared" si="8"/>
        <v>4916</v>
      </c>
      <c r="H149" s="5" t="s">
        <v>224</v>
      </c>
      <c r="I149" s="33"/>
      <c r="J149" s="33"/>
      <c r="K149" s="33"/>
      <c r="L149" s="54">
        <v>2.0259999999999998</v>
      </c>
      <c r="M149">
        <f>4.05*(L149^3.333)</f>
        <v>42.607326102994421</v>
      </c>
      <c r="N149" s="64">
        <v>-17.754411764705878</v>
      </c>
      <c r="O149" s="63">
        <v>8.4007941176470595</v>
      </c>
      <c r="P149" s="64">
        <v>25.467908670870646</v>
      </c>
      <c r="Q149" s="63">
        <v>8.5218842546900273</v>
      </c>
      <c r="R149" s="65">
        <v>2.9885302252086277</v>
      </c>
      <c r="S149"/>
      <c r="T149" s="2" t="s">
        <v>184</v>
      </c>
      <c r="U149" s="26"/>
    </row>
    <row r="150" spans="1:22" x14ac:dyDescent="0.35">
      <c r="A150" s="25" t="s">
        <v>9</v>
      </c>
      <c r="B150" s="27">
        <v>10872</v>
      </c>
      <c r="C150" s="29" t="str">
        <f t="shared" si="7"/>
        <v>TMM 41229-10872</v>
      </c>
      <c r="D150" s="27" t="s">
        <v>70</v>
      </c>
      <c r="E150" s="29">
        <v>15330</v>
      </c>
      <c r="F150" s="29">
        <v>15566</v>
      </c>
      <c r="G150" s="25">
        <f t="shared" si="8"/>
        <v>15448</v>
      </c>
      <c r="H150" s="60" t="s">
        <v>15</v>
      </c>
      <c r="I150" s="25"/>
      <c r="J150" s="25"/>
      <c r="K150" s="25"/>
      <c r="N150"/>
      <c r="O150"/>
      <c r="P150"/>
      <c r="Q150"/>
      <c r="R150"/>
      <c r="S150"/>
      <c r="T150" s="2" t="s">
        <v>184</v>
      </c>
      <c r="U150" t="s">
        <v>229</v>
      </c>
    </row>
    <row r="151" spans="1:22" x14ac:dyDescent="0.35">
      <c r="A151" s="25" t="s">
        <v>9</v>
      </c>
      <c r="B151" s="27">
        <v>11189</v>
      </c>
      <c r="C151" s="29" t="str">
        <f t="shared" si="7"/>
        <v>TMM 41229-11189</v>
      </c>
      <c r="D151" s="27" t="s">
        <v>67</v>
      </c>
      <c r="E151" s="29">
        <v>14623</v>
      </c>
      <c r="F151" s="29">
        <v>14859</v>
      </c>
      <c r="G151" s="25">
        <f t="shared" si="8"/>
        <v>14741</v>
      </c>
      <c r="H151" s="27" t="s">
        <v>15</v>
      </c>
      <c r="I151" s="29"/>
      <c r="J151" s="29"/>
      <c r="K151" s="29"/>
      <c r="N151"/>
      <c r="O151"/>
      <c r="P151"/>
      <c r="Q151"/>
      <c r="R151"/>
      <c r="S151"/>
      <c r="T151" s="2" t="s">
        <v>184</v>
      </c>
      <c r="U151" t="s">
        <v>229</v>
      </c>
    </row>
    <row r="152" spans="1:22" x14ac:dyDescent="0.35">
      <c r="A152" s="25" t="s">
        <v>9</v>
      </c>
      <c r="B152" s="27">
        <v>11218</v>
      </c>
      <c r="C152" s="29" t="str">
        <f t="shared" si="7"/>
        <v>TMM 41229-11218</v>
      </c>
      <c r="D152" s="27" t="s">
        <v>67</v>
      </c>
      <c r="E152" s="29">
        <v>14623</v>
      </c>
      <c r="F152" s="29">
        <v>14859</v>
      </c>
      <c r="G152" s="25">
        <f t="shared" si="8"/>
        <v>14741</v>
      </c>
      <c r="H152" s="27" t="s">
        <v>15</v>
      </c>
      <c r="I152" s="29"/>
      <c r="J152" s="29"/>
      <c r="K152" s="29"/>
      <c r="N152"/>
      <c r="O152"/>
      <c r="P152"/>
      <c r="Q152"/>
      <c r="R152"/>
      <c r="S152"/>
      <c r="T152" s="2" t="s">
        <v>184</v>
      </c>
      <c r="U152" t="s">
        <v>229</v>
      </c>
    </row>
    <row r="153" spans="1:22" x14ac:dyDescent="0.35">
      <c r="A153" s="25" t="s">
        <v>9</v>
      </c>
      <c r="B153" s="27">
        <v>11270</v>
      </c>
      <c r="C153" s="29" t="str">
        <f t="shared" si="7"/>
        <v>TMM 41229-11270</v>
      </c>
      <c r="D153" s="27" t="s">
        <v>78</v>
      </c>
      <c r="E153" s="29">
        <v>17216</v>
      </c>
      <c r="F153" s="29">
        <v>17452</v>
      </c>
      <c r="G153" s="25">
        <f t="shared" si="8"/>
        <v>17334</v>
      </c>
      <c r="H153" s="43" t="s">
        <v>225</v>
      </c>
      <c r="I153" s="28"/>
      <c r="J153" s="28"/>
      <c r="K153" s="28"/>
      <c r="L153" s="52">
        <v>2.1760000000000002</v>
      </c>
      <c r="M153">
        <f>4.05*(L153^3.333)</f>
        <v>54.059510262198039</v>
      </c>
      <c r="N153"/>
      <c r="O153"/>
      <c r="P153"/>
      <c r="Q153"/>
      <c r="R153"/>
      <c r="S153"/>
      <c r="T153" s="2" t="s">
        <v>184</v>
      </c>
    </row>
    <row r="154" spans="1:22" x14ac:dyDescent="0.35">
      <c r="A154" s="25" t="s">
        <v>9</v>
      </c>
      <c r="B154" s="27">
        <v>11291</v>
      </c>
      <c r="C154" s="29" t="str">
        <f t="shared" si="7"/>
        <v>TMM 41229-11291</v>
      </c>
      <c r="D154" s="27" t="s">
        <v>91</v>
      </c>
      <c r="E154" s="29">
        <v>20281</v>
      </c>
      <c r="F154" s="29">
        <v>20517</v>
      </c>
      <c r="G154" s="25">
        <f t="shared" si="8"/>
        <v>20399</v>
      </c>
      <c r="H154" s="98" t="s">
        <v>15</v>
      </c>
      <c r="I154" s="30"/>
      <c r="J154" s="30"/>
      <c r="K154" s="30"/>
      <c r="N154"/>
      <c r="O154"/>
      <c r="P154"/>
      <c r="Q154"/>
      <c r="R154"/>
      <c r="S154"/>
      <c r="T154" s="2" t="s">
        <v>184</v>
      </c>
    </row>
    <row r="155" spans="1:22" x14ac:dyDescent="0.35">
      <c r="A155" s="25" t="s">
        <v>9</v>
      </c>
      <c r="B155" s="27">
        <v>11586</v>
      </c>
      <c r="C155" s="29" t="str">
        <f t="shared" si="7"/>
        <v>TMM 41229-11586</v>
      </c>
      <c r="D155" s="27" t="s">
        <v>180</v>
      </c>
      <c r="E155" s="29">
        <v>6728</v>
      </c>
      <c r="F155" s="29">
        <v>7057</v>
      </c>
      <c r="G155" s="25">
        <f t="shared" si="8"/>
        <v>6892.5</v>
      </c>
      <c r="H155" s="27" t="s">
        <v>15</v>
      </c>
      <c r="I155" s="29"/>
      <c r="J155" s="29"/>
      <c r="K155" s="29"/>
      <c r="N155"/>
      <c r="O155"/>
      <c r="P155"/>
      <c r="Q155"/>
      <c r="R155"/>
      <c r="S155"/>
      <c r="T155" s="2" t="s">
        <v>184</v>
      </c>
    </row>
    <row r="156" spans="1:22" x14ac:dyDescent="0.35">
      <c r="A156" s="25" t="s">
        <v>9</v>
      </c>
      <c r="B156" s="27">
        <v>11936</v>
      </c>
      <c r="C156" s="29" t="str">
        <f t="shared" si="7"/>
        <v>TMM 41229-11936</v>
      </c>
      <c r="D156" s="27" t="s">
        <v>73</v>
      </c>
      <c r="E156" s="29">
        <v>16038</v>
      </c>
      <c r="F156" s="29">
        <v>16273</v>
      </c>
      <c r="G156" s="25">
        <f t="shared" si="8"/>
        <v>16155.5</v>
      </c>
      <c r="H156" s="43" t="s">
        <v>222</v>
      </c>
      <c r="I156" s="28"/>
      <c r="J156" s="28"/>
      <c r="K156" s="28"/>
      <c r="L156" s="52">
        <v>2.3170000000000002</v>
      </c>
      <c r="M156">
        <f>4.05*(L156^3.333)</f>
        <v>66.642839613922675</v>
      </c>
      <c r="N156"/>
      <c r="O156"/>
      <c r="P156"/>
      <c r="Q156"/>
      <c r="R156"/>
      <c r="S156"/>
      <c r="T156" s="2" t="s">
        <v>184</v>
      </c>
    </row>
    <row r="157" spans="1:22" x14ac:dyDescent="0.35">
      <c r="A157" s="25" t="s">
        <v>9</v>
      </c>
      <c r="B157" s="27">
        <v>11937</v>
      </c>
      <c r="C157" s="29" t="str">
        <f t="shared" si="7"/>
        <v>TMM 41229-11937</v>
      </c>
      <c r="D157" s="27" t="s">
        <v>68</v>
      </c>
      <c r="E157" s="29">
        <v>14859</v>
      </c>
      <c r="F157" s="29">
        <v>15095</v>
      </c>
      <c r="G157" s="25">
        <f t="shared" si="8"/>
        <v>14977</v>
      </c>
      <c r="H157" s="43" t="s">
        <v>222</v>
      </c>
      <c r="I157" s="28"/>
      <c r="J157" s="28"/>
      <c r="K157" s="28"/>
      <c r="L157" s="52">
        <v>2.0750000000000002</v>
      </c>
      <c r="M157">
        <f>4.05*(L157^3.333)</f>
        <v>46.139868667159497</v>
      </c>
      <c r="N157" s="64">
        <v>-29.056911764705884</v>
      </c>
      <c r="O157" s="68"/>
      <c r="P157" s="64">
        <v>31.699565532258113</v>
      </c>
      <c r="Q157" s="68">
        <v>0.85365197468600795</v>
      </c>
      <c r="R157" s="65">
        <v>37.134062208334861</v>
      </c>
      <c r="S157"/>
      <c r="T157" s="2" t="s">
        <v>184</v>
      </c>
      <c r="U157" t="s">
        <v>220</v>
      </c>
    </row>
    <row r="158" spans="1:22" x14ac:dyDescent="0.35">
      <c r="A158" s="25" t="s">
        <v>9</v>
      </c>
      <c r="B158" s="27">
        <v>11938</v>
      </c>
      <c r="C158" s="29" t="str">
        <f t="shared" si="7"/>
        <v>TMM 41229-11938</v>
      </c>
      <c r="D158" s="27" t="s">
        <v>68</v>
      </c>
      <c r="E158" s="29">
        <v>14859</v>
      </c>
      <c r="F158" s="29">
        <v>15095</v>
      </c>
      <c r="G158" s="25">
        <f t="shared" si="8"/>
        <v>14977</v>
      </c>
      <c r="H158" s="43" t="s">
        <v>223</v>
      </c>
      <c r="I158" s="28"/>
      <c r="J158" s="28"/>
      <c r="K158" s="28"/>
      <c r="L158" s="52">
        <v>1.877</v>
      </c>
      <c r="M158">
        <f>4.05*(L158^3.333)</f>
        <v>33.030218289752632</v>
      </c>
      <c r="N158" s="67"/>
      <c r="O158" s="68"/>
      <c r="P158" s="67">
        <v>5.7123381945335465</v>
      </c>
      <c r="Q158" s="68" t="s">
        <v>207</v>
      </c>
      <c r="R158" s="65"/>
      <c r="S158"/>
      <c r="T158" s="2" t="s">
        <v>184</v>
      </c>
      <c r="U158" t="s">
        <v>220</v>
      </c>
      <c r="V158" s="80"/>
    </row>
    <row r="159" spans="1:22" x14ac:dyDescent="0.35">
      <c r="A159" s="25" t="s">
        <v>9</v>
      </c>
      <c r="B159" s="27">
        <v>11939</v>
      </c>
      <c r="C159" s="29" t="str">
        <f t="shared" si="7"/>
        <v>TMM 41229-11939</v>
      </c>
      <c r="D159" s="27" t="s">
        <v>71</v>
      </c>
      <c r="E159" s="29">
        <v>15566</v>
      </c>
      <c r="F159" s="25">
        <v>15802</v>
      </c>
      <c r="G159" s="25">
        <f t="shared" si="8"/>
        <v>15684</v>
      </c>
      <c r="H159" s="96" t="s">
        <v>222</v>
      </c>
      <c r="I159" s="31"/>
      <c r="J159" s="31"/>
      <c r="K159" s="31"/>
      <c r="L159" s="53">
        <v>2.0219999999999998</v>
      </c>
      <c r="M159">
        <f>4.05*(L159^3.333)</f>
        <v>42.327595704797893</v>
      </c>
      <c r="N159"/>
      <c r="O159"/>
      <c r="P159"/>
      <c r="Q159"/>
      <c r="R159"/>
      <c r="S159"/>
      <c r="T159" s="2" t="s">
        <v>184</v>
      </c>
      <c r="U159" t="s">
        <v>229</v>
      </c>
    </row>
    <row r="160" spans="1:22" x14ac:dyDescent="0.35">
      <c r="A160" s="25" t="s">
        <v>9</v>
      </c>
      <c r="B160" s="27">
        <v>11940</v>
      </c>
      <c r="C160" s="29" t="str">
        <f t="shared" si="7"/>
        <v>TMM 41229-11940</v>
      </c>
      <c r="D160" s="27" t="s">
        <v>71</v>
      </c>
      <c r="E160" s="29">
        <v>15566</v>
      </c>
      <c r="F160" s="25">
        <v>15802</v>
      </c>
      <c r="G160" s="25">
        <f t="shared" si="8"/>
        <v>15684</v>
      </c>
      <c r="H160" s="96" t="s">
        <v>222</v>
      </c>
      <c r="I160" s="31"/>
      <c r="J160" s="31"/>
      <c r="K160" s="31"/>
      <c r="L160" s="53">
        <v>1.8220000000000001</v>
      </c>
      <c r="M160">
        <f>4.05*(L160^3.333)</f>
        <v>29.91319135796051</v>
      </c>
      <c r="N160"/>
      <c r="O160"/>
      <c r="P160"/>
      <c r="Q160"/>
      <c r="R160"/>
      <c r="S160"/>
      <c r="T160" s="2" t="s">
        <v>184</v>
      </c>
      <c r="U160" t="s">
        <v>229</v>
      </c>
    </row>
    <row r="161" spans="1:22" x14ac:dyDescent="0.35">
      <c r="A161" s="25" t="s">
        <v>9</v>
      </c>
      <c r="B161" s="27">
        <v>11942</v>
      </c>
      <c r="C161" s="29" t="str">
        <f t="shared" si="7"/>
        <v>TMM 41229-11942</v>
      </c>
      <c r="D161" s="27" t="s">
        <v>94</v>
      </c>
      <c r="E161" s="29">
        <v>10680</v>
      </c>
      <c r="F161" s="29">
        <v>11668</v>
      </c>
      <c r="G161" s="25">
        <f t="shared" si="8"/>
        <v>11174</v>
      </c>
      <c r="H161" s="97" t="s">
        <v>15</v>
      </c>
      <c r="I161" s="32"/>
      <c r="J161" s="32"/>
      <c r="K161" s="32"/>
      <c r="N161"/>
      <c r="O161"/>
      <c r="P161"/>
      <c r="Q161"/>
      <c r="R161"/>
      <c r="S161"/>
      <c r="T161" s="2" t="s">
        <v>184</v>
      </c>
    </row>
    <row r="162" spans="1:22" x14ac:dyDescent="0.35">
      <c r="A162" s="25" t="s">
        <v>9</v>
      </c>
      <c r="B162" s="27">
        <v>11951</v>
      </c>
      <c r="C162" s="29" t="str">
        <f t="shared" si="7"/>
        <v>TMM 41229-11951</v>
      </c>
      <c r="D162" s="27" t="s">
        <v>181</v>
      </c>
      <c r="E162" s="29">
        <v>6398</v>
      </c>
      <c r="F162" s="29">
        <v>6728</v>
      </c>
      <c r="G162" s="25">
        <f t="shared" si="8"/>
        <v>6563</v>
      </c>
      <c r="H162" s="97" t="s">
        <v>15</v>
      </c>
      <c r="I162" s="32"/>
      <c r="J162" s="32"/>
      <c r="K162" s="32"/>
      <c r="N162" s="64">
        <v>-23.019611764705878</v>
      </c>
      <c r="O162" s="63">
        <v>3.7774941176470582</v>
      </c>
      <c r="P162" s="64">
        <v>24.374301837137505</v>
      </c>
      <c r="Q162" s="63">
        <v>6.4184297928676335</v>
      </c>
      <c r="R162" s="65">
        <v>3.7975490304845301</v>
      </c>
      <c r="S162"/>
      <c r="T162" s="2" t="s">
        <v>184</v>
      </c>
    </row>
    <row r="163" spans="1:22" x14ac:dyDescent="0.35">
      <c r="A163" s="25" t="s">
        <v>9</v>
      </c>
      <c r="B163" s="27">
        <v>11952</v>
      </c>
      <c r="C163" s="29" t="str">
        <f t="shared" si="7"/>
        <v>TMM 41229-11952</v>
      </c>
      <c r="D163" s="27" t="s">
        <v>181</v>
      </c>
      <c r="E163" s="29">
        <v>6398</v>
      </c>
      <c r="F163" s="29">
        <v>6728</v>
      </c>
      <c r="G163" s="25">
        <f t="shared" si="8"/>
        <v>6563</v>
      </c>
      <c r="H163" s="96" t="s">
        <v>223</v>
      </c>
      <c r="I163" s="31"/>
      <c r="J163" s="31"/>
      <c r="K163" s="31"/>
      <c r="L163" s="52">
        <v>1.8839999999999999</v>
      </c>
      <c r="M163">
        <f t="shared" ref="M163:M190" si="9">4.05*(L163^3.333)</f>
        <v>33.442571000265161</v>
      </c>
      <c r="N163"/>
      <c r="O163"/>
      <c r="P163"/>
      <c r="Q163"/>
      <c r="R163"/>
      <c r="S163"/>
      <c r="T163" s="2" t="s">
        <v>184</v>
      </c>
      <c r="V163" s="80"/>
    </row>
    <row r="164" spans="1:22" x14ac:dyDescent="0.35">
      <c r="A164" s="25" t="s">
        <v>9</v>
      </c>
      <c r="B164" s="27">
        <v>11956</v>
      </c>
      <c r="C164" s="29" t="str">
        <f t="shared" si="7"/>
        <v>TMM 41229-11956</v>
      </c>
      <c r="D164" s="27" t="s">
        <v>180</v>
      </c>
      <c r="E164" s="29">
        <v>6728</v>
      </c>
      <c r="F164" s="29">
        <v>7057</v>
      </c>
      <c r="G164" s="25">
        <f t="shared" si="8"/>
        <v>6892.5</v>
      </c>
      <c r="H164" s="96" t="s">
        <v>223</v>
      </c>
      <c r="I164" s="31"/>
      <c r="J164" s="31"/>
      <c r="K164" s="31"/>
      <c r="L164" s="52">
        <v>1.8140000000000001</v>
      </c>
      <c r="M164">
        <f t="shared" si="9"/>
        <v>29.477665511979787</v>
      </c>
      <c r="N164" s="67"/>
      <c r="O164" s="68"/>
      <c r="P164" s="67">
        <v>14.365560824456574</v>
      </c>
      <c r="Q164" s="68">
        <v>3.0109500023710138</v>
      </c>
      <c r="R164" s="65">
        <v>4.7711057351149027</v>
      </c>
      <c r="S164"/>
      <c r="T164" s="2" t="s">
        <v>184</v>
      </c>
      <c r="U164" s="92" t="s">
        <v>220</v>
      </c>
      <c r="V164" s="80"/>
    </row>
    <row r="165" spans="1:22" x14ac:dyDescent="0.35">
      <c r="A165" s="25" t="s">
        <v>9</v>
      </c>
      <c r="B165" s="27">
        <v>11967</v>
      </c>
      <c r="C165" s="29" t="str">
        <f t="shared" si="7"/>
        <v>TMM 41229-11967</v>
      </c>
      <c r="D165" s="27" t="s">
        <v>47</v>
      </c>
      <c r="E165" s="29">
        <v>7716</v>
      </c>
      <c r="F165" s="29">
        <v>8045</v>
      </c>
      <c r="G165" s="25">
        <f t="shared" si="8"/>
        <v>7880.5</v>
      </c>
      <c r="H165" s="96" t="s">
        <v>223</v>
      </c>
      <c r="I165" s="31"/>
      <c r="J165" s="31"/>
      <c r="K165" s="31"/>
      <c r="L165" s="52">
        <v>1.9319999999999999</v>
      </c>
      <c r="M165">
        <f t="shared" si="9"/>
        <v>36.367777479342053</v>
      </c>
      <c r="N165" s="67"/>
      <c r="O165" s="68"/>
      <c r="P165" s="67">
        <v>14.133086839362436</v>
      </c>
      <c r="Q165" s="68">
        <v>4.4700124145616833</v>
      </c>
      <c r="R165" s="65">
        <v>3.1617556124278208</v>
      </c>
      <c r="S165"/>
      <c r="T165" s="2" t="s">
        <v>184</v>
      </c>
      <c r="U165" s="92" t="s">
        <v>220</v>
      </c>
      <c r="V165" s="80"/>
    </row>
    <row r="166" spans="1:22" x14ac:dyDescent="0.35">
      <c r="A166" s="25" t="s">
        <v>9</v>
      </c>
      <c r="B166" s="27">
        <v>11970</v>
      </c>
      <c r="C166" s="29" t="str">
        <f t="shared" si="7"/>
        <v>TMM 41229-11970</v>
      </c>
      <c r="D166" s="27" t="s">
        <v>48</v>
      </c>
      <c r="E166" s="29">
        <v>8045</v>
      </c>
      <c r="F166" s="29">
        <v>8375</v>
      </c>
      <c r="G166" s="25">
        <f t="shared" si="8"/>
        <v>8210</v>
      </c>
      <c r="H166" s="43" t="s">
        <v>223</v>
      </c>
      <c r="I166" s="28"/>
      <c r="J166" s="28"/>
      <c r="K166" s="28"/>
      <c r="L166" s="52">
        <v>1.8839999999999999</v>
      </c>
      <c r="M166">
        <f t="shared" si="9"/>
        <v>33.442571000265161</v>
      </c>
      <c r="N166"/>
      <c r="O166"/>
      <c r="P166"/>
      <c r="Q166"/>
      <c r="R166"/>
      <c r="S166"/>
      <c r="T166" s="2" t="s">
        <v>184</v>
      </c>
      <c r="V166" s="80"/>
    </row>
    <row r="167" spans="1:22" x14ac:dyDescent="0.35">
      <c r="A167" s="25" t="s">
        <v>9</v>
      </c>
      <c r="B167" s="58">
        <v>11975</v>
      </c>
      <c r="C167" s="29" t="str">
        <f t="shared" si="7"/>
        <v>TMM 41229-11975</v>
      </c>
      <c r="D167" s="58" t="s">
        <v>12</v>
      </c>
      <c r="E167" s="25">
        <v>4422</v>
      </c>
      <c r="F167" s="25">
        <v>4751</v>
      </c>
      <c r="G167" s="25">
        <f t="shared" si="8"/>
        <v>4586.5</v>
      </c>
      <c r="H167" s="5" t="s">
        <v>222</v>
      </c>
      <c r="I167" s="33"/>
      <c r="J167" s="33"/>
      <c r="K167" s="33"/>
      <c r="L167" s="55">
        <v>1.6990000000000001</v>
      </c>
      <c r="M167" s="62">
        <f t="shared" si="9"/>
        <v>23.696791916446223</v>
      </c>
      <c r="N167" s="64">
        <v>-23.17731176470588</v>
      </c>
      <c r="O167" s="68"/>
      <c r="P167" s="64">
        <v>18.151249253160938</v>
      </c>
      <c r="Q167" s="68">
        <v>4.8576128778348515</v>
      </c>
      <c r="R167" s="65">
        <v>3.7366603123078352</v>
      </c>
      <c r="S167"/>
      <c r="T167" s="2" t="s">
        <v>184</v>
      </c>
      <c r="U167" s="26" t="s">
        <v>221</v>
      </c>
    </row>
    <row r="168" spans="1:22" x14ac:dyDescent="0.35">
      <c r="A168" s="25" t="s">
        <v>9</v>
      </c>
      <c r="B168" s="27">
        <v>15046</v>
      </c>
      <c r="C168" s="29" t="str">
        <f t="shared" si="7"/>
        <v>TMM 41229-15046</v>
      </c>
      <c r="D168" s="27" t="s">
        <v>68</v>
      </c>
      <c r="E168" s="29">
        <v>14859</v>
      </c>
      <c r="F168" s="29">
        <v>15095</v>
      </c>
      <c r="G168" s="25">
        <f t="shared" si="8"/>
        <v>14977</v>
      </c>
      <c r="H168" s="96" t="s">
        <v>225</v>
      </c>
      <c r="I168" s="31"/>
      <c r="J168" s="31"/>
      <c r="K168" s="31"/>
      <c r="L168" s="56">
        <v>2.1920000000000002</v>
      </c>
      <c r="M168">
        <f t="shared" si="9"/>
        <v>55.395766467621883</v>
      </c>
      <c r="N168"/>
      <c r="O168"/>
      <c r="P168"/>
      <c r="Q168"/>
      <c r="R168"/>
      <c r="S168"/>
      <c r="T168" s="2" t="s">
        <v>184</v>
      </c>
    </row>
    <row r="169" spans="1:22" x14ac:dyDescent="0.35">
      <c r="A169" s="25" t="s">
        <v>9</v>
      </c>
      <c r="B169" s="27">
        <v>15047</v>
      </c>
      <c r="C169" s="29" t="str">
        <f t="shared" si="7"/>
        <v>TMM 41229-15047</v>
      </c>
      <c r="D169" s="27" t="s">
        <v>68</v>
      </c>
      <c r="E169" s="29">
        <v>14859</v>
      </c>
      <c r="F169" s="29">
        <v>15095</v>
      </c>
      <c r="G169" s="25">
        <f t="shared" si="8"/>
        <v>14977</v>
      </c>
      <c r="H169" s="96" t="s">
        <v>225</v>
      </c>
      <c r="I169" s="31"/>
      <c r="J169" s="31"/>
      <c r="K169" s="31"/>
      <c r="L169" s="56">
        <v>1.8540000000000001</v>
      </c>
      <c r="M169">
        <f t="shared" si="9"/>
        <v>31.700400761067115</v>
      </c>
      <c r="N169"/>
      <c r="O169"/>
      <c r="P169"/>
      <c r="Q169"/>
      <c r="R169"/>
      <c r="T169" s="2" t="s">
        <v>184</v>
      </c>
    </row>
    <row r="170" spans="1:22" x14ac:dyDescent="0.35">
      <c r="A170" s="25" t="s">
        <v>9</v>
      </c>
      <c r="B170" s="27">
        <v>15048</v>
      </c>
      <c r="C170" s="29" t="str">
        <f t="shared" si="7"/>
        <v>TMM 41229-15048</v>
      </c>
      <c r="D170" s="27" t="s">
        <v>68</v>
      </c>
      <c r="E170" s="29">
        <v>14859</v>
      </c>
      <c r="F170" s="29">
        <v>15095</v>
      </c>
      <c r="G170" s="25">
        <f t="shared" si="8"/>
        <v>14977</v>
      </c>
      <c r="H170" s="96" t="s">
        <v>224</v>
      </c>
      <c r="I170" s="31"/>
      <c r="J170" s="31"/>
      <c r="K170" s="31"/>
      <c r="L170" s="56">
        <v>1.9870000000000001</v>
      </c>
      <c r="M170">
        <f t="shared" si="9"/>
        <v>39.93452419036187</v>
      </c>
      <c r="N170"/>
      <c r="O170"/>
      <c r="P170"/>
      <c r="Q170"/>
      <c r="R170"/>
      <c r="T170" s="2" t="s">
        <v>184</v>
      </c>
    </row>
    <row r="171" spans="1:22" x14ac:dyDescent="0.35">
      <c r="A171" s="25" t="s">
        <v>9</v>
      </c>
      <c r="B171" s="27">
        <v>15049</v>
      </c>
      <c r="C171" s="29" t="str">
        <f t="shared" si="7"/>
        <v>TMM 41229-15049</v>
      </c>
      <c r="D171" s="27" t="s">
        <v>68</v>
      </c>
      <c r="E171" s="29">
        <v>14859</v>
      </c>
      <c r="F171" s="29">
        <v>15095</v>
      </c>
      <c r="G171" s="25">
        <f t="shared" si="8"/>
        <v>14977</v>
      </c>
      <c r="H171" s="96" t="s">
        <v>225</v>
      </c>
      <c r="I171" s="31"/>
      <c r="J171" s="31"/>
      <c r="K171" s="31"/>
      <c r="L171" s="56">
        <v>1.921</v>
      </c>
      <c r="M171">
        <f t="shared" si="9"/>
        <v>35.682208805468868</v>
      </c>
      <c r="N171"/>
      <c r="O171"/>
      <c r="P171"/>
      <c r="Q171"/>
      <c r="R171"/>
      <c r="T171" s="2" t="s">
        <v>184</v>
      </c>
    </row>
    <row r="172" spans="1:22" x14ac:dyDescent="0.35">
      <c r="A172" s="25" t="s">
        <v>9</v>
      </c>
      <c r="B172" s="27">
        <v>15050</v>
      </c>
      <c r="C172" s="29" t="str">
        <f t="shared" si="7"/>
        <v>TMM 41229-15050</v>
      </c>
      <c r="D172" s="27" t="s">
        <v>95</v>
      </c>
      <c r="E172" s="29">
        <v>11668</v>
      </c>
      <c r="F172" s="29">
        <v>12656</v>
      </c>
      <c r="G172" s="25">
        <f t="shared" si="8"/>
        <v>12162</v>
      </c>
      <c r="H172" s="96" t="s">
        <v>222</v>
      </c>
      <c r="I172" s="31"/>
      <c r="J172" s="31"/>
      <c r="K172" s="31"/>
      <c r="L172" s="56">
        <v>1.7969999999999999</v>
      </c>
      <c r="M172">
        <f t="shared" si="9"/>
        <v>28.566942735837735</v>
      </c>
      <c r="N172" s="64">
        <v>-18.932511764705882</v>
      </c>
      <c r="O172" s="63">
        <v>9.4887941176470569</v>
      </c>
      <c r="P172" s="64">
        <v>38.832165496441149</v>
      </c>
      <c r="Q172" s="63">
        <v>13.241391827679967</v>
      </c>
      <c r="R172" s="65">
        <v>2.9326347261521191</v>
      </c>
      <c r="T172" s="2" t="s">
        <v>184</v>
      </c>
    </row>
    <row r="173" spans="1:22" x14ac:dyDescent="0.35">
      <c r="A173" s="25" t="s">
        <v>9</v>
      </c>
      <c r="B173" s="27">
        <v>15051</v>
      </c>
      <c r="C173" s="29" t="str">
        <f t="shared" si="7"/>
        <v>TMM 41229-15051</v>
      </c>
      <c r="D173" s="27" t="s">
        <v>95</v>
      </c>
      <c r="E173" s="29">
        <v>11668</v>
      </c>
      <c r="F173" s="29">
        <v>12656</v>
      </c>
      <c r="G173" s="25">
        <f t="shared" si="8"/>
        <v>12162</v>
      </c>
      <c r="H173" s="96" t="s">
        <v>222</v>
      </c>
      <c r="I173" s="31"/>
      <c r="J173" s="31"/>
      <c r="K173" s="31"/>
      <c r="L173" s="56">
        <v>1.798</v>
      </c>
      <c r="M173">
        <f t="shared" si="9"/>
        <v>28.61996190230882</v>
      </c>
      <c r="N173"/>
      <c r="O173"/>
      <c r="P173"/>
      <c r="Q173"/>
      <c r="R173"/>
      <c r="T173" s="2" t="s">
        <v>184</v>
      </c>
    </row>
    <row r="174" spans="1:22" x14ac:dyDescent="0.35">
      <c r="A174" s="25" t="s">
        <v>9</v>
      </c>
      <c r="B174" s="27">
        <v>15052</v>
      </c>
      <c r="C174" s="29" t="str">
        <f t="shared" si="7"/>
        <v>TMM 41229-15052</v>
      </c>
      <c r="D174" s="27" t="s">
        <v>95</v>
      </c>
      <c r="E174" s="29">
        <v>11668</v>
      </c>
      <c r="F174" s="29">
        <v>12656</v>
      </c>
      <c r="G174" s="25">
        <f t="shared" si="8"/>
        <v>12162</v>
      </c>
      <c r="H174" s="96" t="s">
        <v>223</v>
      </c>
      <c r="I174" s="31"/>
      <c r="J174" s="31"/>
      <c r="K174" s="31"/>
      <c r="L174" s="56">
        <v>1.714</v>
      </c>
      <c r="M174">
        <f t="shared" si="9"/>
        <v>24.401306397906055</v>
      </c>
      <c r="N174" s="64">
        <v>-17.107611764705879</v>
      </c>
      <c r="O174" s="63">
        <v>9.8434941176470581</v>
      </c>
      <c r="P174" s="64">
        <v>41.342953996014288</v>
      </c>
      <c r="Q174" s="63">
        <v>14.198679872662032</v>
      </c>
      <c r="R174" s="65">
        <v>2.9117463290101719</v>
      </c>
      <c r="T174" s="2" t="s">
        <v>184</v>
      </c>
      <c r="V174" s="80"/>
    </row>
    <row r="175" spans="1:22" x14ac:dyDescent="0.35">
      <c r="A175" s="25" t="s">
        <v>9</v>
      </c>
      <c r="B175" s="27">
        <v>15053</v>
      </c>
      <c r="C175" s="29" t="str">
        <f t="shared" si="7"/>
        <v>TMM 41229-15053</v>
      </c>
      <c r="D175" s="27" t="s">
        <v>95</v>
      </c>
      <c r="E175" s="29">
        <v>11668</v>
      </c>
      <c r="F175" s="29">
        <v>12656</v>
      </c>
      <c r="G175" s="25">
        <f t="shared" si="8"/>
        <v>12162</v>
      </c>
      <c r="H175" s="96" t="s">
        <v>222</v>
      </c>
      <c r="I175" s="31"/>
      <c r="J175" s="31"/>
      <c r="K175" s="31"/>
      <c r="L175" s="56">
        <v>1.77</v>
      </c>
      <c r="M175">
        <f t="shared" si="9"/>
        <v>27.16126044875028</v>
      </c>
      <c r="N175" s="64">
        <v>-19.426311764705879</v>
      </c>
      <c r="O175" s="63">
        <v>9.9857941176470568</v>
      </c>
      <c r="P175" s="64">
        <v>20.193077221703092</v>
      </c>
      <c r="Q175" s="63">
        <v>6.6926862952845658</v>
      </c>
      <c r="R175" s="65">
        <v>3.0171856756427435</v>
      </c>
      <c r="T175" s="2" t="s">
        <v>184</v>
      </c>
    </row>
    <row r="176" spans="1:22" x14ac:dyDescent="0.35">
      <c r="A176" s="25" t="s">
        <v>9</v>
      </c>
      <c r="B176" s="27">
        <v>15054</v>
      </c>
      <c r="C176" s="29" t="str">
        <f t="shared" si="7"/>
        <v>TMM 41229-15054</v>
      </c>
      <c r="D176" s="27" t="s">
        <v>93</v>
      </c>
      <c r="E176" s="29">
        <v>9692</v>
      </c>
      <c r="F176" s="29">
        <v>10680</v>
      </c>
      <c r="G176" s="25">
        <f t="shared" si="8"/>
        <v>10186</v>
      </c>
      <c r="H176" s="96" t="s">
        <v>224</v>
      </c>
      <c r="I176" s="31"/>
      <c r="J176" s="31"/>
      <c r="K176" s="31"/>
      <c r="L176" s="56">
        <v>2.06</v>
      </c>
      <c r="M176">
        <f t="shared" si="9"/>
        <v>45.037520074191107</v>
      </c>
      <c r="N176"/>
      <c r="O176"/>
      <c r="P176"/>
      <c r="Q176"/>
      <c r="R176"/>
      <c r="T176" s="2" t="s">
        <v>184</v>
      </c>
    </row>
    <row r="177" spans="1:22" x14ac:dyDescent="0.35">
      <c r="A177" s="25" t="s">
        <v>9</v>
      </c>
      <c r="B177" s="27">
        <v>15055</v>
      </c>
      <c r="C177" s="29" t="str">
        <f t="shared" si="7"/>
        <v>TMM 41229-15055</v>
      </c>
      <c r="D177" s="27" t="s">
        <v>93</v>
      </c>
      <c r="E177" s="29">
        <v>9692</v>
      </c>
      <c r="F177" s="29">
        <v>10680</v>
      </c>
      <c r="G177" s="25">
        <f t="shared" si="8"/>
        <v>10186</v>
      </c>
      <c r="H177" s="96" t="s">
        <v>223</v>
      </c>
      <c r="I177" s="31"/>
      <c r="J177" s="31"/>
      <c r="K177" s="31"/>
      <c r="L177" s="56">
        <v>1.883</v>
      </c>
      <c r="M177">
        <f t="shared" si="9"/>
        <v>33.383444094127704</v>
      </c>
      <c r="N177" s="64">
        <v>-27.472111764705879</v>
      </c>
      <c r="O177" s="68"/>
      <c r="P177" s="64">
        <v>43.687100848370143</v>
      </c>
      <c r="Q177" s="68" t="s">
        <v>207</v>
      </c>
      <c r="R177" s="65"/>
      <c r="T177" s="2" t="s">
        <v>184</v>
      </c>
      <c r="U177" s="92" t="s">
        <v>220</v>
      </c>
      <c r="V177" s="80"/>
    </row>
    <row r="178" spans="1:22" x14ac:dyDescent="0.35">
      <c r="A178" s="25" t="s">
        <v>9</v>
      </c>
      <c r="B178" s="27">
        <v>15056</v>
      </c>
      <c r="C178" s="29" t="str">
        <f t="shared" si="7"/>
        <v>TMM 41229-15056</v>
      </c>
      <c r="D178" s="27" t="s">
        <v>93</v>
      </c>
      <c r="E178" s="29">
        <v>9692</v>
      </c>
      <c r="F178" s="29">
        <v>10680</v>
      </c>
      <c r="G178" s="25">
        <f t="shared" si="8"/>
        <v>10186</v>
      </c>
      <c r="H178" s="96" t="s">
        <v>223</v>
      </c>
      <c r="I178" s="31"/>
      <c r="J178" s="31"/>
      <c r="K178" s="31"/>
      <c r="L178" s="56">
        <v>1.996</v>
      </c>
      <c r="M178">
        <f t="shared" si="9"/>
        <v>40.540592618032711</v>
      </c>
      <c r="N178" s="67"/>
      <c r="O178" s="68"/>
      <c r="P178" s="67">
        <v>5.8143326813492768</v>
      </c>
      <c r="Q178" s="68" t="s">
        <v>207</v>
      </c>
      <c r="R178" s="65"/>
      <c r="T178" s="2" t="s">
        <v>184</v>
      </c>
      <c r="U178" s="92" t="s">
        <v>220</v>
      </c>
    </row>
    <row r="179" spans="1:22" x14ac:dyDescent="0.35">
      <c r="A179" s="25" t="s">
        <v>9</v>
      </c>
      <c r="B179" s="27">
        <v>15057</v>
      </c>
      <c r="C179" s="29" t="str">
        <f t="shared" si="7"/>
        <v>TMM 41229-15057</v>
      </c>
      <c r="D179" s="27" t="s">
        <v>93</v>
      </c>
      <c r="E179" s="29">
        <v>9692</v>
      </c>
      <c r="F179" s="29">
        <v>10680</v>
      </c>
      <c r="G179" s="25">
        <f t="shared" si="8"/>
        <v>10186</v>
      </c>
      <c r="H179" s="96" t="s">
        <v>223</v>
      </c>
      <c r="I179" s="31"/>
      <c r="J179" s="31"/>
      <c r="K179" s="31"/>
      <c r="L179" s="56">
        <v>1.9419999999999999</v>
      </c>
      <c r="M179">
        <f t="shared" si="9"/>
        <v>36.998974938377231</v>
      </c>
      <c r="N179" s="67"/>
      <c r="O179" s="68"/>
      <c r="P179" s="67">
        <v>5.7251800828573751</v>
      </c>
      <c r="Q179" s="68">
        <v>0.93233519080227412</v>
      </c>
      <c r="R179" s="65">
        <v>6.1406886057050576</v>
      </c>
      <c r="T179" s="2" t="s">
        <v>184</v>
      </c>
      <c r="U179" s="92" t="s">
        <v>220</v>
      </c>
      <c r="V179" s="80"/>
    </row>
    <row r="180" spans="1:22" x14ac:dyDescent="0.35">
      <c r="A180" s="25" t="s">
        <v>9</v>
      </c>
      <c r="B180" s="27">
        <v>15058</v>
      </c>
      <c r="C180" s="29" t="str">
        <f t="shared" si="7"/>
        <v>TMM 41229-15058</v>
      </c>
      <c r="D180" s="27" t="s">
        <v>93</v>
      </c>
      <c r="E180" s="29">
        <v>9692</v>
      </c>
      <c r="F180" s="29">
        <v>10680</v>
      </c>
      <c r="G180" s="25">
        <f t="shared" si="8"/>
        <v>10186</v>
      </c>
      <c r="H180" s="96" t="s">
        <v>223</v>
      </c>
      <c r="I180" s="31"/>
      <c r="J180" s="31"/>
      <c r="K180" s="31"/>
      <c r="L180" s="56">
        <v>1.8140000000000001</v>
      </c>
      <c r="M180">
        <f t="shared" si="9"/>
        <v>29.477665511979787</v>
      </c>
      <c r="N180"/>
      <c r="O180"/>
      <c r="P180"/>
      <c r="Q180"/>
      <c r="R180"/>
      <c r="T180" s="2" t="s">
        <v>184</v>
      </c>
      <c r="V180" s="80"/>
    </row>
    <row r="181" spans="1:22" x14ac:dyDescent="0.35">
      <c r="A181" s="25" t="s">
        <v>9</v>
      </c>
      <c r="B181" s="27">
        <v>15059</v>
      </c>
      <c r="C181" s="29" t="str">
        <f t="shared" si="7"/>
        <v>TMM 41229-15059</v>
      </c>
      <c r="D181" s="27" t="s">
        <v>93</v>
      </c>
      <c r="E181" s="29">
        <v>9692</v>
      </c>
      <c r="F181" s="29">
        <v>10680</v>
      </c>
      <c r="G181" s="25">
        <f t="shared" si="8"/>
        <v>10186</v>
      </c>
      <c r="H181" s="96" t="s">
        <v>223</v>
      </c>
      <c r="I181" s="31"/>
      <c r="J181" s="31"/>
      <c r="K181" s="31"/>
      <c r="L181" s="56">
        <v>1.89</v>
      </c>
      <c r="M181">
        <f t="shared" si="9"/>
        <v>33.798872786259892</v>
      </c>
      <c r="N181"/>
      <c r="O181"/>
      <c r="P181"/>
      <c r="Q181"/>
      <c r="R181"/>
      <c r="T181" s="2" t="s">
        <v>184</v>
      </c>
      <c r="U181" t="s">
        <v>229</v>
      </c>
      <c r="V181" s="80"/>
    </row>
    <row r="182" spans="1:22" x14ac:dyDescent="0.35">
      <c r="A182" s="25" t="s">
        <v>9</v>
      </c>
      <c r="B182" s="27">
        <v>15060</v>
      </c>
      <c r="C182" s="29" t="str">
        <f t="shared" si="7"/>
        <v>TMM 41229-15060</v>
      </c>
      <c r="D182" s="27" t="s">
        <v>93</v>
      </c>
      <c r="E182" s="29">
        <v>9692</v>
      </c>
      <c r="F182" s="29">
        <v>10680</v>
      </c>
      <c r="G182" s="25">
        <f t="shared" si="8"/>
        <v>10186</v>
      </c>
      <c r="H182" s="96" t="s">
        <v>222</v>
      </c>
      <c r="I182" s="31"/>
      <c r="J182" s="31"/>
      <c r="K182" s="31"/>
      <c r="L182" s="56">
        <v>1.8380000000000001</v>
      </c>
      <c r="M182">
        <f t="shared" si="9"/>
        <v>30.797722267431176</v>
      </c>
      <c r="N182"/>
      <c r="O182"/>
      <c r="P182"/>
      <c r="Q182"/>
      <c r="R182"/>
      <c r="T182" s="2" t="s">
        <v>184</v>
      </c>
    </row>
    <row r="183" spans="1:22" x14ac:dyDescent="0.35">
      <c r="A183" s="25" t="s">
        <v>9</v>
      </c>
      <c r="B183" s="27">
        <v>15061</v>
      </c>
      <c r="C183" s="29" t="str">
        <f t="shared" si="7"/>
        <v>TMM 41229-15061</v>
      </c>
      <c r="D183" s="27" t="s">
        <v>93</v>
      </c>
      <c r="E183" s="29">
        <v>9692</v>
      </c>
      <c r="F183" s="29">
        <v>10680</v>
      </c>
      <c r="G183" s="25">
        <f t="shared" si="8"/>
        <v>10186</v>
      </c>
      <c r="H183" s="96" t="s">
        <v>223</v>
      </c>
      <c r="I183" s="31"/>
      <c r="J183" s="31"/>
      <c r="K183" s="31"/>
      <c r="L183" s="56">
        <v>1.9650000000000001</v>
      </c>
      <c r="M183">
        <f t="shared" si="9"/>
        <v>38.479765618132753</v>
      </c>
      <c r="N183" s="67"/>
      <c r="O183" s="68"/>
      <c r="P183" s="67">
        <v>13.172940890014806</v>
      </c>
      <c r="Q183" s="68">
        <v>3.8986805809799479</v>
      </c>
      <c r="R183" s="65">
        <v>3.378820248645181</v>
      </c>
      <c r="T183" s="2" t="s">
        <v>184</v>
      </c>
      <c r="U183" s="92" t="s">
        <v>220</v>
      </c>
    </row>
    <row r="184" spans="1:22" x14ac:dyDescent="0.35">
      <c r="A184" s="25" t="s">
        <v>9</v>
      </c>
      <c r="B184" s="27">
        <v>15062</v>
      </c>
      <c r="C184" s="29" t="str">
        <f t="shared" si="7"/>
        <v>TMM 41229-15062</v>
      </c>
      <c r="D184" s="27" t="s">
        <v>93</v>
      </c>
      <c r="E184" s="29">
        <v>9692</v>
      </c>
      <c r="F184" s="29">
        <v>10680</v>
      </c>
      <c r="G184" s="25">
        <f t="shared" si="8"/>
        <v>10186</v>
      </c>
      <c r="H184" s="96" t="s">
        <v>223</v>
      </c>
      <c r="I184" s="31"/>
      <c r="J184" s="31"/>
      <c r="K184" s="31"/>
      <c r="L184" s="56">
        <v>1.891</v>
      </c>
      <c r="M184">
        <f t="shared" si="9"/>
        <v>33.858513626186031</v>
      </c>
      <c r="N184" s="67"/>
      <c r="O184" s="68"/>
      <c r="P184" s="68" t="s">
        <v>207</v>
      </c>
      <c r="Q184" s="68" t="s">
        <v>207</v>
      </c>
      <c r="R184" s="66"/>
      <c r="T184" s="2" t="s">
        <v>184</v>
      </c>
      <c r="U184" s="92" t="s">
        <v>220</v>
      </c>
      <c r="V184" s="80"/>
    </row>
    <row r="185" spans="1:22" x14ac:dyDescent="0.35">
      <c r="A185" s="25" t="s">
        <v>9</v>
      </c>
      <c r="B185" s="27">
        <v>15063</v>
      </c>
      <c r="C185" s="29" t="str">
        <f t="shared" si="7"/>
        <v>TMM 41229-15063</v>
      </c>
      <c r="D185" s="27" t="s">
        <v>93</v>
      </c>
      <c r="E185" s="29">
        <v>9692</v>
      </c>
      <c r="F185" s="29">
        <v>10680</v>
      </c>
      <c r="G185" s="25">
        <f t="shared" si="8"/>
        <v>10186</v>
      </c>
      <c r="H185" s="96" t="s">
        <v>223</v>
      </c>
      <c r="I185" s="31"/>
      <c r="J185" s="31"/>
      <c r="K185" s="31"/>
      <c r="L185" s="56">
        <v>1.784</v>
      </c>
      <c r="M185">
        <f t="shared" si="9"/>
        <v>27.883934788944995</v>
      </c>
      <c r="N185"/>
      <c r="O185"/>
      <c r="P185"/>
      <c r="Q185"/>
      <c r="R185"/>
      <c r="T185" s="2" t="s">
        <v>184</v>
      </c>
      <c r="U185" t="s">
        <v>229</v>
      </c>
      <c r="V185" s="80"/>
    </row>
    <row r="186" spans="1:22" x14ac:dyDescent="0.35">
      <c r="A186" s="25" t="s">
        <v>9</v>
      </c>
      <c r="B186" s="27">
        <v>15064</v>
      </c>
      <c r="C186" s="29" t="str">
        <f t="shared" si="7"/>
        <v>TMM 41229-15064</v>
      </c>
      <c r="D186" s="27" t="s">
        <v>93</v>
      </c>
      <c r="E186" s="29">
        <v>9692</v>
      </c>
      <c r="F186" s="29">
        <v>10680</v>
      </c>
      <c r="G186" s="25">
        <f t="shared" si="8"/>
        <v>10186</v>
      </c>
      <c r="H186" s="96" t="s">
        <v>222</v>
      </c>
      <c r="I186" s="31"/>
      <c r="J186" s="31"/>
      <c r="K186" s="31"/>
      <c r="L186" s="56">
        <v>1.9339999999999999</v>
      </c>
      <c r="M186">
        <f t="shared" si="9"/>
        <v>36.493409200086901</v>
      </c>
      <c r="N186"/>
      <c r="O186"/>
      <c r="P186"/>
      <c r="Q186"/>
      <c r="R186"/>
      <c r="T186" s="2" t="s">
        <v>184</v>
      </c>
    </row>
    <row r="187" spans="1:22" x14ac:dyDescent="0.35">
      <c r="A187" s="25" t="s">
        <v>9</v>
      </c>
      <c r="B187" s="27">
        <v>15065</v>
      </c>
      <c r="C187" s="29" t="str">
        <f t="shared" si="7"/>
        <v>TMM 41229-15065</v>
      </c>
      <c r="D187" s="27" t="s">
        <v>93</v>
      </c>
      <c r="E187" s="29">
        <v>9692</v>
      </c>
      <c r="F187" s="29">
        <v>10680</v>
      </c>
      <c r="G187" s="25">
        <f t="shared" si="8"/>
        <v>10186</v>
      </c>
      <c r="H187" s="96" t="s">
        <v>222</v>
      </c>
      <c r="I187" s="31"/>
      <c r="J187" s="31"/>
      <c r="K187" s="31"/>
      <c r="L187" s="56">
        <v>2.0030000000000001</v>
      </c>
      <c r="M187">
        <f t="shared" si="9"/>
        <v>41.016408257402908</v>
      </c>
      <c r="N187" s="67"/>
      <c r="O187" s="68"/>
      <c r="P187" s="68" t="s">
        <v>207</v>
      </c>
      <c r="Q187" s="68" t="s">
        <v>207</v>
      </c>
      <c r="R187" s="66"/>
      <c r="T187" s="2" t="s">
        <v>184</v>
      </c>
      <c r="U187" s="92" t="s">
        <v>220</v>
      </c>
    </row>
    <row r="188" spans="1:22" x14ac:dyDescent="0.35">
      <c r="A188" s="25" t="s">
        <v>9</v>
      </c>
      <c r="B188" s="27">
        <v>15066</v>
      </c>
      <c r="C188" s="29" t="str">
        <f t="shared" si="7"/>
        <v>TMM 41229-15066</v>
      </c>
      <c r="D188" s="27" t="s">
        <v>93</v>
      </c>
      <c r="E188" s="29">
        <v>9692</v>
      </c>
      <c r="F188" s="29">
        <v>10680</v>
      </c>
      <c r="G188" s="25">
        <f t="shared" si="8"/>
        <v>10186</v>
      </c>
      <c r="H188" s="96" t="s">
        <v>222</v>
      </c>
      <c r="I188" s="31"/>
      <c r="J188" s="31"/>
      <c r="K188" s="31"/>
      <c r="L188" s="56">
        <v>1.8939999999999999</v>
      </c>
      <c r="M188">
        <f t="shared" si="9"/>
        <v>34.03787811333968</v>
      </c>
      <c r="N188" s="67"/>
      <c r="O188" s="68"/>
      <c r="P188" s="67">
        <v>7.274667265403</v>
      </c>
      <c r="Q188" s="68">
        <v>0.9749786030933314</v>
      </c>
      <c r="R188" s="65">
        <v>7.4613609389196212</v>
      </c>
      <c r="T188" s="2" t="s">
        <v>184</v>
      </c>
      <c r="U188" s="92" t="s">
        <v>220</v>
      </c>
    </row>
    <row r="189" spans="1:22" x14ac:dyDescent="0.35">
      <c r="A189" s="25" t="s">
        <v>9</v>
      </c>
      <c r="B189" s="27">
        <v>15067</v>
      </c>
      <c r="C189" s="29" t="str">
        <f t="shared" si="7"/>
        <v>TMM 41229-15067</v>
      </c>
      <c r="D189" s="27" t="s">
        <v>93</v>
      </c>
      <c r="E189" s="29">
        <v>9692</v>
      </c>
      <c r="F189" s="29">
        <v>10680</v>
      </c>
      <c r="G189" s="25">
        <f t="shared" si="8"/>
        <v>10186</v>
      </c>
      <c r="H189" s="96" t="s">
        <v>222</v>
      </c>
      <c r="I189" s="31"/>
      <c r="J189" s="31"/>
      <c r="K189" s="31"/>
      <c r="L189" s="56">
        <v>1.56</v>
      </c>
      <c r="M189">
        <f t="shared" si="9"/>
        <v>17.829505964428549</v>
      </c>
      <c r="N189" s="67"/>
      <c r="O189" s="68"/>
      <c r="P189" s="68" t="s">
        <v>207</v>
      </c>
      <c r="Q189" s="68" t="s">
        <v>207</v>
      </c>
      <c r="R189" s="66"/>
      <c r="T189" s="2" t="s">
        <v>184</v>
      </c>
      <c r="U189" s="92" t="s">
        <v>220</v>
      </c>
    </row>
    <row r="190" spans="1:22" x14ac:dyDescent="0.35">
      <c r="A190" s="25" t="s">
        <v>9</v>
      </c>
      <c r="B190" s="27">
        <v>15068</v>
      </c>
      <c r="C190" s="29" t="str">
        <f t="shared" si="7"/>
        <v>TMM 41229-15068</v>
      </c>
      <c r="D190" s="27" t="s">
        <v>93</v>
      </c>
      <c r="E190" s="29">
        <v>9692</v>
      </c>
      <c r="F190" s="29">
        <v>10680</v>
      </c>
      <c r="G190" s="25">
        <f t="shared" si="8"/>
        <v>10186</v>
      </c>
      <c r="H190" s="96" t="s">
        <v>222</v>
      </c>
      <c r="I190" s="31"/>
      <c r="J190" s="31"/>
      <c r="K190" s="31"/>
      <c r="L190" s="56">
        <v>1.9239999999999999</v>
      </c>
      <c r="M190">
        <f t="shared" si="9"/>
        <v>35.868276904047555</v>
      </c>
      <c r="N190" s="67"/>
      <c r="O190" s="68"/>
      <c r="P190" s="67">
        <v>7.4370499524048359</v>
      </c>
      <c r="Q190" s="68">
        <v>1.4839966402663762</v>
      </c>
      <c r="R190" s="65">
        <v>5.0115005321507269</v>
      </c>
      <c r="T190" s="2" t="s">
        <v>184</v>
      </c>
      <c r="U190" s="92" t="s">
        <v>220</v>
      </c>
    </row>
    <row r="191" spans="1:22" x14ac:dyDescent="0.35">
      <c r="A191" s="25" t="s">
        <v>9</v>
      </c>
      <c r="B191" s="27">
        <v>15069</v>
      </c>
      <c r="C191" s="29" t="str">
        <f t="shared" si="7"/>
        <v>TMM 41229-15069</v>
      </c>
      <c r="D191" s="27" t="s">
        <v>93</v>
      </c>
      <c r="E191" s="29">
        <v>9692</v>
      </c>
      <c r="F191" s="29">
        <v>10680</v>
      </c>
      <c r="G191" s="25">
        <f t="shared" si="8"/>
        <v>10186</v>
      </c>
      <c r="H191" s="97" t="s">
        <v>15</v>
      </c>
      <c r="I191" s="32"/>
      <c r="J191" s="32"/>
      <c r="K191" s="32"/>
      <c r="N191" s="67"/>
      <c r="O191" s="68"/>
      <c r="P191" s="67">
        <v>3.677750982306339</v>
      </c>
      <c r="Q191" s="68" t="s">
        <v>207</v>
      </c>
      <c r="R191" s="65"/>
      <c r="T191" s="2" t="s">
        <v>184</v>
      </c>
      <c r="U191" s="92" t="s">
        <v>220</v>
      </c>
    </row>
    <row r="192" spans="1:22" x14ac:dyDescent="0.35">
      <c r="A192" s="25" t="s">
        <v>9</v>
      </c>
      <c r="B192" s="27">
        <v>15070</v>
      </c>
      <c r="C192" s="29" t="str">
        <f t="shared" si="7"/>
        <v>TMM 41229-15070</v>
      </c>
      <c r="D192" s="27" t="s">
        <v>93</v>
      </c>
      <c r="E192" s="29">
        <v>9692</v>
      </c>
      <c r="F192" s="29">
        <v>10680</v>
      </c>
      <c r="G192" s="25">
        <f t="shared" si="8"/>
        <v>10186</v>
      </c>
      <c r="H192" s="97" t="s">
        <v>15</v>
      </c>
      <c r="I192" s="32"/>
      <c r="J192" s="32"/>
      <c r="K192" s="32"/>
      <c r="N192"/>
      <c r="O192"/>
      <c r="P192"/>
      <c r="Q192"/>
      <c r="R192"/>
      <c r="T192" s="2" t="s">
        <v>184</v>
      </c>
      <c r="U192" t="s">
        <v>229</v>
      </c>
    </row>
    <row r="193" spans="1:21" x14ac:dyDescent="0.35">
      <c r="A193" s="25" t="s">
        <v>9</v>
      </c>
      <c r="B193" s="27">
        <v>15071</v>
      </c>
      <c r="C193" s="29" t="str">
        <f t="shared" si="7"/>
        <v>TMM 41229-15071</v>
      </c>
      <c r="D193" s="27" t="s">
        <v>93</v>
      </c>
      <c r="E193" s="29">
        <v>9692</v>
      </c>
      <c r="F193" s="29">
        <v>10680</v>
      </c>
      <c r="G193" s="25">
        <f t="shared" si="8"/>
        <v>10186</v>
      </c>
      <c r="H193" s="97" t="s">
        <v>15</v>
      </c>
      <c r="I193" s="32"/>
      <c r="J193" s="32"/>
      <c r="K193" s="32"/>
      <c r="N193"/>
      <c r="O193"/>
      <c r="P193"/>
      <c r="Q193"/>
      <c r="R193"/>
      <c r="T193" s="2" t="s">
        <v>184</v>
      </c>
    </row>
    <row r="194" spans="1:21" x14ac:dyDescent="0.35">
      <c r="A194" s="25" t="s">
        <v>9</v>
      </c>
      <c r="B194" s="27">
        <v>15072</v>
      </c>
      <c r="C194" s="29" t="str">
        <f t="shared" ref="C194:C251" si="10">A194&amp;""&amp;B194</f>
        <v>TMM 41229-15072</v>
      </c>
      <c r="D194" s="27" t="s">
        <v>93</v>
      </c>
      <c r="E194" s="29">
        <v>9692</v>
      </c>
      <c r="F194" s="29">
        <v>10680</v>
      </c>
      <c r="G194" s="25">
        <f t="shared" ref="G194:G251" si="11">(F194+E194)/2</f>
        <v>10186</v>
      </c>
      <c r="H194" s="97" t="s">
        <v>15</v>
      </c>
      <c r="I194" s="32"/>
      <c r="J194" s="32"/>
      <c r="K194" s="32"/>
      <c r="N194" s="67"/>
      <c r="O194" s="68"/>
      <c r="P194" s="67">
        <v>8.26433631461361</v>
      </c>
      <c r="Q194" s="68">
        <v>2.5255176974502724</v>
      </c>
      <c r="R194" s="65">
        <v>3.2723335587619</v>
      </c>
      <c r="T194" s="2" t="s">
        <v>184</v>
      </c>
      <c r="U194" s="92" t="s">
        <v>220</v>
      </c>
    </row>
    <row r="195" spans="1:21" x14ac:dyDescent="0.35">
      <c r="A195" s="25" t="s">
        <v>9</v>
      </c>
      <c r="B195" s="27">
        <v>15073</v>
      </c>
      <c r="C195" s="29" t="str">
        <f t="shared" si="10"/>
        <v>TMM 41229-15073</v>
      </c>
      <c r="D195" s="27" t="s">
        <v>93</v>
      </c>
      <c r="E195" s="29">
        <v>9692</v>
      </c>
      <c r="F195" s="29">
        <v>10680</v>
      </c>
      <c r="G195" s="25">
        <f t="shared" si="11"/>
        <v>10186</v>
      </c>
      <c r="H195" s="97" t="s">
        <v>15</v>
      </c>
      <c r="I195" s="32"/>
      <c r="J195" s="32"/>
      <c r="K195" s="32"/>
      <c r="N195" s="67"/>
      <c r="O195" s="68"/>
      <c r="P195" s="67">
        <v>4.8137150204789583</v>
      </c>
      <c r="Q195" s="68" t="s">
        <v>207</v>
      </c>
      <c r="R195" s="65"/>
      <c r="T195" s="2" t="s">
        <v>184</v>
      </c>
      <c r="U195" s="92" t="s">
        <v>220</v>
      </c>
    </row>
    <row r="196" spans="1:21" x14ac:dyDescent="0.35">
      <c r="A196" s="25" t="s">
        <v>9</v>
      </c>
      <c r="B196" s="27">
        <v>15074</v>
      </c>
      <c r="C196" s="29" t="str">
        <f t="shared" si="10"/>
        <v>TMM 41229-15074</v>
      </c>
      <c r="D196" s="27" t="s">
        <v>93</v>
      </c>
      <c r="E196" s="29">
        <v>9692</v>
      </c>
      <c r="F196" s="29">
        <v>10680</v>
      </c>
      <c r="G196" s="25">
        <f t="shared" si="11"/>
        <v>10186</v>
      </c>
      <c r="H196" s="97" t="s">
        <v>15</v>
      </c>
      <c r="I196" s="32"/>
      <c r="J196" s="32"/>
      <c r="K196" s="32"/>
      <c r="N196"/>
      <c r="O196"/>
      <c r="P196"/>
      <c r="Q196"/>
      <c r="R196"/>
      <c r="T196" s="2" t="s">
        <v>184</v>
      </c>
      <c r="U196" t="s">
        <v>229</v>
      </c>
    </row>
    <row r="197" spans="1:21" x14ac:dyDescent="0.35">
      <c r="A197" s="25" t="s">
        <v>9</v>
      </c>
      <c r="B197" s="27">
        <v>15075</v>
      </c>
      <c r="C197" s="29" t="str">
        <f t="shared" si="10"/>
        <v>TMM 41229-15075</v>
      </c>
      <c r="D197" s="27" t="s">
        <v>93</v>
      </c>
      <c r="E197" s="29">
        <v>9692</v>
      </c>
      <c r="F197" s="29">
        <v>10680</v>
      </c>
      <c r="G197" s="25">
        <f t="shared" si="11"/>
        <v>10186</v>
      </c>
      <c r="H197" s="97" t="s">
        <v>15</v>
      </c>
      <c r="I197" s="32"/>
      <c r="J197" s="32"/>
      <c r="K197" s="32"/>
      <c r="N197"/>
      <c r="O197"/>
      <c r="P197"/>
      <c r="Q197"/>
      <c r="R197"/>
      <c r="T197" s="2" t="s">
        <v>184</v>
      </c>
      <c r="U197" t="s">
        <v>229</v>
      </c>
    </row>
    <row r="198" spans="1:21" x14ac:dyDescent="0.35">
      <c r="A198" s="25" t="s">
        <v>9</v>
      </c>
      <c r="B198" s="27">
        <v>15076</v>
      </c>
      <c r="C198" s="29" t="str">
        <f t="shared" si="10"/>
        <v>TMM 41229-15076</v>
      </c>
      <c r="D198" s="27" t="s">
        <v>93</v>
      </c>
      <c r="E198" s="29">
        <v>9692</v>
      </c>
      <c r="F198" s="29">
        <v>10680</v>
      </c>
      <c r="G198" s="25">
        <f t="shared" si="11"/>
        <v>10186</v>
      </c>
      <c r="H198" s="97" t="s">
        <v>15</v>
      </c>
      <c r="I198" s="32"/>
      <c r="J198" s="32"/>
      <c r="K198" s="32"/>
      <c r="N198" s="67"/>
      <c r="O198" s="68"/>
      <c r="P198" s="67">
        <v>7.6236173981882516</v>
      </c>
      <c r="Q198" s="68">
        <v>0.85382396113683146</v>
      </c>
      <c r="R198" s="65">
        <v>8.928792989175097</v>
      </c>
      <c r="T198" s="2" t="s">
        <v>184</v>
      </c>
      <c r="U198" s="92" t="s">
        <v>220</v>
      </c>
    </row>
    <row r="199" spans="1:21" x14ac:dyDescent="0.35">
      <c r="A199" s="25" t="s">
        <v>9</v>
      </c>
      <c r="B199" s="27">
        <v>15077</v>
      </c>
      <c r="C199" s="29" t="str">
        <f t="shared" si="10"/>
        <v>TMM 41229-15077</v>
      </c>
      <c r="D199" s="27" t="s">
        <v>92</v>
      </c>
      <c r="E199" s="29">
        <v>8704</v>
      </c>
      <c r="F199" s="29">
        <v>9692</v>
      </c>
      <c r="G199" s="25">
        <f t="shared" si="11"/>
        <v>9198</v>
      </c>
      <c r="H199" s="97" t="s">
        <v>15</v>
      </c>
      <c r="I199" s="32"/>
      <c r="J199" s="32"/>
      <c r="K199" s="32"/>
      <c r="N199" s="64">
        <v>-18.589311764705883</v>
      </c>
      <c r="O199" s="63">
        <v>9.393394117647059</v>
      </c>
      <c r="P199" s="64">
        <v>40.192195380570574</v>
      </c>
      <c r="Q199" s="63">
        <v>14.699060700003045</v>
      </c>
      <c r="R199" s="65">
        <v>2.7343376696554662</v>
      </c>
      <c r="T199" s="2" t="s">
        <v>184</v>
      </c>
    </row>
    <row r="200" spans="1:21" x14ac:dyDescent="0.35">
      <c r="A200" s="25" t="s">
        <v>9</v>
      </c>
      <c r="B200" s="27">
        <v>15078</v>
      </c>
      <c r="C200" s="29" t="str">
        <f t="shared" si="10"/>
        <v>TMM 41229-15078</v>
      </c>
      <c r="D200" s="27" t="s">
        <v>92</v>
      </c>
      <c r="E200" s="29">
        <v>8704</v>
      </c>
      <c r="F200" s="29">
        <v>9692</v>
      </c>
      <c r="G200" s="25">
        <f t="shared" si="11"/>
        <v>9198</v>
      </c>
      <c r="H200" s="97" t="s">
        <v>15</v>
      </c>
      <c r="I200" s="32"/>
      <c r="J200" s="32"/>
      <c r="K200" s="32"/>
      <c r="N200" s="64">
        <v>-17.475511764705882</v>
      </c>
      <c r="O200" s="63">
        <v>9.3734941176470592</v>
      </c>
      <c r="P200" s="64">
        <v>32.504962737522739</v>
      </c>
      <c r="Q200" s="63">
        <v>11.639690327818784</v>
      </c>
      <c r="R200" s="65">
        <v>2.7925968665881165</v>
      </c>
      <c r="T200" s="2" t="s">
        <v>184</v>
      </c>
    </row>
    <row r="201" spans="1:21" x14ac:dyDescent="0.35">
      <c r="A201" s="25" t="s">
        <v>9</v>
      </c>
      <c r="B201" s="27">
        <v>15079</v>
      </c>
      <c r="C201" s="29" t="str">
        <f t="shared" si="10"/>
        <v>TMM 41229-15079</v>
      </c>
      <c r="D201" s="27" t="s">
        <v>92</v>
      </c>
      <c r="E201" s="29">
        <v>8704</v>
      </c>
      <c r="F201" s="29">
        <v>9692</v>
      </c>
      <c r="G201" s="25">
        <f t="shared" si="11"/>
        <v>9198</v>
      </c>
      <c r="H201" s="97" t="s">
        <v>15</v>
      </c>
      <c r="I201" s="32"/>
      <c r="J201" s="32"/>
      <c r="K201" s="32"/>
      <c r="N201" s="64">
        <v>-18.263211764705879</v>
      </c>
      <c r="O201" s="63">
        <v>9.1377941176470578</v>
      </c>
      <c r="P201" s="64">
        <v>33.534828631267096</v>
      </c>
      <c r="Q201" s="63">
        <v>12.08583283710975</v>
      </c>
      <c r="R201" s="65">
        <v>2.774722196082164</v>
      </c>
      <c r="T201" s="2" t="s">
        <v>184</v>
      </c>
    </row>
    <row r="202" spans="1:21" x14ac:dyDescent="0.35">
      <c r="A202" s="25" t="s">
        <v>9</v>
      </c>
      <c r="B202" s="27">
        <v>15080</v>
      </c>
      <c r="C202" s="29" t="str">
        <f t="shared" si="10"/>
        <v>TMM 41229-15080</v>
      </c>
      <c r="D202" s="27" t="s">
        <v>92</v>
      </c>
      <c r="E202" s="29">
        <v>8704</v>
      </c>
      <c r="F202" s="29">
        <v>9692</v>
      </c>
      <c r="G202" s="25">
        <f t="shared" si="11"/>
        <v>9198</v>
      </c>
      <c r="H202" s="97" t="s">
        <v>15</v>
      </c>
      <c r="I202" s="32"/>
      <c r="J202" s="32"/>
      <c r="K202" s="32"/>
      <c r="N202" s="64">
        <v>-16.651111764705881</v>
      </c>
      <c r="O202" s="63">
        <v>9.8874941176470585</v>
      </c>
      <c r="P202" s="64">
        <v>43.760414082312323</v>
      </c>
      <c r="Q202" s="63">
        <v>15.848896813522281</v>
      </c>
      <c r="R202" s="65">
        <v>2.7611015831067771</v>
      </c>
      <c r="T202" s="2" t="s">
        <v>184</v>
      </c>
    </row>
    <row r="203" spans="1:21" x14ac:dyDescent="0.35">
      <c r="A203" s="25" t="s">
        <v>9</v>
      </c>
      <c r="B203" s="27">
        <v>15081</v>
      </c>
      <c r="C203" s="29" t="str">
        <f t="shared" si="10"/>
        <v>TMM 41229-15081</v>
      </c>
      <c r="D203" s="27" t="s">
        <v>92</v>
      </c>
      <c r="E203" s="29">
        <v>8704</v>
      </c>
      <c r="F203" s="29">
        <v>9692</v>
      </c>
      <c r="G203" s="25">
        <f t="shared" si="11"/>
        <v>9198</v>
      </c>
      <c r="H203" s="96" t="s">
        <v>224</v>
      </c>
      <c r="I203" s="31"/>
      <c r="J203" s="31"/>
      <c r="K203" s="31"/>
      <c r="L203" s="56">
        <v>1.9690000000000001</v>
      </c>
      <c r="M203">
        <f>4.05*(L203^3.333)</f>
        <v>38.741461044524549</v>
      </c>
      <c r="N203"/>
      <c r="O203"/>
      <c r="P203"/>
      <c r="Q203"/>
      <c r="R203"/>
      <c r="T203" s="2" t="s">
        <v>184</v>
      </c>
    </row>
    <row r="204" spans="1:21" x14ac:dyDescent="0.35">
      <c r="A204" s="25" t="s">
        <v>9</v>
      </c>
      <c r="B204" s="27">
        <v>15082</v>
      </c>
      <c r="C204" s="29" t="str">
        <f t="shared" si="10"/>
        <v>TMM 41229-15082</v>
      </c>
      <c r="D204" s="27" t="s">
        <v>92</v>
      </c>
      <c r="E204" s="29">
        <v>8704</v>
      </c>
      <c r="F204" s="29">
        <v>9692</v>
      </c>
      <c r="G204" s="25">
        <f t="shared" si="11"/>
        <v>9198</v>
      </c>
      <c r="H204" s="96" t="s">
        <v>222</v>
      </c>
      <c r="I204" s="31"/>
      <c r="J204" s="31"/>
      <c r="K204" s="31"/>
      <c r="L204" s="56">
        <v>1.7809999999999999</v>
      </c>
      <c r="M204">
        <f>4.05*(L204^3.333)</f>
        <v>27.727956675094209</v>
      </c>
      <c r="N204"/>
      <c r="O204"/>
      <c r="P204"/>
      <c r="Q204"/>
      <c r="R204"/>
      <c r="T204" s="2" t="s">
        <v>184</v>
      </c>
    </row>
    <row r="205" spans="1:21" x14ac:dyDescent="0.35">
      <c r="A205" s="25" t="s">
        <v>9</v>
      </c>
      <c r="B205" s="27">
        <v>15083</v>
      </c>
      <c r="C205" s="29" t="str">
        <f t="shared" si="10"/>
        <v>TMM 41229-15083</v>
      </c>
      <c r="D205" s="27" t="s">
        <v>92</v>
      </c>
      <c r="E205" s="29">
        <v>8704</v>
      </c>
      <c r="F205" s="29">
        <v>9692</v>
      </c>
      <c r="G205" s="25">
        <f t="shared" si="11"/>
        <v>9198</v>
      </c>
      <c r="H205" s="97" t="s">
        <v>15</v>
      </c>
      <c r="I205" s="32"/>
      <c r="J205" s="32"/>
      <c r="K205" s="32"/>
      <c r="N205" s="64">
        <v>-14.259311764705881</v>
      </c>
      <c r="O205" s="63">
        <v>10.119794117647057</v>
      </c>
      <c r="P205" s="64">
        <v>39.040522591495034</v>
      </c>
      <c r="Q205" s="63">
        <v>13.553896772273982</v>
      </c>
      <c r="R205" s="65">
        <v>2.8803910231452261</v>
      </c>
      <c r="T205" s="2" t="s">
        <v>184</v>
      </c>
    </row>
    <row r="206" spans="1:21" x14ac:dyDescent="0.35">
      <c r="A206" s="25" t="s">
        <v>9</v>
      </c>
      <c r="B206" s="77">
        <v>15540</v>
      </c>
      <c r="C206" s="29" t="str">
        <f t="shared" si="10"/>
        <v>TMM 41229-15540</v>
      </c>
      <c r="D206" s="78" t="s">
        <v>53</v>
      </c>
      <c r="E206" s="29">
        <v>9692</v>
      </c>
      <c r="F206" s="29">
        <v>10021</v>
      </c>
      <c r="G206" s="25">
        <f t="shared" si="11"/>
        <v>9856.5</v>
      </c>
      <c r="H206" s="96" t="s">
        <v>222</v>
      </c>
      <c r="I206" s="64"/>
      <c r="J206" s="64"/>
      <c r="K206" s="64"/>
      <c r="L206" s="66"/>
      <c r="M206" s="64"/>
      <c r="N206" s="64">
        <v>-15.3104</v>
      </c>
      <c r="O206" s="63">
        <v>7.4616199999999999</v>
      </c>
      <c r="P206" s="64">
        <v>45.337900726640093</v>
      </c>
      <c r="Q206" s="63">
        <v>16.316691690485072</v>
      </c>
      <c r="R206" s="66">
        <v>2.7786209108233915</v>
      </c>
      <c r="S206" s="79"/>
      <c r="T206" s="2" t="s">
        <v>184</v>
      </c>
      <c r="U206" s="64"/>
    </row>
    <row r="207" spans="1:21" x14ac:dyDescent="0.35">
      <c r="A207" s="25" t="s">
        <v>9</v>
      </c>
      <c r="B207" s="77">
        <v>15541</v>
      </c>
      <c r="C207" s="29" t="str">
        <f t="shared" si="10"/>
        <v>TMM 41229-15541</v>
      </c>
      <c r="D207" s="78" t="s">
        <v>53</v>
      </c>
      <c r="E207" s="29">
        <v>9692</v>
      </c>
      <c r="F207" s="29">
        <v>10021</v>
      </c>
      <c r="G207" s="25">
        <f t="shared" si="11"/>
        <v>9856.5</v>
      </c>
      <c r="H207" s="96" t="s">
        <v>222</v>
      </c>
      <c r="I207" s="64"/>
      <c r="J207" s="64"/>
      <c r="K207" s="64"/>
      <c r="L207" s="66"/>
      <c r="M207" s="64"/>
      <c r="N207" s="64">
        <v>-17.150399999999998</v>
      </c>
      <c r="O207" s="63">
        <v>6.9972200000000004</v>
      </c>
      <c r="P207" s="64">
        <v>38.458378109722787</v>
      </c>
      <c r="Q207" s="63">
        <v>14.216766788704625</v>
      </c>
      <c r="R207" s="66">
        <v>2.7051423633310483</v>
      </c>
      <c r="S207" s="34"/>
      <c r="T207" s="2" t="s">
        <v>184</v>
      </c>
      <c r="U207" s="64"/>
    </row>
    <row r="208" spans="1:21" x14ac:dyDescent="0.35">
      <c r="A208" s="25" t="s">
        <v>9</v>
      </c>
      <c r="B208" s="77">
        <v>15542</v>
      </c>
      <c r="C208" s="29" t="str">
        <f t="shared" si="10"/>
        <v>TMM 41229-15542</v>
      </c>
      <c r="D208" s="78" t="s">
        <v>53</v>
      </c>
      <c r="E208" s="29">
        <v>9692</v>
      </c>
      <c r="F208" s="29">
        <v>10021</v>
      </c>
      <c r="G208" s="25">
        <f t="shared" si="11"/>
        <v>9856.5</v>
      </c>
      <c r="H208" s="98" t="s">
        <v>15</v>
      </c>
      <c r="I208" s="64"/>
      <c r="J208" s="64"/>
      <c r="K208" s="64"/>
      <c r="L208" s="66"/>
      <c r="M208" s="64"/>
      <c r="N208" s="64">
        <v>-18.037400000000002</v>
      </c>
      <c r="O208" s="63">
        <v>7.9258199999999999</v>
      </c>
      <c r="P208" s="64">
        <v>42.911838461787617</v>
      </c>
      <c r="Q208" s="63">
        <v>15.56016204411932</v>
      </c>
      <c r="R208" s="66">
        <v>2.7578015151844366</v>
      </c>
      <c r="S208" s="34"/>
      <c r="T208" s="2" t="s">
        <v>184</v>
      </c>
      <c r="U208" s="64"/>
    </row>
    <row r="209" spans="1:22" x14ac:dyDescent="0.35">
      <c r="A209" s="25" t="s">
        <v>9</v>
      </c>
      <c r="B209" s="77">
        <v>15543</v>
      </c>
      <c r="C209" s="29" t="str">
        <f t="shared" si="10"/>
        <v>TMM 41229-15543</v>
      </c>
      <c r="D209" s="78" t="s">
        <v>53</v>
      </c>
      <c r="E209" s="29">
        <v>9692</v>
      </c>
      <c r="F209" s="29">
        <v>10021</v>
      </c>
      <c r="G209" s="25">
        <f t="shared" si="11"/>
        <v>9856.5</v>
      </c>
      <c r="H209" s="96" t="s">
        <v>223</v>
      </c>
      <c r="I209" s="64"/>
      <c r="J209" s="64"/>
      <c r="K209" s="64"/>
      <c r="L209" s="66"/>
      <c r="M209" s="64"/>
      <c r="N209" s="64">
        <v>-18.046399999999998</v>
      </c>
      <c r="O209" s="63">
        <v>9.2884200000000003</v>
      </c>
      <c r="P209" s="64">
        <v>36.257860185907894</v>
      </c>
      <c r="Q209" s="63">
        <v>13.050097159979664</v>
      </c>
      <c r="R209" s="66">
        <v>2.7783594054072465</v>
      </c>
      <c r="S209" s="34"/>
      <c r="T209" s="2" t="s">
        <v>184</v>
      </c>
      <c r="U209" s="64"/>
      <c r="V209" s="80"/>
    </row>
    <row r="210" spans="1:22" s="62" customFormat="1" x14ac:dyDescent="0.35">
      <c r="A210" s="89" t="s">
        <v>9</v>
      </c>
      <c r="B210" s="77">
        <v>15544</v>
      </c>
      <c r="C210" s="90" t="str">
        <f t="shared" si="10"/>
        <v>TMM 41229-15544</v>
      </c>
      <c r="D210" s="88" t="s">
        <v>53</v>
      </c>
      <c r="E210" s="90">
        <v>9692</v>
      </c>
      <c r="F210" s="90">
        <v>10021</v>
      </c>
      <c r="G210" s="89">
        <f t="shared" si="11"/>
        <v>9856.5</v>
      </c>
      <c r="H210" s="96" t="s">
        <v>223</v>
      </c>
      <c r="I210" s="82"/>
      <c r="J210" s="82"/>
      <c r="K210" s="82"/>
      <c r="L210" s="83"/>
      <c r="M210" s="82"/>
      <c r="N210" s="82">
        <v>-16.163399999999999</v>
      </c>
      <c r="O210" s="81">
        <v>5.6870200000000004</v>
      </c>
      <c r="P210" s="82">
        <v>8.6294382399701028</v>
      </c>
      <c r="Q210" s="81">
        <v>2.6823646828374095</v>
      </c>
      <c r="R210" s="83">
        <v>3.217101050868993</v>
      </c>
      <c r="T210" s="2" t="s">
        <v>184</v>
      </c>
      <c r="U210" s="82" t="s">
        <v>218</v>
      </c>
      <c r="V210" s="80"/>
    </row>
    <row r="211" spans="1:22" x14ac:dyDescent="0.35">
      <c r="A211" s="25" t="s">
        <v>9</v>
      </c>
      <c r="B211" s="77">
        <v>15545</v>
      </c>
      <c r="C211" s="29" t="str">
        <f t="shared" si="10"/>
        <v>TMM 41229-15545</v>
      </c>
      <c r="D211" s="78" t="s">
        <v>53</v>
      </c>
      <c r="E211" s="29">
        <v>9692</v>
      </c>
      <c r="F211" s="29">
        <v>10021</v>
      </c>
      <c r="G211" s="25">
        <f t="shared" si="11"/>
        <v>9856.5</v>
      </c>
      <c r="H211" s="98" t="s">
        <v>15</v>
      </c>
      <c r="I211" s="64"/>
      <c r="J211" s="64"/>
      <c r="K211" s="64"/>
      <c r="L211" s="66"/>
      <c r="M211" s="84"/>
      <c r="N211" s="64">
        <v>-13.843400000000001</v>
      </c>
      <c r="O211" s="63">
        <v>9.0616200000000013</v>
      </c>
      <c r="P211" s="64">
        <v>36.652346743095194</v>
      </c>
      <c r="Q211" s="63">
        <v>13.291097620773293</v>
      </c>
      <c r="R211" s="66">
        <v>2.7576613902684368</v>
      </c>
      <c r="S211" s="34"/>
      <c r="T211" s="2" t="s">
        <v>184</v>
      </c>
      <c r="U211" s="84"/>
    </row>
    <row r="212" spans="1:22" x14ac:dyDescent="0.35">
      <c r="A212" s="25" t="s">
        <v>9</v>
      </c>
      <c r="B212" s="77">
        <v>15546</v>
      </c>
      <c r="C212" s="29" t="str">
        <f t="shared" si="10"/>
        <v>TMM 41229-15546</v>
      </c>
      <c r="D212" s="78" t="s">
        <v>53</v>
      </c>
      <c r="E212" s="29">
        <v>9692</v>
      </c>
      <c r="F212" s="29">
        <v>10021</v>
      </c>
      <c r="G212" s="25">
        <f t="shared" si="11"/>
        <v>9856.5</v>
      </c>
      <c r="H212" s="98" t="s">
        <v>15</v>
      </c>
      <c r="I212" s="64"/>
      <c r="J212" s="64"/>
      <c r="K212" s="64"/>
      <c r="L212" s="66"/>
      <c r="M212" s="84"/>
      <c r="N212" s="64">
        <v>-15.5184</v>
      </c>
      <c r="O212" s="63">
        <v>8.9172200000000004</v>
      </c>
      <c r="P212" s="64">
        <v>39.756591165887691</v>
      </c>
      <c r="Q212" s="63">
        <v>14.035015312380756</v>
      </c>
      <c r="R212" s="66">
        <v>2.8326717343027816</v>
      </c>
      <c r="S212" s="34"/>
      <c r="T212" s="2" t="s">
        <v>184</v>
      </c>
      <c r="U212" s="84"/>
    </row>
    <row r="213" spans="1:22" x14ac:dyDescent="0.35">
      <c r="A213" s="25" t="s">
        <v>9</v>
      </c>
      <c r="B213" s="77">
        <v>15547</v>
      </c>
      <c r="C213" s="29" t="str">
        <f t="shared" si="10"/>
        <v>TMM 41229-15547</v>
      </c>
      <c r="D213" s="78" t="s">
        <v>53</v>
      </c>
      <c r="E213" s="29">
        <v>9692</v>
      </c>
      <c r="F213" s="29">
        <v>10021</v>
      </c>
      <c r="G213" s="25">
        <f t="shared" si="11"/>
        <v>9856.5</v>
      </c>
      <c r="H213" s="96" t="s">
        <v>224</v>
      </c>
      <c r="I213" s="64"/>
      <c r="J213" s="64"/>
      <c r="K213" s="64"/>
      <c r="L213" s="66"/>
      <c r="M213" s="84"/>
      <c r="N213" s="64">
        <v>-19.321400000000001</v>
      </c>
      <c r="O213" s="63">
        <v>9.1908200000000004</v>
      </c>
      <c r="P213" s="64">
        <v>36.237411860680758</v>
      </c>
      <c r="Q213" s="63">
        <v>12.836380901245672</v>
      </c>
      <c r="R213" s="66">
        <v>2.8230240392106309</v>
      </c>
      <c r="S213" s="34"/>
      <c r="T213" s="2" t="s">
        <v>184</v>
      </c>
      <c r="U213" s="84"/>
    </row>
    <row r="214" spans="1:22" x14ac:dyDescent="0.35">
      <c r="A214" s="25" t="s">
        <v>9</v>
      </c>
      <c r="B214" s="77">
        <v>15548</v>
      </c>
      <c r="C214" s="29" t="str">
        <f t="shared" si="10"/>
        <v>TMM 41229-15548</v>
      </c>
      <c r="D214" s="78" t="s">
        <v>53</v>
      </c>
      <c r="E214" s="29">
        <v>9692</v>
      </c>
      <c r="F214" s="29">
        <v>10021</v>
      </c>
      <c r="G214" s="25">
        <f t="shared" si="11"/>
        <v>9856.5</v>
      </c>
      <c r="H214" s="96" t="s">
        <v>224</v>
      </c>
      <c r="I214" s="64"/>
      <c r="J214" s="64"/>
      <c r="K214" s="64"/>
      <c r="L214" s="66"/>
      <c r="M214" s="84"/>
      <c r="N214" s="64">
        <v>-17.849399999999999</v>
      </c>
      <c r="O214" s="63">
        <v>6.3894200000000003</v>
      </c>
      <c r="P214" s="64">
        <v>27.501284530688352</v>
      </c>
      <c r="Q214" s="63">
        <v>9.7726286101913082</v>
      </c>
      <c r="R214" s="66">
        <v>2.8141133391694488</v>
      </c>
      <c r="S214" s="34"/>
      <c r="T214" s="2" t="s">
        <v>184</v>
      </c>
      <c r="U214" s="84"/>
    </row>
    <row r="215" spans="1:22" x14ac:dyDescent="0.35">
      <c r="A215" s="25" t="s">
        <v>9</v>
      </c>
      <c r="B215" s="77">
        <v>15549</v>
      </c>
      <c r="C215" s="29" t="str">
        <f t="shared" si="10"/>
        <v>TMM 41229-15549</v>
      </c>
      <c r="D215" s="78" t="s">
        <v>54</v>
      </c>
      <c r="E215" s="29">
        <v>10021</v>
      </c>
      <c r="F215" s="29">
        <v>10351</v>
      </c>
      <c r="G215" s="25">
        <f t="shared" si="11"/>
        <v>10186</v>
      </c>
      <c r="H215" s="99" t="s">
        <v>222</v>
      </c>
      <c r="I215" s="64"/>
      <c r="J215" s="64"/>
      <c r="K215" s="64"/>
      <c r="L215" s="66"/>
      <c r="M215" s="84"/>
      <c r="N215" s="64">
        <v>-14.7714</v>
      </c>
      <c r="O215" s="63">
        <v>8.2880199999999995</v>
      </c>
      <c r="P215" s="64">
        <v>39.71245404225256</v>
      </c>
      <c r="Q215" s="63">
        <v>14.031806352343992</v>
      </c>
      <c r="R215" s="66">
        <v>2.8301740378293245</v>
      </c>
      <c r="S215" s="34"/>
      <c r="T215" s="2" t="s">
        <v>184</v>
      </c>
      <c r="U215" s="84"/>
    </row>
    <row r="216" spans="1:22" x14ac:dyDescent="0.35">
      <c r="A216" s="25" t="s">
        <v>9</v>
      </c>
      <c r="B216" s="77">
        <v>15550</v>
      </c>
      <c r="C216" s="29" t="str">
        <f t="shared" si="10"/>
        <v>TMM 41229-15550</v>
      </c>
      <c r="D216" s="78" t="s">
        <v>54</v>
      </c>
      <c r="E216" s="29">
        <v>10021</v>
      </c>
      <c r="F216" s="29">
        <v>10351</v>
      </c>
      <c r="G216" s="25">
        <f t="shared" si="11"/>
        <v>10186</v>
      </c>
      <c r="H216" s="99" t="s">
        <v>222</v>
      </c>
      <c r="I216" s="86"/>
      <c r="J216" s="86"/>
      <c r="K216" s="86"/>
      <c r="L216" s="87"/>
      <c r="M216" s="84"/>
      <c r="N216" s="86">
        <v>-15.0084</v>
      </c>
      <c r="O216" s="85">
        <v>8.145620000000001</v>
      </c>
      <c r="P216" s="86">
        <v>17.218013251338959</v>
      </c>
      <c r="Q216" s="85">
        <v>5.8300576882660717</v>
      </c>
      <c r="R216" s="87">
        <v>2.9533178181054671</v>
      </c>
      <c r="S216" s="34"/>
      <c r="T216" s="2" t="s">
        <v>184</v>
      </c>
      <c r="U216" s="84"/>
    </row>
    <row r="217" spans="1:22" x14ac:dyDescent="0.35">
      <c r="A217" s="25" t="s">
        <v>9</v>
      </c>
      <c r="B217" s="77">
        <v>15551</v>
      </c>
      <c r="C217" s="29" t="str">
        <f t="shared" si="10"/>
        <v>TMM 41229-15551</v>
      </c>
      <c r="D217" s="78" t="s">
        <v>54</v>
      </c>
      <c r="E217" s="29">
        <v>10021</v>
      </c>
      <c r="F217" s="29">
        <v>10351</v>
      </c>
      <c r="G217" s="25">
        <f t="shared" si="11"/>
        <v>10186</v>
      </c>
      <c r="H217" s="99" t="s">
        <v>222</v>
      </c>
      <c r="I217" s="64"/>
      <c r="J217" s="64"/>
      <c r="K217" s="64"/>
      <c r="L217" s="66"/>
      <c r="M217" s="84"/>
      <c r="N217" s="64">
        <v>-19.4864</v>
      </c>
      <c r="O217" s="63">
        <v>7.1612200000000001</v>
      </c>
      <c r="P217" s="64">
        <v>39.287995555220022</v>
      </c>
      <c r="Q217" s="63">
        <v>13.535182105321971</v>
      </c>
      <c r="R217" s="66">
        <v>2.9026573303193435</v>
      </c>
      <c r="S217" s="34"/>
      <c r="T217" s="2" t="s">
        <v>184</v>
      </c>
      <c r="U217" s="84"/>
    </row>
    <row r="218" spans="1:22" x14ac:dyDescent="0.35">
      <c r="A218" s="25" t="s">
        <v>9</v>
      </c>
      <c r="B218" s="77">
        <v>15552</v>
      </c>
      <c r="C218" s="29" t="str">
        <f t="shared" si="10"/>
        <v>TMM 41229-15552</v>
      </c>
      <c r="D218" s="78" t="s">
        <v>54</v>
      </c>
      <c r="E218" s="29">
        <v>10021</v>
      </c>
      <c r="F218" s="29">
        <v>10351</v>
      </c>
      <c r="G218" s="25">
        <f t="shared" si="11"/>
        <v>10186</v>
      </c>
      <c r="H218" s="99" t="s">
        <v>222</v>
      </c>
      <c r="I218" s="64"/>
      <c r="J218" s="64"/>
      <c r="K218" s="64"/>
      <c r="L218" s="66"/>
      <c r="M218" s="84"/>
      <c r="N218" s="64">
        <v>-17.638400000000001</v>
      </c>
      <c r="O218" s="63">
        <v>7.6068199999999999</v>
      </c>
      <c r="P218" s="64">
        <v>35.895402788540423</v>
      </c>
      <c r="Q218" s="63">
        <v>13.07913402929092</v>
      </c>
      <c r="R218" s="66">
        <v>2.7444785494324107</v>
      </c>
      <c r="S218" s="34"/>
      <c r="T218" s="2" t="s">
        <v>184</v>
      </c>
      <c r="U218" s="84"/>
    </row>
    <row r="219" spans="1:22" x14ac:dyDescent="0.35">
      <c r="A219" s="25" t="s">
        <v>9</v>
      </c>
      <c r="B219" s="77">
        <v>15553</v>
      </c>
      <c r="C219" s="29" t="str">
        <f t="shared" si="10"/>
        <v>TMM 41229-15553</v>
      </c>
      <c r="D219" s="78" t="s">
        <v>54</v>
      </c>
      <c r="E219" s="29">
        <v>10021</v>
      </c>
      <c r="F219" s="29">
        <v>10351</v>
      </c>
      <c r="G219" s="25">
        <f t="shared" si="11"/>
        <v>10186</v>
      </c>
      <c r="H219" s="99" t="s">
        <v>222</v>
      </c>
      <c r="I219" s="64"/>
      <c r="J219" s="64"/>
      <c r="K219" s="64"/>
      <c r="L219" s="66"/>
      <c r="M219" s="84"/>
      <c r="N219" s="64">
        <v>-17.6434</v>
      </c>
      <c r="O219" s="63">
        <v>9.9888200000000005</v>
      </c>
      <c r="P219" s="64">
        <v>41.568956655858507</v>
      </c>
      <c r="Q219" s="63">
        <v>14.534786699159772</v>
      </c>
      <c r="R219" s="66">
        <v>2.8599633084578757</v>
      </c>
      <c r="S219" s="34"/>
      <c r="T219" s="2" t="s">
        <v>184</v>
      </c>
      <c r="U219" s="84"/>
    </row>
    <row r="220" spans="1:22" x14ac:dyDescent="0.35">
      <c r="A220" s="25" t="s">
        <v>9</v>
      </c>
      <c r="B220" s="77">
        <v>15554</v>
      </c>
      <c r="C220" s="29" t="str">
        <f t="shared" si="10"/>
        <v>TMM 41229-15554</v>
      </c>
      <c r="D220" s="78" t="s">
        <v>54</v>
      </c>
      <c r="E220" s="29">
        <v>10021</v>
      </c>
      <c r="F220" s="29">
        <v>10351</v>
      </c>
      <c r="G220" s="25">
        <f t="shared" si="11"/>
        <v>10186</v>
      </c>
      <c r="H220" s="99" t="s">
        <v>222</v>
      </c>
      <c r="I220" s="64"/>
      <c r="J220" s="64"/>
      <c r="K220" s="64"/>
      <c r="L220" s="66"/>
      <c r="M220" s="84"/>
      <c r="N220" s="64">
        <v>-14.5854</v>
      </c>
      <c r="O220" s="63">
        <v>10.519820000000001</v>
      </c>
      <c r="P220" s="64">
        <v>44.193581732246678</v>
      </c>
      <c r="Q220" s="63">
        <v>15.660252934832375</v>
      </c>
      <c r="R220" s="66">
        <v>2.8220222186800661</v>
      </c>
      <c r="S220" s="34"/>
      <c r="T220" s="2" t="s">
        <v>184</v>
      </c>
      <c r="U220" s="84"/>
    </row>
    <row r="221" spans="1:22" x14ac:dyDescent="0.35">
      <c r="A221" s="25" t="s">
        <v>9</v>
      </c>
      <c r="B221" s="77">
        <v>15555</v>
      </c>
      <c r="C221" s="29" t="str">
        <f t="shared" si="10"/>
        <v>TMM 41229-15555</v>
      </c>
      <c r="D221" s="78" t="s">
        <v>54</v>
      </c>
      <c r="E221" s="29">
        <v>10021</v>
      </c>
      <c r="F221" s="29">
        <v>10351</v>
      </c>
      <c r="G221" s="25">
        <f t="shared" si="11"/>
        <v>10186</v>
      </c>
      <c r="H221" s="99" t="s">
        <v>222</v>
      </c>
      <c r="I221" s="64"/>
      <c r="J221" s="64"/>
      <c r="K221" s="64"/>
      <c r="L221" s="66"/>
      <c r="M221" s="84"/>
      <c r="N221" s="64">
        <v>-14.7104</v>
      </c>
      <c r="O221" s="63">
        <v>8.4678199999999997</v>
      </c>
      <c r="P221" s="64">
        <v>45.338669470866478</v>
      </c>
      <c r="Q221" s="63">
        <v>16.259271661931564</v>
      </c>
      <c r="R221" s="66">
        <v>2.7884809611133803</v>
      </c>
      <c r="S221" s="34"/>
      <c r="T221" s="2" t="s">
        <v>184</v>
      </c>
      <c r="U221" s="84"/>
    </row>
    <row r="222" spans="1:22" x14ac:dyDescent="0.35">
      <c r="A222" s="25" t="s">
        <v>9</v>
      </c>
      <c r="B222" s="77">
        <v>15556</v>
      </c>
      <c r="C222" s="29" t="str">
        <f t="shared" si="10"/>
        <v>TMM 41229-15556</v>
      </c>
      <c r="D222" s="78" t="s">
        <v>54</v>
      </c>
      <c r="E222" s="29">
        <v>10021</v>
      </c>
      <c r="F222" s="29">
        <v>10351</v>
      </c>
      <c r="G222" s="25">
        <f t="shared" si="11"/>
        <v>10186</v>
      </c>
      <c r="H222" s="99" t="s">
        <v>222</v>
      </c>
      <c r="I222" s="64"/>
      <c r="J222" s="64"/>
      <c r="K222" s="64"/>
      <c r="L222" s="66"/>
      <c r="M222" s="84"/>
      <c r="N222" s="64">
        <v>-18.368400000000001</v>
      </c>
      <c r="O222" s="63">
        <v>8.7648200000000003</v>
      </c>
      <c r="P222" s="64">
        <v>44.39883725981845</v>
      </c>
      <c r="Q222" s="63">
        <v>15.629088834522465</v>
      </c>
      <c r="R222" s="66">
        <v>2.8407821933769837</v>
      </c>
      <c r="S222" s="34"/>
      <c r="T222" s="2" t="s">
        <v>184</v>
      </c>
      <c r="U222" s="84"/>
    </row>
    <row r="223" spans="1:22" x14ac:dyDescent="0.35">
      <c r="A223" s="25" t="s">
        <v>9</v>
      </c>
      <c r="B223" s="77">
        <v>15557</v>
      </c>
      <c r="C223" s="29" t="str">
        <f t="shared" si="10"/>
        <v>TMM 41229-15557</v>
      </c>
      <c r="D223" s="78" t="s">
        <v>54</v>
      </c>
      <c r="E223" s="29">
        <v>10021</v>
      </c>
      <c r="F223" s="29">
        <v>10351</v>
      </c>
      <c r="G223" s="25">
        <f t="shared" si="11"/>
        <v>10186</v>
      </c>
      <c r="H223" s="99" t="s">
        <v>222</v>
      </c>
      <c r="I223" s="64"/>
      <c r="J223" s="64"/>
      <c r="K223" s="64"/>
      <c r="L223" s="66"/>
      <c r="M223" s="84"/>
      <c r="N223" s="64">
        <v>-15.5204</v>
      </c>
      <c r="O223" s="63">
        <v>10.638820000000001</v>
      </c>
      <c r="P223" s="64">
        <v>42.312129054393004</v>
      </c>
      <c r="Q223" s="63">
        <v>14.91793045193929</v>
      </c>
      <c r="R223" s="66">
        <v>2.836327008676498</v>
      </c>
      <c r="S223" s="34"/>
      <c r="T223" s="2" t="s">
        <v>184</v>
      </c>
      <c r="U223" s="84"/>
    </row>
    <row r="224" spans="1:22" s="113" customFormat="1" x14ac:dyDescent="0.35">
      <c r="A224" s="110" t="s">
        <v>9</v>
      </c>
      <c r="B224" s="122">
        <v>15558</v>
      </c>
      <c r="C224" s="110" t="str">
        <f t="shared" si="10"/>
        <v>TMM 41229-15558</v>
      </c>
      <c r="D224" s="123" t="s">
        <v>54</v>
      </c>
      <c r="E224" s="110">
        <v>10021</v>
      </c>
      <c r="F224" s="110">
        <v>10351</v>
      </c>
      <c r="G224" s="110">
        <f t="shared" si="11"/>
        <v>10186</v>
      </c>
      <c r="H224" s="124" t="s">
        <v>222</v>
      </c>
      <c r="I224" s="115"/>
      <c r="J224" s="115"/>
      <c r="K224" s="115"/>
      <c r="L224" s="125"/>
      <c r="M224" s="126"/>
      <c r="N224" s="115">
        <v>-19.602399999999999</v>
      </c>
      <c r="O224" s="116">
        <v>3.5188200000000003</v>
      </c>
      <c r="P224" s="115">
        <v>32.8514020326202</v>
      </c>
      <c r="Q224" s="116">
        <v>10.971778255636327</v>
      </c>
      <c r="R224" s="125">
        <v>2.9941729833761506</v>
      </c>
      <c r="S224" s="127"/>
      <c r="T224" s="112" t="s">
        <v>184</v>
      </c>
      <c r="U224" s="126"/>
    </row>
    <row r="225" spans="1:22" x14ac:dyDescent="0.35">
      <c r="A225" s="25" t="s">
        <v>9</v>
      </c>
      <c r="B225" s="77">
        <v>15559</v>
      </c>
      <c r="C225" s="29" t="str">
        <f t="shared" si="10"/>
        <v>TMM 41229-15559</v>
      </c>
      <c r="D225" s="78" t="s">
        <v>54</v>
      </c>
      <c r="E225" s="29">
        <v>10021</v>
      </c>
      <c r="F225" s="29">
        <v>10351</v>
      </c>
      <c r="G225" s="25">
        <f t="shared" si="11"/>
        <v>10186</v>
      </c>
      <c r="H225" s="99" t="s">
        <v>222</v>
      </c>
      <c r="I225" s="64"/>
      <c r="J225" s="64"/>
      <c r="K225" s="64"/>
      <c r="L225" s="66"/>
      <c r="M225" s="84"/>
      <c r="N225" s="64">
        <v>-11.1884</v>
      </c>
      <c r="O225" s="63">
        <v>7.8528200000000004</v>
      </c>
      <c r="P225" s="64">
        <v>37.954642365449423</v>
      </c>
      <c r="Q225" s="63">
        <v>13.123368623683023</v>
      </c>
      <c r="R225" s="66">
        <v>2.8921417552010817</v>
      </c>
      <c r="S225" s="34"/>
      <c r="T225" s="2" t="s">
        <v>184</v>
      </c>
      <c r="U225" s="84"/>
    </row>
    <row r="226" spans="1:22" x14ac:dyDescent="0.35">
      <c r="A226" s="25" t="s">
        <v>9</v>
      </c>
      <c r="B226" s="77">
        <v>15560</v>
      </c>
      <c r="C226" s="29" t="str">
        <f t="shared" si="10"/>
        <v>TMM 41229-15560</v>
      </c>
      <c r="D226" s="78" t="s">
        <v>54</v>
      </c>
      <c r="E226" s="29">
        <v>10021</v>
      </c>
      <c r="F226" s="29">
        <v>10351</v>
      </c>
      <c r="G226" s="25">
        <f t="shared" si="11"/>
        <v>10186</v>
      </c>
      <c r="H226" s="93" t="s">
        <v>15</v>
      </c>
      <c r="I226" s="64"/>
      <c r="J226" s="64"/>
      <c r="K226" s="64"/>
      <c r="L226" s="66"/>
      <c r="M226" s="84"/>
      <c r="N226" s="64">
        <v>-17.017400000000002</v>
      </c>
      <c r="O226" s="63">
        <v>9.9008199999999995</v>
      </c>
      <c r="P226" s="64">
        <v>43.63262823893097</v>
      </c>
      <c r="Q226" s="63">
        <v>15.212605401344447</v>
      </c>
      <c r="R226" s="66">
        <v>2.8681890503171035</v>
      </c>
      <c r="S226" s="34"/>
      <c r="T226" s="2" t="s">
        <v>184</v>
      </c>
      <c r="U226" s="84"/>
    </row>
    <row r="227" spans="1:22" x14ac:dyDescent="0.35">
      <c r="A227" s="25" t="s">
        <v>9</v>
      </c>
      <c r="B227" s="77">
        <v>15561</v>
      </c>
      <c r="C227" s="29" t="str">
        <f t="shared" si="10"/>
        <v>TMM 41229-15561</v>
      </c>
      <c r="D227" s="78" t="s">
        <v>54</v>
      </c>
      <c r="E227" s="29">
        <v>10021</v>
      </c>
      <c r="F227" s="29">
        <v>10351</v>
      </c>
      <c r="G227" s="25">
        <f t="shared" si="11"/>
        <v>10186</v>
      </c>
      <c r="H227" s="93" t="s">
        <v>15</v>
      </c>
      <c r="I227" s="64"/>
      <c r="J227" s="64"/>
      <c r="K227" s="64"/>
      <c r="L227" s="66"/>
      <c r="M227" s="84"/>
      <c r="N227" s="86">
        <v>-20.0764</v>
      </c>
      <c r="O227" s="85">
        <v>8.1348200000000013</v>
      </c>
      <c r="P227" s="64">
        <v>22.579262405288411</v>
      </c>
      <c r="Q227" s="85">
        <v>7.3968521505890807</v>
      </c>
      <c r="R227" s="66">
        <v>3.052550185620543</v>
      </c>
      <c r="S227" s="34"/>
      <c r="T227" s="2" t="s">
        <v>184</v>
      </c>
      <c r="U227" s="84"/>
    </row>
    <row r="228" spans="1:22" x14ac:dyDescent="0.35">
      <c r="A228" s="25" t="s">
        <v>9</v>
      </c>
      <c r="B228" s="77">
        <v>15562</v>
      </c>
      <c r="C228" s="29" t="str">
        <f t="shared" si="10"/>
        <v>TMM 41229-15562</v>
      </c>
      <c r="D228" s="78" t="s">
        <v>54</v>
      </c>
      <c r="E228" s="29">
        <v>10021</v>
      </c>
      <c r="F228" s="29">
        <v>10351</v>
      </c>
      <c r="G228" s="25">
        <f t="shared" si="11"/>
        <v>10186</v>
      </c>
      <c r="H228" s="99" t="s">
        <v>223</v>
      </c>
      <c r="I228" s="64"/>
      <c r="J228" s="64"/>
      <c r="K228" s="64"/>
      <c r="L228" s="66"/>
      <c r="M228" s="84"/>
      <c r="N228" s="86">
        <v>-18.845400000000001</v>
      </c>
      <c r="O228" s="85">
        <v>10.289820000000001</v>
      </c>
      <c r="P228" s="64">
        <v>43.551507384969668</v>
      </c>
      <c r="Q228" s="85">
        <v>14.984438603250283</v>
      </c>
      <c r="R228" s="66">
        <v>2.9064490527875289</v>
      </c>
      <c r="S228" s="34"/>
      <c r="T228" s="2" t="s">
        <v>184</v>
      </c>
      <c r="U228" s="84"/>
      <c r="V228" s="91"/>
    </row>
    <row r="229" spans="1:22" x14ac:dyDescent="0.35">
      <c r="A229" s="25" t="s">
        <v>9</v>
      </c>
      <c r="B229" s="77">
        <v>15563</v>
      </c>
      <c r="C229" s="29" t="str">
        <f t="shared" si="10"/>
        <v>TMM 41229-15563</v>
      </c>
      <c r="D229" s="78" t="s">
        <v>54</v>
      </c>
      <c r="E229" s="29">
        <v>10021</v>
      </c>
      <c r="F229" s="29">
        <v>10351</v>
      </c>
      <c r="G229" s="25">
        <f t="shared" si="11"/>
        <v>10186</v>
      </c>
      <c r="H229" s="99" t="s">
        <v>223</v>
      </c>
      <c r="I229" s="64"/>
      <c r="J229" s="64"/>
      <c r="K229" s="64"/>
      <c r="L229" s="66"/>
      <c r="M229" s="84"/>
      <c r="N229" s="86">
        <v>-15.1684</v>
      </c>
      <c r="O229" s="85">
        <v>8.3098200000000002</v>
      </c>
      <c r="P229" s="64">
        <v>39.526537628546734</v>
      </c>
      <c r="Q229" s="85">
        <v>13.99272098126823</v>
      </c>
      <c r="R229" s="66">
        <v>2.8247928105948876</v>
      </c>
      <c r="S229" s="34"/>
      <c r="T229" s="2" t="s">
        <v>184</v>
      </c>
      <c r="U229" s="84"/>
      <c r="V229" s="80"/>
    </row>
    <row r="230" spans="1:22" x14ac:dyDescent="0.35">
      <c r="A230" s="25" t="s">
        <v>9</v>
      </c>
      <c r="B230" s="77">
        <v>15564</v>
      </c>
      <c r="C230" s="29" t="str">
        <f t="shared" si="10"/>
        <v>TMM 41229-15564</v>
      </c>
      <c r="D230" s="78" t="s">
        <v>54</v>
      </c>
      <c r="E230" s="29">
        <v>10021</v>
      </c>
      <c r="F230" s="29">
        <v>10351</v>
      </c>
      <c r="G230" s="25">
        <f t="shared" si="11"/>
        <v>10186</v>
      </c>
      <c r="H230" s="99" t="s">
        <v>223</v>
      </c>
      <c r="I230" s="64"/>
      <c r="J230" s="64"/>
      <c r="K230" s="64"/>
      <c r="L230" s="66"/>
      <c r="M230" s="84"/>
      <c r="N230" s="86">
        <v>-17.6584</v>
      </c>
      <c r="O230" s="85">
        <v>6.54582</v>
      </c>
      <c r="P230" s="64">
        <v>40.341013218590106</v>
      </c>
      <c r="Q230" s="85">
        <v>13.906803834571591</v>
      </c>
      <c r="R230" s="66">
        <v>2.9008112646490667</v>
      </c>
      <c r="S230" s="34"/>
      <c r="T230" s="2" t="s">
        <v>184</v>
      </c>
      <c r="U230" s="84"/>
      <c r="V230" s="80"/>
    </row>
    <row r="231" spans="1:22" x14ac:dyDescent="0.35">
      <c r="A231" s="25" t="s">
        <v>9</v>
      </c>
      <c r="B231" s="77">
        <v>15565</v>
      </c>
      <c r="C231" s="29" t="str">
        <f t="shared" si="10"/>
        <v>TMM 41229-15565</v>
      </c>
      <c r="D231" s="78" t="s">
        <v>54</v>
      </c>
      <c r="E231" s="29">
        <v>10021</v>
      </c>
      <c r="F231" s="29">
        <v>10351</v>
      </c>
      <c r="G231" s="25">
        <f t="shared" si="11"/>
        <v>10186</v>
      </c>
      <c r="H231" s="99" t="s">
        <v>223</v>
      </c>
      <c r="I231" s="64"/>
      <c r="J231" s="64"/>
      <c r="K231" s="64"/>
      <c r="L231" s="66"/>
      <c r="M231" s="84"/>
      <c r="N231" s="86">
        <v>-14.7814</v>
      </c>
      <c r="O231" s="85">
        <v>9.2248199999999994</v>
      </c>
      <c r="P231" s="64">
        <v>38.036025434176274</v>
      </c>
      <c r="Q231" s="85">
        <v>13.512317771999159</v>
      </c>
      <c r="R231" s="66">
        <v>2.8149149595191032</v>
      </c>
      <c r="S231" s="34"/>
      <c r="T231" s="2" t="s">
        <v>184</v>
      </c>
      <c r="U231" s="84"/>
      <c r="V231" s="80"/>
    </row>
    <row r="232" spans="1:22" x14ac:dyDescent="0.35">
      <c r="A232" s="25" t="s">
        <v>9</v>
      </c>
      <c r="B232" s="77">
        <v>15566</v>
      </c>
      <c r="C232" s="29" t="str">
        <f t="shared" si="10"/>
        <v>TMM 41229-15566</v>
      </c>
      <c r="D232" s="78" t="s">
        <v>54</v>
      </c>
      <c r="E232" s="29">
        <v>10021</v>
      </c>
      <c r="F232" s="29">
        <v>10351</v>
      </c>
      <c r="G232" s="25">
        <f t="shared" si="11"/>
        <v>10186</v>
      </c>
      <c r="H232" s="99" t="s">
        <v>223</v>
      </c>
      <c r="I232" s="64"/>
      <c r="J232" s="64"/>
      <c r="K232" s="64"/>
      <c r="L232" s="66"/>
      <c r="M232" s="84"/>
      <c r="N232" s="86">
        <v>-12.5244</v>
      </c>
      <c r="O232" s="85">
        <v>6.4728200000000005</v>
      </c>
      <c r="P232" s="64">
        <v>43.514460324039831</v>
      </c>
      <c r="Q232" s="85">
        <v>14.790129946454345</v>
      </c>
      <c r="R232" s="66">
        <v>2.9421283302836434</v>
      </c>
      <c r="S232" s="34"/>
      <c r="T232" s="2" t="s">
        <v>184</v>
      </c>
      <c r="U232" s="84"/>
      <c r="V232" s="80"/>
    </row>
    <row r="233" spans="1:22" x14ac:dyDescent="0.35">
      <c r="A233" s="25" t="s">
        <v>9</v>
      </c>
      <c r="B233" s="77">
        <v>15567</v>
      </c>
      <c r="C233" s="29" t="str">
        <f t="shared" si="10"/>
        <v>TMM 41229-15567</v>
      </c>
      <c r="D233" s="78" t="s">
        <v>54</v>
      </c>
      <c r="E233" s="29">
        <v>10021</v>
      </c>
      <c r="F233" s="29">
        <v>10351</v>
      </c>
      <c r="G233" s="25">
        <f t="shared" si="11"/>
        <v>10186</v>
      </c>
      <c r="H233" s="99" t="s">
        <v>223</v>
      </c>
      <c r="I233" s="64"/>
      <c r="J233" s="64"/>
      <c r="K233" s="64"/>
      <c r="L233" s="66"/>
      <c r="M233" s="84"/>
      <c r="N233" s="86">
        <v>-18.2394</v>
      </c>
      <c r="O233" s="85">
        <v>11.500820000000001</v>
      </c>
      <c r="P233" s="64">
        <v>21.435584183924462</v>
      </c>
      <c r="Q233" s="85">
        <v>7.1886196556154518</v>
      </c>
      <c r="R233" s="66">
        <v>2.9818776358796324</v>
      </c>
      <c r="S233" s="34"/>
      <c r="T233" s="2" t="s">
        <v>184</v>
      </c>
      <c r="U233" s="84"/>
      <c r="V233" s="80"/>
    </row>
    <row r="234" spans="1:22" x14ac:dyDescent="0.35">
      <c r="A234" s="25" t="s">
        <v>9</v>
      </c>
      <c r="B234" s="77">
        <v>15568</v>
      </c>
      <c r="C234" s="29" t="str">
        <f t="shared" si="10"/>
        <v>TMM 41229-15568</v>
      </c>
      <c r="D234" s="78" t="s">
        <v>54</v>
      </c>
      <c r="E234" s="29">
        <v>10021</v>
      </c>
      <c r="F234" s="29">
        <v>10351</v>
      </c>
      <c r="G234" s="25">
        <f t="shared" si="11"/>
        <v>10186</v>
      </c>
      <c r="H234" s="99" t="s">
        <v>223</v>
      </c>
      <c r="I234" s="64"/>
      <c r="J234" s="64"/>
      <c r="K234" s="64"/>
      <c r="L234" s="66"/>
      <c r="M234" s="84"/>
      <c r="N234" s="86">
        <v>-16.802399999999999</v>
      </c>
      <c r="O234" s="85">
        <v>10.44182</v>
      </c>
      <c r="P234" s="64">
        <v>42.78222868286521</v>
      </c>
      <c r="Q234" s="85">
        <v>14.914153710362626</v>
      </c>
      <c r="R234" s="66">
        <v>2.8685656265658128</v>
      </c>
      <c r="S234" s="34"/>
      <c r="T234" s="2" t="s">
        <v>184</v>
      </c>
      <c r="U234" s="84"/>
      <c r="V234" s="80"/>
    </row>
    <row r="235" spans="1:22" x14ac:dyDescent="0.35">
      <c r="A235" s="25" t="s">
        <v>9</v>
      </c>
      <c r="B235" s="77">
        <v>15569</v>
      </c>
      <c r="C235" s="29" t="str">
        <f t="shared" si="10"/>
        <v>TMM 41229-15569</v>
      </c>
      <c r="D235" s="78" t="s">
        <v>54</v>
      </c>
      <c r="E235" s="29">
        <v>10021</v>
      </c>
      <c r="F235" s="29">
        <v>10351</v>
      </c>
      <c r="G235" s="25">
        <f t="shared" si="11"/>
        <v>10186</v>
      </c>
      <c r="H235" s="99" t="s">
        <v>223</v>
      </c>
      <c r="I235" s="64"/>
      <c r="J235" s="64"/>
      <c r="K235" s="64"/>
      <c r="L235" s="66"/>
      <c r="M235" s="84"/>
      <c r="N235" s="86">
        <v>-16.4664</v>
      </c>
      <c r="O235" s="85">
        <v>8.6958199999999994</v>
      </c>
      <c r="P235" s="64">
        <v>42.937146518315153</v>
      </c>
      <c r="Q235" s="85">
        <v>15.158038972891923</v>
      </c>
      <c r="R235" s="66">
        <v>2.832632017578419</v>
      </c>
      <c r="S235" s="34"/>
      <c r="T235" s="2" t="s">
        <v>184</v>
      </c>
      <c r="U235" s="84"/>
      <c r="V235" s="80"/>
    </row>
    <row r="236" spans="1:22" x14ac:dyDescent="0.35">
      <c r="A236" s="25" t="s">
        <v>9</v>
      </c>
      <c r="B236" s="77">
        <v>15570</v>
      </c>
      <c r="C236" s="29" t="str">
        <f t="shared" si="10"/>
        <v>TMM 41229-15570</v>
      </c>
      <c r="D236" s="78" t="s">
        <v>54</v>
      </c>
      <c r="E236" s="29">
        <v>10021</v>
      </c>
      <c r="F236" s="29">
        <v>10351</v>
      </c>
      <c r="G236" s="25">
        <f t="shared" si="11"/>
        <v>10186</v>
      </c>
      <c r="H236" s="99" t="s">
        <v>223</v>
      </c>
      <c r="I236" s="64"/>
      <c r="J236" s="64"/>
      <c r="K236" s="64"/>
      <c r="L236" s="66"/>
      <c r="M236" s="84"/>
      <c r="N236" s="86">
        <v>-17.446400000000001</v>
      </c>
      <c r="O236" s="85">
        <v>10.686820000000001</v>
      </c>
      <c r="P236" s="64">
        <v>44.24324751404464</v>
      </c>
      <c r="Q236" s="85">
        <v>15.575544677729452</v>
      </c>
      <c r="R236" s="66">
        <v>2.8405586083487302</v>
      </c>
      <c r="S236" s="34"/>
      <c r="T236" s="2" t="s">
        <v>184</v>
      </c>
      <c r="U236" s="84"/>
      <c r="V236" s="80"/>
    </row>
    <row r="237" spans="1:22" x14ac:dyDescent="0.35">
      <c r="A237" s="25" t="s">
        <v>9</v>
      </c>
      <c r="B237" s="77">
        <v>15571</v>
      </c>
      <c r="C237" s="29" t="str">
        <f t="shared" si="10"/>
        <v>TMM 41229-15571</v>
      </c>
      <c r="D237" s="78" t="s">
        <v>54</v>
      </c>
      <c r="E237" s="29">
        <v>10021</v>
      </c>
      <c r="F237" s="29">
        <v>10351</v>
      </c>
      <c r="G237" s="25">
        <f t="shared" si="11"/>
        <v>10186</v>
      </c>
      <c r="H237" s="99" t="s">
        <v>223</v>
      </c>
      <c r="I237" s="64"/>
      <c r="J237" s="64"/>
      <c r="K237" s="64"/>
      <c r="L237" s="66"/>
      <c r="M237" s="84"/>
      <c r="N237" s="86">
        <v>-17.022399999999998</v>
      </c>
      <c r="O237" s="85">
        <v>7.1428200000000004</v>
      </c>
      <c r="P237" s="64">
        <v>38.174282219181116</v>
      </c>
      <c r="Q237" s="85">
        <v>13.045001078208671</v>
      </c>
      <c r="R237" s="66">
        <v>2.9263533203496812</v>
      </c>
      <c r="S237" s="34"/>
      <c r="T237" s="2" t="s">
        <v>184</v>
      </c>
      <c r="U237" s="84"/>
      <c r="V237" s="80"/>
    </row>
    <row r="238" spans="1:22" x14ac:dyDescent="0.35">
      <c r="A238" s="25" t="s">
        <v>9</v>
      </c>
      <c r="B238" s="77">
        <v>15572</v>
      </c>
      <c r="C238" s="29" t="str">
        <f t="shared" si="10"/>
        <v>TMM 41229-15572</v>
      </c>
      <c r="D238" s="78" t="s">
        <v>54</v>
      </c>
      <c r="E238" s="29">
        <v>10021</v>
      </c>
      <c r="F238" s="29">
        <v>10351</v>
      </c>
      <c r="G238" s="25">
        <f t="shared" si="11"/>
        <v>10186</v>
      </c>
      <c r="H238" s="99" t="s">
        <v>224</v>
      </c>
      <c r="I238" s="64"/>
      <c r="J238" s="64"/>
      <c r="K238" s="64"/>
      <c r="L238" s="66"/>
      <c r="M238" s="84"/>
      <c r="N238" s="86">
        <v>-17.4514</v>
      </c>
      <c r="O238" s="85">
        <v>7.2538200000000002</v>
      </c>
      <c r="P238" s="64">
        <v>18.560399826865581</v>
      </c>
      <c r="Q238" s="85">
        <v>6.192574193018868</v>
      </c>
      <c r="R238" s="66">
        <v>2.9972026573035571</v>
      </c>
      <c r="S238" s="34"/>
      <c r="T238" s="2" t="s">
        <v>184</v>
      </c>
      <c r="U238" s="84"/>
    </row>
    <row r="239" spans="1:22" s="113" customFormat="1" x14ac:dyDescent="0.35">
      <c r="A239" s="110" t="s">
        <v>9</v>
      </c>
      <c r="B239" s="122">
        <v>15573</v>
      </c>
      <c r="C239" s="110" t="str">
        <f t="shared" si="10"/>
        <v>TMM 41229-15573</v>
      </c>
      <c r="D239" s="123" t="s">
        <v>54</v>
      </c>
      <c r="E239" s="110">
        <v>10021</v>
      </c>
      <c r="F239" s="110">
        <v>10351</v>
      </c>
      <c r="G239" s="110">
        <f t="shared" si="11"/>
        <v>10186</v>
      </c>
      <c r="H239" s="124" t="s">
        <v>224</v>
      </c>
      <c r="I239" s="115"/>
      <c r="J239" s="115"/>
      <c r="K239" s="115"/>
      <c r="L239" s="125"/>
      <c r="M239" s="126"/>
      <c r="N239" s="115">
        <v>-18.6264</v>
      </c>
      <c r="O239" s="116">
        <v>4.7998200000000004</v>
      </c>
      <c r="P239" s="115">
        <v>35.18531371133421</v>
      </c>
      <c r="Q239" s="116">
        <v>12.529292354799711</v>
      </c>
      <c r="R239" s="125">
        <v>2.8082442898585129</v>
      </c>
      <c r="S239" s="127"/>
      <c r="T239" s="112" t="s">
        <v>184</v>
      </c>
      <c r="U239" s="126"/>
    </row>
    <row r="240" spans="1:22" x14ac:dyDescent="0.35">
      <c r="A240" s="25" t="s">
        <v>9</v>
      </c>
      <c r="B240" s="77">
        <v>15574</v>
      </c>
      <c r="C240" s="29" t="str">
        <f t="shared" si="10"/>
        <v>TMM 41229-15574</v>
      </c>
      <c r="D240" s="78" t="s">
        <v>54</v>
      </c>
      <c r="E240" s="29">
        <v>10021</v>
      </c>
      <c r="F240" s="29">
        <v>10351</v>
      </c>
      <c r="G240" s="25">
        <f t="shared" si="11"/>
        <v>10186</v>
      </c>
      <c r="H240" s="99" t="s">
        <v>224</v>
      </c>
      <c r="I240" s="64"/>
      <c r="J240" s="64"/>
      <c r="K240" s="64"/>
      <c r="L240" s="66"/>
      <c r="M240" s="84"/>
      <c r="N240" s="64">
        <v>-19.006399999999999</v>
      </c>
      <c r="O240" s="63">
        <v>9.4568200000000004</v>
      </c>
      <c r="P240" s="64">
        <v>42.571183859187869</v>
      </c>
      <c r="Q240" s="63">
        <v>14.678516646864244</v>
      </c>
      <c r="R240" s="66">
        <v>2.9002374615477446</v>
      </c>
      <c r="S240" s="34"/>
      <c r="T240" s="2" t="s">
        <v>184</v>
      </c>
      <c r="U240" s="84"/>
    </row>
    <row r="241" spans="1:22" x14ac:dyDescent="0.35">
      <c r="A241" s="25" t="s">
        <v>9</v>
      </c>
      <c r="B241" s="77">
        <v>15575</v>
      </c>
      <c r="C241" s="29" t="str">
        <f t="shared" si="10"/>
        <v>TMM 41229-15575</v>
      </c>
      <c r="D241" s="78" t="s">
        <v>54</v>
      </c>
      <c r="E241" s="29">
        <v>10021</v>
      </c>
      <c r="F241" s="29">
        <v>10351</v>
      </c>
      <c r="G241" s="25">
        <f t="shared" si="11"/>
        <v>10186</v>
      </c>
      <c r="H241" s="99" t="s">
        <v>224</v>
      </c>
      <c r="I241" s="64"/>
      <c r="J241" s="64"/>
      <c r="K241" s="64"/>
      <c r="L241" s="66"/>
      <c r="M241" s="84"/>
      <c r="N241" s="64">
        <v>-17.464400000000001</v>
      </c>
      <c r="O241" s="63">
        <v>8.3698200000000007</v>
      </c>
      <c r="P241" s="64">
        <v>43.941641900025033</v>
      </c>
      <c r="Q241" s="63">
        <v>15.469509381813872</v>
      </c>
      <c r="R241" s="66">
        <v>2.8405323540307825</v>
      </c>
      <c r="S241" s="34"/>
      <c r="T241" s="2" t="s">
        <v>184</v>
      </c>
      <c r="U241" s="84"/>
    </row>
    <row r="242" spans="1:22" s="62" customFormat="1" x14ac:dyDescent="0.35">
      <c r="A242" s="89" t="s">
        <v>9</v>
      </c>
      <c r="B242" s="77">
        <v>15576</v>
      </c>
      <c r="C242" s="90" t="str">
        <f t="shared" si="10"/>
        <v>TMM 41229-15576</v>
      </c>
      <c r="D242" s="88" t="s">
        <v>54</v>
      </c>
      <c r="E242" s="90">
        <v>10021</v>
      </c>
      <c r="F242" s="90">
        <v>10351</v>
      </c>
      <c r="G242" s="89">
        <f t="shared" si="11"/>
        <v>10186</v>
      </c>
      <c r="H242" s="94" t="s">
        <v>15</v>
      </c>
      <c r="I242" s="82"/>
      <c r="J242" s="82"/>
      <c r="K242" s="82"/>
      <c r="L242" s="83"/>
      <c r="M242" s="82"/>
      <c r="N242" s="82">
        <v>-16.7514</v>
      </c>
      <c r="O242" s="81">
        <v>6.5108199999999998</v>
      </c>
      <c r="P242" s="82">
        <v>12.750384131224743</v>
      </c>
      <c r="Q242" s="81">
        <v>4.1513168870191395</v>
      </c>
      <c r="R242" s="83">
        <v>3.0714070927936747</v>
      </c>
      <c r="T242" s="2" t="s">
        <v>184</v>
      </c>
      <c r="U242" s="82" t="s">
        <v>219</v>
      </c>
      <c r="V242"/>
    </row>
    <row r="243" spans="1:22" x14ac:dyDescent="0.35">
      <c r="A243" s="25" t="s">
        <v>9</v>
      </c>
      <c r="B243" s="77">
        <v>15577</v>
      </c>
      <c r="C243" s="29" t="str">
        <f t="shared" si="10"/>
        <v>TMM 41229-15577</v>
      </c>
      <c r="D243" s="78" t="s">
        <v>54</v>
      </c>
      <c r="E243" s="29">
        <v>10021</v>
      </c>
      <c r="F243" s="29">
        <v>10351</v>
      </c>
      <c r="G243" s="25">
        <f t="shared" si="11"/>
        <v>10186</v>
      </c>
      <c r="H243" s="27" t="s">
        <v>15</v>
      </c>
      <c r="I243" s="64"/>
      <c r="J243" s="64"/>
      <c r="K243" s="64"/>
      <c r="L243" s="66"/>
      <c r="M243" s="84"/>
      <c r="N243" s="64">
        <v>-12.779400000000001</v>
      </c>
      <c r="O243" s="63">
        <v>7.5868200000000003</v>
      </c>
      <c r="P243" s="64">
        <v>44.885004527610313</v>
      </c>
      <c r="Q243" s="63">
        <v>16.159382756042064</v>
      </c>
      <c r="R243" s="66">
        <v>2.7776435031732642</v>
      </c>
      <c r="S243" s="34"/>
      <c r="T243" s="2" t="s">
        <v>184</v>
      </c>
      <c r="U243" s="80"/>
    </row>
    <row r="244" spans="1:22" x14ac:dyDescent="0.35">
      <c r="A244" s="25" t="s">
        <v>9</v>
      </c>
      <c r="B244" s="77">
        <v>15578</v>
      </c>
      <c r="C244" s="29" t="str">
        <f t="shared" si="10"/>
        <v>TMM 41229-15578</v>
      </c>
      <c r="D244" s="78" t="s">
        <v>54</v>
      </c>
      <c r="E244" s="29">
        <v>10021</v>
      </c>
      <c r="F244" s="29">
        <v>10351</v>
      </c>
      <c r="G244" s="25">
        <f t="shared" si="11"/>
        <v>10186</v>
      </c>
      <c r="H244" s="27" t="s">
        <v>15</v>
      </c>
      <c r="I244" s="64"/>
      <c r="J244" s="64"/>
      <c r="K244" s="64"/>
      <c r="L244" s="66"/>
      <c r="M244" s="84"/>
      <c r="N244" s="64">
        <v>-16.7514</v>
      </c>
      <c r="O244" s="63">
        <v>10.26882</v>
      </c>
      <c r="P244" s="64">
        <v>43.460607280055143</v>
      </c>
      <c r="Q244" s="63">
        <v>15.225829743562624</v>
      </c>
      <c r="R244" s="66">
        <v>2.8543999251292029</v>
      </c>
      <c r="S244" s="34"/>
      <c r="T244" s="2" t="s">
        <v>184</v>
      </c>
      <c r="U244" s="80"/>
    </row>
    <row r="245" spans="1:22" x14ac:dyDescent="0.35">
      <c r="A245" s="25" t="s">
        <v>9</v>
      </c>
      <c r="B245" s="77">
        <v>15579</v>
      </c>
      <c r="C245" s="29" t="str">
        <f t="shared" si="10"/>
        <v>TMM 41229-15579</v>
      </c>
      <c r="D245" s="78" t="s">
        <v>54</v>
      </c>
      <c r="E245" s="29">
        <v>10021</v>
      </c>
      <c r="F245" s="29">
        <v>10351</v>
      </c>
      <c r="G245" s="25">
        <f t="shared" si="11"/>
        <v>10186</v>
      </c>
      <c r="H245" s="99" t="s">
        <v>225</v>
      </c>
      <c r="I245" s="64"/>
      <c r="J245" s="64"/>
      <c r="K245" s="64"/>
      <c r="L245" s="66"/>
      <c r="M245" s="84"/>
      <c r="N245" s="86">
        <v>-18.060400000000001</v>
      </c>
      <c r="O245" s="85">
        <v>9.1978200000000001</v>
      </c>
      <c r="P245" s="64">
        <v>20.090114461597906</v>
      </c>
      <c r="Q245" s="85">
        <v>6.99758276220527</v>
      </c>
      <c r="R245" s="66">
        <v>2.8710077671545196</v>
      </c>
      <c r="S245" s="34"/>
      <c r="T245" s="2" t="s">
        <v>184</v>
      </c>
      <c r="U245" s="80"/>
    </row>
    <row r="246" spans="1:22" x14ac:dyDescent="0.35">
      <c r="A246" s="25" t="s">
        <v>9</v>
      </c>
      <c r="B246" s="77">
        <v>15580</v>
      </c>
      <c r="C246" s="29" t="str">
        <f t="shared" si="10"/>
        <v>TMM 41229-15580</v>
      </c>
      <c r="D246" s="78" t="s">
        <v>54</v>
      </c>
      <c r="E246" s="29">
        <v>10021</v>
      </c>
      <c r="F246" s="29">
        <v>10351</v>
      </c>
      <c r="G246" s="25">
        <f t="shared" si="11"/>
        <v>10186</v>
      </c>
      <c r="H246" s="99" t="s">
        <v>225</v>
      </c>
      <c r="I246" s="64"/>
      <c r="J246" s="64"/>
      <c r="K246" s="64"/>
      <c r="L246" s="66"/>
      <c r="M246" s="84"/>
      <c r="N246" s="86">
        <v>-18.580400000000001</v>
      </c>
      <c r="O246" s="85">
        <v>8.6038200000000007</v>
      </c>
      <c r="P246" s="64">
        <v>26.3746400004596</v>
      </c>
      <c r="Q246" s="85">
        <v>9.3492447322251273</v>
      </c>
      <c r="R246" s="66">
        <v>2.8210449887519862</v>
      </c>
      <c r="S246" s="34"/>
      <c r="T246" s="2" t="s">
        <v>184</v>
      </c>
      <c r="U246" s="80"/>
    </row>
    <row r="247" spans="1:22" x14ac:dyDescent="0.35">
      <c r="A247" s="25" t="s">
        <v>9</v>
      </c>
      <c r="B247" s="77">
        <v>15581</v>
      </c>
      <c r="C247" s="29" t="str">
        <f t="shared" si="10"/>
        <v>TMM 41229-15581</v>
      </c>
      <c r="D247" s="78" t="s">
        <v>54</v>
      </c>
      <c r="E247" s="29">
        <v>10021</v>
      </c>
      <c r="F247" s="29">
        <v>10351</v>
      </c>
      <c r="G247" s="25">
        <f t="shared" si="11"/>
        <v>10186</v>
      </c>
      <c r="H247" s="99" t="s">
        <v>225</v>
      </c>
      <c r="I247" s="64"/>
      <c r="J247" s="64"/>
      <c r="K247" s="64"/>
      <c r="L247" s="66"/>
      <c r="M247" s="84"/>
      <c r="N247" s="86">
        <v>-17.039400000000001</v>
      </c>
      <c r="O247" s="85">
        <v>6.28782</v>
      </c>
      <c r="P247" s="64">
        <v>19.87142883161102</v>
      </c>
      <c r="Q247" s="85">
        <v>6.4298126118472032</v>
      </c>
      <c r="R247" s="66">
        <v>3.0905144568283478</v>
      </c>
      <c r="S247" s="34"/>
      <c r="T247" s="2" t="s">
        <v>184</v>
      </c>
      <c r="U247" s="80"/>
    </row>
    <row r="248" spans="1:22" x14ac:dyDescent="0.35">
      <c r="A248" s="25" t="s">
        <v>9</v>
      </c>
      <c r="B248" s="77">
        <v>15582</v>
      </c>
      <c r="C248" s="29" t="str">
        <f t="shared" si="10"/>
        <v>TMM 41229-15582</v>
      </c>
      <c r="D248" s="78" t="s">
        <v>54</v>
      </c>
      <c r="E248" s="29">
        <v>10021</v>
      </c>
      <c r="F248" s="29">
        <v>10351</v>
      </c>
      <c r="G248" s="25">
        <f t="shared" si="11"/>
        <v>10186</v>
      </c>
      <c r="H248" s="99" t="s">
        <v>225</v>
      </c>
      <c r="I248" s="64"/>
      <c r="J248" s="64"/>
      <c r="K248" s="64"/>
      <c r="L248" s="66"/>
      <c r="M248" s="84"/>
      <c r="N248" s="64">
        <v>-14.8934</v>
      </c>
      <c r="O248" s="63">
        <v>7.6228199999999999</v>
      </c>
      <c r="P248" s="64">
        <v>43.331606974953054</v>
      </c>
      <c r="Q248" s="63">
        <v>15.259105533610743</v>
      </c>
      <c r="R248" s="66">
        <v>2.839721298178842</v>
      </c>
      <c r="S248" s="34"/>
      <c r="T248" s="2" t="s">
        <v>184</v>
      </c>
      <c r="U248" s="80"/>
    </row>
    <row r="249" spans="1:22" x14ac:dyDescent="0.35">
      <c r="A249" s="25" t="s">
        <v>9</v>
      </c>
      <c r="B249" s="77">
        <v>15583</v>
      </c>
      <c r="C249" s="29" t="str">
        <f t="shared" si="10"/>
        <v>TMM 41229-15583</v>
      </c>
      <c r="D249" s="78" t="s">
        <v>54</v>
      </c>
      <c r="E249" s="29">
        <v>10021</v>
      </c>
      <c r="F249" s="29">
        <v>10351</v>
      </c>
      <c r="G249" s="25">
        <f t="shared" si="11"/>
        <v>10186</v>
      </c>
      <c r="H249" s="99" t="s">
        <v>225</v>
      </c>
      <c r="I249" s="64"/>
      <c r="J249" s="64"/>
      <c r="K249" s="64"/>
      <c r="L249" s="66"/>
      <c r="M249" s="84"/>
      <c r="N249" s="64">
        <v>-18.9024</v>
      </c>
      <c r="O249" s="63">
        <v>8.5228199999999994</v>
      </c>
      <c r="P249" s="64">
        <v>34.130768455686471</v>
      </c>
      <c r="Q249" s="63">
        <v>11.806423884177386</v>
      </c>
      <c r="R249" s="66">
        <v>2.8908642270101366</v>
      </c>
      <c r="S249" s="34"/>
      <c r="T249" s="2" t="s">
        <v>184</v>
      </c>
      <c r="U249" s="80"/>
    </row>
    <row r="250" spans="1:22" x14ac:dyDescent="0.35">
      <c r="A250" s="25" t="s">
        <v>9</v>
      </c>
      <c r="B250" s="77">
        <v>15584</v>
      </c>
      <c r="C250" s="29" t="str">
        <f t="shared" si="10"/>
        <v>TMM 41229-15584</v>
      </c>
      <c r="D250" s="78" t="s">
        <v>54</v>
      </c>
      <c r="E250" s="29">
        <v>10021</v>
      </c>
      <c r="F250" s="29">
        <v>10351</v>
      </c>
      <c r="G250" s="25">
        <f t="shared" si="11"/>
        <v>10186</v>
      </c>
      <c r="H250" s="99" t="s">
        <v>225</v>
      </c>
      <c r="I250" s="64"/>
      <c r="J250" s="64"/>
      <c r="K250" s="64"/>
      <c r="L250" s="66"/>
      <c r="M250" s="84"/>
      <c r="N250" s="64">
        <v>-19.927399999999999</v>
      </c>
      <c r="O250" s="63">
        <v>8.8478200000000005</v>
      </c>
      <c r="P250" s="64">
        <v>40.324196861800594</v>
      </c>
      <c r="Q250" s="63">
        <v>14.276737815451947</v>
      </c>
      <c r="R250" s="66">
        <v>2.8244685433780998</v>
      </c>
      <c r="S250" s="34"/>
      <c r="T250" s="2" t="s">
        <v>184</v>
      </c>
      <c r="U250" s="80"/>
    </row>
    <row r="251" spans="1:22" x14ac:dyDescent="0.35">
      <c r="A251" s="25" t="s">
        <v>9</v>
      </c>
      <c r="B251" s="77">
        <v>15585</v>
      </c>
      <c r="C251" s="29" t="str">
        <f t="shared" si="10"/>
        <v>TMM 41229-15585</v>
      </c>
      <c r="D251" s="78" t="s">
        <v>54</v>
      </c>
      <c r="E251" s="29">
        <v>10021</v>
      </c>
      <c r="F251" s="29">
        <v>10351</v>
      </c>
      <c r="G251" s="25">
        <f t="shared" si="11"/>
        <v>10186</v>
      </c>
      <c r="H251" s="99" t="s">
        <v>225</v>
      </c>
      <c r="I251" s="64"/>
      <c r="J251" s="64"/>
      <c r="K251" s="64"/>
      <c r="L251" s="66"/>
      <c r="M251" s="84"/>
      <c r="N251" s="64">
        <v>-15.6434</v>
      </c>
      <c r="O251" s="63">
        <v>6.9828200000000002</v>
      </c>
      <c r="P251" s="64">
        <v>30.021723694591632</v>
      </c>
      <c r="Q251" s="63">
        <v>10.698582591115539</v>
      </c>
      <c r="R251" s="66">
        <v>2.8061402937172888</v>
      </c>
      <c r="S251" s="34"/>
      <c r="T251" s="2" t="s">
        <v>184</v>
      </c>
      <c r="U251" s="80"/>
    </row>
    <row r="252" spans="1:22" x14ac:dyDescent="0.35">
      <c r="A252" s="84"/>
      <c r="B252" s="84"/>
      <c r="C252" s="84"/>
      <c r="D252" s="84"/>
      <c r="E252" s="84"/>
      <c r="F252" s="84"/>
      <c r="G252" s="84"/>
      <c r="H252" s="95"/>
      <c r="I252" s="84"/>
      <c r="J252" s="84"/>
      <c r="K252" s="84"/>
      <c r="L252" s="84"/>
      <c r="M252" s="34"/>
      <c r="N252" s="34"/>
      <c r="O252" s="34"/>
      <c r="P252" s="34"/>
      <c r="Q252" s="34"/>
      <c r="R252" s="34"/>
      <c r="S252" s="80"/>
      <c r="T252" s="80"/>
      <c r="U252" s="80"/>
      <c r="V252" s="80"/>
    </row>
    <row r="253" spans="1:22" x14ac:dyDescent="0.35">
      <c r="A253" s="84"/>
      <c r="B253" s="84"/>
      <c r="C253" s="84"/>
      <c r="D253" s="84"/>
      <c r="E253" s="84"/>
      <c r="F253" s="84"/>
      <c r="G253" s="84"/>
      <c r="H253" s="95"/>
      <c r="I253" s="84"/>
      <c r="J253" s="84"/>
      <c r="K253" s="84"/>
      <c r="L253" s="84"/>
      <c r="M253" s="34"/>
      <c r="N253" s="34"/>
      <c r="O253" s="34"/>
      <c r="P253" s="34"/>
      <c r="Q253" s="34"/>
      <c r="R253" s="34"/>
      <c r="S253" s="80"/>
      <c r="T253" s="80"/>
      <c r="U253" s="80"/>
      <c r="V253" s="80"/>
    </row>
    <row r="254" spans="1:22" x14ac:dyDescent="0.35">
      <c r="A254" s="29" t="s">
        <v>226</v>
      </c>
      <c r="N254" s="27"/>
      <c r="O254" s="27"/>
      <c r="P254" s="27"/>
      <c r="Q254" s="40"/>
    </row>
    <row r="255" spans="1:22" x14ac:dyDescent="0.35">
      <c r="A255" s="27" t="s">
        <v>203</v>
      </c>
      <c r="B255" s="27" t="s">
        <v>194</v>
      </c>
      <c r="C255" s="40" t="s">
        <v>204</v>
      </c>
      <c r="N255" s="27"/>
    </row>
    <row r="256" spans="1:22" x14ac:dyDescent="0.35">
      <c r="A256" t="s">
        <v>0</v>
      </c>
      <c r="B256">
        <v>1622.5</v>
      </c>
      <c r="C256" s="25">
        <v>30.504028308571787</v>
      </c>
    </row>
    <row r="257" spans="1:3" x14ac:dyDescent="0.35">
      <c r="A257" t="s">
        <v>3</v>
      </c>
      <c r="B257">
        <v>1951.5</v>
      </c>
      <c r="C257" s="25">
        <v>38.284307899350203</v>
      </c>
    </row>
    <row r="258" spans="1:3" x14ac:dyDescent="0.35">
      <c r="A258" t="s">
        <v>1</v>
      </c>
      <c r="B258">
        <v>2610.5</v>
      </c>
      <c r="C258" s="25">
        <v>43.525386544690519</v>
      </c>
    </row>
    <row r="259" spans="1:3" x14ac:dyDescent="0.35">
      <c r="A259" t="s">
        <v>11</v>
      </c>
      <c r="B259">
        <v>4257.5</v>
      </c>
      <c r="C259" s="25">
        <v>30.463907813857833</v>
      </c>
    </row>
    <row r="260" spans="1:3" x14ac:dyDescent="0.35">
      <c r="A260" t="s">
        <v>12</v>
      </c>
      <c r="B260">
        <v>4586.5</v>
      </c>
      <c r="C260" s="25">
        <v>23.696791916446223</v>
      </c>
    </row>
    <row r="261" spans="1:3" x14ac:dyDescent="0.35">
      <c r="A261" t="s">
        <v>13</v>
      </c>
      <c r="B261">
        <v>4916</v>
      </c>
      <c r="C261" s="25">
        <v>34.230713610439508</v>
      </c>
    </row>
    <row r="262" spans="1:3" x14ac:dyDescent="0.35">
      <c r="A262" t="s">
        <v>175</v>
      </c>
      <c r="B262">
        <v>5574.5</v>
      </c>
      <c r="C262" s="25">
        <v>32.020145820487166</v>
      </c>
    </row>
    <row r="263" spans="1:3" x14ac:dyDescent="0.35">
      <c r="A263" t="s">
        <v>178</v>
      </c>
      <c r="B263">
        <v>6233.5</v>
      </c>
      <c r="C263" s="25">
        <v>26.451799384843749</v>
      </c>
    </row>
    <row r="264" spans="1:3" x14ac:dyDescent="0.35">
      <c r="A264" t="s">
        <v>181</v>
      </c>
      <c r="B264">
        <v>6563</v>
      </c>
      <c r="C264" s="25">
        <v>33.663500835381235</v>
      </c>
    </row>
    <row r="265" spans="1:3" x14ac:dyDescent="0.35">
      <c r="A265" t="s">
        <v>180</v>
      </c>
      <c r="B265">
        <v>6892.5</v>
      </c>
      <c r="C265" s="25">
        <v>29.477665511979787</v>
      </c>
    </row>
    <row r="266" spans="1:3" x14ac:dyDescent="0.35">
      <c r="A266" t="s">
        <v>179</v>
      </c>
      <c r="B266">
        <v>7221.5</v>
      </c>
      <c r="C266" s="25">
        <v>36.626708031727496</v>
      </c>
    </row>
    <row r="267" spans="1:3" x14ac:dyDescent="0.35">
      <c r="A267" t="s">
        <v>46</v>
      </c>
      <c r="B267">
        <v>7551</v>
      </c>
      <c r="C267" s="25">
        <v>39.73391899484929</v>
      </c>
    </row>
    <row r="268" spans="1:3" x14ac:dyDescent="0.35">
      <c r="A268" t="s">
        <v>47</v>
      </c>
      <c r="B268">
        <v>7880.5</v>
      </c>
      <c r="C268" s="25">
        <v>38.795434345313986</v>
      </c>
    </row>
    <row r="269" spans="1:3" x14ac:dyDescent="0.35">
      <c r="A269" t="s">
        <v>48</v>
      </c>
      <c r="B269">
        <v>8210</v>
      </c>
      <c r="C269" s="25">
        <v>33.442571000265161</v>
      </c>
    </row>
    <row r="270" spans="1:3" x14ac:dyDescent="0.35">
      <c r="A270" t="s">
        <v>49</v>
      </c>
      <c r="B270">
        <v>8539.5</v>
      </c>
      <c r="C270" s="25">
        <v>37.510779724998976</v>
      </c>
    </row>
    <row r="271" spans="1:3" x14ac:dyDescent="0.35">
      <c r="A271" t="s">
        <v>50</v>
      </c>
      <c r="B271">
        <v>8868.5</v>
      </c>
      <c r="C271" s="25">
        <v>27.65235186880464</v>
      </c>
    </row>
    <row r="272" spans="1:3" x14ac:dyDescent="0.35">
      <c r="A272" t="s">
        <v>92</v>
      </c>
      <c r="B272">
        <v>9198</v>
      </c>
      <c r="C272" s="25">
        <v>31.17617362023579</v>
      </c>
    </row>
    <row r="273" spans="1:3" x14ac:dyDescent="0.35">
      <c r="A273" t="s">
        <v>52</v>
      </c>
      <c r="B273">
        <v>9527.5</v>
      </c>
      <c r="C273" s="25">
        <v>31.043348076658173</v>
      </c>
    </row>
    <row r="274" spans="1:3" x14ac:dyDescent="0.35">
      <c r="A274" t="s">
        <v>53</v>
      </c>
      <c r="B274">
        <v>9856.5</v>
      </c>
      <c r="C274" s="25">
        <v>33.626148034930587</v>
      </c>
    </row>
    <row r="275" spans="1:3" ht="29" x14ac:dyDescent="0.35">
      <c r="A275" s="3" t="s">
        <v>205</v>
      </c>
      <c r="B275">
        <v>10186</v>
      </c>
      <c r="C275" s="25">
        <v>35.771739546212132</v>
      </c>
    </row>
    <row r="276" spans="1:3" x14ac:dyDescent="0.35">
      <c r="A276" t="s">
        <v>94</v>
      </c>
      <c r="B276">
        <v>11174</v>
      </c>
      <c r="C276" s="25">
        <v>31.643447700599641</v>
      </c>
    </row>
    <row r="277" spans="1:3" x14ac:dyDescent="0.35">
      <c r="A277" t="s">
        <v>57</v>
      </c>
      <c r="B277">
        <v>11174.5</v>
      </c>
      <c r="C277">
        <v>31.340403833529884</v>
      </c>
    </row>
    <row r="278" spans="1:3" x14ac:dyDescent="0.35">
      <c r="A278" t="s">
        <v>58</v>
      </c>
      <c r="B278">
        <v>11503.5</v>
      </c>
      <c r="C278" s="25">
        <v>47.783357305040369</v>
      </c>
    </row>
    <row r="279" spans="1:3" x14ac:dyDescent="0.35">
      <c r="A279" t="s">
        <v>95</v>
      </c>
      <c r="B279">
        <v>12162</v>
      </c>
      <c r="C279" s="25">
        <v>28.980128799905668</v>
      </c>
    </row>
    <row r="280" spans="1:3" x14ac:dyDescent="0.35">
      <c r="A280" t="s">
        <v>60</v>
      </c>
      <c r="B280">
        <v>12162.5</v>
      </c>
      <c r="C280" s="25">
        <v>46.362582460197856</v>
      </c>
    </row>
    <row r="281" spans="1:3" x14ac:dyDescent="0.35">
      <c r="A281" t="s">
        <v>64</v>
      </c>
      <c r="B281">
        <v>14034</v>
      </c>
      <c r="C281" s="25">
        <v>28.61996190230882</v>
      </c>
    </row>
    <row r="282" spans="1:3" x14ac:dyDescent="0.35">
      <c r="A282" t="s">
        <v>65</v>
      </c>
      <c r="B282">
        <v>14269.5</v>
      </c>
      <c r="C282" s="25">
        <v>36.25032081754695</v>
      </c>
    </row>
    <row r="283" spans="1:3" x14ac:dyDescent="0.35">
      <c r="A283" t="s">
        <v>68</v>
      </c>
      <c r="B283">
        <v>14977</v>
      </c>
      <c r="C283" s="25">
        <v>37.832695039258454</v>
      </c>
    </row>
    <row r="284" spans="1:3" x14ac:dyDescent="0.35">
      <c r="A284" t="s">
        <v>71</v>
      </c>
      <c r="B284">
        <v>15684</v>
      </c>
      <c r="C284" s="25">
        <v>37.103705363295525</v>
      </c>
    </row>
    <row r="285" spans="1:3" x14ac:dyDescent="0.35">
      <c r="A285" t="s">
        <v>73</v>
      </c>
      <c r="B285">
        <v>16155.5</v>
      </c>
      <c r="C285" s="25">
        <v>66.642839613922675</v>
      </c>
    </row>
    <row r="286" spans="1:3" x14ac:dyDescent="0.35">
      <c r="A286" t="s">
        <v>76</v>
      </c>
      <c r="B286">
        <v>16862.5</v>
      </c>
      <c r="C286" s="25">
        <v>45.329656684611983</v>
      </c>
    </row>
    <row r="287" spans="1:3" x14ac:dyDescent="0.35">
      <c r="A287" t="s">
        <v>78</v>
      </c>
      <c r="B287">
        <v>17334</v>
      </c>
      <c r="C287" s="25">
        <v>54.059510262198039</v>
      </c>
    </row>
  </sheetData>
  <sortState ref="A2:V252">
    <sortCondition ref="B2:B252"/>
  </sortState>
  <conditionalFormatting sqref="C1">
    <cfRule type="duplicateValues" dxfId="0" priority="1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workbookViewId="0">
      <selection activeCell="L17" sqref="L17"/>
    </sheetView>
  </sheetViews>
  <sheetFormatPr defaultColWidth="8.81640625" defaultRowHeight="14.5" x14ac:dyDescent="0.35"/>
  <cols>
    <col min="1" max="1" width="8.81640625" style="2"/>
    <col min="2" max="2" width="10.453125" customWidth="1"/>
    <col min="5" max="5" width="10.81640625" customWidth="1"/>
    <col min="6" max="6" width="10.6328125" customWidth="1"/>
    <col min="13" max="13" width="11" customWidth="1"/>
    <col min="16" max="16" width="20.81640625" customWidth="1"/>
    <col min="17" max="17" width="14.36328125" customWidth="1"/>
    <col min="18" max="18" width="15.1796875" customWidth="1"/>
  </cols>
  <sheetData>
    <row r="1" spans="1:19" s="3" customFormat="1" ht="36" customHeight="1" x14ac:dyDescent="0.35">
      <c r="A1" s="4" t="s">
        <v>24</v>
      </c>
      <c r="B1" s="4" t="s">
        <v>23</v>
      </c>
      <c r="C1" s="4"/>
      <c r="D1" s="4"/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7" t="s">
        <v>102</v>
      </c>
      <c r="K1" s="8" t="s">
        <v>111</v>
      </c>
      <c r="L1" s="69" t="s">
        <v>208</v>
      </c>
      <c r="M1" s="4"/>
      <c r="N1" s="4"/>
      <c r="O1" s="4"/>
      <c r="P1" s="23" t="s">
        <v>127</v>
      </c>
      <c r="Q1" s="23" t="s">
        <v>128</v>
      </c>
      <c r="R1" s="23" t="s">
        <v>129</v>
      </c>
      <c r="S1" s="24" t="s">
        <v>111</v>
      </c>
    </row>
    <row r="2" spans="1:19" ht="21.75" customHeight="1" x14ac:dyDescent="0.35">
      <c r="A2" s="2" t="s">
        <v>26</v>
      </c>
      <c r="B2" s="2">
        <v>0</v>
      </c>
      <c r="C2" s="2"/>
      <c r="D2" s="2"/>
      <c r="E2" s="9">
        <v>0</v>
      </c>
      <c r="F2" s="9">
        <v>1458</v>
      </c>
      <c r="G2" s="10">
        <f>AVERAGE(E2:F2)</f>
        <v>729</v>
      </c>
      <c r="H2" s="10">
        <f>F2-E2</f>
        <v>1458</v>
      </c>
      <c r="I2" s="10">
        <v>1</v>
      </c>
      <c r="J2" s="11" t="s">
        <v>103</v>
      </c>
      <c r="K2" s="12">
        <v>0</v>
      </c>
      <c r="L2" s="70">
        <v>0</v>
      </c>
      <c r="M2" s="2"/>
      <c r="N2" s="2"/>
      <c r="O2" s="2"/>
      <c r="P2" s="17" t="s">
        <v>112</v>
      </c>
      <c r="Q2" s="18">
        <v>0</v>
      </c>
      <c r="R2" s="19" t="s">
        <v>103</v>
      </c>
      <c r="S2" s="16">
        <v>0</v>
      </c>
    </row>
    <row r="3" spans="1:19" ht="15.5" x14ac:dyDescent="0.35">
      <c r="A3" s="2" t="s">
        <v>27</v>
      </c>
      <c r="B3" s="2">
        <v>0</v>
      </c>
      <c r="C3" s="2"/>
      <c r="D3" s="2"/>
      <c r="E3" s="9">
        <v>1458</v>
      </c>
      <c r="F3" s="9">
        <v>2775</v>
      </c>
      <c r="G3" s="10">
        <f t="shared" ref="G3:G16" si="0">AVERAGE(E3:F3)</f>
        <v>2116.5</v>
      </c>
      <c r="H3" s="10">
        <f t="shared" ref="H3:H16" si="1">F3-E3</f>
        <v>1317</v>
      </c>
      <c r="I3" s="10">
        <v>2</v>
      </c>
      <c r="J3" s="11" t="s">
        <v>104</v>
      </c>
      <c r="K3" s="12">
        <v>6</v>
      </c>
      <c r="L3" s="70">
        <v>1</v>
      </c>
      <c r="M3" s="2"/>
      <c r="N3" s="2"/>
      <c r="O3" s="2"/>
      <c r="P3" s="17" t="s">
        <v>113</v>
      </c>
      <c r="Q3" s="18" t="s">
        <v>114</v>
      </c>
      <c r="R3" s="20" t="s">
        <v>130</v>
      </c>
      <c r="S3" s="16">
        <v>6</v>
      </c>
    </row>
    <row r="4" spans="1:19" ht="15.5" x14ac:dyDescent="0.35">
      <c r="A4" s="2" t="s">
        <v>28</v>
      </c>
      <c r="B4" s="2">
        <v>4</v>
      </c>
      <c r="C4" s="2"/>
      <c r="D4" s="2"/>
      <c r="E4" s="9">
        <v>3104</v>
      </c>
      <c r="F4" s="9">
        <v>4422</v>
      </c>
      <c r="G4" s="10">
        <f t="shared" si="0"/>
        <v>3763</v>
      </c>
      <c r="H4" s="10">
        <f t="shared" si="1"/>
        <v>1318</v>
      </c>
      <c r="I4" s="10">
        <v>3</v>
      </c>
      <c r="J4" s="11" t="s">
        <v>105</v>
      </c>
      <c r="K4" s="12">
        <v>4</v>
      </c>
      <c r="L4" s="70">
        <v>3</v>
      </c>
      <c r="M4" s="2" t="s">
        <v>210</v>
      </c>
      <c r="N4" s="2"/>
      <c r="O4" s="2"/>
      <c r="P4" s="17" t="s">
        <v>115</v>
      </c>
      <c r="Q4" s="18" t="s">
        <v>116</v>
      </c>
      <c r="R4" s="21" t="s">
        <v>131</v>
      </c>
      <c r="S4" s="16">
        <v>33</v>
      </c>
    </row>
    <row r="5" spans="1:19" ht="15.5" x14ac:dyDescent="0.35">
      <c r="A5" s="2" t="s">
        <v>29</v>
      </c>
      <c r="B5" s="2">
        <v>1</v>
      </c>
      <c r="C5" s="2"/>
      <c r="D5" s="2"/>
      <c r="E5" s="9">
        <v>4751</v>
      </c>
      <c r="F5" s="9">
        <v>5410</v>
      </c>
      <c r="G5" s="10">
        <f t="shared" si="0"/>
        <v>5080.5</v>
      </c>
      <c r="H5" s="10">
        <f t="shared" si="1"/>
        <v>659</v>
      </c>
      <c r="I5" s="10">
        <v>4</v>
      </c>
      <c r="J5" s="11" t="s">
        <v>106</v>
      </c>
      <c r="K5" s="12">
        <v>7</v>
      </c>
      <c r="L5" s="70">
        <v>7</v>
      </c>
      <c r="M5" s="2"/>
      <c r="N5" s="2"/>
      <c r="O5" s="2"/>
      <c r="P5" s="17" t="s">
        <v>117</v>
      </c>
      <c r="Q5" s="18" t="s">
        <v>118</v>
      </c>
      <c r="R5" s="21" t="s">
        <v>132</v>
      </c>
      <c r="S5" s="16">
        <v>78</v>
      </c>
    </row>
    <row r="6" spans="1:19" ht="15.5" x14ac:dyDescent="0.35">
      <c r="A6" s="2" t="s">
        <v>30</v>
      </c>
      <c r="B6" s="2">
        <v>0</v>
      </c>
      <c r="C6" s="2"/>
      <c r="D6" s="2"/>
      <c r="E6" s="9">
        <v>5410</v>
      </c>
      <c r="F6" s="9">
        <v>6069</v>
      </c>
      <c r="G6" s="10">
        <f t="shared" si="0"/>
        <v>5739.5</v>
      </c>
      <c r="H6" s="10">
        <f t="shared" si="1"/>
        <v>659</v>
      </c>
      <c r="I6" s="10">
        <v>5</v>
      </c>
      <c r="J6" s="11" t="s">
        <v>107</v>
      </c>
      <c r="K6" s="74">
        <v>15</v>
      </c>
      <c r="L6" s="75" t="s">
        <v>215</v>
      </c>
      <c r="M6" s="2" t="s">
        <v>211</v>
      </c>
      <c r="N6" s="2" t="s">
        <v>212</v>
      </c>
      <c r="O6" s="2"/>
      <c r="P6" s="17" t="s">
        <v>119</v>
      </c>
      <c r="Q6" s="18" t="s">
        <v>120</v>
      </c>
      <c r="R6" s="21" t="s">
        <v>95</v>
      </c>
      <c r="S6" s="16">
        <v>7</v>
      </c>
    </row>
    <row r="7" spans="1:19" ht="15.5" x14ac:dyDescent="0.35">
      <c r="A7" s="2" t="s">
        <v>31</v>
      </c>
      <c r="B7" s="2">
        <v>1</v>
      </c>
      <c r="C7" s="2"/>
      <c r="D7" s="2"/>
      <c r="E7" s="9">
        <v>6069</v>
      </c>
      <c r="F7" s="9">
        <v>6398</v>
      </c>
      <c r="G7" s="10">
        <f t="shared" si="0"/>
        <v>6233.5</v>
      </c>
      <c r="H7" s="10">
        <f t="shared" si="1"/>
        <v>329</v>
      </c>
      <c r="I7" s="10">
        <v>6</v>
      </c>
      <c r="J7" s="11" t="s">
        <v>42</v>
      </c>
      <c r="K7" s="12">
        <v>1</v>
      </c>
      <c r="L7" s="70">
        <v>1</v>
      </c>
      <c r="M7" s="2"/>
      <c r="N7" s="2"/>
      <c r="O7" s="2"/>
      <c r="P7" s="17" t="s">
        <v>121</v>
      </c>
      <c r="Q7" s="18" t="s">
        <v>122</v>
      </c>
      <c r="R7" s="21" t="s">
        <v>63</v>
      </c>
      <c r="S7" s="16">
        <v>0</v>
      </c>
    </row>
    <row r="8" spans="1:19" ht="15.5" x14ac:dyDescent="0.35">
      <c r="A8" s="2" t="s">
        <v>32</v>
      </c>
      <c r="B8" s="2">
        <v>0</v>
      </c>
      <c r="C8" s="2"/>
      <c r="D8" s="2"/>
      <c r="E8" s="9">
        <v>6398</v>
      </c>
      <c r="F8" s="9">
        <v>6728</v>
      </c>
      <c r="G8" s="10">
        <f t="shared" si="0"/>
        <v>6563</v>
      </c>
      <c r="H8" s="10">
        <f t="shared" si="1"/>
        <v>330</v>
      </c>
      <c r="I8" s="10">
        <v>7</v>
      </c>
      <c r="J8" s="11" t="s">
        <v>43</v>
      </c>
      <c r="K8" s="10">
        <v>17</v>
      </c>
      <c r="L8" s="71">
        <v>10</v>
      </c>
      <c r="M8" s="2"/>
      <c r="N8" s="2"/>
      <c r="O8" s="2"/>
      <c r="P8" s="17" t="s">
        <v>123</v>
      </c>
      <c r="Q8" s="18" t="s">
        <v>124</v>
      </c>
      <c r="R8" s="21" t="s">
        <v>133</v>
      </c>
      <c r="S8" s="16">
        <v>17</v>
      </c>
    </row>
    <row r="9" spans="1:19" ht="15.5" x14ac:dyDescent="0.35">
      <c r="A9" s="2" t="s">
        <v>33</v>
      </c>
      <c r="B9" s="2">
        <v>0</v>
      </c>
      <c r="C9" s="2"/>
      <c r="D9" s="2"/>
      <c r="E9" s="9">
        <v>6728</v>
      </c>
      <c r="F9" s="9">
        <v>7716</v>
      </c>
      <c r="G9" s="10">
        <f t="shared" si="0"/>
        <v>7222</v>
      </c>
      <c r="H9" s="10">
        <f t="shared" si="1"/>
        <v>988</v>
      </c>
      <c r="I9" s="10">
        <v>8</v>
      </c>
      <c r="J9" s="11" t="s">
        <v>108</v>
      </c>
      <c r="K9" s="74">
        <v>13</v>
      </c>
      <c r="L9" s="75" t="s">
        <v>215</v>
      </c>
      <c r="M9" s="2" t="s">
        <v>211</v>
      </c>
      <c r="N9" s="2" t="s">
        <v>213</v>
      </c>
      <c r="O9" s="2"/>
      <c r="P9" s="17" t="s">
        <v>125</v>
      </c>
      <c r="Q9" s="18" t="s">
        <v>126</v>
      </c>
      <c r="R9" s="21" t="s">
        <v>134</v>
      </c>
      <c r="S9" s="16">
        <v>1</v>
      </c>
    </row>
    <row r="10" spans="1:19" ht="15.5" x14ac:dyDescent="0.35">
      <c r="A10" s="2" t="s">
        <v>34</v>
      </c>
      <c r="B10" s="2">
        <v>2</v>
      </c>
      <c r="C10" s="2"/>
      <c r="D10" s="2"/>
      <c r="E10" s="10">
        <v>7716</v>
      </c>
      <c r="F10" s="10">
        <v>8045</v>
      </c>
      <c r="G10" s="10">
        <f t="shared" si="0"/>
        <v>7880.5</v>
      </c>
      <c r="H10" s="10">
        <f t="shared" si="1"/>
        <v>329</v>
      </c>
      <c r="I10" s="10">
        <v>9</v>
      </c>
      <c r="J10" s="11" t="s">
        <v>47</v>
      </c>
      <c r="K10" s="12">
        <v>3</v>
      </c>
      <c r="L10" s="70">
        <v>0</v>
      </c>
      <c r="M10" s="2"/>
      <c r="N10" s="2" t="s">
        <v>212</v>
      </c>
      <c r="O10" s="2"/>
      <c r="P10" s="2"/>
      <c r="Q10" s="2"/>
      <c r="R10" s="2"/>
      <c r="S10" s="2"/>
    </row>
    <row r="11" spans="1:19" ht="15.5" x14ac:dyDescent="0.35">
      <c r="A11" s="2" t="s">
        <v>35</v>
      </c>
      <c r="B11" s="2">
        <v>0</v>
      </c>
      <c r="C11" s="2"/>
      <c r="D11" s="2"/>
      <c r="E11" s="10">
        <v>8045</v>
      </c>
      <c r="F11" s="10">
        <v>8375</v>
      </c>
      <c r="G11" s="10">
        <f t="shared" si="0"/>
        <v>8210</v>
      </c>
      <c r="H11" s="10">
        <f t="shared" si="1"/>
        <v>330</v>
      </c>
      <c r="I11" s="10">
        <v>10</v>
      </c>
      <c r="J11" s="11" t="s">
        <v>48</v>
      </c>
      <c r="K11" s="12">
        <v>1</v>
      </c>
      <c r="L11" s="70">
        <v>0</v>
      </c>
      <c r="M11" s="2"/>
      <c r="N11" s="2"/>
      <c r="O11" s="2"/>
      <c r="P11" s="23" t="s">
        <v>127</v>
      </c>
      <c r="Q11" s="23" t="s">
        <v>128</v>
      </c>
      <c r="R11" s="23" t="s">
        <v>129</v>
      </c>
      <c r="S11" s="24" t="s">
        <v>111</v>
      </c>
    </row>
    <row r="12" spans="1:19" ht="15.5" x14ac:dyDescent="0.35">
      <c r="A12" s="2" t="s">
        <v>36</v>
      </c>
      <c r="B12" s="2">
        <v>1</v>
      </c>
      <c r="C12" s="2"/>
      <c r="D12" s="2"/>
      <c r="E12" s="10">
        <v>8375</v>
      </c>
      <c r="F12" s="10">
        <v>8704</v>
      </c>
      <c r="G12" s="10">
        <f t="shared" si="0"/>
        <v>8539.5</v>
      </c>
      <c r="H12" s="10">
        <f t="shared" si="1"/>
        <v>329</v>
      </c>
      <c r="I12" s="10">
        <v>11</v>
      </c>
      <c r="J12" s="11" t="s">
        <v>49</v>
      </c>
      <c r="K12" s="12">
        <v>3</v>
      </c>
      <c r="L12" s="70">
        <v>1</v>
      </c>
      <c r="M12" s="2"/>
      <c r="N12" s="2"/>
      <c r="O12" s="2"/>
      <c r="P12" s="22"/>
      <c r="Q12" s="22"/>
      <c r="R12" s="22">
        <v>10</v>
      </c>
      <c r="S12" s="16">
        <v>0</v>
      </c>
    </row>
    <row r="13" spans="1:19" ht="15.5" x14ac:dyDescent="0.35">
      <c r="A13" s="2" t="s">
        <v>37</v>
      </c>
      <c r="B13" s="2">
        <v>1</v>
      </c>
      <c r="C13" s="2"/>
      <c r="D13" s="2"/>
      <c r="E13" s="10">
        <v>8704</v>
      </c>
      <c r="F13" s="10">
        <v>9033</v>
      </c>
      <c r="G13" s="10">
        <f t="shared" si="0"/>
        <v>8868.5</v>
      </c>
      <c r="H13" s="10">
        <f t="shared" si="1"/>
        <v>329</v>
      </c>
      <c r="I13" s="10">
        <v>12</v>
      </c>
      <c r="J13" s="11" t="s">
        <v>50</v>
      </c>
      <c r="K13" s="12">
        <v>7</v>
      </c>
      <c r="L13" s="70">
        <v>2</v>
      </c>
      <c r="M13" s="2"/>
      <c r="N13" s="2"/>
      <c r="O13" s="2"/>
      <c r="P13" s="22" t="s">
        <v>135</v>
      </c>
      <c r="Q13" s="22" t="s">
        <v>136</v>
      </c>
      <c r="R13" s="22" t="s">
        <v>137</v>
      </c>
      <c r="S13" s="16">
        <v>6</v>
      </c>
    </row>
    <row r="14" spans="1:19" ht="15.5" x14ac:dyDescent="0.35">
      <c r="A14" s="2" t="s">
        <v>38</v>
      </c>
      <c r="B14" s="2">
        <v>5</v>
      </c>
      <c r="C14" s="2"/>
      <c r="D14" s="2"/>
      <c r="E14" s="10">
        <v>9033</v>
      </c>
      <c r="F14" s="10">
        <v>9363</v>
      </c>
      <c r="G14" s="13">
        <f t="shared" si="0"/>
        <v>9198</v>
      </c>
      <c r="H14" s="10">
        <f t="shared" si="1"/>
        <v>330</v>
      </c>
      <c r="I14" s="10">
        <v>13</v>
      </c>
      <c r="J14" s="11" t="s">
        <v>51</v>
      </c>
      <c r="K14" s="14">
        <v>0</v>
      </c>
      <c r="L14" s="72">
        <v>0</v>
      </c>
      <c r="M14" s="2"/>
      <c r="N14" s="2"/>
      <c r="O14" s="2"/>
      <c r="P14" s="22" t="s">
        <v>138</v>
      </c>
      <c r="Q14" s="22" t="s">
        <v>139</v>
      </c>
      <c r="R14" s="22" t="s">
        <v>140</v>
      </c>
      <c r="S14" s="16">
        <v>4</v>
      </c>
    </row>
    <row r="15" spans="1:19" ht="15.5" x14ac:dyDescent="0.35">
      <c r="A15" s="2" t="s">
        <v>39</v>
      </c>
      <c r="B15" s="2">
        <v>0</v>
      </c>
      <c r="C15" s="2"/>
      <c r="D15" s="2"/>
      <c r="E15" s="10">
        <v>9363</v>
      </c>
      <c r="F15" s="10">
        <v>9692</v>
      </c>
      <c r="G15" s="13">
        <f t="shared" si="0"/>
        <v>9527.5</v>
      </c>
      <c r="H15" s="10">
        <f t="shared" si="1"/>
        <v>329</v>
      </c>
      <c r="I15" s="10">
        <v>14</v>
      </c>
      <c r="J15" s="11" t="s">
        <v>52</v>
      </c>
      <c r="K15" s="15">
        <v>10</v>
      </c>
      <c r="L15" s="73">
        <v>7</v>
      </c>
      <c r="M15" s="2"/>
      <c r="N15" s="2"/>
      <c r="O15" s="2"/>
      <c r="P15" s="22" t="s">
        <v>141</v>
      </c>
      <c r="Q15" s="22" t="s">
        <v>142</v>
      </c>
      <c r="R15" s="22" t="s">
        <v>143</v>
      </c>
      <c r="S15" s="16">
        <v>20</v>
      </c>
    </row>
    <row r="16" spans="1:19" ht="15.5" x14ac:dyDescent="0.35">
      <c r="A16" s="2" t="s">
        <v>40</v>
      </c>
      <c r="B16" s="2">
        <v>15</v>
      </c>
      <c r="C16" s="2"/>
      <c r="D16" s="2"/>
      <c r="E16" s="10">
        <v>9692</v>
      </c>
      <c r="F16" s="10">
        <v>10021</v>
      </c>
      <c r="G16" s="13">
        <f t="shared" si="0"/>
        <v>9856.5</v>
      </c>
      <c r="H16" s="10">
        <f t="shared" si="1"/>
        <v>329</v>
      </c>
      <c r="I16" s="10">
        <v>15</v>
      </c>
      <c r="J16" s="11" t="s">
        <v>53</v>
      </c>
      <c r="K16" s="14">
        <v>12</v>
      </c>
      <c r="L16" s="72"/>
      <c r="M16" s="2" t="s">
        <v>214</v>
      </c>
      <c r="N16" s="2" t="s">
        <v>213</v>
      </c>
      <c r="O16" s="2"/>
      <c r="P16" s="22" t="s">
        <v>144</v>
      </c>
      <c r="Q16" s="22" t="s">
        <v>145</v>
      </c>
      <c r="R16" s="22" t="s">
        <v>146</v>
      </c>
      <c r="S16" s="16">
        <v>30</v>
      </c>
    </row>
    <row r="17" spans="1:19" ht="15.5" x14ac:dyDescent="0.35">
      <c r="A17" s="2" t="s">
        <v>41</v>
      </c>
      <c r="B17" s="2">
        <v>0</v>
      </c>
      <c r="C17" s="2"/>
      <c r="D17" s="2"/>
      <c r="E17" s="10">
        <v>10021</v>
      </c>
      <c r="F17" s="10">
        <v>10351</v>
      </c>
      <c r="G17" s="13">
        <f>AVERAGE(E17:F17)</f>
        <v>10186</v>
      </c>
      <c r="H17" s="10">
        <f>F17-E17</f>
        <v>330</v>
      </c>
      <c r="I17" s="10">
        <v>16</v>
      </c>
      <c r="J17" s="11" t="s">
        <v>54</v>
      </c>
      <c r="K17" s="14">
        <v>32</v>
      </c>
      <c r="L17" s="72"/>
      <c r="M17" s="2" t="s">
        <v>211</v>
      </c>
      <c r="N17" s="2" t="s">
        <v>216</v>
      </c>
      <c r="O17" s="2"/>
      <c r="P17" s="22" t="s">
        <v>147</v>
      </c>
      <c r="Q17" s="22" t="s">
        <v>148</v>
      </c>
      <c r="R17" s="22" t="s">
        <v>171</v>
      </c>
      <c r="S17" s="16">
        <v>20</v>
      </c>
    </row>
    <row r="18" spans="1:19" ht="15.5" x14ac:dyDescent="0.35">
      <c r="A18" s="2" t="s">
        <v>42</v>
      </c>
      <c r="B18" s="2">
        <v>0</v>
      </c>
      <c r="C18" s="2"/>
      <c r="D18" s="2"/>
      <c r="E18" s="10">
        <v>10351</v>
      </c>
      <c r="F18" s="10">
        <v>11668</v>
      </c>
      <c r="G18" s="13">
        <f>AVERAGE(E18:F18)</f>
        <v>11009.5</v>
      </c>
      <c r="H18" s="10">
        <f>F18-E18</f>
        <v>1317</v>
      </c>
      <c r="I18" s="10">
        <v>17</v>
      </c>
      <c r="J18" s="11" t="s">
        <v>109</v>
      </c>
      <c r="K18" s="14">
        <v>28</v>
      </c>
      <c r="L18" s="72">
        <v>8</v>
      </c>
      <c r="M18" s="2"/>
      <c r="N18" s="2" t="s">
        <v>212</v>
      </c>
      <c r="O18" s="2"/>
      <c r="P18" s="22" t="s">
        <v>149</v>
      </c>
      <c r="Q18" s="22" t="s">
        <v>150</v>
      </c>
      <c r="R18" s="22" t="s">
        <v>151</v>
      </c>
      <c r="S18" s="16">
        <v>52</v>
      </c>
    </row>
    <row r="19" spans="1:19" ht="15.5" x14ac:dyDescent="0.35">
      <c r="A19" s="2" t="s">
        <v>43</v>
      </c>
      <c r="B19" s="2">
        <v>17</v>
      </c>
      <c r="C19" s="2" t="s">
        <v>25</v>
      </c>
      <c r="D19" s="2"/>
      <c r="E19" s="10">
        <v>11668</v>
      </c>
      <c r="F19" s="10">
        <f>AVERAGE(12656,13444)</f>
        <v>13050</v>
      </c>
      <c r="G19" s="13">
        <f>AVERAGE(E19:F19)</f>
        <v>12359</v>
      </c>
      <c r="H19" s="10">
        <f>F19-E19</f>
        <v>1382</v>
      </c>
      <c r="I19" s="10">
        <v>18</v>
      </c>
      <c r="J19" s="11" t="s">
        <v>95</v>
      </c>
      <c r="K19" s="15">
        <v>7</v>
      </c>
      <c r="L19" s="73">
        <v>4</v>
      </c>
      <c r="M19" s="2"/>
      <c r="N19" s="2"/>
      <c r="O19" s="2"/>
      <c r="P19" s="22" t="s">
        <v>152</v>
      </c>
      <c r="Q19" s="22" t="s">
        <v>153</v>
      </c>
      <c r="R19" s="22" t="s">
        <v>172</v>
      </c>
      <c r="S19" s="16">
        <v>26</v>
      </c>
    </row>
    <row r="20" spans="1:19" ht="15.5" x14ac:dyDescent="0.35">
      <c r="A20" s="2" t="s">
        <v>44</v>
      </c>
      <c r="B20" s="2">
        <v>2</v>
      </c>
      <c r="C20" s="2"/>
      <c r="D20" s="2"/>
      <c r="E20" s="10">
        <v>13915</v>
      </c>
      <c r="F20" s="10">
        <v>15095</v>
      </c>
      <c r="G20" s="10">
        <f>AVERAGE(E20:F20)</f>
        <v>14505</v>
      </c>
      <c r="H20" s="10">
        <f>F20-E20</f>
        <v>1180</v>
      </c>
      <c r="I20" s="10">
        <v>19</v>
      </c>
      <c r="J20" s="11" t="s">
        <v>110</v>
      </c>
      <c r="K20" s="74">
        <v>26</v>
      </c>
      <c r="L20" s="75" t="s">
        <v>215</v>
      </c>
      <c r="M20" s="2" t="s">
        <v>217</v>
      </c>
      <c r="N20" s="2" t="s">
        <v>213</v>
      </c>
      <c r="O20" s="2"/>
      <c r="P20" s="22" t="s">
        <v>154</v>
      </c>
      <c r="Q20" s="22" t="s">
        <v>155</v>
      </c>
      <c r="R20" s="22" t="s">
        <v>173</v>
      </c>
      <c r="S20" s="16">
        <v>11</v>
      </c>
    </row>
    <row r="21" spans="1:19" ht="15.5" x14ac:dyDescent="0.35">
      <c r="A21" s="2" t="s">
        <v>45</v>
      </c>
      <c r="B21" s="2">
        <v>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2" t="s">
        <v>156</v>
      </c>
      <c r="Q21" s="22" t="s">
        <v>157</v>
      </c>
      <c r="R21" s="22" t="s">
        <v>174</v>
      </c>
      <c r="S21" s="16">
        <v>11</v>
      </c>
    </row>
    <row r="22" spans="1:19" ht="15.5" x14ac:dyDescent="0.35">
      <c r="A22" s="2" t="s">
        <v>46</v>
      </c>
      <c r="B22" s="2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158</v>
      </c>
      <c r="Q22" s="22" t="s">
        <v>159</v>
      </c>
      <c r="R22" s="22" t="s">
        <v>160</v>
      </c>
      <c r="S22" s="16">
        <v>2</v>
      </c>
    </row>
    <row r="23" spans="1:19" ht="15.5" x14ac:dyDescent="0.35">
      <c r="A23" s="2" t="s">
        <v>47</v>
      </c>
      <c r="B23" s="2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2"/>
      <c r="Q23" s="22" t="s">
        <v>161</v>
      </c>
      <c r="R23" s="22" t="s">
        <v>162</v>
      </c>
      <c r="S23" s="16">
        <v>1</v>
      </c>
    </row>
    <row r="24" spans="1:19" ht="15.5" x14ac:dyDescent="0.35">
      <c r="A24" s="2" t="s">
        <v>48</v>
      </c>
      <c r="B24" s="2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2" t="s">
        <v>163</v>
      </c>
      <c r="Q24" s="22" t="s">
        <v>164</v>
      </c>
      <c r="R24" s="22" t="s">
        <v>165</v>
      </c>
      <c r="S24" s="16">
        <v>0</v>
      </c>
    </row>
    <row r="25" spans="1:19" ht="15.5" x14ac:dyDescent="0.35">
      <c r="A25" s="2" t="s">
        <v>49</v>
      </c>
      <c r="B25" s="2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2" t="s">
        <v>125</v>
      </c>
      <c r="Q25" s="22" t="s">
        <v>166</v>
      </c>
      <c r="R25" s="22" t="s">
        <v>167</v>
      </c>
      <c r="S25" s="16">
        <v>1</v>
      </c>
    </row>
    <row r="26" spans="1:19" ht="15.5" x14ac:dyDescent="0.35">
      <c r="A26" s="2" t="s">
        <v>50</v>
      </c>
      <c r="B26">
        <v>7</v>
      </c>
      <c r="P26" s="22" t="s">
        <v>168</v>
      </c>
      <c r="Q26" s="22" t="s">
        <v>169</v>
      </c>
      <c r="R26" s="22" t="s">
        <v>170</v>
      </c>
      <c r="S26" s="16">
        <v>0</v>
      </c>
    </row>
    <row r="27" spans="1:19" x14ac:dyDescent="0.35">
      <c r="A27" s="2" t="s">
        <v>92</v>
      </c>
      <c r="B27">
        <v>10</v>
      </c>
    </row>
    <row r="28" spans="1:19" x14ac:dyDescent="0.35">
      <c r="A28" s="2" t="s">
        <v>51</v>
      </c>
      <c r="B28">
        <v>0</v>
      </c>
    </row>
    <row r="29" spans="1:19" x14ac:dyDescent="0.35">
      <c r="A29" s="2" t="s">
        <v>52</v>
      </c>
      <c r="B29">
        <v>6</v>
      </c>
    </row>
    <row r="30" spans="1:19" x14ac:dyDescent="0.35">
      <c r="A30" s="2" t="s">
        <v>53</v>
      </c>
      <c r="B30">
        <v>12</v>
      </c>
    </row>
    <row r="31" spans="1:19" x14ac:dyDescent="0.35">
      <c r="A31" s="2" t="s">
        <v>93</v>
      </c>
      <c r="B31">
        <v>27</v>
      </c>
    </row>
    <row r="32" spans="1:19" x14ac:dyDescent="0.35">
      <c r="A32" s="2" t="s">
        <v>54</v>
      </c>
      <c r="B32">
        <v>5</v>
      </c>
    </row>
    <row r="33" spans="1:3" x14ac:dyDescent="0.35">
      <c r="A33" s="2" t="s">
        <v>55</v>
      </c>
      <c r="B33">
        <v>0</v>
      </c>
    </row>
    <row r="34" spans="1:3" x14ac:dyDescent="0.35">
      <c r="A34" s="2" t="s">
        <v>56</v>
      </c>
      <c r="B34">
        <v>8</v>
      </c>
    </row>
    <row r="35" spans="1:3" x14ac:dyDescent="0.35">
      <c r="A35" s="2" t="s">
        <v>94</v>
      </c>
      <c r="B35">
        <v>2</v>
      </c>
    </row>
    <row r="36" spans="1:3" x14ac:dyDescent="0.35">
      <c r="A36" s="2" t="s">
        <v>57</v>
      </c>
      <c r="B36">
        <v>16</v>
      </c>
    </row>
    <row r="37" spans="1:3" x14ac:dyDescent="0.35">
      <c r="A37" s="2" t="s">
        <v>58</v>
      </c>
      <c r="B37">
        <v>2</v>
      </c>
    </row>
    <row r="38" spans="1:3" x14ac:dyDescent="0.35">
      <c r="A38" s="2" t="s">
        <v>59</v>
      </c>
      <c r="B38">
        <v>0</v>
      </c>
    </row>
    <row r="39" spans="1:3" x14ac:dyDescent="0.35">
      <c r="A39" s="2" t="s">
        <v>95</v>
      </c>
      <c r="B39">
        <v>6</v>
      </c>
    </row>
    <row r="40" spans="1:3" x14ac:dyDescent="0.35">
      <c r="A40" s="2" t="s">
        <v>60</v>
      </c>
      <c r="B40">
        <v>1</v>
      </c>
    </row>
    <row r="41" spans="1:3" x14ac:dyDescent="0.35">
      <c r="A41" s="2" t="s">
        <v>61</v>
      </c>
      <c r="B41">
        <v>0</v>
      </c>
    </row>
    <row r="42" spans="1:3" x14ac:dyDescent="0.35">
      <c r="A42" s="2" t="s">
        <v>62</v>
      </c>
      <c r="B42">
        <v>0</v>
      </c>
    </row>
    <row r="43" spans="1:3" x14ac:dyDescent="0.35">
      <c r="A43" s="2" t="s">
        <v>63</v>
      </c>
      <c r="B43">
        <v>0</v>
      </c>
    </row>
    <row r="44" spans="1:3" x14ac:dyDescent="0.35">
      <c r="A44" s="2" t="s">
        <v>64</v>
      </c>
      <c r="B44">
        <v>5</v>
      </c>
    </row>
    <row r="45" spans="1:3" x14ac:dyDescent="0.35">
      <c r="A45" s="2" t="s">
        <v>65</v>
      </c>
      <c r="B45">
        <v>4</v>
      </c>
    </row>
    <row r="46" spans="1:3" x14ac:dyDescent="0.35">
      <c r="A46" s="2" t="s">
        <v>66</v>
      </c>
      <c r="B46">
        <v>0</v>
      </c>
    </row>
    <row r="47" spans="1:3" x14ac:dyDescent="0.35">
      <c r="A47" s="2" t="s">
        <v>67</v>
      </c>
      <c r="B47">
        <v>2</v>
      </c>
    </row>
    <row r="48" spans="1:3" x14ac:dyDescent="0.35">
      <c r="A48" s="2" t="s">
        <v>68</v>
      </c>
      <c r="B48">
        <v>7</v>
      </c>
      <c r="C48" t="s">
        <v>25</v>
      </c>
    </row>
    <row r="49" spans="1:2" x14ac:dyDescent="0.35">
      <c r="A49" s="2" t="s">
        <v>69</v>
      </c>
      <c r="B49">
        <v>0</v>
      </c>
    </row>
    <row r="50" spans="1:2" x14ac:dyDescent="0.35">
      <c r="A50" s="2" t="s">
        <v>70</v>
      </c>
      <c r="B50">
        <v>1</v>
      </c>
    </row>
    <row r="51" spans="1:2" x14ac:dyDescent="0.35">
      <c r="A51" s="2" t="s">
        <v>71</v>
      </c>
      <c r="B51">
        <v>3</v>
      </c>
    </row>
    <row r="52" spans="1:2" x14ac:dyDescent="0.35">
      <c r="A52" s="2" t="s">
        <v>72</v>
      </c>
      <c r="B52">
        <v>0</v>
      </c>
    </row>
    <row r="53" spans="1:2" x14ac:dyDescent="0.35">
      <c r="A53" s="2" t="s">
        <v>73</v>
      </c>
      <c r="B53">
        <v>1</v>
      </c>
    </row>
    <row r="54" spans="1:2" x14ac:dyDescent="0.35">
      <c r="A54" s="2" t="s">
        <v>74</v>
      </c>
      <c r="B54">
        <v>0</v>
      </c>
    </row>
    <row r="55" spans="1:2" x14ac:dyDescent="0.35">
      <c r="A55" s="2" t="s">
        <v>75</v>
      </c>
      <c r="B55">
        <v>0</v>
      </c>
    </row>
    <row r="56" spans="1:2" x14ac:dyDescent="0.35">
      <c r="A56" s="2" t="s">
        <v>76</v>
      </c>
      <c r="B56">
        <v>1</v>
      </c>
    </row>
    <row r="57" spans="1:2" x14ac:dyDescent="0.35">
      <c r="A57" s="2" t="s">
        <v>77</v>
      </c>
      <c r="B57">
        <v>0</v>
      </c>
    </row>
    <row r="58" spans="1:2" x14ac:dyDescent="0.35">
      <c r="A58" s="2" t="s">
        <v>78</v>
      </c>
      <c r="B58">
        <v>1</v>
      </c>
    </row>
    <row r="59" spans="1:2" x14ac:dyDescent="0.35">
      <c r="A59" s="2" t="s">
        <v>79</v>
      </c>
      <c r="B59">
        <v>0</v>
      </c>
    </row>
    <row r="60" spans="1:2" x14ac:dyDescent="0.35">
      <c r="A60" s="2" t="s">
        <v>80</v>
      </c>
      <c r="B60">
        <v>0</v>
      </c>
    </row>
    <row r="61" spans="1:2" x14ac:dyDescent="0.35">
      <c r="A61" s="2" t="s">
        <v>81</v>
      </c>
      <c r="B61">
        <v>0</v>
      </c>
    </row>
    <row r="62" spans="1:2" x14ac:dyDescent="0.35">
      <c r="A62" s="2" t="s">
        <v>82</v>
      </c>
      <c r="B62">
        <v>0</v>
      </c>
    </row>
    <row r="63" spans="1:2" x14ac:dyDescent="0.35">
      <c r="A63" s="2" t="s">
        <v>83</v>
      </c>
      <c r="B63">
        <v>0</v>
      </c>
    </row>
    <row r="64" spans="1:2" x14ac:dyDescent="0.35">
      <c r="A64" s="2" t="s">
        <v>84</v>
      </c>
      <c r="B64">
        <v>0</v>
      </c>
    </row>
    <row r="65" spans="1:2" x14ac:dyDescent="0.35">
      <c r="A65" s="2" t="s">
        <v>85</v>
      </c>
      <c r="B65">
        <v>0</v>
      </c>
    </row>
    <row r="66" spans="1:2" x14ac:dyDescent="0.35">
      <c r="A66" s="2" t="s">
        <v>86</v>
      </c>
      <c r="B66">
        <v>0</v>
      </c>
    </row>
    <row r="67" spans="1:2" x14ac:dyDescent="0.35">
      <c r="A67" s="2" t="s">
        <v>87</v>
      </c>
      <c r="B67">
        <v>0</v>
      </c>
    </row>
    <row r="68" spans="1:2" x14ac:dyDescent="0.35">
      <c r="A68" s="2" t="s">
        <v>88</v>
      </c>
      <c r="B68">
        <v>0</v>
      </c>
    </row>
    <row r="69" spans="1:2" x14ac:dyDescent="0.35">
      <c r="A69" s="2" t="s">
        <v>89</v>
      </c>
      <c r="B69">
        <v>0</v>
      </c>
    </row>
    <row r="70" spans="1:2" x14ac:dyDescent="0.35">
      <c r="A70" s="2" t="s">
        <v>90</v>
      </c>
      <c r="B70">
        <v>0</v>
      </c>
    </row>
    <row r="71" spans="1:2" x14ac:dyDescent="0.35">
      <c r="A71" s="2" t="s">
        <v>91</v>
      </c>
      <c r="B71">
        <v>1</v>
      </c>
    </row>
    <row r="72" spans="1:2" x14ac:dyDescent="0.35">
      <c r="A72" s="5" t="s">
        <v>96</v>
      </c>
      <c r="B72">
        <f>SUM(B2:B71)</f>
        <v>195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topLeftCell="A2" workbookViewId="0">
      <selection activeCell="P13" sqref="P13"/>
    </sheetView>
  </sheetViews>
  <sheetFormatPr defaultColWidth="8.81640625" defaultRowHeight="14.5" x14ac:dyDescent="0.35"/>
  <sheetData>
    <row r="1" spans="1:14" ht="43.5" x14ac:dyDescent="0.35">
      <c r="A1" s="39" t="s">
        <v>194</v>
      </c>
      <c r="B1" s="39" t="s">
        <v>195</v>
      </c>
      <c r="C1" s="39" t="s">
        <v>187</v>
      </c>
      <c r="D1" s="4"/>
      <c r="E1" s="39" t="s">
        <v>194</v>
      </c>
      <c r="F1" s="39" t="s">
        <v>196</v>
      </c>
      <c r="H1" s="39" t="s">
        <v>197</v>
      </c>
      <c r="I1" s="39" t="s">
        <v>194</v>
      </c>
      <c r="J1" s="39" t="s">
        <v>196</v>
      </c>
      <c r="K1" s="4"/>
      <c r="L1" s="39" t="s">
        <v>198</v>
      </c>
      <c r="M1" s="39" t="s">
        <v>194</v>
      </c>
      <c r="N1" s="39" t="s">
        <v>196</v>
      </c>
    </row>
    <row r="2" spans="1:14" x14ac:dyDescent="0.35">
      <c r="A2" s="25">
        <v>1622.5</v>
      </c>
      <c r="B2" s="31" t="s">
        <v>14</v>
      </c>
      <c r="C2" s="29">
        <v>1.849</v>
      </c>
      <c r="E2" s="25">
        <v>1622.5</v>
      </c>
      <c r="F2" s="37">
        <v>1.831</v>
      </c>
      <c r="I2" s="25">
        <v>2610.5</v>
      </c>
      <c r="J2">
        <v>2.0390000000000001</v>
      </c>
      <c r="M2" s="25">
        <v>1622.5</v>
      </c>
      <c r="N2" s="38">
        <v>1.831</v>
      </c>
    </row>
    <row r="3" spans="1:14" x14ac:dyDescent="0.35">
      <c r="A3" s="25">
        <v>1622.5</v>
      </c>
      <c r="B3" s="31" t="s">
        <v>14</v>
      </c>
      <c r="C3" s="29">
        <v>1.8839999999999999</v>
      </c>
      <c r="E3" s="25">
        <v>2610.5</v>
      </c>
      <c r="F3" s="37">
        <v>2.0390000000000001</v>
      </c>
      <c r="H3" s="25"/>
      <c r="I3" s="25">
        <v>4257.5</v>
      </c>
      <c r="J3" s="29">
        <v>2.0724999999999998</v>
      </c>
      <c r="M3" s="25">
        <v>4257.5</v>
      </c>
      <c r="N3" s="38">
        <v>1.8320000000000001</v>
      </c>
    </row>
    <row r="4" spans="1:14" x14ac:dyDescent="0.35">
      <c r="A4" s="25">
        <v>1622.5</v>
      </c>
      <c r="B4" s="31" t="s">
        <v>16</v>
      </c>
      <c r="C4" s="29">
        <v>1.76</v>
      </c>
      <c r="E4" s="25">
        <v>4257.5</v>
      </c>
      <c r="F4" s="37">
        <v>1.8320000000000001</v>
      </c>
      <c r="H4" s="25"/>
      <c r="I4" s="25">
        <v>5574.5</v>
      </c>
      <c r="J4" s="25">
        <v>1.8345</v>
      </c>
      <c r="M4" s="25">
        <v>4916</v>
      </c>
      <c r="N4" s="38">
        <v>1.744</v>
      </c>
    </row>
    <row r="5" spans="1:14" x14ac:dyDescent="0.35">
      <c r="A5" s="25">
        <v>2610.5</v>
      </c>
      <c r="B5" s="31" t="s">
        <v>185</v>
      </c>
      <c r="C5">
        <v>2.0390000000000001</v>
      </c>
      <c r="E5" s="25">
        <v>4916</v>
      </c>
      <c r="F5" s="37">
        <v>1.9630000000000001</v>
      </c>
      <c r="H5" s="25"/>
      <c r="I5" s="25">
        <v>6563</v>
      </c>
      <c r="J5" s="25">
        <v>1.8739999999999999</v>
      </c>
      <c r="M5" s="25">
        <v>5574.5</v>
      </c>
      <c r="N5" s="38">
        <v>1.7410000000000001</v>
      </c>
    </row>
    <row r="6" spans="1:14" x14ac:dyDescent="0.35">
      <c r="A6" s="25">
        <v>4257.5</v>
      </c>
      <c r="B6" s="33" t="s">
        <v>14</v>
      </c>
      <c r="C6">
        <v>1.8320000000000001</v>
      </c>
      <c r="E6" s="25">
        <v>5574.5</v>
      </c>
      <c r="F6" s="37">
        <v>1.8032999999999999</v>
      </c>
      <c r="H6" s="25"/>
      <c r="I6" s="25">
        <v>7221.5</v>
      </c>
      <c r="J6" s="29">
        <v>1.9552499999999999</v>
      </c>
      <c r="M6" s="25">
        <v>6233.5</v>
      </c>
      <c r="N6" s="38">
        <v>1.756</v>
      </c>
    </row>
    <row r="7" spans="1:14" x14ac:dyDescent="0.35">
      <c r="A7" s="25">
        <v>4916</v>
      </c>
      <c r="B7" s="33" t="s">
        <v>14</v>
      </c>
      <c r="C7">
        <v>1.744</v>
      </c>
      <c r="E7" s="25">
        <v>6233.5</v>
      </c>
      <c r="F7" s="38">
        <v>1.756</v>
      </c>
      <c r="H7" s="25"/>
      <c r="I7" s="25">
        <v>7880.5</v>
      </c>
      <c r="J7" s="29">
        <v>2.0019999999999998</v>
      </c>
      <c r="M7" s="25">
        <v>6563</v>
      </c>
      <c r="N7" s="38">
        <v>1.8168</v>
      </c>
    </row>
    <row r="8" spans="1:14" x14ac:dyDescent="0.35">
      <c r="A8" s="25">
        <v>4916</v>
      </c>
      <c r="B8" s="33" t="s">
        <v>185</v>
      </c>
      <c r="C8">
        <v>2.1190000000000002</v>
      </c>
      <c r="E8" s="25">
        <v>6563</v>
      </c>
      <c r="F8" s="38">
        <v>1.8479999999999996</v>
      </c>
      <c r="H8" s="25"/>
      <c r="I8" s="25">
        <v>8539.5</v>
      </c>
      <c r="J8" s="29">
        <v>1.9460000000000002</v>
      </c>
      <c r="M8" s="25">
        <v>6892.5</v>
      </c>
      <c r="N8" s="38">
        <v>1.8140000000000001</v>
      </c>
    </row>
    <row r="9" spans="1:14" x14ac:dyDescent="0.35">
      <c r="A9" s="25">
        <v>4916</v>
      </c>
      <c r="B9" s="33" t="s">
        <v>186</v>
      </c>
      <c r="C9">
        <v>2.0259999999999998</v>
      </c>
      <c r="E9" s="25">
        <v>6892.5</v>
      </c>
      <c r="F9" s="38">
        <v>1.8140000000000001</v>
      </c>
      <c r="H9" s="25"/>
      <c r="I9" s="25">
        <v>9527.5</v>
      </c>
      <c r="J9" s="29">
        <v>1.8380000000000001</v>
      </c>
      <c r="M9" s="25">
        <v>7221.5</v>
      </c>
      <c r="N9" s="38">
        <v>1.8460000000000001</v>
      </c>
    </row>
    <row r="10" spans="1:14" x14ac:dyDescent="0.35">
      <c r="A10" s="25">
        <v>5574.5</v>
      </c>
      <c r="B10" s="28" t="s">
        <v>16</v>
      </c>
      <c r="C10" s="29">
        <v>1.7410000000000001</v>
      </c>
      <c r="E10" s="25">
        <v>7221.5</v>
      </c>
      <c r="F10" s="38">
        <v>1.9334</v>
      </c>
      <c r="H10" s="25"/>
      <c r="I10" s="25">
        <v>9856.5</v>
      </c>
      <c r="J10" s="25">
        <v>1.9490000000000001</v>
      </c>
      <c r="M10" s="29">
        <v>7551</v>
      </c>
      <c r="N10" s="38">
        <v>1.984</v>
      </c>
    </row>
    <row r="11" spans="1:14" x14ac:dyDescent="0.35">
      <c r="A11" s="25">
        <v>5574.5</v>
      </c>
      <c r="B11" s="28" t="s">
        <v>186</v>
      </c>
      <c r="C11" s="29">
        <v>1.6930000000000001</v>
      </c>
      <c r="E11" s="29">
        <v>7551</v>
      </c>
      <c r="F11" s="38">
        <v>1.984</v>
      </c>
      <c r="H11" s="25"/>
      <c r="I11" s="25">
        <v>11174.5</v>
      </c>
      <c r="J11" s="29">
        <v>1.8939999999999999</v>
      </c>
      <c r="M11" s="25">
        <v>7880.5</v>
      </c>
      <c r="N11" s="38">
        <v>1.9529999999999998</v>
      </c>
    </row>
    <row r="12" spans="1:14" x14ac:dyDescent="0.35">
      <c r="A12" s="25">
        <v>5574.5</v>
      </c>
      <c r="B12" s="31" t="s">
        <v>186</v>
      </c>
      <c r="C12" s="29">
        <v>1.976</v>
      </c>
      <c r="E12" s="25">
        <v>7880.5</v>
      </c>
      <c r="F12" s="38">
        <v>1.9693333333333332</v>
      </c>
      <c r="H12" s="25"/>
      <c r="I12" s="25">
        <v>12162.5</v>
      </c>
      <c r="J12">
        <v>2.0779999999999998</v>
      </c>
      <c r="M12" s="25">
        <v>8210</v>
      </c>
      <c r="N12" s="38">
        <v>1.8839999999999999</v>
      </c>
    </row>
    <row r="13" spans="1:14" x14ac:dyDescent="0.35">
      <c r="A13" s="25">
        <v>6233.5</v>
      </c>
      <c r="B13" s="31" t="s">
        <v>14</v>
      </c>
      <c r="C13" s="25">
        <v>1.756</v>
      </c>
      <c r="E13" s="25">
        <v>8210</v>
      </c>
      <c r="F13" s="38">
        <v>1.8839999999999999</v>
      </c>
      <c r="H13" s="25"/>
      <c r="I13" s="25">
        <v>14269.5</v>
      </c>
      <c r="J13">
        <v>2.0640000000000001</v>
      </c>
      <c r="M13" s="25">
        <v>8868.5</v>
      </c>
      <c r="N13" s="38">
        <v>1.7741428571428572</v>
      </c>
    </row>
    <row r="14" spans="1:14" x14ac:dyDescent="0.35">
      <c r="A14" s="25">
        <v>6563</v>
      </c>
      <c r="B14" s="31" t="s">
        <v>14</v>
      </c>
      <c r="C14" s="25">
        <v>1.8839999999999999</v>
      </c>
      <c r="E14" s="25">
        <v>8539.5</v>
      </c>
      <c r="F14" s="38">
        <v>1.9460000000000002</v>
      </c>
      <c r="H14" s="25"/>
      <c r="I14" s="25">
        <v>14977</v>
      </c>
      <c r="J14" s="25">
        <v>2.1760000000000002</v>
      </c>
      <c r="M14" s="25">
        <v>9527.5</v>
      </c>
      <c r="N14" s="38">
        <v>1.855</v>
      </c>
    </row>
    <row r="15" spans="1:14" x14ac:dyDescent="0.35">
      <c r="A15" s="25">
        <v>6563</v>
      </c>
      <c r="B15" s="31" t="s">
        <v>14</v>
      </c>
      <c r="C15" s="29">
        <v>1.9119999999999999</v>
      </c>
      <c r="E15" s="25">
        <v>8868.5</v>
      </c>
      <c r="F15" s="38">
        <v>1.7741428571428572</v>
      </c>
      <c r="H15" s="25"/>
      <c r="I15" s="25">
        <v>16862.5</v>
      </c>
      <c r="J15">
        <v>2.0640000000000001</v>
      </c>
      <c r="M15" s="25">
        <v>10186</v>
      </c>
      <c r="N15" s="38">
        <v>1.9149999999999998</v>
      </c>
    </row>
    <row r="16" spans="1:14" x14ac:dyDescent="0.35">
      <c r="A16" s="25">
        <v>6563</v>
      </c>
      <c r="B16" s="31" t="s">
        <v>16</v>
      </c>
      <c r="C16" s="25">
        <v>1.5840000000000001</v>
      </c>
      <c r="E16" s="25">
        <v>9527.5</v>
      </c>
      <c r="F16" s="38">
        <v>1.8465</v>
      </c>
      <c r="H16" s="25"/>
      <c r="I16" s="25">
        <v>17334</v>
      </c>
      <c r="J16" s="25">
        <v>2.1760000000000002</v>
      </c>
      <c r="M16" s="25">
        <v>11174</v>
      </c>
      <c r="N16" s="38">
        <v>1.853</v>
      </c>
    </row>
    <row r="17" spans="1:14" x14ac:dyDescent="0.35">
      <c r="A17" s="25">
        <v>6563</v>
      </c>
      <c r="B17" s="31" t="s">
        <v>16</v>
      </c>
      <c r="C17" s="25">
        <v>1.6919999999999999</v>
      </c>
      <c r="E17" s="25">
        <v>9856.5</v>
      </c>
      <c r="F17" s="38">
        <v>1.9490000000000001</v>
      </c>
      <c r="H17" s="25"/>
      <c r="I17" s="28"/>
      <c r="J17" s="29"/>
      <c r="M17" s="25">
        <v>11174.5</v>
      </c>
      <c r="N17" s="38">
        <v>1.8318333333333332</v>
      </c>
    </row>
    <row r="18" spans="1:14" x14ac:dyDescent="0.35">
      <c r="A18" s="25">
        <v>6563</v>
      </c>
      <c r="B18" s="31" t="s">
        <v>16</v>
      </c>
      <c r="C18" s="25">
        <v>2.012</v>
      </c>
      <c r="E18" s="25">
        <v>10186</v>
      </c>
      <c r="F18" s="38">
        <v>1.9149999999999998</v>
      </c>
      <c r="H18" s="25"/>
      <c r="I18" s="31"/>
      <c r="J18" s="29"/>
      <c r="M18" s="25">
        <v>14269.5</v>
      </c>
      <c r="N18" s="38">
        <v>1.8280000000000001</v>
      </c>
    </row>
    <row r="19" spans="1:14" x14ac:dyDescent="0.35">
      <c r="A19" s="25">
        <v>6563</v>
      </c>
      <c r="B19" s="31" t="s">
        <v>185</v>
      </c>
      <c r="C19" s="29">
        <v>1.8340000000000001</v>
      </c>
      <c r="E19" s="25">
        <v>11174</v>
      </c>
      <c r="F19" s="38">
        <v>1.853</v>
      </c>
      <c r="H19" s="25"/>
      <c r="I19" s="33"/>
      <c r="M19" s="25">
        <v>14977</v>
      </c>
      <c r="N19" s="38">
        <v>1.9379999999999999</v>
      </c>
    </row>
    <row r="20" spans="1:14" x14ac:dyDescent="0.35">
      <c r="A20" s="25">
        <v>6563</v>
      </c>
      <c r="B20" s="31" t="s">
        <v>185</v>
      </c>
      <c r="C20" s="29">
        <v>1.9490000000000001</v>
      </c>
      <c r="E20" s="25">
        <v>11174.5</v>
      </c>
      <c r="F20" s="38">
        <v>1.8407142857142857</v>
      </c>
      <c r="H20" s="25"/>
      <c r="I20" s="28"/>
      <c r="J20" s="25"/>
      <c r="M20" s="25">
        <v>15684</v>
      </c>
      <c r="N20" s="38">
        <v>1.9393333333333331</v>
      </c>
    </row>
    <row r="21" spans="1:14" x14ac:dyDescent="0.35">
      <c r="A21" s="25">
        <v>6563</v>
      </c>
      <c r="B21" s="31" t="s">
        <v>185</v>
      </c>
      <c r="C21" s="25">
        <v>2.0179999999999998</v>
      </c>
      <c r="E21" s="25">
        <v>12162.5</v>
      </c>
      <c r="F21" s="38">
        <v>2.0779999999999998</v>
      </c>
      <c r="H21" s="25"/>
      <c r="I21" s="31"/>
      <c r="J21" s="29"/>
      <c r="M21" s="25">
        <v>16155.5</v>
      </c>
      <c r="N21" s="36">
        <v>2.3170000000000002</v>
      </c>
    </row>
    <row r="22" spans="1:14" x14ac:dyDescent="0.35">
      <c r="A22" s="25">
        <v>6563</v>
      </c>
      <c r="B22" s="31" t="s">
        <v>186</v>
      </c>
      <c r="C22" s="25">
        <v>1.339</v>
      </c>
      <c r="E22" s="25">
        <v>14269.5</v>
      </c>
      <c r="F22" s="38">
        <v>1.8280000000000001</v>
      </c>
      <c r="H22" s="25"/>
      <c r="I22" s="28"/>
      <c r="J22" s="25"/>
      <c r="M22" s="25"/>
    </row>
    <row r="23" spans="1:14" x14ac:dyDescent="0.35">
      <c r="A23" s="25">
        <v>6563</v>
      </c>
      <c r="B23" s="31" t="s">
        <v>186</v>
      </c>
      <c r="C23" s="29">
        <v>2</v>
      </c>
      <c r="E23" s="25">
        <v>14977</v>
      </c>
      <c r="F23" s="38">
        <v>1.9379999999999999</v>
      </c>
      <c r="H23" s="25"/>
      <c r="I23" s="28"/>
      <c r="J23" s="25"/>
      <c r="M23" s="25"/>
    </row>
    <row r="24" spans="1:14" x14ac:dyDescent="0.35">
      <c r="A24" s="25">
        <v>6563</v>
      </c>
      <c r="B24" s="31" t="s">
        <v>186</v>
      </c>
      <c r="C24" s="29">
        <v>2.1040000000000001</v>
      </c>
      <c r="E24" s="25">
        <v>15684</v>
      </c>
      <c r="F24" s="38">
        <v>1.9393333333333331</v>
      </c>
      <c r="H24" s="25"/>
      <c r="I24" s="31"/>
      <c r="J24" s="29"/>
    </row>
    <row r="25" spans="1:14" x14ac:dyDescent="0.35">
      <c r="A25" s="25">
        <v>6892.5</v>
      </c>
      <c r="B25" s="31" t="s">
        <v>14</v>
      </c>
      <c r="C25" s="25">
        <v>1.8140000000000001</v>
      </c>
      <c r="E25" s="25">
        <v>16155.5</v>
      </c>
      <c r="F25" s="36">
        <v>2.3170000000000002</v>
      </c>
      <c r="H25" s="25"/>
      <c r="I25" s="28"/>
      <c r="J25" s="25"/>
    </row>
    <row r="26" spans="1:14" x14ac:dyDescent="0.35">
      <c r="A26" s="25">
        <v>7221.5</v>
      </c>
      <c r="B26" s="28" t="s">
        <v>16</v>
      </c>
      <c r="C26" s="25">
        <v>1.8460000000000001</v>
      </c>
      <c r="E26" s="25">
        <v>16862.5</v>
      </c>
      <c r="F26" s="38">
        <v>2.0640000000000001</v>
      </c>
      <c r="H26" s="25"/>
      <c r="I26" s="31"/>
      <c r="J26" s="29"/>
    </row>
    <row r="27" spans="1:14" x14ac:dyDescent="0.35">
      <c r="A27" s="25">
        <v>7221.5</v>
      </c>
      <c r="B27" s="33" t="s">
        <v>185</v>
      </c>
      <c r="C27">
        <v>1.8680000000000001</v>
      </c>
      <c r="E27" s="25">
        <v>17334</v>
      </c>
      <c r="F27" s="36">
        <v>2.1760000000000002</v>
      </c>
      <c r="H27" s="25"/>
      <c r="I27" s="28"/>
      <c r="J27" s="25"/>
    </row>
    <row r="28" spans="1:14" x14ac:dyDescent="0.35">
      <c r="A28" s="25">
        <v>7221.5</v>
      </c>
      <c r="B28" s="33" t="s">
        <v>185</v>
      </c>
      <c r="C28">
        <v>1.952</v>
      </c>
      <c r="H28" s="25"/>
      <c r="I28" s="33"/>
    </row>
    <row r="29" spans="1:14" x14ac:dyDescent="0.35">
      <c r="A29" s="25">
        <v>7221.5</v>
      </c>
      <c r="B29" s="33" t="s">
        <v>185</v>
      </c>
      <c r="C29">
        <v>1.9750000000000001</v>
      </c>
      <c r="H29" s="25"/>
      <c r="I29" s="28"/>
      <c r="J29" s="25"/>
    </row>
    <row r="30" spans="1:14" x14ac:dyDescent="0.35">
      <c r="A30" s="25">
        <v>7221.5</v>
      </c>
      <c r="B30" s="33" t="s">
        <v>185</v>
      </c>
      <c r="C30">
        <v>2.0259999999999998</v>
      </c>
      <c r="H30" s="25"/>
    </row>
    <row r="31" spans="1:14" x14ac:dyDescent="0.35">
      <c r="A31" s="25">
        <v>7551</v>
      </c>
      <c r="B31" s="33" t="s">
        <v>16</v>
      </c>
      <c r="C31">
        <v>1.984</v>
      </c>
      <c r="H31" s="25"/>
    </row>
    <row r="32" spans="1:14" x14ac:dyDescent="0.35">
      <c r="A32" s="25">
        <v>7880.5</v>
      </c>
      <c r="B32" s="31" t="s">
        <v>14</v>
      </c>
      <c r="C32" s="25">
        <v>1.9319999999999999</v>
      </c>
      <c r="H32" s="25"/>
    </row>
    <row r="33" spans="1:8" x14ac:dyDescent="0.35">
      <c r="A33" s="25">
        <v>7880.5</v>
      </c>
      <c r="B33" s="31" t="s">
        <v>16</v>
      </c>
      <c r="C33" s="29">
        <v>1.974</v>
      </c>
      <c r="H33" s="25"/>
    </row>
    <row r="34" spans="1:8" x14ac:dyDescent="0.35">
      <c r="A34" s="25">
        <v>7880.5</v>
      </c>
      <c r="B34" s="31" t="s">
        <v>186</v>
      </c>
      <c r="C34" s="29">
        <v>2.0019999999999998</v>
      </c>
      <c r="H34" s="25"/>
    </row>
    <row r="35" spans="1:8" x14ac:dyDescent="0.35">
      <c r="A35" s="25">
        <v>8210</v>
      </c>
      <c r="B35" s="28" t="s">
        <v>14</v>
      </c>
      <c r="C35" s="25">
        <v>1.8839999999999999</v>
      </c>
      <c r="H35" s="25"/>
    </row>
    <row r="36" spans="1:8" x14ac:dyDescent="0.35">
      <c r="A36" s="25">
        <v>8539.5</v>
      </c>
      <c r="B36" s="31" t="s">
        <v>185</v>
      </c>
      <c r="C36" s="25">
        <v>1.8640000000000001</v>
      </c>
      <c r="H36" s="25"/>
    </row>
    <row r="37" spans="1:8" x14ac:dyDescent="0.35">
      <c r="A37" s="25">
        <v>8539.5</v>
      </c>
      <c r="B37" s="31" t="s">
        <v>185</v>
      </c>
      <c r="C37" s="25">
        <v>2.028</v>
      </c>
      <c r="H37" s="25"/>
    </row>
    <row r="38" spans="1:8" x14ac:dyDescent="0.35">
      <c r="A38" s="25">
        <v>8868.5</v>
      </c>
      <c r="B38" s="28" t="s">
        <v>14</v>
      </c>
      <c r="C38" s="25">
        <v>1.726</v>
      </c>
      <c r="H38" s="25"/>
    </row>
    <row r="39" spans="1:8" x14ac:dyDescent="0.35">
      <c r="A39" s="25">
        <v>8868.5</v>
      </c>
      <c r="B39" s="31" t="s">
        <v>14</v>
      </c>
      <c r="C39" s="29">
        <v>1.752</v>
      </c>
      <c r="H39" s="25"/>
    </row>
    <row r="40" spans="1:8" x14ac:dyDescent="0.35">
      <c r="A40" s="25">
        <v>8868.5</v>
      </c>
      <c r="B40" s="28" t="s">
        <v>14</v>
      </c>
      <c r="C40" s="25">
        <v>1.7689999999999999</v>
      </c>
      <c r="H40" s="25"/>
    </row>
    <row r="41" spans="1:8" x14ac:dyDescent="0.35">
      <c r="A41" s="25">
        <v>8868.5</v>
      </c>
      <c r="B41" s="31" t="s">
        <v>16</v>
      </c>
      <c r="C41" s="29">
        <v>1.6839999999999999</v>
      </c>
    </row>
    <row r="42" spans="1:8" x14ac:dyDescent="0.35">
      <c r="A42" s="25">
        <v>8868.5</v>
      </c>
      <c r="B42" s="28" t="s">
        <v>16</v>
      </c>
      <c r="C42" s="25">
        <v>1.726</v>
      </c>
    </row>
    <row r="43" spans="1:8" x14ac:dyDescent="0.35">
      <c r="A43" s="25">
        <v>8868.5</v>
      </c>
      <c r="B43" s="28" t="s">
        <v>16</v>
      </c>
      <c r="C43" s="29">
        <v>1.782</v>
      </c>
    </row>
    <row r="44" spans="1:8" x14ac:dyDescent="0.35">
      <c r="A44" s="25">
        <v>8868.5</v>
      </c>
      <c r="B44" s="28" t="s">
        <v>16</v>
      </c>
      <c r="C44" s="29">
        <v>1.98</v>
      </c>
    </row>
    <row r="45" spans="1:8" x14ac:dyDescent="0.35">
      <c r="A45" s="25">
        <v>9527.5</v>
      </c>
      <c r="B45" s="28" t="s">
        <v>14</v>
      </c>
      <c r="C45" s="29">
        <v>1.855</v>
      </c>
    </row>
    <row r="46" spans="1:8" x14ac:dyDescent="0.35">
      <c r="A46" s="25">
        <v>9527.5</v>
      </c>
      <c r="B46" s="31" t="s">
        <v>185</v>
      </c>
      <c r="C46" s="29">
        <v>1.8380000000000001</v>
      </c>
    </row>
    <row r="47" spans="1:8" x14ac:dyDescent="0.35">
      <c r="A47" s="25">
        <v>9856.5</v>
      </c>
      <c r="B47" s="31" t="s">
        <v>186</v>
      </c>
      <c r="C47" s="25">
        <v>1.9490000000000001</v>
      </c>
    </row>
    <row r="48" spans="1:8" x14ac:dyDescent="0.35">
      <c r="A48" s="25">
        <v>10186</v>
      </c>
      <c r="B48" s="31" t="s">
        <v>14</v>
      </c>
      <c r="C48" s="29">
        <v>1.9379999999999999</v>
      </c>
    </row>
    <row r="49" spans="1:3" x14ac:dyDescent="0.35">
      <c r="A49" s="25">
        <v>10186</v>
      </c>
      <c r="B49" s="31" t="s">
        <v>14</v>
      </c>
      <c r="C49" s="25">
        <v>1.944</v>
      </c>
    </row>
    <row r="50" spans="1:3" x14ac:dyDescent="0.35">
      <c r="A50" s="25">
        <v>10186</v>
      </c>
      <c r="B50" s="31" t="s">
        <v>16</v>
      </c>
      <c r="C50" s="29">
        <v>1.863</v>
      </c>
    </row>
    <row r="51" spans="1:3" x14ac:dyDescent="0.35">
      <c r="A51" s="25">
        <v>11174</v>
      </c>
      <c r="B51" s="28" t="s">
        <v>16</v>
      </c>
      <c r="C51" s="25">
        <v>1.853</v>
      </c>
    </row>
    <row r="52" spans="1:3" x14ac:dyDescent="0.35">
      <c r="A52" s="25">
        <v>11174.5</v>
      </c>
      <c r="B52" s="31" t="s">
        <v>14</v>
      </c>
      <c r="C52" s="25">
        <v>1.8859999999999999</v>
      </c>
    </row>
    <row r="53" spans="1:3" x14ac:dyDescent="0.35">
      <c r="A53" s="25">
        <v>11174.5</v>
      </c>
      <c r="B53" s="31" t="s">
        <v>14</v>
      </c>
      <c r="C53" s="25">
        <v>1.9570000000000001</v>
      </c>
    </row>
    <row r="54" spans="1:3" x14ac:dyDescent="0.35">
      <c r="A54" s="25">
        <v>11174.5</v>
      </c>
      <c r="B54" s="31" t="s">
        <v>14</v>
      </c>
      <c r="C54" s="25">
        <v>1.9710000000000001</v>
      </c>
    </row>
    <row r="55" spans="1:3" x14ac:dyDescent="0.35">
      <c r="A55" s="25">
        <v>11174.5</v>
      </c>
      <c r="B55" s="28" t="s">
        <v>16</v>
      </c>
      <c r="C55" s="25">
        <v>1.6919999999999999</v>
      </c>
    </row>
    <row r="56" spans="1:3" x14ac:dyDescent="0.35">
      <c r="A56" s="25">
        <v>11174.5</v>
      </c>
      <c r="B56" s="31" t="s">
        <v>16</v>
      </c>
      <c r="C56" s="29">
        <v>1.726</v>
      </c>
    </row>
    <row r="57" spans="1:3" x14ac:dyDescent="0.35">
      <c r="A57" s="25">
        <v>11174.5</v>
      </c>
      <c r="B57" s="28" t="s">
        <v>16</v>
      </c>
      <c r="C57" s="29">
        <v>1.7589999999999999</v>
      </c>
    </row>
    <row r="58" spans="1:3" x14ac:dyDescent="0.35">
      <c r="A58" s="25">
        <v>11174.5</v>
      </c>
      <c r="B58" s="31" t="s">
        <v>186</v>
      </c>
      <c r="C58" s="29">
        <v>1.8939999999999999</v>
      </c>
    </row>
    <row r="59" spans="1:3" x14ac:dyDescent="0.35">
      <c r="A59" s="25">
        <v>12162.5</v>
      </c>
      <c r="B59" s="33" t="s">
        <v>185</v>
      </c>
      <c r="C59">
        <v>2.0779999999999998</v>
      </c>
    </row>
    <row r="60" spans="1:3" x14ac:dyDescent="0.35">
      <c r="A60" s="25">
        <v>14269.5</v>
      </c>
      <c r="B60" s="28" t="s">
        <v>16</v>
      </c>
      <c r="C60" s="25">
        <v>1.8280000000000001</v>
      </c>
    </row>
    <row r="61" spans="1:3" x14ac:dyDescent="0.35">
      <c r="A61" s="25">
        <v>14977</v>
      </c>
      <c r="B61" s="31" t="s">
        <v>14</v>
      </c>
      <c r="C61" s="29">
        <v>1.8620000000000001</v>
      </c>
    </row>
    <row r="62" spans="1:3" x14ac:dyDescent="0.35">
      <c r="A62" s="25">
        <v>14977</v>
      </c>
      <c r="B62" s="28" t="s">
        <v>14</v>
      </c>
      <c r="C62" s="25">
        <v>1.877</v>
      </c>
    </row>
    <row r="63" spans="1:3" x14ac:dyDescent="0.35">
      <c r="A63" s="25">
        <v>14977</v>
      </c>
      <c r="B63" s="28" t="s">
        <v>16</v>
      </c>
      <c r="C63" s="25">
        <v>2.0750000000000002</v>
      </c>
    </row>
    <row r="64" spans="1:3" x14ac:dyDescent="0.35">
      <c r="A64" s="25">
        <v>15684</v>
      </c>
      <c r="B64" s="31" t="s">
        <v>16</v>
      </c>
      <c r="C64" s="29">
        <v>1.8220000000000001</v>
      </c>
    </row>
    <row r="65" spans="1:3" x14ac:dyDescent="0.35">
      <c r="A65" s="25">
        <v>15684</v>
      </c>
      <c r="B65" s="28" t="s">
        <v>16</v>
      </c>
      <c r="C65" s="25">
        <v>1.974</v>
      </c>
    </row>
    <row r="66" spans="1:3" x14ac:dyDescent="0.35">
      <c r="A66" s="25">
        <v>15684</v>
      </c>
      <c r="B66" s="31" t="s">
        <v>16</v>
      </c>
      <c r="C66" s="29">
        <v>2.0219999999999998</v>
      </c>
    </row>
    <row r="67" spans="1:3" x14ac:dyDescent="0.35">
      <c r="A67" s="25">
        <v>16155.5</v>
      </c>
      <c r="B67" s="28" t="s">
        <v>16</v>
      </c>
      <c r="C67" s="25">
        <v>2.3170000000000002</v>
      </c>
    </row>
    <row r="68" spans="1:3" x14ac:dyDescent="0.35">
      <c r="A68" s="25">
        <v>16862.5</v>
      </c>
      <c r="B68" s="33" t="s">
        <v>185</v>
      </c>
      <c r="C68">
        <v>2.0640000000000001</v>
      </c>
    </row>
    <row r="69" spans="1:3" x14ac:dyDescent="0.35">
      <c r="A69" s="25">
        <v>17334</v>
      </c>
      <c r="B69" s="28" t="s">
        <v>185</v>
      </c>
      <c r="C69" s="25">
        <v>2.1760000000000002</v>
      </c>
    </row>
  </sheetData>
  <sortState ref="A2:C69">
    <sortCondition ref="A2:A69"/>
    <sortCondition ref="B2:B69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Master Morphology-Isotope</vt:lpstr>
      <vt:lpstr>Specimen Count</vt:lpstr>
      <vt:lpstr>Morph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Tome</dc:creator>
  <cp:lastModifiedBy>Catalina</cp:lastModifiedBy>
  <dcterms:created xsi:type="dcterms:W3CDTF">2016-03-03T17:35:30Z</dcterms:created>
  <dcterms:modified xsi:type="dcterms:W3CDTF">2017-12-05T20:04:42Z</dcterms:modified>
</cp:coreProperties>
</file>