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80" yWindow="0" windowWidth="28520" windowHeight="17100" tabRatio="500"/>
  </bookViews>
  <sheets>
    <sheet name="Sigmodon-raw data" sheetId="1" r:id="rId1"/>
    <sheet name="Metadata" sheetId="2" r:id="rId2"/>
    <sheet name="Data summarized by levels" sheetId="3" r:id="rId3"/>
    <sheet name="Mass by Bins" sheetId="4" r:id="rId4"/>
    <sheet name="Data for analyses" sheetId="5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3" l="1"/>
  <c r="L54" i="3"/>
  <c r="M48" i="3"/>
  <c r="L48" i="3"/>
  <c r="M57" i="3"/>
  <c r="L57" i="3"/>
  <c r="M56" i="3"/>
  <c r="L56" i="3"/>
  <c r="K55" i="3"/>
  <c r="M55" i="3"/>
  <c r="L55" i="3"/>
  <c r="M53" i="3"/>
  <c r="L53" i="3"/>
  <c r="M52" i="3"/>
  <c r="L52" i="3"/>
  <c r="M51" i="3"/>
  <c r="L51" i="3"/>
  <c r="M50" i="3"/>
  <c r="L50" i="3"/>
  <c r="M49" i="3"/>
  <c r="L49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D48" i="3"/>
  <c r="E48" i="3"/>
  <c r="D49" i="3"/>
  <c r="E49" i="3"/>
  <c r="D50" i="3"/>
  <c r="E50" i="3"/>
  <c r="B42" i="3"/>
  <c r="D42" i="3"/>
  <c r="E42" i="3"/>
  <c r="B43" i="3"/>
  <c r="D43" i="3"/>
  <c r="E43" i="3"/>
  <c r="B44" i="3"/>
  <c r="D44" i="3"/>
  <c r="E44" i="3"/>
  <c r="D45" i="3"/>
  <c r="E45" i="3"/>
  <c r="D46" i="3"/>
  <c r="E46" i="3"/>
  <c r="G52" i="3"/>
  <c r="D35" i="3"/>
  <c r="E35" i="3"/>
  <c r="D23" i="3"/>
  <c r="E23" i="3"/>
  <c r="D16" i="3"/>
  <c r="E16" i="3"/>
  <c r="K322" i="5"/>
  <c r="K321" i="5"/>
  <c r="K232" i="5"/>
  <c r="K137" i="5"/>
  <c r="K64" i="5"/>
  <c r="K210" i="5"/>
  <c r="K177" i="5"/>
  <c r="K109" i="5"/>
  <c r="K384" i="5"/>
  <c r="K383" i="5"/>
  <c r="K382" i="5"/>
  <c r="K381" i="5"/>
  <c r="K368" i="5"/>
  <c r="K367" i="5"/>
  <c r="K366" i="5"/>
  <c r="K355" i="5"/>
  <c r="K354" i="5"/>
  <c r="K348" i="5"/>
  <c r="K347" i="5"/>
  <c r="K346" i="5"/>
  <c r="K345" i="5"/>
  <c r="K344" i="5"/>
  <c r="K343" i="5"/>
  <c r="K342" i="5"/>
  <c r="K341" i="5"/>
  <c r="K320" i="5"/>
  <c r="K319" i="5"/>
  <c r="K318" i="5"/>
  <c r="K276" i="5"/>
  <c r="K275" i="5"/>
  <c r="K274" i="5"/>
  <c r="K273" i="5"/>
  <c r="K272" i="5"/>
  <c r="K271" i="5"/>
  <c r="K270" i="5"/>
  <c r="K254" i="5"/>
  <c r="K253" i="5"/>
  <c r="K252" i="5"/>
  <c r="K231" i="5"/>
  <c r="K230" i="5"/>
  <c r="K229" i="5"/>
  <c r="K228" i="5"/>
  <c r="K227" i="5"/>
  <c r="K226" i="5"/>
  <c r="K225" i="5"/>
  <c r="K224" i="5"/>
  <c r="K209" i="5"/>
  <c r="K208" i="5"/>
  <c r="K207" i="5"/>
  <c r="K206" i="5"/>
  <c r="K194" i="5"/>
  <c r="K193" i="5"/>
  <c r="K192" i="5"/>
  <c r="K191" i="5"/>
  <c r="K176" i="5"/>
  <c r="K175" i="5"/>
  <c r="K174" i="5"/>
  <c r="K173" i="5"/>
  <c r="K158" i="5"/>
  <c r="K157" i="5"/>
  <c r="K136" i="5"/>
  <c r="K135" i="5"/>
  <c r="K108" i="5"/>
  <c r="K107" i="5"/>
  <c r="K106" i="5"/>
  <c r="K105" i="5"/>
  <c r="K104" i="5"/>
  <c r="K103" i="5"/>
  <c r="K84" i="5"/>
  <c r="K83" i="5"/>
  <c r="K82" i="5"/>
  <c r="K81" i="5"/>
  <c r="K63" i="5"/>
  <c r="K62" i="5"/>
  <c r="K61" i="5"/>
  <c r="K60" i="5"/>
  <c r="K59" i="5"/>
  <c r="K49" i="5"/>
  <c r="K42" i="5"/>
  <c r="K41" i="5"/>
  <c r="K40" i="5"/>
  <c r="K39" i="5"/>
  <c r="K19" i="5"/>
  <c r="K18" i="5"/>
  <c r="K17" i="5"/>
  <c r="K16" i="5"/>
  <c r="K15" i="5"/>
  <c r="K380" i="5"/>
  <c r="K379" i="5"/>
  <c r="K378" i="5"/>
  <c r="K365" i="5"/>
  <c r="K364" i="5"/>
  <c r="K363" i="5"/>
  <c r="K362" i="5"/>
  <c r="K353" i="5"/>
  <c r="K352" i="5"/>
  <c r="K351" i="5"/>
  <c r="K340" i="5"/>
  <c r="K339" i="5"/>
  <c r="K317" i="5"/>
  <c r="K316" i="5"/>
  <c r="K315" i="5"/>
  <c r="K314" i="5"/>
  <c r="K313" i="5"/>
  <c r="K312" i="5"/>
  <c r="K311" i="5"/>
  <c r="K269" i="5"/>
  <c r="K268" i="5"/>
  <c r="K251" i="5"/>
  <c r="K250" i="5"/>
  <c r="K249" i="5"/>
  <c r="K248" i="5"/>
  <c r="K223" i="5"/>
  <c r="K222" i="5"/>
  <c r="K221" i="5"/>
  <c r="K220" i="5"/>
  <c r="K219" i="5"/>
  <c r="K218" i="5"/>
  <c r="K217" i="5"/>
  <c r="K216" i="5"/>
  <c r="K205" i="5"/>
  <c r="K204" i="5"/>
  <c r="K203" i="5"/>
  <c r="K202" i="5"/>
  <c r="K190" i="5"/>
  <c r="K189" i="5"/>
  <c r="K172" i="5"/>
  <c r="K156" i="5"/>
  <c r="K134" i="5"/>
  <c r="K133" i="5"/>
  <c r="K102" i="5"/>
  <c r="K101" i="5"/>
  <c r="K80" i="5"/>
  <c r="K79" i="5"/>
  <c r="K58" i="5"/>
  <c r="K57" i="5"/>
  <c r="K48" i="5"/>
  <c r="K47" i="5"/>
  <c r="K38" i="5"/>
  <c r="K37" i="5"/>
  <c r="K36" i="5"/>
  <c r="K35" i="5"/>
  <c r="K34" i="5"/>
  <c r="K33" i="5"/>
  <c r="K14" i="5"/>
  <c r="K13" i="5"/>
  <c r="K377" i="5"/>
  <c r="K376" i="5"/>
  <c r="K375" i="5"/>
  <c r="K361" i="5"/>
  <c r="K386" i="5"/>
  <c r="K338" i="5"/>
  <c r="K310" i="5"/>
  <c r="K309" i="5"/>
  <c r="K308" i="5"/>
  <c r="K201" i="5"/>
  <c r="K200" i="5"/>
  <c r="K188" i="5"/>
  <c r="K155" i="5"/>
  <c r="K132" i="5"/>
  <c r="K131" i="5"/>
  <c r="K130" i="5"/>
  <c r="K78" i="5"/>
  <c r="K32" i="5"/>
  <c r="K12" i="5"/>
  <c r="G373" i="5"/>
  <c r="G380" i="5"/>
  <c r="G379" i="5"/>
  <c r="G384" i="5"/>
  <c r="G371" i="5"/>
  <c r="G383" i="5"/>
  <c r="G382" i="5"/>
  <c r="G372" i="5"/>
  <c r="G370" i="5"/>
  <c r="G377" i="5"/>
  <c r="G381" i="5"/>
  <c r="G369" i="5"/>
  <c r="G376" i="5"/>
  <c r="G375" i="5"/>
  <c r="G374" i="5"/>
  <c r="G378" i="5"/>
  <c r="G360" i="5"/>
  <c r="G365" i="5"/>
  <c r="G364" i="5"/>
  <c r="G368" i="5"/>
  <c r="G367" i="5"/>
  <c r="G361" i="5"/>
  <c r="G366" i="5"/>
  <c r="G359" i="5"/>
  <c r="G358" i="5"/>
  <c r="G363" i="5"/>
  <c r="G357" i="5"/>
  <c r="G356" i="5"/>
  <c r="G362" i="5"/>
  <c r="G350" i="5"/>
  <c r="G355" i="5"/>
  <c r="G353" i="5"/>
  <c r="G354" i="5"/>
  <c r="G349" i="5"/>
  <c r="G352" i="5"/>
  <c r="G351" i="5"/>
  <c r="G385" i="5"/>
  <c r="G386" i="5"/>
  <c r="G348" i="5"/>
  <c r="G330" i="5"/>
  <c r="G326" i="5"/>
  <c r="G325" i="5"/>
  <c r="G324" i="5"/>
  <c r="G329" i="5"/>
  <c r="G336" i="5"/>
  <c r="G347" i="5"/>
  <c r="G335" i="5"/>
  <c r="G337" i="5"/>
  <c r="G340" i="5"/>
  <c r="G323" i="5"/>
  <c r="G346" i="5"/>
  <c r="G345" i="5"/>
  <c r="G344" i="5"/>
  <c r="G328" i="5"/>
  <c r="G338" i="5"/>
  <c r="G334" i="5"/>
  <c r="G333" i="5"/>
  <c r="G343" i="5"/>
  <c r="G332" i="5"/>
  <c r="G331" i="5"/>
  <c r="G342" i="5"/>
  <c r="G327" i="5"/>
  <c r="G341" i="5"/>
  <c r="G339" i="5"/>
  <c r="G293" i="5"/>
  <c r="G292" i="5"/>
  <c r="G302" i="5"/>
  <c r="G301" i="5"/>
  <c r="G322" i="5"/>
  <c r="G300" i="5"/>
  <c r="G291" i="5"/>
  <c r="G320" i="5"/>
  <c r="G290" i="5"/>
  <c r="G289" i="5"/>
  <c r="G307" i="5"/>
  <c r="G306" i="5"/>
  <c r="G305" i="5"/>
  <c r="G310" i="5"/>
  <c r="G309" i="5"/>
  <c r="G288" i="5"/>
  <c r="G317" i="5"/>
  <c r="G287" i="5"/>
  <c r="G286" i="5"/>
  <c r="G319" i="5"/>
  <c r="G285" i="5"/>
  <c r="G284" i="5"/>
  <c r="G283" i="5"/>
  <c r="G316" i="5"/>
  <c r="G282" i="5"/>
  <c r="G299" i="5"/>
  <c r="G298" i="5"/>
  <c r="G318" i="5"/>
  <c r="G321" i="5"/>
  <c r="G308" i="5"/>
  <c r="G304" i="5"/>
  <c r="G297" i="5"/>
  <c r="G281" i="5"/>
  <c r="G315" i="5"/>
  <c r="G314" i="5"/>
  <c r="G280" i="5"/>
  <c r="G303" i="5"/>
  <c r="G296" i="5"/>
  <c r="G313" i="5"/>
  <c r="G279" i="5"/>
  <c r="G312" i="5"/>
  <c r="G295" i="5"/>
  <c r="G294" i="5"/>
  <c r="G278" i="5"/>
  <c r="G277" i="5"/>
  <c r="G311" i="5"/>
  <c r="G267" i="5"/>
  <c r="G261" i="5"/>
  <c r="G276" i="5"/>
  <c r="G275" i="5"/>
  <c r="G274" i="5"/>
  <c r="G260" i="5"/>
  <c r="G259" i="5"/>
  <c r="G266" i="5"/>
  <c r="G273" i="5"/>
  <c r="G258" i="5"/>
  <c r="G257" i="5"/>
  <c r="G272" i="5"/>
  <c r="G256" i="5"/>
  <c r="G255" i="5"/>
  <c r="G265" i="5"/>
  <c r="G271" i="5"/>
  <c r="G269" i="5"/>
  <c r="G270" i="5"/>
  <c r="G264" i="5"/>
  <c r="G263" i="5"/>
  <c r="G268" i="5"/>
  <c r="G262" i="5"/>
  <c r="G247" i="5"/>
  <c r="G246" i="5"/>
  <c r="G245" i="5"/>
  <c r="G236" i="5"/>
  <c r="G240" i="5"/>
  <c r="G244" i="5"/>
  <c r="G235" i="5"/>
  <c r="G251" i="5"/>
  <c r="G254" i="5"/>
  <c r="G243" i="5"/>
  <c r="G239" i="5"/>
  <c r="G237" i="5"/>
  <c r="G253" i="5"/>
  <c r="G234" i="5"/>
  <c r="G252" i="5"/>
  <c r="G242" i="5"/>
  <c r="G250" i="5"/>
  <c r="G241" i="5"/>
  <c r="G249" i="5"/>
  <c r="G238" i="5"/>
  <c r="G248" i="5"/>
  <c r="G233" i="5"/>
  <c r="G231" i="5"/>
  <c r="G223" i="5"/>
  <c r="G222" i="5"/>
  <c r="G230" i="5"/>
  <c r="G215" i="5"/>
  <c r="G221" i="5"/>
  <c r="G229" i="5"/>
  <c r="G220" i="5"/>
  <c r="G212" i="5"/>
  <c r="G232" i="5"/>
  <c r="G228" i="5"/>
  <c r="G219" i="5"/>
  <c r="G227" i="5"/>
  <c r="G226" i="5"/>
  <c r="G214" i="5"/>
  <c r="G213" i="5"/>
  <c r="G225" i="5"/>
  <c r="G218" i="5"/>
  <c r="G217" i="5"/>
  <c r="G224" i="5"/>
  <c r="G216" i="5"/>
  <c r="G211" i="5"/>
  <c r="G205" i="5"/>
  <c r="G196" i="5"/>
  <c r="G210" i="5"/>
  <c r="G197" i="5"/>
  <c r="G204" i="5"/>
  <c r="G195" i="5"/>
  <c r="G209" i="5"/>
  <c r="G201" i="5"/>
  <c r="G199" i="5"/>
  <c r="G208" i="5"/>
  <c r="G198" i="5"/>
  <c r="G207" i="5"/>
  <c r="G203" i="5"/>
  <c r="G200" i="5"/>
  <c r="G202" i="5"/>
  <c r="G206" i="5"/>
  <c r="G187" i="5"/>
  <c r="G188" i="5"/>
  <c r="G194" i="5"/>
  <c r="G180" i="5"/>
  <c r="G186" i="5"/>
  <c r="G185" i="5"/>
  <c r="G193" i="5"/>
  <c r="G190" i="5"/>
  <c r="G192" i="5"/>
  <c r="G179" i="5"/>
  <c r="G184" i="5"/>
  <c r="G183" i="5"/>
  <c r="G182" i="5"/>
  <c r="G181" i="5"/>
  <c r="G178" i="5"/>
  <c r="G189" i="5"/>
  <c r="G191" i="5"/>
  <c r="G170" i="5"/>
  <c r="G169" i="5"/>
  <c r="G168" i="5"/>
  <c r="G163" i="5"/>
  <c r="G162" i="5"/>
  <c r="G177" i="5"/>
  <c r="G167" i="5"/>
  <c r="G176" i="5"/>
  <c r="G161" i="5"/>
  <c r="G160" i="5"/>
  <c r="G172" i="5"/>
  <c r="G166" i="5"/>
  <c r="G165" i="5"/>
  <c r="G175" i="5"/>
  <c r="G174" i="5"/>
  <c r="G164" i="5"/>
  <c r="G159" i="5"/>
  <c r="G171" i="5"/>
  <c r="G173" i="5"/>
  <c r="G147" i="5"/>
  <c r="G158" i="5"/>
  <c r="G146" i="5"/>
  <c r="G154" i="5"/>
  <c r="G153" i="5"/>
  <c r="G145" i="5"/>
  <c r="G144" i="5"/>
  <c r="G143" i="5"/>
  <c r="G142" i="5"/>
  <c r="G152" i="5"/>
  <c r="G141" i="5"/>
  <c r="G140" i="5"/>
  <c r="G151" i="5"/>
  <c r="G139" i="5"/>
  <c r="G156" i="5"/>
  <c r="G157" i="5"/>
  <c r="G150" i="5"/>
  <c r="G149" i="5"/>
  <c r="G138" i="5"/>
  <c r="G148" i="5"/>
  <c r="G155" i="5"/>
  <c r="G129" i="5"/>
  <c r="G128" i="5"/>
  <c r="G117" i="5"/>
  <c r="G116" i="5"/>
  <c r="G134" i="5"/>
  <c r="G115" i="5"/>
  <c r="G114" i="5"/>
  <c r="G136" i="5"/>
  <c r="G125" i="5"/>
  <c r="G124" i="5"/>
  <c r="G123" i="5"/>
  <c r="G127" i="5"/>
  <c r="G122" i="5"/>
  <c r="G113" i="5"/>
  <c r="G121" i="5"/>
  <c r="G120" i="5"/>
  <c r="G126" i="5"/>
  <c r="G132" i="5"/>
  <c r="G135" i="5"/>
  <c r="G137" i="5"/>
  <c r="G119" i="5"/>
  <c r="G131" i="5"/>
  <c r="G112" i="5"/>
  <c r="G130" i="5"/>
  <c r="G118" i="5"/>
  <c r="G111" i="5"/>
  <c r="G133" i="5"/>
  <c r="G110" i="5"/>
  <c r="G93" i="5"/>
  <c r="G108" i="5"/>
  <c r="G92" i="5"/>
  <c r="G91" i="5"/>
  <c r="G90" i="5"/>
  <c r="G89" i="5"/>
  <c r="G107" i="5"/>
  <c r="G100" i="5"/>
  <c r="G88" i="5"/>
  <c r="G106" i="5"/>
  <c r="G87" i="5"/>
  <c r="G86" i="5"/>
  <c r="G102" i="5"/>
  <c r="G99" i="5"/>
  <c r="G98" i="5"/>
  <c r="G105" i="5"/>
  <c r="G104" i="5"/>
  <c r="G103" i="5"/>
  <c r="G97" i="5"/>
  <c r="G96" i="5"/>
  <c r="G95" i="5"/>
  <c r="G85" i="5"/>
  <c r="G94" i="5"/>
  <c r="G109" i="5"/>
  <c r="G101" i="5"/>
  <c r="G84" i="5"/>
  <c r="G76" i="5"/>
  <c r="G75" i="5"/>
  <c r="G74" i="5"/>
  <c r="G73" i="5"/>
  <c r="G72" i="5"/>
  <c r="G83" i="5"/>
  <c r="G78" i="5"/>
  <c r="G66" i="5"/>
  <c r="G71" i="5"/>
  <c r="G80" i="5"/>
  <c r="G82" i="5"/>
  <c r="G70" i="5"/>
  <c r="G81" i="5"/>
  <c r="G77" i="5"/>
  <c r="G65" i="5"/>
  <c r="G69" i="5"/>
  <c r="G68" i="5"/>
  <c r="G79" i="5"/>
  <c r="G67" i="5"/>
  <c r="G56" i="5"/>
  <c r="G63" i="5"/>
  <c r="G58" i="5"/>
  <c r="G55" i="5"/>
  <c r="G54" i="5"/>
  <c r="G64" i="5"/>
  <c r="G53" i="5"/>
  <c r="G57" i="5"/>
  <c r="G62" i="5"/>
  <c r="G52" i="5"/>
  <c r="G61" i="5"/>
  <c r="G60" i="5"/>
  <c r="G51" i="5"/>
  <c r="G59" i="5"/>
  <c r="G50" i="5"/>
  <c r="G45" i="5"/>
  <c r="G49" i="5"/>
  <c r="G44" i="5"/>
  <c r="G48" i="5"/>
  <c r="G46" i="5"/>
  <c r="G47" i="5"/>
  <c r="G43" i="5"/>
  <c r="G32" i="5"/>
  <c r="G24" i="5"/>
  <c r="G31" i="5"/>
  <c r="G38" i="5"/>
  <c r="G30" i="5"/>
  <c r="G37" i="5"/>
  <c r="G29" i="5"/>
  <c r="G36" i="5"/>
  <c r="G28" i="5"/>
  <c r="G42" i="5"/>
  <c r="G27" i="5"/>
  <c r="G26" i="5"/>
  <c r="G41" i="5"/>
  <c r="G23" i="5"/>
  <c r="G35" i="5"/>
  <c r="G34" i="5"/>
  <c r="G22" i="5"/>
  <c r="G40" i="5"/>
  <c r="G21" i="5"/>
  <c r="G25" i="5"/>
  <c r="G20" i="5"/>
  <c r="G33" i="5"/>
  <c r="G39" i="5"/>
  <c r="G11" i="5"/>
  <c r="G14" i="5"/>
  <c r="G10" i="5"/>
  <c r="G19" i="5"/>
  <c r="G18" i="5"/>
  <c r="G9" i="5"/>
  <c r="G13" i="5"/>
  <c r="G17" i="5"/>
  <c r="G8" i="5"/>
  <c r="G16" i="5"/>
  <c r="G12" i="5"/>
  <c r="G7" i="5"/>
  <c r="G6" i="5"/>
  <c r="G5" i="5"/>
  <c r="G15" i="5"/>
  <c r="G4" i="5"/>
  <c r="G2" i="5"/>
  <c r="G3" i="5"/>
  <c r="L19" i="3"/>
  <c r="K18" i="3"/>
  <c r="L18" i="3"/>
  <c r="L17" i="3"/>
  <c r="L16" i="3"/>
  <c r="L15" i="3"/>
  <c r="L14" i="3"/>
  <c r="L13" i="3"/>
  <c r="M20" i="3"/>
  <c r="L20" i="3"/>
  <c r="M19" i="3"/>
  <c r="M18" i="3"/>
  <c r="M17" i="3"/>
  <c r="M16" i="3"/>
  <c r="M15" i="3"/>
  <c r="M14" i="3"/>
  <c r="M13" i="3"/>
  <c r="M12" i="3"/>
  <c r="L12" i="3"/>
  <c r="M11" i="3"/>
  <c r="L11" i="3"/>
  <c r="M10" i="3"/>
  <c r="L10" i="3"/>
  <c r="L9" i="3"/>
  <c r="M9" i="3"/>
  <c r="L8" i="3"/>
  <c r="M8" i="3"/>
  <c r="L7" i="3"/>
  <c r="D47" i="3"/>
  <c r="E47" i="3"/>
  <c r="C40" i="3"/>
  <c r="C39" i="3"/>
  <c r="M7" i="3"/>
  <c r="M6" i="3"/>
  <c r="M5" i="3"/>
  <c r="M4" i="3"/>
  <c r="M3" i="3"/>
  <c r="M2" i="3"/>
  <c r="D41" i="3"/>
  <c r="D40" i="3"/>
  <c r="D39" i="3"/>
  <c r="D38" i="3"/>
  <c r="D37" i="3"/>
  <c r="D36" i="3"/>
  <c r="D34" i="3"/>
  <c r="D33" i="3"/>
  <c r="D32" i="3"/>
  <c r="D31" i="3"/>
  <c r="D30" i="3"/>
  <c r="D29" i="3"/>
  <c r="D28" i="3"/>
  <c r="D27" i="3"/>
  <c r="D26" i="3"/>
  <c r="D25" i="3"/>
  <c r="D24" i="3"/>
  <c r="D22" i="3"/>
  <c r="D21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E22" i="3"/>
  <c r="E21" i="3"/>
  <c r="E20" i="3"/>
  <c r="E19" i="3"/>
  <c r="E18" i="3"/>
  <c r="E17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L6" i="3"/>
  <c r="L5" i="3"/>
  <c r="L4" i="3"/>
  <c r="L3" i="3"/>
  <c r="L2" i="3"/>
  <c r="M373" i="1"/>
  <c r="P373" i="1"/>
  <c r="M354" i="1"/>
  <c r="P354" i="1"/>
  <c r="M353" i="1"/>
  <c r="P353" i="1"/>
  <c r="M201" i="1"/>
  <c r="P201" i="1"/>
  <c r="M145" i="1"/>
  <c r="P145" i="1"/>
  <c r="M67" i="1"/>
  <c r="P67" i="1"/>
  <c r="M352" i="1"/>
  <c r="P352" i="1"/>
  <c r="M308" i="1"/>
  <c r="P308" i="1"/>
  <c r="M286" i="1"/>
  <c r="P286" i="1"/>
  <c r="M264" i="1"/>
  <c r="P264" i="1"/>
  <c r="M185" i="1"/>
  <c r="P185" i="1"/>
  <c r="M184" i="1"/>
  <c r="P184" i="1"/>
  <c r="M144" i="1"/>
  <c r="P144" i="1"/>
  <c r="M143" i="1"/>
  <c r="P143" i="1"/>
  <c r="M47" i="1"/>
  <c r="P47" i="1"/>
  <c r="M42" i="1"/>
  <c r="P42" i="1"/>
  <c r="M372" i="1"/>
  <c r="P372" i="1"/>
  <c r="M302" i="1"/>
  <c r="P302" i="1"/>
  <c r="M371" i="1"/>
  <c r="P371" i="1"/>
  <c r="M350" i="1"/>
  <c r="P350" i="1"/>
  <c r="M285" i="1"/>
  <c r="P285" i="1"/>
  <c r="M263" i="1"/>
  <c r="P263" i="1"/>
  <c r="M262" i="1"/>
  <c r="P262" i="1"/>
  <c r="M241" i="1"/>
  <c r="P241" i="1"/>
  <c r="M181" i="1"/>
  <c r="P181" i="1"/>
  <c r="M387" i="1"/>
  <c r="P387" i="1"/>
  <c r="M369" i="1"/>
  <c r="P369" i="1"/>
  <c r="M279" i="1"/>
  <c r="P279" i="1"/>
  <c r="M198" i="1"/>
  <c r="P198" i="1"/>
  <c r="M161" i="1"/>
  <c r="P161" i="1"/>
  <c r="M139" i="1"/>
  <c r="P139" i="1"/>
  <c r="M110" i="1"/>
  <c r="P110" i="1"/>
  <c r="M91" i="1"/>
  <c r="P91" i="1"/>
  <c r="M90" i="1"/>
  <c r="P90" i="1"/>
  <c r="M53" i="1"/>
  <c r="P53" i="1"/>
  <c r="M37" i="1"/>
  <c r="P37" i="1"/>
  <c r="M275" i="1"/>
  <c r="P275" i="1"/>
  <c r="M135" i="1"/>
  <c r="P135" i="1"/>
  <c r="M69" i="1"/>
  <c r="P69" i="1"/>
  <c r="M389" i="1"/>
  <c r="P389" i="1"/>
  <c r="M200" i="1"/>
  <c r="P200" i="1"/>
  <c r="M166" i="1"/>
  <c r="P166" i="1"/>
  <c r="M117" i="1"/>
  <c r="P117" i="1"/>
  <c r="M54" i="1"/>
  <c r="P54" i="1"/>
  <c r="M401" i="1"/>
  <c r="P401" i="1"/>
  <c r="M395" i="1"/>
  <c r="P395" i="1"/>
  <c r="M394" i="1"/>
  <c r="P394" i="1"/>
  <c r="M393" i="1"/>
  <c r="P393" i="1"/>
  <c r="M368" i="1"/>
  <c r="P368" i="1"/>
  <c r="M367" i="1"/>
  <c r="P367" i="1"/>
  <c r="M337" i="1"/>
  <c r="P337" i="1"/>
  <c r="M336" i="1"/>
  <c r="P336" i="1"/>
  <c r="M297" i="1"/>
  <c r="P297" i="1"/>
  <c r="M240" i="1"/>
  <c r="P240" i="1"/>
  <c r="M175" i="1"/>
  <c r="P175" i="1"/>
  <c r="M134" i="1"/>
  <c r="P134" i="1"/>
  <c r="M104" i="1"/>
  <c r="P104" i="1"/>
  <c r="M85" i="1"/>
  <c r="P85" i="1"/>
  <c r="M35" i="1"/>
  <c r="P35" i="1"/>
  <c r="M299" i="1"/>
  <c r="P299" i="1"/>
  <c r="M284" i="1"/>
  <c r="P284" i="1"/>
  <c r="M113" i="1"/>
  <c r="P113" i="1"/>
  <c r="M260" i="1"/>
  <c r="P260" i="1"/>
  <c r="M46" i="1"/>
  <c r="P46" i="1"/>
  <c r="M307" i="1"/>
  <c r="P307" i="1"/>
  <c r="M199" i="1"/>
  <c r="P199" i="1"/>
  <c r="M102" i="1"/>
  <c r="P102" i="1"/>
  <c r="M101" i="1"/>
  <c r="P101" i="1"/>
  <c r="M26" i="1"/>
  <c r="P26" i="1"/>
  <c r="M72" i="1"/>
  <c r="P72" i="1"/>
  <c r="M343" i="1"/>
  <c r="P343" i="1"/>
  <c r="M342" i="1"/>
  <c r="P342" i="1"/>
  <c r="M268" i="1"/>
  <c r="P268" i="1"/>
  <c r="M278" i="1"/>
  <c r="P278" i="1"/>
  <c r="M138" i="1"/>
  <c r="P138" i="1"/>
  <c r="M89" i="1"/>
  <c r="P89" i="1"/>
  <c r="M341" i="1"/>
  <c r="P341" i="1"/>
  <c r="M149" i="1"/>
  <c r="P149" i="1"/>
  <c r="M88" i="1"/>
  <c r="P88" i="1"/>
  <c r="M36" i="1"/>
  <c r="P36" i="1"/>
  <c r="M15" i="1"/>
  <c r="P15" i="1"/>
  <c r="M349" i="1"/>
  <c r="P349" i="1"/>
  <c r="M283" i="1"/>
  <c r="P283" i="1"/>
  <c r="M150" i="1"/>
  <c r="P150" i="1"/>
  <c r="M16" i="1"/>
  <c r="P16" i="1"/>
  <c r="M329" i="1"/>
  <c r="P329" i="1"/>
  <c r="M328" i="1"/>
  <c r="P328" i="1"/>
  <c r="M267" i="1"/>
  <c r="P267" i="1"/>
  <c r="M196" i="1"/>
  <c r="P196" i="1"/>
  <c r="M57" i="1"/>
  <c r="P57" i="1"/>
  <c r="M364" i="1"/>
  <c r="P364" i="1"/>
  <c r="M327" i="1"/>
  <c r="P327" i="1"/>
  <c r="M172" i="1"/>
  <c r="P172" i="1"/>
  <c r="M132" i="1"/>
  <c r="P132" i="1"/>
  <c r="M25" i="1"/>
  <c r="P25" i="1"/>
  <c r="M351" i="1"/>
  <c r="P351" i="1"/>
  <c r="M306" i="1"/>
  <c r="P306" i="1"/>
  <c r="M116" i="1"/>
  <c r="P116" i="1"/>
  <c r="M41" i="1"/>
  <c r="P41" i="1"/>
  <c r="M115" i="1"/>
  <c r="P115" i="1"/>
  <c r="M382" i="1"/>
  <c r="P382" i="1"/>
  <c r="M378" i="1"/>
  <c r="P378" i="1"/>
  <c r="M363" i="1"/>
  <c r="P363" i="1"/>
  <c r="M292" i="1"/>
  <c r="P292" i="1"/>
  <c r="M192" i="1"/>
  <c r="P192" i="1"/>
  <c r="M81" i="1"/>
  <c r="P81" i="1"/>
  <c r="M100" i="1"/>
  <c r="P100" i="1"/>
  <c r="M34" i="1"/>
  <c r="P34" i="1"/>
  <c r="M348" i="1"/>
  <c r="P348" i="1"/>
  <c r="M347" i="1"/>
  <c r="P347" i="1"/>
  <c r="M301" i="1"/>
  <c r="P301" i="1"/>
  <c r="M282" i="1"/>
  <c r="P282" i="1"/>
  <c r="M180" i="1"/>
  <c r="P180" i="1"/>
  <c r="M163" i="1"/>
  <c r="P163" i="1"/>
  <c r="M162" i="1"/>
  <c r="P162" i="1"/>
  <c r="M259" i="1"/>
  <c r="P259" i="1"/>
  <c r="M137" i="1"/>
  <c r="P137" i="1"/>
  <c r="M136" i="1"/>
  <c r="P136" i="1"/>
  <c r="M377" i="1"/>
  <c r="P377" i="1"/>
  <c r="M60" i="1"/>
  <c r="P60" i="1"/>
  <c r="M410" i="1"/>
  <c r="P410" i="1"/>
  <c r="M413" i="1"/>
  <c r="P413" i="1"/>
  <c r="M397" i="1"/>
  <c r="P397" i="1"/>
  <c r="M325" i="1"/>
  <c r="P325" i="1"/>
  <c r="M252" i="1"/>
  <c r="P252" i="1"/>
  <c r="M234" i="1"/>
  <c r="P234" i="1"/>
  <c r="M191" i="1"/>
  <c r="P191" i="1"/>
  <c r="M80" i="1"/>
  <c r="P80" i="1"/>
  <c r="M79" i="1"/>
  <c r="P79" i="1"/>
  <c r="M74" i="1"/>
  <c r="P74" i="1"/>
  <c r="M33" i="1"/>
  <c r="P33" i="1"/>
  <c r="M22" i="1"/>
  <c r="P22" i="1"/>
  <c r="M305" i="1"/>
  <c r="P305" i="1"/>
  <c r="M18" i="1"/>
  <c r="P18" i="1"/>
  <c r="M98" i="1"/>
  <c r="P98" i="1"/>
  <c r="M133" i="1"/>
  <c r="P133" i="1"/>
  <c r="M335" i="1"/>
  <c r="P335" i="1"/>
  <c r="M273" i="1"/>
  <c r="P273" i="1"/>
  <c r="M239" i="1"/>
  <c r="P239" i="1"/>
  <c r="M52" i="1"/>
  <c r="P52" i="1"/>
  <c r="M281" i="1"/>
  <c r="P281" i="1"/>
  <c r="M340" i="1"/>
  <c r="P340" i="1"/>
  <c r="M109" i="1"/>
  <c r="P109" i="1"/>
  <c r="M108" i="1"/>
  <c r="P108" i="1"/>
  <c r="M346" i="1"/>
  <c r="P346" i="1"/>
  <c r="M261" i="1"/>
  <c r="P261" i="1"/>
  <c r="M92" i="1"/>
  <c r="P92" i="1"/>
  <c r="M38" i="1"/>
  <c r="P38" i="1"/>
  <c r="M27" i="1"/>
  <c r="P27" i="1"/>
  <c r="M183" i="1"/>
  <c r="P183" i="1"/>
  <c r="M242" i="1"/>
  <c r="P242" i="1"/>
  <c r="M362" i="1"/>
  <c r="P362" i="1"/>
  <c r="M412" i="1"/>
  <c r="P412" i="1"/>
  <c r="M384" i="1"/>
  <c r="P384" i="1"/>
  <c r="M189" i="1"/>
  <c r="P189" i="1"/>
  <c r="M130" i="1"/>
  <c r="P130" i="1"/>
  <c r="M188" i="1"/>
  <c r="P188" i="1"/>
  <c r="M320" i="1"/>
  <c r="P320" i="1"/>
  <c r="M233" i="1"/>
  <c r="P233" i="1"/>
  <c r="M153" i="1"/>
  <c r="P153" i="1"/>
  <c r="M97" i="1"/>
  <c r="P97" i="1"/>
  <c r="M21" i="1"/>
  <c r="P21" i="1"/>
  <c r="M405" i="1"/>
  <c r="P405" i="1"/>
  <c r="M319" i="1"/>
  <c r="P319" i="1"/>
  <c r="M318" i="1"/>
  <c r="P318" i="1"/>
  <c r="M247" i="1"/>
  <c r="P247" i="1"/>
  <c r="M169" i="1"/>
  <c r="P169" i="1"/>
  <c r="M78" i="1"/>
  <c r="P78" i="1"/>
  <c r="M334" i="1"/>
  <c r="P334" i="1"/>
  <c r="M258" i="1"/>
  <c r="P258" i="1"/>
  <c r="M238" i="1"/>
  <c r="P238" i="1"/>
  <c r="M148" i="1"/>
  <c r="P148" i="1"/>
  <c r="M64" i="1"/>
  <c r="P64" i="1"/>
  <c r="M333" i="1"/>
  <c r="P333" i="1"/>
  <c r="M296" i="1"/>
  <c r="P296" i="1"/>
  <c r="M147" i="1"/>
  <c r="P147" i="1"/>
  <c r="M277" i="1"/>
  <c r="P277" i="1"/>
  <c r="M300" i="1"/>
  <c r="P300" i="1"/>
  <c r="M179" i="1"/>
  <c r="P179" i="1"/>
  <c r="M71" i="1"/>
  <c r="P71" i="1"/>
  <c r="M339" i="1"/>
  <c r="P339" i="1"/>
  <c r="M87" i="1"/>
  <c r="P87" i="1"/>
  <c r="M86" i="1"/>
  <c r="P86" i="1"/>
  <c r="M383" i="1"/>
  <c r="P383" i="1"/>
  <c r="M324" i="1"/>
  <c r="P324" i="1"/>
  <c r="M99" i="1"/>
  <c r="P99" i="1"/>
  <c r="M195" i="1"/>
  <c r="P195" i="1"/>
  <c r="M194" i="1"/>
  <c r="P194" i="1"/>
  <c r="M165" i="1"/>
  <c r="P165" i="1"/>
  <c r="M66" i="1"/>
  <c r="P66" i="1"/>
  <c r="M24" i="1"/>
  <c r="P24" i="1"/>
  <c r="M391" i="1"/>
  <c r="P391" i="1"/>
  <c r="M255" i="1"/>
  <c r="P255" i="1"/>
  <c r="M416" i="1"/>
  <c r="P416" i="1"/>
  <c r="M332" i="1"/>
  <c r="P332" i="1"/>
  <c r="M257" i="1"/>
  <c r="P257" i="1"/>
  <c r="M63" i="1"/>
  <c r="P63" i="1"/>
  <c r="M174" i="1"/>
  <c r="P174" i="1"/>
  <c r="M62" i="1"/>
  <c r="P62" i="1"/>
  <c r="M232" i="1"/>
  <c r="P232" i="1"/>
  <c r="M231" i="1"/>
  <c r="P231" i="1"/>
  <c r="M411" i="1"/>
  <c r="P411" i="1"/>
  <c r="M360" i="1"/>
  <c r="P360" i="1"/>
  <c r="M316" i="1"/>
  <c r="P316" i="1"/>
  <c r="M315" i="1"/>
  <c r="P315" i="1"/>
  <c r="M290" i="1"/>
  <c r="P290" i="1"/>
  <c r="M289" i="1"/>
  <c r="P289" i="1"/>
  <c r="M230" i="1"/>
  <c r="P230" i="1"/>
  <c r="M146" i="1"/>
  <c r="P146" i="1"/>
  <c r="M129" i="1"/>
  <c r="P129" i="1"/>
  <c r="M128" i="1"/>
  <c r="P128" i="1"/>
  <c r="M70" i="1"/>
  <c r="P70" i="1"/>
  <c r="M55" i="1"/>
  <c r="P55" i="1"/>
  <c r="M49" i="1"/>
  <c r="P49" i="1"/>
  <c r="M30" i="1"/>
  <c r="P30" i="1"/>
  <c r="M20" i="1"/>
  <c r="P20" i="1"/>
  <c r="M197" i="1"/>
  <c r="P197" i="1"/>
  <c r="M370" i="1"/>
  <c r="P370" i="1"/>
  <c r="M345" i="1"/>
  <c r="P345" i="1"/>
  <c r="M280" i="1"/>
  <c r="P280" i="1"/>
  <c r="M178" i="1"/>
  <c r="P178" i="1"/>
  <c r="M177" i="1"/>
  <c r="P177" i="1"/>
  <c r="M140" i="1"/>
  <c r="P140" i="1"/>
  <c r="M112" i="1"/>
  <c r="P112" i="1"/>
  <c r="M111" i="1"/>
  <c r="P111" i="1"/>
  <c r="M59" i="1"/>
  <c r="P59" i="1"/>
  <c r="M168" i="1"/>
  <c r="P168" i="1"/>
  <c r="M157" i="1"/>
  <c r="P157" i="1"/>
  <c r="M237" i="1"/>
  <c r="P237" i="1"/>
  <c r="M236" i="1"/>
  <c r="P236" i="1"/>
  <c r="M235" i="1"/>
  <c r="P235" i="1"/>
  <c r="M254" i="1"/>
  <c r="P254" i="1"/>
  <c r="M392" i="1"/>
  <c r="P392" i="1"/>
  <c r="M366" i="1"/>
  <c r="P366" i="1"/>
  <c r="M272" i="1"/>
  <c r="P272" i="1"/>
  <c r="M173" i="1"/>
  <c r="P173" i="1"/>
  <c r="M160" i="1"/>
  <c r="P160" i="1"/>
  <c r="M103" i="1"/>
  <c r="P103" i="1"/>
  <c r="M338" i="1"/>
  <c r="P338" i="1"/>
  <c r="M298" i="1"/>
  <c r="P298" i="1"/>
  <c r="M107" i="1"/>
  <c r="P107" i="1"/>
  <c r="M380" i="1"/>
  <c r="P380" i="1"/>
  <c r="M359" i="1"/>
  <c r="P359" i="1"/>
  <c r="M358" i="1"/>
  <c r="P358" i="1"/>
  <c r="M245" i="1"/>
  <c r="P245" i="1"/>
  <c r="M229" i="1"/>
  <c r="P229" i="1"/>
  <c r="M127" i="1"/>
  <c r="P127" i="1"/>
  <c r="M126" i="1"/>
  <c r="P126" i="1"/>
  <c r="M404" i="1"/>
  <c r="P404" i="1"/>
  <c r="M390" i="1"/>
  <c r="P390" i="1"/>
  <c r="M313" i="1"/>
  <c r="P313" i="1"/>
  <c r="M167" i="1"/>
  <c r="P167" i="1"/>
  <c r="M43" i="1"/>
  <c r="P43" i="1"/>
  <c r="M381" i="1"/>
  <c r="P381" i="1"/>
  <c r="M75" i="1"/>
  <c r="P75" i="1"/>
  <c r="M23" i="1"/>
  <c r="P23" i="1"/>
  <c r="M13" i="1"/>
  <c r="P13" i="1"/>
  <c r="M326" i="1"/>
  <c r="P326" i="1"/>
  <c r="M253" i="1"/>
  <c r="P253" i="1"/>
  <c r="M365" i="1"/>
  <c r="P365" i="1"/>
  <c r="M294" i="1"/>
  <c r="P294" i="1"/>
  <c r="M293" i="1"/>
  <c r="P293" i="1"/>
  <c r="M388" i="1"/>
  <c r="P388" i="1"/>
  <c r="M40" i="1"/>
  <c r="P40" i="1"/>
  <c r="M331" i="1"/>
  <c r="P331" i="1"/>
  <c r="M415" i="1"/>
  <c r="P415" i="1"/>
  <c r="M414" i="1"/>
  <c r="P414" i="1"/>
  <c r="M386" i="1"/>
  <c r="P386" i="1"/>
  <c r="M295" i="1"/>
  <c r="P295" i="1"/>
  <c r="M271" i="1"/>
  <c r="P271" i="1"/>
  <c r="M270" i="1"/>
  <c r="P270" i="1"/>
  <c r="M244" i="1"/>
  <c r="P244" i="1"/>
  <c r="M246" i="1"/>
  <c r="P246" i="1"/>
  <c r="M312" i="1"/>
  <c r="P312" i="1"/>
  <c r="M396" i="1"/>
  <c r="P396" i="1"/>
  <c r="M276" i="1"/>
  <c r="P276" i="1"/>
  <c r="M190" i="1"/>
  <c r="P190" i="1"/>
  <c r="M51" i="1"/>
  <c r="P51" i="1"/>
  <c r="M251" i="1"/>
  <c r="P251" i="1"/>
  <c r="M151" i="1"/>
  <c r="P151" i="1"/>
  <c r="M17" i="1"/>
  <c r="P17" i="1"/>
  <c r="M407" i="1"/>
  <c r="P407" i="1"/>
  <c r="M398" i="1"/>
  <c r="P398" i="1"/>
  <c r="M311" i="1"/>
  <c r="P311" i="1"/>
  <c r="M265" i="1"/>
  <c r="P265" i="1"/>
  <c r="M243" i="1"/>
  <c r="P243" i="1"/>
  <c r="M228" i="1"/>
  <c r="P228" i="1"/>
  <c r="M125" i="1"/>
  <c r="P125" i="1"/>
  <c r="M124" i="1"/>
  <c r="P124" i="1"/>
  <c r="M123" i="1"/>
  <c r="P123" i="1"/>
  <c r="M95" i="1"/>
  <c r="P95" i="1"/>
  <c r="M56" i="1"/>
  <c r="P56" i="1"/>
  <c r="M50" i="1"/>
  <c r="P50" i="1"/>
  <c r="M29" i="1"/>
  <c r="P29" i="1"/>
  <c r="M28" i="1"/>
  <c r="P28" i="1"/>
  <c r="M154" i="1"/>
  <c r="P154" i="1"/>
  <c r="M84" i="1"/>
  <c r="P84" i="1"/>
  <c r="M182" i="1"/>
  <c r="P182" i="1"/>
  <c r="M164" i="1"/>
  <c r="P164" i="1"/>
  <c r="M142" i="1"/>
  <c r="P142" i="1"/>
  <c r="M385" i="1"/>
  <c r="P385" i="1"/>
  <c r="M269" i="1"/>
  <c r="P269" i="1"/>
  <c r="M417" i="1"/>
  <c r="P417" i="1"/>
  <c r="M156" i="1"/>
  <c r="P156" i="1"/>
  <c r="M361" i="1"/>
  <c r="P361" i="1"/>
  <c r="M187" i="1"/>
  <c r="P187" i="1"/>
  <c r="M77" i="1"/>
  <c r="P77" i="1"/>
  <c r="M32" i="1"/>
  <c r="P32" i="1"/>
  <c r="M65" i="1"/>
  <c r="P65" i="1"/>
  <c r="M323" i="1"/>
  <c r="P323" i="1"/>
  <c r="M322" i="1"/>
  <c r="P322" i="1"/>
  <c r="M321" i="1"/>
  <c r="P321" i="1"/>
  <c r="M171" i="1"/>
  <c r="P171" i="1"/>
  <c r="M159" i="1"/>
  <c r="P159" i="1"/>
  <c r="M193" i="1"/>
  <c r="P193" i="1"/>
  <c r="M266" i="1"/>
  <c r="P266" i="1"/>
  <c r="M83" i="1"/>
  <c r="P83" i="1"/>
  <c r="M39" i="1"/>
  <c r="P39" i="1"/>
  <c r="M357" i="1"/>
  <c r="P357" i="1"/>
  <c r="M356" i="1"/>
  <c r="P356" i="1"/>
  <c r="M288" i="1"/>
  <c r="P288" i="1"/>
  <c r="M155" i="1"/>
  <c r="P155" i="1"/>
  <c r="M122" i="1"/>
  <c r="P122" i="1"/>
  <c r="M121" i="1"/>
  <c r="P121" i="1"/>
  <c r="M11" i="1"/>
  <c r="P11" i="1"/>
  <c r="M403" i="1"/>
  <c r="P403" i="1"/>
  <c r="M274" i="1"/>
  <c r="P274" i="1"/>
  <c r="M330" i="1"/>
  <c r="P330" i="1"/>
  <c r="M408" i="1"/>
  <c r="P408" i="1"/>
  <c r="M19" i="1"/>
  <c r="P19" i="1"/>
  <c r="M96" i="1"/>
  <c r="P96" i="1"/>
  <c r="M399" i="1"/>
  <c r="P399" i="1"/>
  <c r="M248" i="1"/>
  <c r="P248" i="1"/>
  <c r="M152" i="1"/>
  <c r="P152" i="1"/>
  <c r="M12" i="1"/>
  <c r="P12" i="1"/>
  <c r="M317" i="1"/>
  <c r="P317" i="1"/>
  <c r="M344" i="1"/>
  <c r="P344" i="1"/>
  <c r="M291" i="1"/>
  <c r="P291" i="1"/>
  <c r="M250" i="1"/>
  <c r="P250" i="1"/>
  <c r="M249" i="1"/>
  <c r="P249" i="1"/>
  <c r="M131" i="1"/>
  <c r="P131" i="1"/>
  <c r="M170" i="1"/>
  <c r="P170" i="1"/>
  <c r="M400" i="1"/>
  <c r="P400" i="1"/>
  <c r="M304" i="1"/>
  <c r="P304" i="1"/>
  <c r="M141" i="1"/>
  <c r="P141" i="1"/>
  <c r="M114" i="1"/>
  <c r="P114" i="1"/>
  <c r="M303" i="1"/>
  <c r="P303" i="1"/>
  <c r="M379" i="1"/>
  <c r="P379" i="1"/>
  <c r="M186" i="1"/>
  <c r="P186" i="1"/>
  <c r="M76" i="1"/>
  <c r="P76" i="1"/>
  <c r="M256" i="1"/>
  <c r="P256" i="1"/>
  <c r="M314" i="1"/>
  <c r="P314" i="1"/>
  <c r="M158" i="1"/>
  <c r="P158" i="1"/>
  <c r="M73" i="1"/>
  <c r="P73" i="1"/>
  <c r="M406" i="1"/>
  <c r="P406" i="1"/>
  <c r="M375" i="1"/>
  <c r="P375" i="1"/>
  <c r="M374" i="1"/>
  <c r="P374" i="1"/>
  <c r="M287" i="1"/>
  <c r="P287" i="1"/>
  <c r="M227" i="1"/>
  <c r="P227" i="1"/>
  <c r="M94" i="1"/>
  <c r="P94" i="1"/>
  <c r="M93" i="1"/>
  <c r="P93" i="1"/>
  <c r="M10" i="1"/>
  <c r="P10" i="1"/>
  <c r="M376" i="1"/>
  <c r="P376" i="1"/>
  <c r="M44" i="1"/>
  <c r="P44" i="1"/>
  <c r="M31" i="1"/>
  <c r="P31" i="1"/>
  <c r="M45" i="1"/>
  <c r="P45" i="1"/>
  <c r="M106" i="1"/>
  <c r="P106" i="1"/>
  <c r="M409" i="1"/>
  <c r="P409" i="1"/>
  <c r="M176" i="1"/>
  <c r="P176" i="1"/>
  <c r="M105" i="1"/>
  <c r="P105" i="1"/>
  <c r="M61" i="1"/>
  <c r="P61" i="1"/>
  <c r="M82" i="1"/>
  <c r="P82" i="1"/>
  <c r="M14" i="1"/>
  <c r="P14" i="1"/>
  <c r="M120" i="1"/>
  <c r="P120" i="1"/>
  <c r="M119" i="1"/>
  <c r="P119" i="1"/>
  <c r="M355" i="1"/>
  <c r="P355" i="1"/>
  <c r="M310" i="1"/>
  <c r="P310" i="1"/>
  <c r="M309" i="1"/>
  <c r="P309" i="1"/>
  <c r="M58" i="1"/>
  <c r="P58" i="1"/>
  <c r="N158" i="1"/>
  <c r="N355" i="1"/>
  <c r="N196" i="1"/>
  <c r="N308" i="1"/>
  <c r="N185" i="1"/>
  <c r="N144" i="1"/>
  <c r="N143" i="1"/>
  <c r="N372" i="1"/>
  <c r="N302" i="1"/>
  <c r="N350" i="1"/>
  <c r="N285" i="1"/>
  <c r="N263" i="1"/>
  <c r="N387" i="1"/>
  <c r="N369" i="1"/>
  <c r="N139" i="1"/>
  <c r="N275" i="1"/>
  <c r="N135" i="1"/>
  <c r="N69" i="1"/>
  <c r="N389" i="1"/>
  <c r="N200" i="1"/>
  <c r="N166" i="1"/>
  <c r="N117" i="1"/>
  <c r="N54" i="1"/>
  <c r="N395" i="1"/>
  <c r="N337" i="1"/>
  <c r="N134" i="1"/>
  <c r="N299" i="1"/>
  <c r="N284" i="1"/>
  <c r="N113" i="1"/>
  <c r="N260" i="1"/>
  <c r="N46" i="1"/>
  <c r="N307" i="1"/>
  <c r="N199" i="1"/>
  <c r="N102" i="1"/>
  <c r="N101" i="1"/>
  <c r="N26" i="1"/>
  <c r="N72" i="1"/>
  <c r="N343" i="1"/>
  <c r="N342" i="1"/>
  <c r="N268" i="1"/>
  <c r="N278" i="1"/>
  <c r="N138" i="1"/>
  <c r="N89" i="1"/>
  <c r="N341" i="1"/>
  <c r="N149" i="1"/>
  <c r="N88" i="1"/>
  <c r="N36" i="1"/>
  <c r="N15" i="1"/>
  <c r="N349" i="1"/>
  <c r="N283" i="1"/>
  <c r="N150" i="1"/>
  <c r="N16" i="1"/>
  <c r="N329" i="1"/>
  <c r="N328" i="1"/>
  <c r="N364" i="1"/>
  <c r="N327" i="1"/>
  <c r="N132" i="1"/>
  <c r="N351" i="1"/>
  <c r="N306" i="1"/>
  <c r="N116" i="1"/>
  <c r="N41" i="1"/>
  <c r="N115" i="1"/>
  <c r="N382" i="1"/>
  <c r="N378" i="1"/>
  <c r="N363" i="1"/>
  <c r="N292" i="1"/>
  <c r="N192" i="1"/>
  <c r="N81" i="1"/>
  <c r="N100" i="1"/>
  <c r="N34" i="1"/>
  <c r="N348" i="1"/>
  <c r="N347" i="1"/>
  <c r="N301" i="1"/>
  <c r="N282" i="1"/>
  <c r="N180" i="1"/>
  <c r="N163" i="1"/>
  <c r="N162" i="1"/>
  <c r="N259" i="1"/>
  <c r="N137" i="1"/>
  <c r="N136" i="1"/>
  <c r="N60" i="1"/>
  <c r="N397" i="1"/>
  <c r="N325" i="1"/>
  <c r="N234" i="1"/>
  <c r="N80" i="1"/>
  <c r="N305" i="1"/>
  <c r="N18" i="1"/>
  <c r="N98" i="1"/>
  <c r="N133" i="1"/>
  <c r="N335" i="1"/>
  <c r="N273" i="1"/>
  <c r="N239" i="1"/>
  <c r="N52" i="1"/>
  <c r="N281" i="1"/>
  <c r="N340" i="1"/>
  <c r="N109" i="1"/>
  <c r="N108" i="1"/>
  <c r="N346" i="1"/>
  <c r="N261" i="1"/>
  <c r="N92" i="1"/>
  <c r="N38" i="1"/>
  <c r="N27" i="1"/>
  <c r="N183" i="1"/>
  <c r="N242" i="1"/>
  <c r="N362" i="1"/>
  <c r="N412" i="1"/>
  <c r="N384" i="1"/>
  <c r="N189" i="1"/>
  <c r="N130" i="1"/>
  <c r="N188" i="1"/>
  <c r="N320" i="1"/>
  <c r="N233" i="1"/>
  <c r="N405" i="1"/>
  <c r="N319" i="1"/>
  <c r="N78" i="1"/>
  <c r="N334" i="1"/>
  <c r="N258" i="1"/>
  <c r="N238" i="1"/>
  <c r="N148" i="1"/>
  <c r="N64" i="1"/>
  <c r="N333" i="1"/>
  <c r="N296" i="1"/>
  <c r="N147" i="1"/>
  <c r="N277" i="1"/>
  <c r="N300" i="1"/>
  <c r="N179" i="1"/>
  <c r="N71" i="1"/>
  <c r="N339" i="1"/>
  <c r="N87" i="1"/>
  <c r="N86" i="1"/>
  <c r="N383" i="1"/>
  <c r="N324" i="1"/>
  <c r="N99" i="1"/>
  <c r="N195" i="1"/>
  <c r="N194" i="1"/>
  <c r="N165" i="1"/>
  <c r="N66" i="1"/>
  <c r="N24" i="1"/>
  <c r="N391" i="1"/>
  <c r="N255" i="1"/>
  <c r="N416" i="1"/>
  <c r="N332" i="1"/>
  <c r="N257" i="1"/>
  <c r="N63" i="1"/>
  <c r="N174" i="1"/>
  <c r="N62" i="1"/>
  <c r="N232" i="1"/>
  <c r="N316" i="1"/>
  <c r="N129" i="1"/>
  <c r="N197" i="1"/>
  <c r="N370" i="1"/>
  <c r="N345" i="1"/>
  <c r="N280" i="1"/>
  <c r="N178" i="1"/>
  <c r="N177" i="1"/>
  <c r="N140" i="1"/>
  <c r="N112" i="1"/>
  <c r="N111" i="1"/>
  <c r="N59" i="1"/>
  <c r="N168" i="1"/>
  <c r="N157" i="1"/>
  <c r="N237" i="1"/>
  <c r="N236" i="1"/>
  <c r="N235" i="1"/>
  <c r="N254" i="1"/>
  <c r="N392" i="1"/>
  <c r="N366" i="1"/>
  <c r="N272" i="1"/>
  <c r="N173" i="1"/>
  <c r="N160" i="1"/>
  <c r="N103" i="1"/>
  <c r="N338" i="1"/>
  <c r="N298" i="1"/>
  <c r="N107" i="1"/>
  <c r="N380" i="1"/>
  <c r="N229" i="1"/>
  <c r="N127" i="1"/>
  <c r="N313" i="1"/>
  <c r="N381" i="1"/>
  <c r="N75" i="1"/>
  <c r="N23" i="1"/>
  <c r="N13" i="1"/>
  <c r="N326" i="1"/>
  <c r="N253" i="1"/>
  <c r="N365" i="1"/>
  <c r="N294" i="1"/>
  <c r="N293" i="1"/>
  <c r="N388" i="1"/>
  <c r="N40" i="1"/>
  <c r="N331" i="1"/>
  <c r="N415" i="1"/>
  <c r="N414" i="1"/>
  <c r="N386" i="1"/>
  <c r="N295" i="1"/>
  <c r="N271" i="1"/>
  <c r="N270" i="1"/>
  <c r="N244" i="1"/>
  <c r="N246" i="1"/>
  <c r="N312" i="1"/>
  <c r="N396" i="1"/>
  <c r="N276" i="1"/>
  <c r="N190" i="1"/>
  <c r="N51" i="1"/>
  <c r="N251" i="1"/>
  <c r="N407" i="1"/>
  <c r="N398" i="1"/>
  <c r="N228" i="1"/>
  <c r="N125" i="1"/>
  <c r="N50" i="1"/>
  <c r="N154" i="1"/>
  <c r="N84" i="1"/>
  <c r="N182" i="1"/>
  <c r="N164" i="1"/>
  <c r="N142" i="1"/>
  <c r="N385" i="1"/>
  <c r="N269" i="1"/>
  <c r="N417" i="1"/>
  <c r="N156" i="1"/>
  <c r="N361" i="1"/>
  <c r="N187" i="1"/>
  <c r="N77" i="1"/>
  <c r="N32" i="1"/>
  <c r="N65" i="1"/>
  <c r="N323" i="1"/>
  <c r="N322" i="1"/>
  <c r="N321" i="1"/>
  <c r="N171" i="1"/>
  <c r="N159" i="1"/>
  <c r="N193" i="1"/>
  <c r="N266" i="1"/>
  <c r="N83" i="1"/>
  <c r="N39" i="1"/>
  <c r="N357" i="1"/>
  <c r="N356" i="1"/>
  <c r="N122" i="1"/>
  <c r="N274" i="1"/>
  <c r="N330" i="1"/>
  <c r="N408" i="1"/>
  <c r="N19" i="1"/>
  <c r="N96" i="1"/>
  <c r="N399" i="1"/>
  <c r="N248" i="1"/>
  <c r="N152" i="1"/>
  <c r="N12" i="1"/>
  <c r="N317" i="1"/>
  <c r="N344" i="1"/>
  <c r="N291" i="1"/>
  <c r="N250" i="1"/>
  <c r="N249" i="1"/>
  <c r="N131" i="1"/>
  <c r="N170" i="1"/>
  <c r="N400" i="1"/>
  <c r="N304" i="1"/>
  <c r="N141" i="1"/>
  <c r="N114" i="1"/>
  <c r="N303" i="1"/>
  <c r="N379" i="1"/>
  <c r="N186" i="1"/>
  <c r="N76" i="1"/>
  <c r="N256" i="1"/>
  <c r="N314" i="1"/>
  <c r="N73" i="1"/>
  <c r="N406" i="1"/>
  <c r="N227" i="1"/>
  <c r="N376" i="1"/>
  <c r="N44" i="1"/>
  <c r="N31" i="1"/>
  <c r="N45" i="1"/>
  <c r="N106" i="1"/>
  <c r="N409" i="1"/>
  <c r="N176" i="1"/>
  <c r="N105" i="1"/>
  <c r="N61" i="1"/>
  <c r="N82" i="1"/>
  <c r="N14" i="1"/>
  <c r="N352" i="1"/>
  <c r="N286" i="1"/>
  <c r="N359" i="1"/>
  <c r="N243" i="1"/>
  <c r="N95" i="1"/>
  <c r="N230" i="1"/>
  <c r="N104" i="1"/>
  <c r="N368" i="1"/>
  <c r="N35" i="1"/>
  <c r="N318" i="1"/>
  <c r="N247" i="1"/>
  <c r="N410" i="1"/>
  <c r="N252" i="1"/>
  <c r="N120" i="1"/>
  <c r="N181" i="1"/>
  <c r="N371" i="1"/>
  <c r="N262" i="1"/>
  <c r="N57" i="1"/>
  <c r="N311" i="1"/>
  <c r="N126" i="1"/>
  <c r="N128" i="1"/>
  <c r="N49" i="1"/>
  <c r="N290" i="1"/>
  <c r="N85" i="1"/>
  <c r="N377" i="1"/>
  <c r="N191" i="1"/>
  <c r="N279" i="1"/>
  <c r="N110" i="1"/>
  <c r="N119" i="1"/>
  <c r="N267" i="1"/>
  <c r="N390" i="1"/>
  <c r="N360" i="1"/>
  <c r="N289" i="1"/>
  <c r="N55" i="1"/>
  <c r="N184" i="1"/>
  <c r="N42" i="1"/>
  <c r="N336" i="1"/>
  <c r="N240" i="1"/>
  <c r="N413" i="1"/>
  <c r="N33" i="1"/>
  <c r="N91" i="1"/>
  <c r="N155" i="1"/>
  <c r="N121" i="1"/>
  <c r="N375" i="1"/>
  <c r="N123" i="1"/>
  <c r="N94" i="1"/>
  <c r="N25" i="1"/>
  <c r="N70" i="1"/>
  <c r="N231" i="1"/>
  <c r="N315" i="1"/>
  <c r="N310" i="1"/>
  <c r="N309" i="1"/>
  <c r="N153" i="1"/>
  <c r="N288" i="1"/>
  <c r="N90" i="1"/>
  <c r="N29" i="1"/>
  <c r="N17" i="1"/>
  <c r="N198" i="1"/>
  <c r="N161" i="1"/>
  <c r="N53" i="1"/>
  <c r="N167" i="1"/>
  <c r="N43" i="1"/>
  <c r="N146" i="1"/>
  <c r="N30" i="1"/>
  <c r="N411" i="1"/>
  <c r="N97" i="1"/>
  <c r="N401" i="1"/>
  <c r="N394" i="1"/>
  <c r="N393" i="1"/>
  <c r="N403" i="1"/>
  <c r="N265" i="1"/>
  <c r="N404" i="1"/>
  <c r="N172" i="1"/>
  <c r="N21" i="1"/>
  <c r="N175" i="1"/>
  <c r="N374" i="1"/>
  <c r="N74" i="1"/>
  <c r="N79" i="1"/>
  <c r="N151" i="1"/>
  <c r="N287" i="1"/>
  <c r="N58" i="1"/>
  <c r="N93" i="1"/>
  <c r="N11" i="1"/>
  <c r="N358" i="1"/>
  <c r="N20" i="1"/>
  <c r="N10" i="1"/>
  <c r="N124" i="1"/>
  <c r="N22" i="1"/>
  <c r="N37" i="1"/>
  <c r="N47" i="1"/>
  <c r="N56" i="1"/>
  <c r="N28" i="1"/>
  <c r="N245" i="1"/>
  <c r="N367" i="1"/>
  <c r="N241" i="1"/>
  <c r="N169" i="1"/>
  <c r="N297" i="1"/>
  <c r="N118" i="1"/>
  <c r="M118" i="1"/>
  <c r="N264" i="1"/>
  <c r="N9" i="1"/>
  <c r="M9" i="1"/>
  <c r="N8" i="1"/>
  <c r="M8" i="1"/>
  <c r="N7" i="1"/>
  <c r="M7" i="1"/>
  <c r="I146" i="1"/>
  <c r="I150" i="1"/>
  <c r="I147" i="1"/>
  <c r="I149" i="1"/>
  <c r="I74" i="1"/>
  <c r="I73" i="1"/>
  <c r="I72" i="1"/>
  <c r="I71" i="1"/>
  <c r="I70" i="1"/>
  <c r="I57" i="1"/>
  <c r="I56" i="1"/>
  <c r="I55" i="1"/>
  <c r="I54" i="1"/>
  <c r="I53" i="1"/>
  <c r="I51" i="1"/>
  <c r="I52" i="1"/>
  <c r="I49" i="1"/>
  <c r="I48" i="1"/>
  <c r="I44" i="1"/>
  <c r="I47" i="1"/>
  <c r="I45" i="1"/>
  <c r="I43" i="1"/>
  <c r="I46" i="1"/>
  <c r="I35" i="1"/>
  <c r="I31" i="1"/>
  <c r="I39" i="1"/>
  <c r="I30" i="1"/>
  <c r="I36" i="1"/>
  <c r="I32" i="1"/>
  <c r="I34" i="1"/>
  <c r="I42" i="1"/>
  <c r="I37" i="1"/>
  <c r="I41" i="1"/>
  <c r="I28" i="1"/>
  <c r="I29" i="1"/>
  <c r="I33" i="1"/>
  <c r="I38" i="1"/>
  <c r="I40" i="1"/>
  <c r="I21" i="1"/>
  <c r="I24" i="1"/>
  <c r="I26" i="1"/>
  <c r="I23" i="1"/>
  <c r="I22" i="1"/>
  <c r="I19" i="1"/>
  <c r="I27" i="1"/>
  <c r="I20" i="1"/>
  <c r="I25" i="1"/>
  <c r="I14" i="1"/>
  <c r="I12" i="1"/>
  <c r="I10" i="1"/>
  <c r="I15" i="1"/>
  <c r="I13" i="1"/>
  <c r="I11" i="1"/>
  <c r="I16" i="1"/>
  <c r="I228" i="1"/>
  <c r="I229" i="1"/>
  <c r="I240" i="1"/>
  <c r="I238" i="1"/>
  <c r="I231" i="1"/>
  <c r="I236" i="1"/>
  <c r="I233" i="1"/>
  <c r="I234" i="1"/>
  <c r="I232" i="1"/>
  <c r="I242" i="1"/>
  <c r="I227" i="1"/>
  <c r="I241" i="1"/>
  <c r="I235" i="1"/>
  <c r="I230" i="1"/>
  <c r="I192" i="1"/>
  <c r="I199" i="1"/>
  <c r="I200" i="1"/>
  <c r="I195" i="1"/>
  <c r="I186" i="1"/>
  <c r="I193" i="1"/>
  <c r="I202" i="1"/>
  <c r="I197" i="1"/>
  <c r="I198" i="1"/>
  <c r="I191" i="1"/>
  <c r="I189" i="1"/>
  <c r="I201" i="1"/>
  <c r="I190" i="1"/>
  <c r="I188" i="1"/>
  <c r="I196" i="1"/>
  <c r="I187" i="1"/>
  <c r="I194" i="1"/>
  <c r="I171" i="1"/>
  <c r="I175" i="1"/>
  <c r="I181" i="1"/>
  <c r="I182" i="1"/>
  <c r="I170" i="1"/>
  <c r="I174" i="1"/>
  <c r="I178" i="1"/>
  <c r="I184" i="1"/>
  <c r="I169" i="1"/>
  <c r="I177" i="1"/>
  <c r="I183" i="1"/>
  <c r="I172" i="1"/>
  <c r="I167" i="1"/>
  <c r="I185" i="1"/>
  <c r="I180" i="1"/>
  <c r="I173" i="1"/>
  <c r="I179" i="1"/>
  <c r="I168" i="1"/>
  <c r="I176" i="1"/>
  <c r="I160" i="1"/>
  <c r="I156" i="1"/>
  <c r="I164" i="1"/>
  <c r="I157" i="1"/>
  <c r="I155" i="1"/>
  <c r="I161" i="1"/>
  <c r="I159" i="1"/>
  <c r="I158" i="1"/>
  <c r="I163" i="1"/>
  <c r="I165" i="1"/>
  <c r="I162" i="1"/>
  <c r="I166" i="1"/>
  <c r="I152" i="1"/>
  <c r="I151" i="1"/>
  <c r="I153" i="1"/>
  <c r="I154" i="1"/>
  <c r="I148" i="1"/>
  <c r="I269" i="1"/>
  <c r="I277" i="1"/>
  <c r="I300" i="1"/>
  <c r="I288" i="1"/>
  <c r="I298" i="1"/>
  <c r="I304" i="1"/>
  <c r="I295" i="1"/>
  <c r="I287" i="1"/>
  <c r="I289" i="1"/>
  <c r="I296" i="1"/>
  <c r="I302" i="1"/>
  <c r="I294" i="1"/>
  <c r="I299" i="1"/>
  <c r="I297" i="1"/>
  <c r="I305" i="1"/>
  <c r="I301" i="1"/>
  <c r="I303" i="1"/>
  <c r="I307" i="1"/>
  <c r="I308" i="1"/>
  <c r="I293" i="1"/>
  <c r="I290" i="1"/>
  <c r="I306" i="1"/>
  <c r="I291" i="1"/>
  <c r="I292" i="1"/>
  <c r="I286" i="1"/>
  <c r="I284" i="1"/>
  <c r="I274" i="1"/>
  <c r="I367" i="1"/>
  <c r="I370" i="1"/>
  <c r="I359" i="1"/>
  <c r="I362" i="1"/>
  <c r="I358" i="1"/>
  <c r="I361" i="1"/>
  <c r="I372" i="1"/>
  <c r="I368" i="1"/>
  <c r="I363" i="1"/>
  <c r="I355" i="1"/>
  <c r="I360" i="1"/>
  <c r="I410" i="1"/>
  <c r="I408" i="1"/>
  <c r="I407" i="1"/>
  <c r="I406" i="1"/>
  <c r="I409" i="1"/>
  <c r="I415" i="1"/>
  <c r="I418" i="1"/>
  <c r="I411" i="1"/>
  <c r="I417" i="1"/>
  <c r="I416" i="1"/>
  <c r="I413" i="1"/>
  <c r="I412" i="1"/>
  <c r="I414" i="1"/>
  <c r="I405" i="1"/>
  <c r="I397" i="1"/>
  <c r="I404" i="1"/>
  <c r="I403" i="1"/>
  <c r="I399" i="1"/>
  <c r="I398" i="1"/>
  <c r="I400" i="1"/>
  <c r="I401" i="1"/>
  <c r="I402" i="1"/>
  <c r="I393" i="1"/>
  <c r="I394" i="1"/>
  <c r="I395" i="1"/>
  <c r="I392" i="1"/>
  <c r="I390" i="1"/>
  <c r="I391" i="1"/>
  <c r="I396" i="1"/>
  <c r="I69" i="1"/>
  <c r="I68" i="1"/>
  <c r="P118" i="1"/>
  <c r="P9" i="1"/>
  <c r="P8" i="1"/>
  <c r="P7" i="1"/>
  <c r="I81" i="1"/>
  <c r="I77" i="1"/>
  <c r="I86" i="1"/>
  <c r="I79" i="1"/>
  <c r="I82" i="1"/>
  <c r="I18" i="1"/>
  <c r="I378" i="1"/>
  <c r="I376" i="1"/>
  <c r="I377" i="1"/>
  <c r="I325" i="1"/>
  <c r="I320" i="1"/>
  <c r="I340" i="1"/>
  <c r="I327" i="1"/>
  <c r="I280" i="1"/>
  <c r="I265" i="1"/>
  <c r="I278" i="1"/>
  <c r="I272" i="1"/>
  <c r="I283" i="1"/>
  <c r="I270" i="1"/>
  <c r="I268" i="1"/>
  <c r="I281" i="1"/>
  <c r="I273" i="1"/>
  <c r="I266" i="1"/>
  <c r="I119" i="1"/>
  <c r="I127" i="1"/>
  <c r="I141" i="1"/>
  <c r="I137" i="1"/>
  <c r="I129" i="1"/>
  <c r="I140" i="1"/>
  <c r="I124" i="1"/>
  <c r="I121" i="1"/>
  <c r="I131" i="1"/>
  <c r="I136" i="1"/>
  <c r="I130" i="1"/>
  <c r="I133" i="1"/>
  <c r="I139" i="1"/>
  <c r="I138" i="1"/>
  <c r="I135" i="1"/>
  <c r="I125" i="1"/>
  <c r="I85" i="1"/>
  <c r="I91" i="1"/>
  <c r="M6" i="1"/>
  <c r="P6" i="1"/>
  <c r="I243" i="1"/>
  <c r="I258" i="1"/>
  <c r="I262" i="1"/>
  <c r="I249" i="1"/>
  <c r="I261" i="1"/>
  <c r="I244" i="1"/>
  <c r="I247" i="1"/>
  <c r="I253" i="1"/>
  <c r="I264" i="1"/>
  <c r="I246" i="1"/>
  <c r="I256" i="1"/>
  <c r="I386" i="1"/>
  <c r="I385" i="1"/>
  <c r="I389" i="1"/>
  <c r="I383" i="1"/>
  <c r="I384" i="1"/>
  <c r="I388" i="1"/>
  <c r="I387" i="1"/>
  <c r="I381" i="1"/>
  <c r="I382" i="1"/>
  <c r="I374" i="1"/>
  <c r="I375" i="1"/>
  <c r="I380" i="1"/>
  <c r="I379" i="1"/>
  <c r="I371" i="1"/>
  <c r="I364" i="1"/>
  <c r="I369" i="1"/>
  <c r="I357" i="1"/>
  <c r="I366" i="1"/>
  <c r="I365" i="1"/>
  <c r="I373" i="1"/>
  <c r="I356" i="1"/>
  <c r="I313" i="1"/>
  <c r="I329" i="1"/>
  <c r="I323" i="1"/>
  <c r="I317" i="1"/>
  <c r="I312" i="1"/>
  <c r="I352" i="1"/>
  <c r="I324" i="1"/>
  <c r="I318" i="1"/>
  <c r="I338" i="1"/>
  <c r="I316" i="1"/>
  <c r="I315" i="1"/>
  <c r="I333" i="1"/>
  <c r="I348" i="1"/>
  <c r="I345" i="1"/>
  <c r="I337" i="1"/>
  <c r="I354" i="1"/>
  <c r="I351" i="1"/>
  <c r="I349" i="1"/>
  <c r="I343" i="1"/>
  <c r="I342" i="1"/>
  <c r="I347" i="1"/>
  <c r="I331" i="1"/>
  <c r="I353" i="1"/>
  <c r="I341" i="1"/>
  <c r="I336" i="1"/>
  <c r="I332" i="1"/>
  <c r="I326" i="1"/>
  <c r="I310" i="1"/>
  <c r="I330" i="1"/>
  <c r="I334" i="1"/>
  <c r="I322" i="1"/>
  <c r="I346" i="1"/>
  <c r="I319" i="1"/>
  <c r="I350" i="1"/>
  <c r="I339" i="1"/>
  <c r="I311" i="1"/>
  <c r="I328" i="1"/>
  <c r="I344" i="1"/>
  <c r="I321" i="1"/>
  <c r="I309" i="1"/>
  <c r="I314" i="1"/>
  <c r="I335" i="1"/>
  <c r="I271" i="1"/>
  <c r="I275" i="1"/>
  <c r="I279" i="1"/>
  <c r="I282" i="1"/>
  <c r="I267" i="1"/>
  <c r="I276" i="1"/>
  <c r="I285" i="1"/>
  <c r="I248" i="1"/>
  <c r="I251" i="1"/>
  <c r="I250" i="1"/>
  <c r="I260" i="1"/>
  <c r="I245" i="1"/>
  <c r="I255" i="1"/>
  <c r="I254" i="1"/>
  <c r="I257" i="1"/>
  <c r="I263" i="1"/>
  <c r="I259" i="1"/>
  <c r="I252" i="1"/>
  <c r="I237" i="1"/>
  <c r="I239" i="1"/>
  <c r="I132" i="1"/>
  <c r="I118" i="1"/>
  <c r="I142" i="1"/>
  <c r="I144" i="1"/>
  <c r="I145" i="1"/>
  <c r="I126" i="1"/>
  <c r="I143" i="1"/>
  <c r="I128" i="1"/>
  <c r="I120" i="1"/>
  <c r="I134" i="1"/>
  <c r="I123" i="1"/>
  <c r="I122" i="1"/>
  <c r="I100" i="1"/>
  <c r="I95" i="1"/>
  <c r="I98" i="1"/>
  <c r="I112" i="1"/>
  <c r="I109" i="1"/>
  <c r="I97" i="1"/>
  <c r="I96" i="1"/>
  <c r="I114" i="1"/>
  <c r="I103" i="1"/>
  <c r="I115" i="1"/>
  <c r="I104" i="1"/>
  <c r="I105" i="1"/>
  <c r="I93" i="1"/>
  <c r="I94" i="1"/>
  <c r="I102" i="1"/>
  <c r="I117" i="1"/>
  <c r="I106" i="1"/>
  <c r="I110" i="1"/>
  <c r="I107" i="1"/>
  <c r="I101" i="1"/>
  <c r="I111" i="1"/>
  <c r="I113" i="1"/>
  <c r="I108" i="1"/>
  <c r="I116" i="1"/>
  <c r="I99" i="1"/>
  <c r="I92" i="1"/>
  <c r="I78" i="1"/>
  <c r="I90" i="1"/>
  <c r="I89" i="1"/>
  <c r="I80" i="1"/>
  <c r="I83" i="1"/>
  <c r="I76" i="1"/>
  <c r="I75" i="1"/>
  <c r="I88" i="1"/>
  <c r="I84" i="1"/>
  <c r="I87" i="1"/>
  <c r="I61" i="1"/>
  <c r="I64" i="1"/>
  <c r="I59" i="1"/>
  <c r="I62" i="1"/>
  <c r="I65" i="1"/>
  <c r="I66" i="1"/>
  <c r="I63" i="1"/>
  <c r="I67" i="1"/>
  <c r="I58" i="1"/>
  <c r="I60" i="1"/>
  <c r="I50" i="1"/>
  <c r="I17" i="1"/>
  <c r="N6" i="1"/>
</calcChain>
</file>

<file path=xl/sharedStrings.xml><?xml version="1.0" encoding="utf-8"?>
<sst xmlns="http://schemas.openxmlformats.org/spreadsheetml/2006/main" count="3162" uniqueCount="634">
  <si>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</si>
  <si>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</si>
  <si>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</si>
  <si>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</si>
  <si>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</si>
  <si>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</si>
  <si>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</si>
  <si>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</si>
  <si>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</si>
  <si>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</si>
  <si>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</si>
  <si>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</si>
  <si>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</si>
  <si>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</si>
  <si>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</si>
  <si>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</si>
  <si>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</si>
  <si>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</si>
  <si>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</si>
  <si>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</si>
  <si>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</si>
  <si>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</si>
  <si>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</si>
  <si>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</si>
  <si>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</si>
  <si>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</si>
  <si>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</si>
  <si>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</si>
  <si>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</si>
  <si>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</si>
  <si>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</si>
  <si>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</si>
  <si>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</si>
  <si>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</si>
  <si>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</si>
  <si>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</si>
  <si>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</si>
  <si>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</si>
  <si>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</si>
  <si>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</si>
  <si>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</si>
  <si>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</si>
  <si>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</si>
  <si>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</si>
  <si>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</si>
  <si>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</si>
  <si>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</si>
  <si>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</si>
  <si>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</si>
  <si>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</si>
  <si>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</si>
  <si>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</si>
  <si>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</si>
  <si>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</si>
  <si>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</si>
  <si>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</si>
  <si>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</si>
  <si>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</si>
  <si>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</si>
  <si>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</si>
  <si>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</si>
  <si>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</si>
  <si>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</si>
  <si>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</si>
  <si>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</si>
  <si>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</si>
  <si>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</si>
  <si>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</si>
  <si>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</si>
  <si>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</si>
  <si>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</si>
  <si>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</si>
  <si>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</si>
  <si>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41229-8299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</si>
  <si>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</si>
  <si>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</si>
  <si>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</si>
  <si>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</si>
  <si>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</si>
  <si>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</si>
  <si>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</si>
  <si>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</si>
  <si>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</si>
  <si>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</si>
  <si>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</si>
  <si>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</si>
  <si>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</si>
  <si>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</si>
  <si>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</si>
  <si>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</si>
  <si>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</si>
  <si>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</si>
  <si>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</si>
  <si>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</si>
  <si>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</si>
  <si>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</si>
  <si>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</si>
  <si>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</si>
  <si>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</si>
  <si>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</si>
  <si>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</si>
  <si>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</si>
  <si>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</si>
  <si>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</si>
  <si>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</si>
  <si>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</si>
  <si>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</si>
  <si>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</si>
  <si>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</si>
  <si>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41229-5196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</si>
  <si>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</si>
  <si>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</si>
  <si>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</si>
  <si>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</si>
  <si>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</si>
  <si>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</si>
  <si>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</si>
  <si>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</si>
  <si>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</si>
  <si>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</si>
  <si>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</si>
  <si>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</si>
  <si>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</si>
  <si>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</si>
  <si>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</si>
  <si>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</si>
  <si>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</si>
  <si>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</si>
  <si>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</si>
  <si>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</si>
  <si>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</si>
  <si>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</si>
  <si>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</si>
  <si>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</si>
  <si>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</si>
  <si>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</si>
  <si>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</si>
  <si>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</si>
  <si>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</si>
  <si>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</si>
  <si>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</si>
  <si>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</si>
  <si>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</si>
  <si>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</si>
  <si>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</si>
  <si>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</si>
  <si>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</si>
  <si>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</si>
  <si>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</si>
  <si>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</si>
  <si>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</si>
  <si>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</si>
  <si>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</si>
  <si>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</si>
  <si>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</si>
  <si>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</si>
  <si>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</si>
  <si>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</si>
  <si>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</si>
  <si>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</si>
  <si>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</si>
  <si>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</si>
  <si>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</si>
  <si>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</si>
  <si>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</si>
  <si>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</si>
  <si>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</si>
  <si>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</si>
  <si>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</si>
  <si>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</si>
  <si>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</si>
  <si>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</si>
  <si>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</si>
  <si>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</si>
  <si>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</si>
  <si>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</si>
  <si>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</si>
  <si>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</si>
  <si>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</si>
  <si>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</si>
  <si>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</si>
  <si>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</si>
  <si>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</si>
  <si>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</si>
  <si>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</si>
  <si>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</si>
  <si>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</si>
  <si>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</si>
  <si>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</si>
  <si>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</si>
  <si>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</si>
  <si>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</si>
  <si>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</si>
  <si>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</si>
  <si>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</si>
  <si>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</si>
  <si>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</si>
  <si>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</si>
  <si>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</si>
  <si>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</si>
  <si>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</si>
  <si>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</si>
  <si>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</si>
  <si>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</si>
  <si>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</si>
  <si>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</si>
  <si>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</si>
  <si>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</si>
  <si>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</si>
  <si>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</si>
  <si>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</si>
  <si>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</si>
  <si>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</si>
  <si>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</si>
  <si>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</si>
  <si>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</si>
  <si>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</si>
  <si>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</si>
  <si>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</si>
  <si>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</si>
  <si>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</si>
  <si>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</si>
  <si>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</si>
  <si>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</si>
  <si>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</si>
  <si>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</si>
  <si>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</si>
  <si>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</si>
  <si>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</si>
  <si>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</si>
  <si>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</si>
  <si>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</si>
  <si>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</si>
  <si>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</si>
  <si>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</si>
  <si>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</si>
  <si>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</si>
  <si>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</si>
  <si>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</si>
  <si>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</si>
  <si>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</si>
  <si>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</si>
  <si>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</si>
  <si>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</si>
  <si>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</si>
  <si>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</si>
  <si>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</si>
  <si>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</si>
  <si>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</si>
  <si>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</si>
  <si>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</si>
  <si>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</si>
  <si>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</si>
  <si>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</si>
  <si>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</si>
  <si>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</si>
  <si>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</si>
  <si>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</si>
  <si>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</si>
  <si>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</si>
  <si>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</si>
  <si>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</si>
  <si>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</si>
  <si>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</si>
  <si>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</si>
  <si>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</si>
  <si>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</si>
  <si>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</si>
  <si>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</si>
  <si>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</si>
  <si>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</si>
  <si>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</si>
  <si>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</si>
  <si>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</si>
  <si>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</si>
  <si>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</si>
  <si>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</si>
  <si>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</si>
  <si>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</si>
  <si>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</si>
  <si>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</si>
  <si>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</si>
  <si>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</si>
  <si>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</si>
  <si>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41229-14717</t>
  </si>
  <si>
    <t>41229-14719</t>
  </si>
  <si>
    <t>41229-14718</t>
  </si>
  <si>
    <t>41229-14716</t>
  </si>
  <si>
    <t>41229-147200</t>
  </si>
  <si>
    <t>41229-14713</t>
  </si>
  <si>
    <t>MORE IN THIS STRATA</t>
  </si>
  <si>
    <t>41229-14714</t>
  </si>
  <si>
    <t>41229-8292</t>
  </si>
  <si>
    <t>41229-762</t>
  </si>
  <si>
    <t>41229-14509</t>
  </si>
  <si>
    <t>41229-14505</t>
  </si>
  <si>
    <t>41229-14518</t>
  </si>
  <si>
    <t>41229-14506</t>
  </si>
  <si>
    <t>41229-5849</t>
  </si>
  <si>
    <t>190-195</t>
  </si>
  <si>
    <t>Mass estimate (g)</t>
  </si>
  <si>
    <t>41229-10399</t>
  </si>
  <si>
    <t>uM1</t>
  </si>
  <si>
    <t>41229-10398</t>
  </si>
  <si>
    <t>41229-14613</t>
  </si>
  <si>
    <t>41229-14615</t>
  </si>
  <si>
    <t>41229-14612</t>
  </si>
  <si>
    <t>41229-14614</t>
  </si>
  <si>
    <t>41229-14611</t>
  </si>
  <si>
    <t>41229-14610</t>
  </si>
  <si>
    <t>41229-4899</t>
  </si>
  <si>
    <t>41229-4902</t>
  </si>
  <si>
    <t>0-5</t>
  </si>
  <si>
    <t>LEVEL</t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</si>
  <si>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</si>
  <si>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STRATA Lower Age Range (ybp)</t>
  </si>
  <si>
    <t>STRATA Upper Age Range (ybp)</t>
  </si>
  <si>
    <t>STRATA Mean Age (ybp)</t>
  </si>
  <si>
    <t>Measuring more Sigmodon from 2nd TMM loan. Also, noticed that Robert Martin has a predictive mass equation in his chapter - check to see if it is 'better' than the one I've used here.</t>
  </si>
  <si>
    <t>41229-14908</t>
  </si>
  <si>
    <t>UM1-RIGHT</t>
  </si>
  <si>
    <t>UM1-LEFT</t>
  </si>
  <si>
    <t>41229-14899</t>
  </si>
  <si>
    <t>41229-14898</t>
  </si>
  <si>
    <t>41229-14906</t>
  </si>
  <si>
    <t>LM1-LEFT</t>
  </si>
  <si>
    <t>41229-14909</t>
  </si>
  <si>
    <t>015-20</t>
  </si>
  <si>
    <t>41229-6976</t>
  </si>
  <si>
    <t>41229-862</t>
  </si>
  <si>
    <t>M2,M3</t>
  </si>
  <si>
    <t>41229-10238</t>
  </si>
  <si>
    <t>41229-7397</t>
  </si>
  <si>
    <t>010-15</t>
  </si>
  <si>
    <t>41229-4827</t>
  </si>
  <si>
    <t>41229-8219</t>
  </si>
  <si>
    <t>005-10</t>
  </si>
  <si>
    <t>41229-995</t>
  </si>
  <si>
    <t>41229-7153</t>
  </si>
  <si>
    <t>41229-1602</t>
  </si>
  <si>
    <t>41229-997</t>
  </si>
  <si>
    <t>41229-6879</t>
  </si>
  <si>
    <t>41229-7396</t>
  </si>
  <si>
    <t>41229-996</t>
  </si>
  <si>
    <t>41229-4792</t>
  </si>
  <si>
    <t>41229-4793</t>
  </si>
  <si>
    <t>41229-8220</t>
  </si>
  <si>
    <t>41229-1280</t>
  </si>
  <si>
    <t>41229-10239</t>
  </si>
  <si>
    <t>41229-998</t>
  </si>
  <si>
    <t>41229-10237</t>
  </si>
  <si>
    <t>41229-6880</t>
  </si>
  <si>
    <t>41229-8990</t>
  </si>
  <si>
    <t>020-25</t>
  </si>
  <si>
    <t>000-5</t>
  </si>
  <si>
    <t>41229-14858</t>
  </si>
  <si>
    <t>41229-14856</t>
  </si>
  <si>
    <t>41229-14857</t>
  </si>
  <si>
    <t>41229-8202</t>
  </si>
  <si>
    <t>41229-10021</t>
  </si>
  <si>
    <t>030-35</t>
  </si>
  <si>
    <t>41229-919</t>
  </si>
  <si>
    <t>41229-3988</t>
  </si>
  <si>
    <t>055-60</t>
  </si>
  <si>
    <t>41229-14865</t>
  </si>
  <si>
    <t>41229-14863</t>
  </si>
  <si>
    <t>41229-14861</t>
  </si>
  <si>
    <t>41229-14862</t>
  </si>
  <si>
    <t>41229-AAA</t>
  </si>
  <si>
    <t>41229-AAB</t>
  </si>
  <si>
    <t>41229-1590</t>
  </si>
  <si>
    <t>41229-AAD</t>
  </si>
  <si>
    <t>41229-AAC</t>
  </si>
  <si>
    <t>41229-6</t>
  </si>
  <si>
    <t>000-15</t>
  </si>
  <si>
    <t>41229-763</t>
  </si>
  <si>
    <t>41229-4830</t>
  </si>
  <si>
    <t>41229-7398</t>
  </si>
  <si>
    <t>Discarded Measurement (&gt;5% off)</t>
  </si>
  <si>
    <t>41229-14867</t>
  </si>
  <si>
    <t>m1 broken</t>
  </si>
  <si>
    <t>41229-14866</t>
  </si>
  <si>
    <t>41229-4764</t>
  </si>
  <si>
    <t>200-205</t>
  </si>
  <si>
    <t>41229-74</t>
  </si>
  <si>
    <t>060-75</t>
  </si>
  <si>
    <t>41229-14889</t>
  </si>
  <si>
    <t>41229-14890</t>
  </si>
  <si>
    <t>LM2,M3-left</t>
  </si>
  <si>
    <t>41229-14886</t>
  </si>
  <si>
    <t>41229-14887</t>
  </si>
  <si>
    <t>110-115</t>
  </si>
  <si>
    <t>41229-14897</t>
  </si>
  <si>
    <t>41229-14896</t>
  </si>
  <si>
    <t>41229-14894</t>
  </si>
  <si>
    <t>41229-14893</t>
  </si>
  <si>
    <t>41229-14895</t>
  </si>
  <si>
    <t>100-105</t>
  </si>
  <si>
    <t>41229-902</t>
  </si>
  <si>
    <t>41229-AAE</t>
  </si>
  <si>
    <t>41229-14872</t>
  </si>
  <si>
    <t>41229-14873</t>
  </si>
  <si>
    <t>41229-AAF</t>
  </si>
  <si>
    <t>41229-AAG</t>
  </si>
  <si>
    <t>41229-AAH</t>
  </si>
  <si>
    <t>41229-AAI</t>
  </si>
  <si>
    <t>41229-AAJ</t>
  </si>
  <si>
    <t>41229-AAK</t>
  </si>
  <si>
    <t>41229-AAL</t>
  </si>
  <si>
    <t>41229-AAM</t>
  </si>
  <si>
    <t>065-70</t>
  </si>
  <si>
    <t>41229-AAQ</t>
  </si>
  <si>
    <t>105-110</t>
  </si>
  <si>
    <t>41229-14876</t>
  </si>
  <si>
    <t>41229-14874</t>
  </si>
  <si>
    <t>41229-AAN</t>
  </si>
  <si>
    <t>41229-14875</t>
  </si>
  <si>
    <t>LM1-right?</t>
  </si>
  <si>
    <t>41229-AAO</t>
  </si>
  <si>
    <t>41229-AAP</t>
  </si>
  <si>
    <t>41229-AAR</t>
  </si>
  <si>
    <t>41229-AAS</t>
  </si>
  <si>
    <t>LM1-left?</t>
  </si>
  <si>
    <t>41229-14935</t>
  </si>
  <si>
    <t>41229-14933</t>
  </si>
  <si>
    <t>41229-14938</t>
  </si>
  <si>
    <t>41229-14934</t>
  </si>
  <si>
    <t>41229-895</t>
  </si>
  <si>
    <t>41229-896</t>
  </si>
  <si>
    <t>41229-14922</t>
  </si>
  <si>
    <t>41229-14924</t>
  </si>
  <si>
    <t>41229-14925</t>
  </si>
  <si>
    <t>LM2,M3-right</t>
  </si>
  <si>
    <t>2.20</t>
  </si>
  <si>
    <t>2.31</t>
  </si>
  <si>
    <t>41229-14918</t>
  </si>
  <si>
    <t>41229-14919</t>
  </si>
  <si>
    <t>41229-14920</t>
  </si>
  <si>
    <t>040-45</t>
  </si>
  <si>
    <t>41229-4086</t>
  </si>
  <si>
    <t>41229-14955</t>
  </si>
  <si>
    <t>41229-AAT</t>
  </si>
  <si>
    <t>41229-AAU</t>
  </si>
  <si>
    <t>41229-AAV</t>
  </si>
  <si>
    <t>41229-AAW</t>
  </si>
  <si>
    <t>41229-14941</t>
  </si>
  <si>
    <t>41229-AAX</t>
  </si>
  <si>
    <t>41229-AAY</t>
  </si>
  <si>
    <t>41229-AAZ</t>
  </si>
  <si>
    <t>41229-ABA</t>
  </si>
  <si>
    <t>41229-10194</t>
  </si>
  <si>
    <t>41229-10195</t>
  </si>
  <si>
    <t>41229-ACA</t>
  </si>
  <si>
    <t>41229-ADA</t>
  </si>
  <si>
    <t>135-140</t>
  </si>
  <si>
    <t>41229-14989</t>
  </si>
  <si>
    <t>41229-AEA</t>
  </si>
  <si>
    <t>41229-AFA</t>
  </si>
  <si>
    <t>41229-AGA</t>
  </si>
  <si>
    <t>41229-AHA</t>
  </si>
  <si>
    <t>41229-AIA</t>
  </si>
  <si>
    <t>41229-AJA</t>
  </si>
  <si>
    <t>41229-AKA</t>
  </si>
  <si>
    <t>41229-ALA</t>
  </si>
  <si>
    <t>41229-14988</t>
  </si>
  <si>
    <t>41229-14888</t>
  </si>
  <si>
    <t>180-220</t>
  </si>
  <si>
    <t>41229-14978</t>
  </si>
  <si>
    <t>41229-14976</t>
  </si>
  <si>
    <t>41229-14980</t>
  </si>
  <si>
    <t>41229-AMA</t>
  </si>
  <si>
    <t>41229-APA</t>
  </si>
  <si>
    <t>41229-AQA</t>
  </si>
  <si>
    <t>41229-AOA</t>
  </si>
  <si>
    <t>41229-ARA</t>
  </si>
  <si>
    <t>41229-ASA</t>
  </si>
  <si>
    <t>41229-ATA</t>
  </si>
  <si>
    <t>41229-14979</t>
  </si>
  <si>
    <t>41229-AUA</t>
  </si>
  <si>
    <t>41229-AVA</t>
  </si>
  <si>
    <t>41229-AWA</t>
  </si>
  <si>
    <t>41229-AXA</t>
  </si>
  <si>
    <t>41229-AYA</t>
  </si>
  <si>
    <t>BROKEN M1</t>
  </si>
  <si>
    <t>41229-AZA</t>
  </si>
  <si>
    <t>41229-BAA</t>
  </si>
  <si>
    <t>41229-CAA</t>
  </si>
  <si>
    <t>41229-14981</t>
  </si>
  <si>
    <t>41229-14983</t>
  </si>
  <si>
    <t>41229-DAA</t>
  </si>
  <si>
    <t>41229-EAA</t>
  </si>
  <si>
    <t>165-220</t>
  </si>
  <si>
    <t>41229-14878</t>
  </si>
  <si>
    <t>41229-3860</t>
  </si>
  <si>
    <t>41229-5254</t>
  </si>
  <si>
    <t>41229-10020</t>
  </si>
  <si>
    <t>41229-14969</t>
  </si>
  <si>
    <t>41229-FAA</t>
  </si>
  <si>
    <t>41229-14970</t>
  </si>
  <si>
    <t>41229-14882</t>
  </si>
  <si>
    <t>41229-14881</t>
  </si>
  <si>
    <t>41229-14877</t>
  </si>
  <si>
    <t>41229-14879</t>
  </si>
  <si>
    <t>41229-14880</t>
  </si>
  <si>
    <t>41229-14883</t>
  </si>
  <si>
    <t>090-95</t>
  </si>
  <si>
    <t>41229-14910</t>
  </si>
  <si>
    <t>41229-GAA</t>
  </si>
  <si>
    <t>41229-2541</t>
  </si>
  <si>
    <t>41229-2544</t>
  </si>
  <si>
    <t>41229-2543</t>
  </si>
  <si>
    <t>095-100</t>
  </si>
  <si>
    <t>41229-3616</t>
  </si>
  <si>
    <t>41229-6315</t>
  </si>
  <si>
    <t>41229-6319</t>
  </si>
  <si>
    <t>41229-6317</t>
  </si>
  <si>
    <t>LOOSE M1</t>
  </si>
  <si>
    <t>41229-879</t>
  </si>
  <si>
    <t>070-75</t>
  </si>
  <si>
    <t>41229-9904</t>
  </si>
  <si>
    <t>Measured more Sigmodon - just realized that all of my upper designations from this october are backwards - If I said UM1-left, it's actually right. The lowers are fine. I've been focusing on molars that are in within a mandible; thus, there may be more samples than I have here since loose teeth not counted. Also, for some levels there are so many teeth, I didn't do all of them but stopped once I had around 20. Also, focused on lower M1s when I could.</t>
  </si>
  <si>
    <t>used threshold of &gt; or = 5% on stedv on molars; if higher than this, then removed the measurement that contributed the most to the error (am now keeping track of what that was, but earlier deleted them - my bad); but didn't remove any if all 3 were equidistant since I have no idea WHICH are bad.</t>
  </si>
  <si>
    <t>035-40</t>
  </si>
  <si>
    <t>045-50</t>
  </si>
  <si>
    <t>050-55</t>
  </si>
  <si>
    <t>115-120</t>
  </si>
  <si>
    <t>160-165</t>
  </si>
  <si>
    <t>165-170</t>
  </si>
  <si>
    <t>Lower age range</t>
  </si>
  <si>
    <t>Upper age range</t>
  </si>
  <si>
    <t>mean age</t>
  </si>
  <si>
    <t>depths included</t>
  </si>
  <si>
    <t>10-30</t>
  </si>
  <si>
    <t>0-10</t>
  </si>
  <si>
    <t>Age Range (1/2)</t>
  </si>
  <si>
    <t>30-60</t>
  </si>
  <si>
    <t>age range</t>
  </si>
  <si>
    <t>60-70</t>
  </si>
  <si>
    <t>70-80</t>
  </si>
  <si>
    <t>80-85</t>
  </si>
  <si>
    <t>85-90</t>
  </si>
  <si>
    <t>90-105</t>
  </si>
  <si>
    <t>145-155</t>
  </si>
  <si>
    <t>10</t>
  </si>
  <si>
    <t>Level (coarser in20's)</t>
  </si>
  <si>
    <t>temperature N</t>
  </si>
  <si>
    <t>temp std</t>
  </si>
  <si>
    <t>Mean mass</t>
  </si>
  <si>
    <t>Mean std</t>
  </si>
  <si>
    <t>Mean CI</t>
  </si>
  <si>
    <t>Median mass</t>
  </si>
  <si>
    <t>Mean temperature anomaly during temporal interval</t>
  </si>
  <si>
    <t>skew</t>
  </si>
  <si>
    <t>kurtosis</t>
  </si>
  <si>
    <t>megafauna present?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</si>
  <si>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</si>
  <si>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</si>
  <si>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</si>
  <si>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</si>
  <si>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</si>
  <si>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</si>
  <si>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</si>
  <si>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</si>
  <si>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</si>
  <si>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</si>
  <si>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</si>
  <si>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</si>
  <si>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</si>
  <si>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</si>
  <si>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</si>
  <si>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</si>
  <si>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</si>
  <si>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</si>
  <si>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</si>
  <si>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finally got SPSS up and running. Did anova by element - turns out there is a highly significant effect of upper vs lower molar. P&lt;0.000; Lowers are 1.1155 bigger than uppers. So created a new column 'standardized body mass', which multipy the upper element by 1.1155 to index it.</t>
  </si>
  <si>
    <t>Position (upper or lower)</t>
  </si>
  <si>
    <t>Standardized mass LM or (UM x 1.1155)</t>
  </si>
  <si>
    <t>Standardized mean (LM or 1.1155UM)</t>
  </si>
  <si>
    <t>Standardized mean stdev</t>
  </si>
  <si>
    <t>Standardized mean std error</t>
  </si>
  <si>
    <t>When do one-way anova on raw data (either standardized mean or unadjusted mean, there is no significant difference by level)</t>
  </si>
  <si>
    <t>standardized max (N=1)</t>
  </si>
  <si>
    <t>Mean age</t>
  </si>
  <si>
    <t>Level</t>
  </si>
  <si>
    <t>Mean temperature anomaly</t>
  </si>
  <si>
    <t>Mean mass (g)</t>
  </si>
  <si>
    <t>Median mass (g)</t>
  </si>
  <si>
    <t>Skew</t>
  </si>
  <si>
    <t>Kurtosis</t>
  </si>
  <si>
    <t>Standardized mean (g)</t>
  </si>
  <si>
    <t>Standardized mean standard deviation</t>
  </si>
  <si>
    <t>Standardized mean standard error</t>
  </si>
  <si>
    <t>Temerature standard deviation</t>
  </si>
  <si>
    <t>N with mass</t>
  </si>
  <si>
    <t>Goups based on Ecography paper bins</t>
  </si>
  <si>
    <t>N (mass)</t>
  </si>
  <si>
    <t>N with SIA</t>
  </si>
  <si>
    <t>N (SIA)</t>
  </si>
  <si>
    <t>000-010</t>
  </si>
  <si>
    <t>010-035</t>
  </si>
  <si>
    <t>035-060</t>
  </si>
  <si>
    <t>060-085</t>
  </si>
  <si>
    <t>085-110</t>
  </si>
  <si>
    <t>110-135</t>
  </si>
  <si>
    <t>135-160</t>
  </si>
  <si>
    <t>160-185</t>
  </si>
  <si>
    <t>185-210</t>
  </si>
  <si>
    <t>210-230</t>
  </si>
  <si>
    <t>090-150</t>
  </si>
  <si>
    <t>180-195</t>
  </si>
  <si>
    <t>220-230</t>
  </si>
  <si>
    <r>
      <t>190-</t>
    </r>
    <r>
      <rPr>
        <sz val="12"/>
        <color rgb="FF0070C0"/>
        <rFont val="Calibri"/>
        <family val="2"/>
        <scheme val="minor"/>
      </rPr>
      <t>230</t>
    </r>
  </si>
  <si>
    <t>3 (10)</t>
  </si>
  <si>
    <t>16 (10)</t>
  </si>
  <si>
    <t>3 (4)</t>
  </si>
  <si>
    <t>12 (1)</t>
  </si>
  <si>
    <t>13 (12)</t>
  </si>
  <si>
    <t>9 (3)</t>
  </si>
  <si>
    <t>10 (4)</t>
  </si>
  <si>
    <t>9 (10)</t>
  </si>
  <si>
    <t>6 (2)</t>
  </si>
  <si>
    <t>Waiting on SIA</t>
  </si>
  <si>
    <t>190-230</t>
  </si>
  <si>
    <t>145-165</t>
  </si>
  <si>
    <t>We found specimens from 115-120. I am measuring them using calipers and will also do photos and measure them that way.</t>
  </si>
  <si>
    <t>41229-BBBB</t>
  </si>
  <si>
    <t>41229-</t>
  </si>
  <si>
    <t>41229-BBBA</t>
  </si>
  <si>
    <t>41229-14964</t>
  </si>
  <si>
    <t>41229-14963</t>
  </si>
  <si>
    <t>Says "Pit 1D"</t>
  </si>
  <si>
    <t>41229-14957</t>
  </si>
  <si>
    <t>41229-BBBC</t>
  </si>
  <si>
    <t>41229-BBBD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</si>
</sst>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Calibri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scheme val="minor"/>
    </font>
    <font>
      <sz val="12"/>
      <color rgb="FF800000"/>
      <name val="Calibri"/>
      <scheme val="minor"/>
    </font>
    <font>
      <sz val="12"/>
      <color theme="5" tint="-0.249977111117893"/>
      <name val="Calibri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9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" fontId="0" fillId="0" borderId="0" xfId="77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" fontId="8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77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15" fontId="0" fillId="0" borderId="0" xfId="0" applyNumberFormat="1" applyFont="1"/>
    <xf numFmtId="2" fontId="8" fillId="0" borderId="0" xfId="0" applyNumberFormat="1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77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0" borderId="0" xfId="77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15" fontId="16" fillId="0" borderId="0" xfId="0" applyNumberFormat="1" applyFont="1"/>
    <xf numFmtId="1" fontId="16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ont="1" applyFill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7" fillId="3" borderId="0" xfId="886" applyNumberForma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textRotation="90" wrapText="1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6" fillId="0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1" fontId="16" fillId="4" borderId="0" xfId="0" applyNumberFormat="1" applyFont="1" applyFill="1" applyAlignment="1">
      <alignment horizontal="center" vertical="center" wrapText="1"/>
    </xf>
    <xf numFmtId="1" fontId="0" fillId="4" borderId="0" xfId="77" applyNumberFormat="1" applyFont="1" applyFill="1" applyAlignment="1">
      <alignment horizontal="center" vertical="center" wrapText="1"/>
    </xf>
    <xf numFmtId="49" fontId="14" fillId="0" borderId="0" xfId="0" applyNumberFormat="1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16" fillId="0" borderId="0" xfId="77" applyNumberFormat="1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" fontId="0" fillId="0" borderId="0" xfId="77" applyNumberFormat="1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77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center" vertical="center" wrapText="1"/>
    </xf>
    <xf numFmtId="49" fontId="22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49" fontId="2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/>
    </xf>
    <xf numFmtId="1" fontId="22" fillId="0" borderId="0" xfId="77" applyNumberFormat="1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" fontId="16" fillId="6" borderId="0" xfId="77" applyNumberFormat="1" applyFont="1" applyFill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1" fontId="22" fillId="6" borderId="0" xfId="0" applyNumberFormat="1" applyFont="1" applyFill="1" applyAlignment="1">
      <alignment horizontal="center" vertical="center"/>
    </xf>
    <xf numFmtId="1" fontId="2" fillId="6" borderId="0" xfId="77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15" fontId="2" fillId="0" borderId="0" xfId="0" applyNumberFormat="1" applyFont="1"/>
    <xf numFmtId="2" fontId="2" fillId="3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 wrapText="1"/>
    </xf>
  </cellXfs>
  <cellStyles count="1955">
    <cellStyle name="Bad" xfId="886" builtinId="27"/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8"/>
  <sheetViews>
    <sheetView tabSelected="1" topLeftCell="A5" workbookViewId="0">
      <pane ySplit="1860" topLeftCell="A199" activePane="bottomLeft"/>
      <selection activeCell="Q5" sqref="Q5"/>
      <selection pane="bottomLeft" activeCell="B210" sqref="B210"/>
    </sheetView>
  </sheetViews>
  <sheetFormatPr baseColWidth="10" defaultColWidth="10.6640625" defaultRowHeight="15" x14ac:dyDescent="0"/>
  <cols>
    <col min="1" max="1" width="13.5" style="4" customWidth="1"/>
    <col min="2" max="3" width="10.6640625" style="21"/>
    <col min="4" max="6" width="10.6640625" style="4"/>
    <col min="7" max="8" width="11.5" style="27" customWidth="1"/>
    <col min="9" max="9" width="9.1640625" style="31" customWidth="1"/>
    <col min="10" max="12" width="10.6640625" style="78"/>
    <col min="13" max="14" width="10" style="28" customWidth="1"/>
    <col min="15" max="15" width="7.83203125" style="84" customWidth="1"/>
    <col min="16" max="16" width="10" style="4" customWidth="1"/>
    <col min="18" max="18" width="10" customWidth="1"/>
    <col min="20" max="20" width="40.33203125" style="25" customWidth="1"/>
    <col min="21" max="23" width="10.6640625" style="17"/>
    <col min="24" max="24" width="6.5" style="17" customWidth="1"/>
    <col min="25" max="26" width="9.33203125" style="17" customWidth="1"/>
    <col min="27" max="27" width="7.83203125" style="17" customWidth="1"/>
    <col min="28" max="28" width="11.1640625" style="17" customWidth="1"/>
    <col min="29" max="30" width="8.83203125" style="17" customWidth="1"/>
  </cols>
  <sheetData>
    <row r="1" spans="1:30" s="11" customFormat="1" ht="23" customHeight="1">
      <c r="A1" s="9" t="s">
        <v>14</v>
      </c>
      <c r="B1" s="20"/>
      <c r="C1" s="20"/>
      <c r="D1" s="10"/>
      <c r="E1" s="10"/>
      <c r="F1" s="10"/>
      <c r="G1" s="32"/>
      <c r="H1" s="32"/>
      <c r="I1" s="33"/>
      <c r="J1" s="77"/>
      <c r="K1" s="77"/>
      <c r="L1" s="77"/>
      <c r="M1" s="60"/>
      <c r="N1" s="60"/>
      <c r="O1" s="84"/>
      <c r="P1" s="10"/>
      <c r="R1"/>
      <c r="T1" s="23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s="1" customFormat="1">
      <c r="A2" s="3" t="s">
        <v>314</v>
      </c>
      <c r="B2" s="21"/>
      <c r="C2" s="21"/>
      <c r="D2" s="4"/>
      <c r="E2" s="4"/>
      <c r="F2" s="4"/>
      <c r="G2" s="34"/>
      <c r="H2" s="34"/>
      <c r="I2" s="35"/>
      <c r="J2" s="78"/>
      <c r="K2" s="78"/>
      <c r="L2" s="78"/>
      <c r="M2" s="28"/>
      <c r="N2" s="28"/>
      <c r="O2" s="84"/>
      <c r="P2" s="4"/>
      <c r="R2"/>
      <c r="T2" s="24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4" spans="1:30" ht="19.5" thickBot="1">
      <c r="T4" s="25" t="s">
        <v>68</v>
      </c>
      <c r="U4" s="18" t="s">
        <v>41</v>
      </c>
      <c r="V4" s="19"/>
      <c r="W4" s="19"/>
      <c r="X4" s="19"/>
      <c r="Y4" s="19"/>
      <c r="Z4" s="19"/>
      <c r="AA4" s="19"/>
      <c r="AB4" s="19"/>
      <c r="AC4" s="19"/>
      <c r="AD4" s="19"/>
    </row>
    <row r="5" spans="1:30" s="8" customFormat="1" ht="80" customHeight="1" thickBot="1">
      <c r="A5" s="7" t="s">
        <v>0</v>
      </c>
      <c r="B5" s="22" t="s">
        <v>12</v>
      </c>
      <c r="C5" s="22" t="s">
        <v>313</v>
      </c>
      <c r="D5" s="7" t="s">
        <v>15</v>
      </c>
      <c r="E5" s="7" t="s">
        <v>30</v>
      </c>
      <c r="F5" s="7" t="s">
        <v>29</v>
      </c>
      <c r="G5" s="36" t="s">
        <v>282</v>
      </c>
      <c r="H5" s="36" t="s">
        <v>283</v>
      </c>
      <c r="I5" s="37" t="s">
        <v>38</v>
      </c>
      <c r="J5" s="79" t="s">
        <v>32</v>
      </c>
      <c r="K5" s="79" t="s">
        <v>33</v>
      </c>
      <c r="L5" s="79" t="s">
        <v>34</v>
      </c>
      <c r="M5" s="30" t="s">
        <v>35</v>
      </c>
      <c r="N5" s="30" t="s">
        <v>36</v>
      </c>
      <c r="O5" s="85" t="s">
        <v>378</v>
      </c>
      <c r="P5" s="7" t="s">
        <v>300</v>
      </c>
      <c r="R5" s="61"/>
      <c r="T5" s="7" t="s">
        <v>26</v>
      </c>
      <c r="U5" s="15" t="s">
        <v>12</v>
      </c>
      <c r="V5" s="15" t="s">
        <v>42</v>
      </c>
      <c r="W5" s="15" t="s">
        <v>37</v>
      </c>
      <c r="X5" s="15" t="s">
        <v>49</v>
      </c>
      <c r="Y5" s="15" t="s">
        <v>43</v>
      </c>
      <c r="Z5" s="15" t="s">
        <v>44</v>
      </c>
      <c r="AA5" s="15" t="s">
        <v>45</v>
      </c>
      <c r="AB5" s="15" t="s">
        <v>46</v>
      </c>
      <c r="AC5" s="15" t="s">
        <v>47</v>
      </c>
      <c r="AD5" s="15" t="s">
        <v>48</v>
      </c>
    </row>
    <row r="6" spans="1:30" ht="38.25">
      <c r="A6" s="4" t="s">
        <v>223</v>
      </c>
      <c r="B6" s="21" t="s">
        <v>226</v>
      </c>
      <c r="C6" s="54"/>
      <c r="D6" s="4" t="s">
        <v>22</v>
      </c>
      <c r="E6" s="6">
        <v>42196</v>
      </c>
      <c r="F6" s="4" t="s">
        <v>31</v>
      </c>
      <c r="G6" s="27">
        <v>0</v>
      </c>
      <c r="I6" s="31">
        <v>0</v>
      </c>
      <c r="K6" s="78">
        <v>2.5</v>
      </c>
      <c r="L6" s="78">
        <v>2.5499999999999998</v>
      </c>
      <c r="M6" s="28">
        <f>AVERAGE(J6:L6)</f>
        <v>2.5249999999999999</v>
      </c>
      <c r="N6" s="28">
        <f>STDEV(J6:L6)</f>
        <v>3.5355339059327251E-2</v>
      </c>
      <c r="O6" s="84">
        <v>2.69</v>
      </c>
      <c r="P6" s="26">
        <f t="shared" ref="P6:P47" si="0">10^((3.31*(LOG(M6)))+0.611)</f>
        <v>87.596181731007292</v>
      </c>
      <c r="T6" s="25" t="s">
        <v>224</v>
      </c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ht="38.25">
      <c r="A7" s="46" t="s">
        <v>223</v>
      </c>
      <c r="B7" s="47" t="s">
        <v>226</v>
      </c>
      <c r="C7" s="54"/>
      <c r="D7" s="46" t="s">
        <v>21</v>
      </c>
      <c r="E7" s="48">
        <v>42196</v>
      </c>
      <c r="F7" s="46" t="s">
        <v>31</v>
      </c>
      <c r="G7" s="49">
        <v>0</v>
      </c>
      <c r="H7" s="49"/>
      <c r="I7" s="50">
        <v>0</v>
      </c>
      <c r="J7" s="80">
        <v>2.56</v>
      </c>
      <c r="K7" s="80">
        <v>2.56</v>
      </c>
      <c r="L7" s="80"/>
      <c r="M7" s="28">
        <f t="shared" ref="M7:M9" si="1">AVERAGE(J7:L7)</f>
        <v>2.56</v>
      </c>
      <c r="N7" s="28">
        <f t="shared" ref="N7:N9" si="2">STDEV(J7:L7)</f>
        <v>0</v>
      </c>
      <c r="O7" s="84">
        <v>2.5299999999999998</v>
      </c>
      <c r="P7" s="26">
        <f t="shared" si="0"/>
        <v>91.679932565690308</v>
      </c>
      <c r="T7" s="51" t="s">
        <v>224</v>
      </c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ht="44" customHeight="1">
      <c r="A8" s="4" t="s">
        <v>223</v>
      </c>
      <c r="B8" s="21" t="s">
        <v>226</v>
      </c>
      <c r="C8" s="54"/>
      <c r="D8" s="4" t="s">
        <v>94</v>
      </c>
      <c r="E8" s="6">
        <v>42196</v>
      </c>
      <c r="F8" s="4" t="s">
        <v>31</v>
      </c>
      <c r="G8" s="27">
        <v>0</v>
      </c>
      <c r="I8" s="31">
        <v>0</v>
      </c>
      <c r="J8" s="78">
        <v>2.5099999999999998</v>
      </c>
      <c r="K8" s="78">
        <v>2.5099999999999998</v>
      </c>
      <c r="M8" s="28">
        <f t="shared" si="1"/>
        <v>2.5099999999999998</v>
      </c>
      <c r="N8" s="28">
        <f t="shared" si="2"/>
        <v>0</v>
      </c>
      <c r="O8" s="84">
        <v>2.44</v>
      </c>
      <c r="P8" s="26">
        <f t="shared" si="0"/>
        <v>85.885533573899892</v>
      </c>
      <c r="T8" s="25" t="s">
        <v>224</v>
      </c>
    </row>
    <row r="9" spans="1:30" ht="38.25">
      <c r="A9" s="46" t="s">
        <v>223</v>
      </c>
      <c r="B9" s="47" t="s">
        <v>226</v>
      </c>
      <c r="C9" s="54"/>
      <c r="D9" s="46" t="s">
        <v>23</v>
      </c>
      <c r="E9" s="48">
        <v>42196</v>
      </c>
      <c r="F9" s="46" t="s">
        <v>31</v>
      </c>
      <c r="G9" s="49">
        <v>0</v>
      </c>
      <c r="H9" s="49"/>
      <c r="I9" s="50">
        <v>0</v>
      </c>
      <c r="J9" s="80">
        <v>2.19</v>
      </c>
      <c r="K9" s="80">
        <v>2.14</v>
      </c>
      <c r="L9" s="80"/>
      <c r="M9" s="28">
        <f t="shared" si="1"/>
        <v>2.165</v>
      </c>
      <c r="N9" s="28">
        <f t="shared" si="2"/>
        <v>3.5355339059327251E-2</v>
      </c>
      <c r="O9" s="84">
        <v>2.2799999999999998</v>
      </c>
      <c r="P9" s="26">
        <f t="shared" si="0"/>
        <v>52.646032953724003</v>
      </c>
      <c r="T9" s="51" t="s">
        <v>224</v>
      </c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s="58" customFormat="1">
      <c r="A10" s="57" t="s">
        <v>375</v>
      </c>
      <c r="B10" s="68" t="s">
        <v>354</v>
      </c>
      <c r="C10" s="57">
        <v>1</v>
      </c>
      <c r="D10" s="57" t="s">
        <v>21</v>
      </c>
      <c r="E10" s="75">
        <v>42298</v>
      </c>
      <c r="F10" s="57" t="s">
        <v>31</v>
      </c>
      <c r="G10" s="70">
        <v>0</v>
      </c>
      <c r="H10" s="76">
        <v>1128.129117259552</v>
      </c>
      <c r="I10" s="71">
        <f t="shared" ref="I10:I73" si="3">AVERAGE(G10:H10)</f>
        <v>564.064558629776</v>
      </c>
      <c r="J10" s="81"/>
      <c r="K10" s="81">
        <v>2.56</v>
      </c>
      <c r="L10" s="81">
        <v>2.46</v>
      </c>
      <c r="M10" s="72">
        <f t="shared" ref="M10:M47" si="4">AVERAGE(J10:L10)</f>
        <v>2.5099999999999998</v>
      </c>
      <c r="N10" s="72">
        <f t="shared" ref="N10:N47" si="5">STDEV(J10:L10)</f>
        <v>7.0710678118654821E-2</v>
      </c>
      <c r="O10" s="84">
        <v>2.3199999999999998</v>
      </c>
      <c r="P10" s="73">
        <f t="shared" si="0"/>
        <v>85.885533573899892</v>
      </c>
      <c r="T10" s="74"/>
      <c r="U10" s="57"/>
      <c r="V10" s="57"/>
      <c r="W10" s="57"/>
      <c r="X10" s="57"/>
      <c r="Y10" s="57"/>
      <c r="Z10" s="57"/>
      <c r="AA10" s="57"/>
      <c r="AB10" s="57"/>
      <c r="AC10" s="57"/>
      <c r="AD10" s="57"/>
    </row>
    <row r="11" spans="1:30" s="58" customFormat="1">
      <c r="A11" s="57" t="s">
        <v>357</v>
      </c>
      <c r="B11" s="68" t="s">
        <v>354</v>
      </c>
      <c r="C11" s="57">
        <v>1</v>
      </c>
      <c r="D11" s="57" t="s">
        <v>16</v>
      </c>
      <c r="E11" s="75">
        <v>42298</v>
      </c>
      <c r="F11" s="57" t="s">
        <v>31</v>
      </c>
      <c r="G11" s="70">
        <v>0</v>
      </c>
      <c r="H11" s="76">
        <v>1128.129117259552</v>
      </c>
      <c r="I11" s="71">
        <f t="shared" si="3"/>
        <v>564.064558629776</v>
      </c>
      <c r="J11" s="81"/>
      <c r="K11" s="81">
        <v>2.7</v>
      </c>
      <c r="L11" s="81">
        <v>2.79</v>
      </c>
      <c r="M11" s="72">
        <f t="shared" si="4"/>
        <v>2.7450000000000001</v>
      </c>
      <c r="N11" s="72">
        <f t="shared" si="5"/>
        <v>6.3639610306789177E-2</v>
      </c>
      <c r="O11" s="84">
        <v>2.56</v>
      </c>
      <c r="P11" s="73">
        <f t="shared" si="0"/>
        <v>115.49818897189537</v>
      </c>
      <c r="T11" s="74"/>
      <c r="U11" s="57"/>
      <c r="V11" s="57"/>
      <c r="W11" s="57"/>
      <c r="X11" s="57"/>
      <c r="Y11" s="57"/>
      <c r="Z11" s="57"/>
      <c r="AA11" s="57"/>
      <c r="AB11" s="57"/>
      <c r="AC11" s="57"/>
      <c r="AD11" s="57"/>
    </row>
    <row r="12" spans="1:30" s="58" customFormat="1">
      <c r="A12" s="4" t="s">
        <v>372</v>
      </c>
      <c r="B12" s="21" t="s">
        <v>354</v>
      </c>
      <c r="C12" s="57">
        <v>1</v>
      </c>
      <c r="D12" s="4" t="s">
        <v>21</v>
      </c>
      <c r="E12" s="59">
        <v>42298</v>
      </c>
      <c r="F12" s="4" t="s">
        <v>31</v>
      </c>
      <c r="G12" s="27">
        <v>0</v>
      </c>
      <c r="H12" s="63">
        <v>1128.129117259552</v>
      </c>
      <c r="I12" s="31">
        <f t="shared" si="3"/>
        <v>564.064558629776</v>
      </c>
      <c r="J12" s="78"/>
      <c r="K12" s="78">
        <v>2.46</v>
      </c>
      <c r="L12" s="78">
        <v>2.41</v>
      </c>
      <c r="M12" s="28">
        <f t="shared" si="4"/>
        <v>2.4350000000000001</v>
      </c>
      <c r="N12" s="28">
        <f t="shared" si="5"/>
        <v>3.5355339059327251E-2</v>
      </c>
      <c r="O12" s="84">
        <v>2.54</v>
      </c>
      <c r="P12" s="73">
        <f t="shared" si="0"/>
        <v>77.680421956238803</v>
      </c>
      <c r="Q12"/>
      <c r="R12"/>
      <c r="S12"/>
      <c r="T12" s="25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58" customFormat="1">
      <c r="A13" s="4" t="s">
        <v>355</v>
      </c>
      <c r="B13" s="21" t="s">
        <v>354</v>
      </c>
      <c r="C13" s="57">
        <v>1</v>
      </c>
      <c r="D13" s="4" t="s">
        <v>320</v>
      </c>
      <c r="E13" s="59">
        <v>42298</v>
      </c>
      <c r="F13" s="4" t="s">
        <v>31</v>
      </c>
      <c r="G13" s="27">
        <v>0</v>
      </c>
      <c r="H13" s="63">
        <v>1128.129117259552</v>
      </c>
      <c r="I13" s="31">
        <f t="shared" si="3"/>
        <v>564.064558629776</v>
      </c>
      <c r="J13" s="78"/>
      <c r="K13" s="78">
        <v>2.31</v>
      </c>
      <c r="L13" s="78">
        <v>2.27</v>
      </c>
      <c r="M13" s="28">
        <f t="shared" si="4"/>
        <v>2.29</v>
      </c>
      <c r="N13" s="28">
        <f t="shared" si="5"/>
        <v>2.8284271247461926E-2</v>
      </c>
      <c r="O13" s="84">
        <v>2.21</v>
      </c>
      <c r="P13" s="73">
        <f t="shared" si="0"/>
        <v>63.395064281510365</v>
      </c>
      <c r="Q13" s="39"/>
      <c r="R13"/>
      <c r="S13" s="39"/>
      <c r="T13" s="25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58" customFormat="1">
      <c r="A14" s="57" t="s">
        <v>371</v>
      </c>
      <c r="B14" s="68" t="s">
        <v>354</v>
      </c>
      <c r="C14" s="57">
        <v>1</v>
      </c>
      <c r="D14" s="57" t="s">
        <v>21</v>
      </c>
      <c r="E14" s="75">
        <v>42298</v>
      </c>
      <c r="F14" s="57" t="s">
        <v>31</v>
      </c>
      <c r="G14" s="70">
        <v>0</v>
      </c>
      <c r="H14" s="76">
        <v>1128.129117259552</v>
      </c>
      <c r="I14" s="71">
        <f t="shared" si="3"/>
        <v>564.064558629776</v>
      </c>
      <c r="J14" s="81">
        <v>2.13</v>
      </c>
      <c r="K14" s="81"/>
      <c r="L14" s="81">
        <v>2.1</v>
      </c>
      <c r="M14" s="72">
        <f t="shared" si="4"/>
        <v>2.1150000000000002</v>
      </c>
      <c r="N14" s="72">
        <f t="shared" si="5"/>
        <v>2.1213203435596288E-2</v>
      </c>
      <c r="O14" s="84">
        <v>2.2400000000000002</v>
      </c>
      <c r="P14" s="73">
        <f t="shared" si="0"/>
        <v>48.727859061985377</v>
      </c>
      <c r="T14" s="74"/>
      <c r="U14" s="57"/>
      <c r="V14" s="57"/>
      <c r="W14" s="57"/>
      <c r="X14" s="57"/>
      <c r="Y14" s="57"/>
      <c r="Z14" s="57"/>
      <c r="AA14" s="57"/>
      <c r="AB14" s="57"/>
      <c r="AC14" s="57"/>
      <c r="AD14" s="57"/>
    </row>
    <row r="15" spans="1:30" s="58" customFormat="1">
      <c r="A15" s="4" t="s">
        <v>370</v>
      </c>
      <c r="B15" s="21" t="s">
        <v>354</v>
      </c>
      <c r="C15" s="57">
        <v>1</v>
      </c>
      <c r="D15" s="4" t="s">
        <v>21</v>
      </c>
      <c r="E15" s="59">
        <v>42298</v>
      </c>
      <c r="F15" s="4" t="s">
        <v>31</v>
      </c>
      <c r="G15" s="27">
        <v>0</v>
      </c>
      <c r="H15" s="63">
        <v>1128.129117259552</v>
      </c>
      <c r="I15" s="31">
        <f t="shared" si="3"/>
        <v>564.064558629776</v>
      </c>
      <c r="J15" s="78">
        <v>2.79</v>
      </c>
      <c r="K15" s="78">
        <v>2.78</v>
      </c>
      <c r="L15" s="78"/>
      <c r="M15" s="28">
        <f t="shared" si="4"/>
        <v>2.7850000000000001</v>
      </c>
      <c r="N15" s="28">
        <f t="shared" si="5"/>
        <v>7.0710678118656384E-3</v>
      </c>
      <c r="O15" s="84">
        <v>2.75</v>
      </c>
      <c r="P15" s="73">
        <f t="shared" si="0"/>
        <v>121.16338847405083</v>
      </c>
      <c r="Q15"/>
      <c r="R15"/>
      <c r="S15"/>
      <c r="T15" s="25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58" customFormat="1">
      <c r="A16" s="4" t="s">
        <v>356</v>
      </c>
      <c r="B16" s="21" t="s">
        <v>354</v>
      </c>
      <c r="C16" s="57">
        <v>1</v>
      </c>
      <c r="D16" s="4" t="s">
        <v>21</v>
      </c>
      <c r="E16" s="59">
        <v>42298</v>
      </c>
      <c r="F16" s="4" t="s">
        <v>31</v>
      </c>
      <c r="G16" s="27">
        <v>0</v>
      </c>
      <c r="H16" s="63">
        <v>1128.129117259552</v>
      </c>
      <c r="I16" s="31">
        <f t="shared" si="3"/>
        <v>564.064558629776</v>
      </c>
      <c r="J16" s="78">
        <v>2.66</v>
      </c>
      <c r="K16" s="78"/>
      <c r="L16" s="78">
        <v>2.67</v>
      </c>
      <c r="M16" s="28">
        <f t="shared" si="4"/>
        <v>2.665</v>
      </c>
      <c r="N16" s="28">
        <f t="shared" si="5"/>
        <v>7.0710678118653244E-3</v>
      </c>
      <c r="O16" s="84">
        <v>2.63</v>
      </c>
      <c r="P16" s="73">
        <f t="shared" si="0"/>
        <v>104.72678617354116</v>
      </c>
      <c r="Q16"/>
      <c r="R16"/>
      <c r="S16"/>
      <c r="T16" s="25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58" customFormat="1">
      <c r="A17" s="57" t="s">
        <v>80</v>
      </c>
      <c r="B17" s="68" t="s">
        <v>81</v>
      </c>
      <c r="C17" s="57">
        <v>1</v>
      </c>
      <c r="D17" s="57" t="s">
        <v>53</v>
      </c>
      <c r="E17" s="69">
        <v>42187</v>
      </c>
      <c r="F17" s="57" t="s">
        <v>31</v>
      </c>
      <c r="G17" s="70">
        <v>0</v>
      </c>
      <c r="H17" s="70">
        <v>1787</v>
      </c>
      <c r="I17" s="71">
        <f t="shared" si="3"/>
        <v>893.5</v>
      </c>
      <c r="J17" s="81">
        <v>2.57</v>
      </c>
      <c r="K17" s="81">
        <v>2.4900000000000002</v>
      </c>
      <c r="L17" s="81"/>
      <c r="M17" s="72">
        <f t="shared" si="4"/>
        <v>2.5300000000000002</v>
      </c>
      <c r="N17" s="72">
        <f t="shared" si="5"/>
        <v>5.6568542494923539E-2</v>
      </c>
      <c r="O17" s="84">
        <v>2.68</v>
      </c>
      <c r="P17" s="73">
        <f t="shared" si="0"/>
        <v>88.171641281128387</v>
      </c>
      <c r="T17" s="74" t="s">
        <v>70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s="58" customFormat="1">
      <c r="A18" s="4" t="s">
        <v>373</v>
      </c>
      <c r="B18" s="21" t="s">
        <v>374</v>
      </c>
      <c r="C18" s="57">
        <v>1</v>
      </c>
      <c r="D18" s="4" t="s">
        <v>320</v>
      </c>
      <c r="E18" s="59">
        <v>42298</v>
      </c>
      <c r="F18" s="4" t="s">
        <v>31</v>
      </c>
      <c r="G18" s="27">
        <v>0</v>
      </c>
      <c r="H18" s="27">
        <v>1787</v>
      </c>
      <c r="I18" s="31">
        <f t="shared" si="3"/>
        <v>893.5</v>
      </c>
      <c r="J18" s="78"/>
      <c r="K18" s="78">
        <v>2.72</v>
      </c>
      <c r="L18" s="78">
        <v>2.72</v>
      </c>
      <c r="M18" s="28">
        <f t="shared" si="4"/>
        <v>2.72</v>
      </c>
      <c r="N18" s="28">
        <f t="shared" si="5"/>
        <v>0</v>
      </c>
      <c r="O18" s="84">
        <v>2.67</v>
      </c>
      <c r="P18" s="73">
        <f t="shared" si="0"/>
        <v>112.05289265196565</v>
      </c>
      <c r="Q18"/>
      <c r="R18"/>
      <c r="S18"/>
      <c r="T18" s="25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s="58" customFormat="1">
      <c r="A19" s="4" t="s">
        <v>364</v>
      </c>
      <c r="B19" s="21" t="s">
        <v>336</v>
      </c>
      <c r="C19" s="57">
        <v>1</v>
      </c>
      <c r="D19" s="4" t="s">
        <v>21</v>
      </c>
      <c r="E19" s="59">
        <v>42298</v>
      </c>
      <c r="F19" s="4" t="s">
        <v>31</v>
      </c>
      <c r="G19" s="63">
        <v>1128.129117259552</v>
      </c>
      <c r="H19" s="27">
        <v>1458</v>
      </c>
      <c r="I19" s="31">
        <f t="shared" si="3"/>
        <v>1293.064558629776</v>
      </c>
      <c r="J19" s="78"/>
      <c r="K19" s="78">
        <v>2.38</v>
      </c>
      <c r="L19" s="78">
        <v>2.44</v>
      </c>
      <c r="M19" s="28">
        <f t="shared" si="4"/>
        <v>2.41</v>
      </c>
      <c r="N19" s="28">
        <f t="shared" si="5"/>
        <v>4.2426406871192889E-2</v>
      </c>
      <c r="O19" s="84">
        <v>2.31</v>
      </c>
      <c r="P19" s="73">
        <f t="shared" si="0"/>
        <v>75.071727715989212</v>
      </c>
      <c r="Q19"/>
      <c r="R19"/>
      <c r="S19"/>
      <c r="T19" s="25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s="58" customFormat="1">
      <c r="A20" s="57" t="s">
        <v>367</v>
      </c>
      <c r="B20" s="68" t="s">
        <v>336</v>
      </c>
      <c r="C20" s="57">
        <v>1</v>
      </c>
      <c r="D20" s="57" t="s">
        <v>320</v>
      </c>
      <c r="E20" s="75">
        <v>42298</v>
      </c>
      <c r="F20" s="57" t="s">
        <v>31</v>
      </c>
      <c r="G20" s="76">
        <v>1128.129117259552</v>
      </c>
      <c r="H20" s="70">
        <v>1458</v>
      </c>
      <c r="I20" s="71">
        <f t="shared" si="3"/>
        <v>1293.064558629776</v>
      </c>
      <c r="J20" s="81"/>
      <c r="K20" s="81">
        <v>2.23</v>
      </c>
      <c r="L20" s="81">
        <v>2.29</v>
      </c>
      <c r="M20" s="72">
        <f t="shared" si="4"/>
        <v>2.2599999999999998</v>
      </c>
      <c r="N20" s="72">
        <f t="shared" si="5"/>
        <v>4.2426406871192889E-2</v>
      </c>
      <c r="O20" s="84">
        <v>2.46</v>
      </c>
      <c r="P20" s="73">
        <f t="shared" si="0"/>
        <v>60.687456167771181</v>
      </c>
      <c r="T20" s="74"/>
      <c r="U20" s="57"/>
      <c r="V20" s="57"/>
      <c r="W20" s="57"/>
      <c r="X20" s="57"/>
      <c r="Y20" s="57"/>
      <c r="Z20" s="57"/>
      <c r="AA20" s="57"/>
      <c r="AB20" s="57"/>
      <c r="AC20" s="57"/>
      <c r="AD20" s="57"/>
    </row>
    <row r="21" spans="1:30" s="58" customFormat="1">
      <c r="A21" s="57" t="s">
        <v>369</v>
      </c>
      <c r="B21" s="68" t="s">
        <v>336</v>
      </c>
      <c r="C21" s="57">
        <v>1</v>
      </c>
      <c r="D21" s="57" t="s">
        <v>321</v>
      </c>
      <c r="E21" s="75">
        <v>42298</v>
      </c>
      <c r="F21" s="57" t="s">
        <v>31</v>
      </c>
      <c r="G21" s="76">
        <v>1128.129117259552</v>
      </c>
      <c r="H21" s="70">
        <v>1458</v>
      </c>
      <c r="I21" s="71">
        <f t="shared" si="3"/>
        <v>1293.064558629776</v>
      </c>
      <c r="J21" s="81"/>
      <c r="K21" s="81">
        <v>2.12</v>
      </c>
      <c r="L21" s="81">
        <v>2.17</v>
      </c>
      <c r="M21" s="72">
        <f t="shared" si="4"/>
        <v>2.145</v>
      </c>
      <c r="N21" s="72">
        <f t="shared" si="5"/>
        <v>3.5355339059327251E-2</v>
      </c>
      <c r="O21" s="84">
        <v>2.3199999999999998</v>
      </c>
      <c r="P21" s="73">
        <f t="shared" si="0"/>
        <v>51.053362548923786</v>
      </c>
      <c r="T21" s="74"/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spans="1:30" s="58" customFormat="1">
      <c r="A22" s="57" t="s">
        <v>358</v>
      </c>
      <c r="B22" s="68" t="s">
        <v>336</v>
      </c>
      <c r="C22" s="57">
        <v>1</v>
      </c>
      <c r="D22" s="57" t="s">
        <v>21</v>
      </c>
      <c r="E22" s="75">
        <v>42298</v>
      </c>
      <c r="F22" s="57" t="s">
        <v>31</v>
      </c>
      <c r="G22" s="76">
        <v>1128.129117259552</v>
      </c>
      <c r="H22" s="70">
        <v>1458</v>
      </c>
      <c r="I22" s="71">
        <f t="shared" si="3"/>
        <v>1293.064558629776</v>
      </c>
      <c r="J22" s="81"/>
      <c r="K22" s="81">
        <v>2.6</v>
      </c>
      <c r="L22" s="81">
        <v>2.56</v>
      </c>
      <c r="M22" s="72">
        <f t="shared" si="4"/>
        <v>2.58</v>
      </c>
      <c r="N22" s="72">
        <f t="shared" si="5"/>
        <v>2.8284271247461926E-2</v>
      </c>
      <c r="O22" s="84">
        <v>2.37</v>
      </c>
      <c r="P22" s="73">
        <f t="shared" si="0"/>
        <v>94.072183983207808</v>
      </c>
      <c r="T22" s="74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 s="58" customFormat="1">
      <c r="A23" s="4" t="s">
        <v>335</v>
      </c>
      <c r="B23" s="21" t="s">
        <v>336</v>
      </c>
      <c r="C23" s="57">
        <v>1</v>
      </c>
      <c r="D23" s="4" t="s">
        <v>320</v>
      </c>
      <c r="E23" s="59">
        <v>42298</v>
      </c>
      <c r="F23" s="4" t="s">
        <v>31</v>
      </c>
      <c r="G23" s="63">
        <v>1128.129117259552</v>
      </c>
      <c r="H23" s="27">
        <v>1458</v>
      </c>
      <c r="I23" s="31">
        <f t="shared" si="3"/>
        <v>1293.064558629776</v>
      </c>
      <c r="J23" s="78"/>
      <c r="K23" s="78">
        <v>2.4700000000000002</v>
      </c>
      <c r="L23" s="78">
        <v>2.5099999999999998</v>
      </c>
      <c r="M23" s="28">
        <f t="shared" si="4"/>
        <v>2.4900000000000002</v>
      </c>
      <c r="N23" s="28">
        <f t="shared" si="5"/>
        <v>2.8284271247461613E-2</v>
      </c>
      <c r="O23" s="84">
        <v>2.41</v>
      </c>
      <c r="P23" s="73">
        <f t="shared" si="0"/>
        <v>83.641119858148173</v>
      </c>
      <c r="Q23" s="39"/>
      <c r="R23"/>
      <c r="S23" s="39"/>
      <c r="T23" s="25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s="58" customFormat="1">
      <c r="A24" s="4" t="s">
        <v>368</v>
      </c>
      <c r="B24" s="21" t="s">
        <v>336</v>
      </c>
      <c r="C24" s="57">
        <v>1</v>
      </c>
      <c r="D24" s="4" t="s">
        <v>320</v>
      </c>
      <c r="E24" s="59">
        <v>42298</v>
      </c>
      <c r="F24" s="4" t="s">
        <v>31</v>
      </c>
      <c r="G24" s="63">
        <v>1128.129117259552</v>
      </c>
      <c r="H24" s="27">
        <v>1458</v>
      </c>
      <c r="I24" s="31">
        <f t="shared" si="3"/>
        <v>1293.064558629776</v>
      </c>
      <c r="J24" s="78">
        <v>2.4300000000000002</v>
      </c>
      <c r="K24" s="78">
        <v>2.4</v>
      </c>
      <c r="L24" s="78"/>
      <c r="M24" s="28">
        <f t="shared" si="4"/>
        <v>2.415</v>
      </c>
      <c r="N24" s="28">
        <f t="shared" si="5"/>
        <v>2.12132034355966E-2</v>
      </c>
      <c r="O24" s="84">
        <v>2.48</v>
      </c>
      <c r="P24" s="73">
        <f t="shared" si="0"/>
        <v>75.588498255635045</v>
      </c>
      <c r="Q24"/>
      <c r="R24"/>
      <c r="S24"/>
      <c r="T24" s="25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s="58" customFormat="1">
      <c r="A25" s="57" t="s">
        <v>366</v>
      </c>
      <c r="B25" s="68" t="s">
        <v>336</v>
      </c>
      <c r="C25" s="57">
        <v>1</v>
      </c>
      <c r="D25" s="57" t="s">
        <v>21</v>
      </c>
      <c r="E25" s="75">
        <v>42298</v>
      </c>
      <c r="F25" s="57" t="s">
        <v>31</v>
      </c>
      <c r="G25" s="76">
        <v>1128.129117259552</v>
      </c>
      <c r="H25" s="70">
        <v>1458</v>
      </c>
      <c r="I25" s="71">
        <f t="shared" si="3"/>
        <v>1293.064558629776</v>
      </c>
      <c r="J25" s="81"/>
      <c r="K25" s="81">
        <v>2.65</v>
      </c>
      <c r="L25" s="81">
        <v>2.68</v>
      </c>
      <c r="M25" s="72">
        <f t="shared" si="4"/>
        <v>2.665</v>
      </c>
      <c r="N25" s="72">
        <f t="shared" si="5"/>
        <v>2.12132034355966E-2</v>
      </c>
      <c r="O25" s="84">
        <v>2.5099999999999998</v>
      </c>
      <c r="P25" s="73">
        <f t="shared" si="0"/>
        <v>104.72678617354116</v>
      </c>
      <c r="T25" s="74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spans="1:30" s="58" customFormat="1">
      <c r="A26" s="4" t="s">
        <v>346</v>
      </c>
      <c r="B26" s="21" t="s">
        <v>336</v>
      </c>
      <c r="C26" s="57">
        <v>1</v>
      </c>
      <c r="D26" s="4" t="s">
        <v>321</v>
      </c>
      <c r="E26" s="59">
        <v>42298</v>
      </c>
      <c r="F26" s="4" t="s">
        <v>31</v>
      </c>
      <c r="G26" s="63">
        <v>1128.129117259552</v>
      </c>
      <c r="H26" s="27">
        <v>1458</v>
      </c>
      <c r="I26" s="31">
        <f t="shared" si="3"/>
        <v>1293.064558629776</v>
      </c>
      <c r="J26" s="78">
        <v>2.44</v>
      </c>
      <c r="K26" s="78">
        <v>2.46</v>
      </c>
      <c r="L26" s="78">
        <v>2.48</v>
      </c>
      <c r="M26" s="28">
        <f t="shared" si="4"/>
        <v>2.4600000000000004</v>
      </c>
      <c r="N26" s="28">
        <f t="shared" si="5"/>
        <v>2.0000000000000018E-2</v>
      </c>
      <c r="O26" s="84"/>
      <c r="P26" s="73">
        <f t="shared" si="0"/>
        <v>80.351724968409059</v>
      </c>
      <c r="Q26"/>
      <c r="R26"/>
      <c r="S26"/>
      <c r="T26" s="25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s="58" customFormat="1">
      <c r="A27" s="4" t="s">
        <v>365</v>
      </c>
      <c r="B27" s="21" t="s">
        <v>336</v>
      </c>
      <c r="C27" s="57">
        <v>1</v>
      </c>
      <c r="D27" s="4" t="s">
        <v>21</v>
      </c>
      <c r="E27" s="59">
        <v>42298</v>
      </c>
      <c r="F27" s="4" t="s">
        <v>31</v>
      </c>
      <c r="G27" s="63">
        <v>1128.129117259552</v>
      </c>
      <c r="H27" s="27">
        <v>1458</v>
      </c>
      <c r="I27" s="31">
        <f t="shared" si="3"/>
        <v>1293.064558629776</v>
      </c>
      <c r="J27" s="78">
        <v>2.34</v>
      </c>
      <c r="K27" s="78"/>
      <c r="L27" s="78">
        <v>2.33</v>
      </c>
      <c r="M27" s="28">
        <f t="shared" si="4"/>
        <v>2.335</v>
      </c>
      <c r="N27" s="28">
        <f t="shared" si="5"/>
        <v>7.0710678118653244E-3</v>
      </c>
      <c r="O27" s="84">
        <v>2.39</v>
      </c>
      <c r="P27" s="73">
        <f t="shared" si="0"/>
        <v>67.61290393395862</v>
      </c>
      <c r="Q27"/>
      <c r="R27"/>
      <c r="S27"/>
      <c r="T27" s="25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s="58" customFormat="1">
      <c r="A28" s="57" t="s">
        <v>376</v>
      </c>
      <c r="B28" s="68" t="s">
        <v>333</v>
      </c>
      <c r="C28" s="57">
        <v>2</v>
      </c>
      <c r="D28" s="57" t="s">
        <v>320</v>
      </c>
      <c r="E28" s="75">
        <v>42298</v>
      </c>
      <c r="F28" s="57" t="s">
        <v>31</v>
      </c>
      <c r="G28" s="70">
        <v>1458</v>
      </c>
      <c r="H28" s="70">
        <v>1787</v>
      </c>
      <c r="I28" s="71">
        <f t="shared" si="3"/>
        <v>1622.5</v>
      </c>
      <c r="J28" s="81">
        <v>2.63</v>
      </c>
      <c r="K28" s="81">
        <v>2.5499999999999998</v>
      </c>
      <c r="L28" s="81"/>
      <c r="M28" s="72">
        <f t="shared" si="4"/>
        <v>2.59</v>
      </c>
      <c r="N28" s="72">
        <f t="shared" si="5"/>
        <v>5.6568542494923851E-2</v>
      </c>
      <c r="O28" s="84">
        <v>2.38</v>
      </c>
      <c r="P28" s="73">
        <f t="shared" si="0"/>
        <v>95.28449116458566</v>
      </c>
      <c r="T28" s="74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 spans="1:30" s="58" customFormat="1">
      <c r="A29" s="57" t="s">
        <v>334</v>
      </c>
      <c r="B29" s="68" t="s">
        <v>333</v>
      </c>
      <c r="C29" s="57">
        <v>2</v>
      </c>
      <c r="D29" s="57" t="s">
        <v>321</v>
      </c>
      <c r="E29" s="75">
        <v>42298</v>
      </c>
      <c r="F29" s="57" t="s">
        <v>31</v>
      </c>
      <c r="G29" s="70">
        <v>1458</v>
      </c>
      <c r="H29" s="70">
        <v>1787</v>
      </c>
      <c r="I29" s="71">
        <f t="shared" si="3"/>
        <v>1622.5</v>
      </c>
      <c r="J29" s="81"/>
      <c r="K29" s="81">
        <v>2.59</v>
      </c>
      <c r="L29" s="81">
        <v>2.5099999999999998</v>
      </c>
      <c r="M29" s="72">
        <f t="shared" si="4"/>
        <v>2.5499999999999998</v>
      </c>
      <c r="N29" s="72">
        <f t="shared" si="5"/>
        <v>5.6568542494923851E-2</v>
      </c>
      <c r="O29" s="84">
        <v>2.4</v>
      </c>
      <c r="P29" s="73">
        <f t="shared" si="0"/>
        <v>90.499878727120972</v>
      </c>
    </row>
    <row r="30" spans="1:30" s="58" customFormat="1">
      <c r="A30" s="57" t="s">
        <v>337</v>
      </c>
      <c r="B30" s="68" t="s">
        <v>333</v>
      </c>
      <c r="C30" s="57">
        <v>2</v>
      </c>
      <c r="D30" s="57" t="s">
        <v>325</v>
      </c>
      <c r="E30" s="75">
        <v>42298</v>
      </c>
      <c r="F30" s="57" t="s">
        <v>31</v>
      </c>
      <c r="G30" s="70">
        <v>1458</v>
      </c>
      <c r="H30" s="70">
        <v>1787</v>
      </c>
      <c r="I30" s="71">
        <f t="shared" si="3"/>
        <v>1622.5</v>
      </c>
      <c r="J30" s="81">
        <v>2.38</v>
      </c>
      <c r="K30" s="81">
        <v>2.44</v>
      </c>
      <c r="L30" s="81"/>
      <c r="M30" s="72">
        <f t="shared" si="4"/>
        <v>2.41</v>
      </c>
      <c r="N30" s="72">
        <f t="shared" si="5"/>
        <v>4.2426406871192889E-2</v>
      </c>
      <c r="O30" s="84">
        <v>2.57</v>
      </c>
      <c r="P30" s="73">
        <f t="shared" si="0"/>
        <v>75.071727715989212</v>
      </c>
      <c r="T30" s="74"/>
      <c r="U30" s="57"/>
      <c r="V30" s="57"/>
      <c r="W30" s="57"/>
      <c r="X30" s="57"/>
      <c r="Y30" s="57"/>
      <c r="Z30" s="57"/>
      <c r="AA30" s="57"/>
      <c r="AB30" s="57"/>
      <c r="AC30" s="57"/>
      <c r="AD30" s="57"/>
    </row>
    <row r="31" spans="1:30" s="58" customFormat="1">
      <c r="A31" s="4" t="s">
        <v>340</v>
      </c>
      <c r="B31" s="21" t="s">
        <v>333</v>
      </c>
      <c r="C31" s="57">
        <v>2</v>
      </c>
      <c r="D31" s="4" t="s">
        <v>21</v>
      </c>
      <c r="E31" s="59">
        <v>42298</v>
      </c>
      <c r="F31" s="4" t="s">
        <v>31</v>
      </c>
      <c r="G31" s="27">
        <v>1458</v>
      </c>
      <c r="H31" s="27">
        <v>1787</v>
      </c>
      <c r="I31" s="31">
        <f t="shared" si="3"/>
        <v>1622.5</v>
      </c>
      <c r="J31" s="78">
        <v>2.4500000000000002</v>
      </c>
      <c r="K31" s="78"/>
      <c r="L31" s="78">
        <v>2.4</v>
      </c>
      <c r="M31" s="28">
        <f t="shared" si="4"/>
        <v>2.4249999999999998</v>
      </c>
      <c r="N31" s="28">
        <f t="shared" si="5"/>
        <v>3.5355339059327563E-2</v>
      </c>
      <c r="O31" s="84">
        <v>2.54</v>
      </c>
      <c r="P31" s="73">
        <f t="shared" si="0"/>
        <v>76.629478348117118</v>
      </c>
      <c r="Q31"/>
      <c r="R31"/>
      <c r="S31"/>
      <c r="T31" s="25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s="58" customFormat="1">
      <c r="A32" s="4" t="s">
        <v>332</v>
      </c>
      <c r="B32" s="21" t="s">
        <v>333</v>
      </c>
      <c r="C32" s="57">
        <v>2</v>
      </c>
      <c r="D32" s="4" t="s">
        <v>325</v>
      </c>
      <c r="E32" s="59">
        <v>42298</v>
      </c>
      <c r="F32" s="4" t="s">
        <v>31</v>
      </c>
      <c r="G32" s="27">
        <v>1458</v>
      </c>
      <c r="H32" s="27">
        <v>1787</v>
      </c>
      <c r="I32" s="31">
        <f t="shared" si="3"/>
        <v>1622.5</v>
      </c>
      <c r="J32" s="78">
        <v>2.57</v>
      </c>
      <c r="K32" s="78"/>
      <c r="L32" s="78">
        <v>2.62</v>
      </c>
      <c r="M32" s="28">
        <f t="shared" si="4"/>
        <v>2.5949999999999998</v>
      </c>
      <c r="N32" s="28">
        <f t="shared" si="5"/>
        <v>3.5355339059327563E-2</v>
      </c>
      <c r="O32" s="84">
        <v>2.5</v>
      </c>
      <c r="P32" s="73">
        <f t="shared" si="0"/>
        <v>95.894714131452233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58" customFormat="1">
      <c r="A33" s="57" t="s">
        <v>345</v>
      </c>
      <c r="B33" s="68" t="s">
        <v>333</v>
      </c>
      <c r="C33" s="57">
        <v>2</v>
      </c>
      <c r="D33" s="57" t="s">
        <v>320</v>
      </c>
      <c r="E33" s="75">
        <v>42298</v>
      </c>
      <c r="F33" s="57" t="s">
        <v>31</v>
      </c>
      <c r="G33" s="70">
        <v>1458</v>
      </c>
      <c r="H33" s="70">
        <v>1787</v>
      </c>
      <c r="I33" s="71">
        <f t="shared" si="3"/>
        <v>1622.5</v>
      </c>
      <c r="J33" s="81">
        <v>2.52</v>
      </c>
      <c r="K33" s="81">
        <v>2.56</v>
      </c>
      <c r="L33" s="81"/>
      <c r="M33" s="72">
        <f t="shared" si="4"/>
        <v>2.54</v>
      </c>
      <c r="N33" s="72">
        <f t="shared" si="5"/>
        <v>2.8284271247461926E-2</v>
      </c>
      <c r="O33" s="84">
        <v>2.69</v>
      </c>
      <c r="P33" s="73">
        <f t="shared" si="0"/>
        <v>89.330466510741147</v>
      </c>
      <c r="T33" s="74"/>
      <c r="U33" s="57"/>
      <c r="V33" s="57"/>
      <c r="W33" s="57"/>
      <c r="X33" s="57"/>
      <c r="Y33" s="57"/>
      <c r="Z33" s="57"/>
      <c r="AA33" s="57"/>
      <c r="AB33" s="57"/>
      <c r="AC33" s="57"/>
      <c r="AD33" s="57"/>
    </row>
    <row r="34" spans="1:30" s="58" customFormat="1">
      <c r="A34" s="4" t="s">
        <v>342</v>
      </c>
      <c r="B34" s="21" t="s">
        <v>333</v>
      </c>
      <c r="C34" s="57">
        <v>2</v>
      </c>
      <c r="D34" s="4" t="s">
        <v>325</v>
      </c>
      <c r="E34" s="59">
        <v>42298</v>
      </c>
      <c r="F34" s="4" t="s">
        <v>31</v>
      </c>
      <c r="G34" s="27">
        <v>1458</v>
      </c>
      <c r="H34" s="27">
        <v>1787</v>
      </c>
      <c r="I34" s="31">
        <f t="shared" si="3"/>
        <v>1622.5</v>
      </c>
      <c r="J34" s="78">
        <v>2.59</v>
      </c>
      <c r="K34" s="78">
        <v>2.57</v>
      </c>
      <c r="L34" s="78"/>
      <c r="M34" s="28">
        <f t="shared" si="4"/>
        <v>2.58</v>
      </c>
      <c r="N34" s="28">
        <f t="shared" si="5"/>
        <v>1.4142135623730963E-2</v>
      </c>
      <c r="O34" s="84">
        <v>2.62</v>
      </c>
      <c r="P34" s="73">
        <f t="shared" si="0"/>
        <v>94.072183983207808</v>
      </c>
      <c r="Q34"/>
      <c r="R34"/>
      <c r="S34"/>
      <c r="T34" s="25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s="58" customFormat="1">
      <c r="A35" s="57" t="s">
        <v>349</v>
      </c>
      <c r="B35" s="68" t="s">
        <v>333</v>
      </c>
      <c r="C35" s="57">
        <v>2</v>
      </c>
      <c r="D35" s="57" t="s">
        <v>321</v>
      </c>
      <c r="E35" s="75">
        <v>42298</v>
      </c>
      <c r="F35" s="57" t="s">
        <v>31</v>
      </c>
      <c r="G35" s="70">
        <v>1458</v>
      </c>
      <c r="H35" s="70">
        <v>1787</v>
      </c>
      <c r="I35" s="71">
        <f t="shared" si="3"/>
        <v>1622.5</v>
      </c>
      <c r="J35" s="81">
        <v>2.4</v>
      </c>
      <c r="K35" s="81">
        <v>2.38</v>
      </c>
      <c r="L35" s="81"/>
      <c r="M35" s="72">
        <f t="shared" si="4"/>
        <v>2.3899999999999997</v>
      </c>
      <c r="N35" s="72">
        <f t="shared" si="5"/>
        <v>1.4142135623730963E-2</v>
      </c>
      <c r="O35" s="84">
        <v>2.2599999999999998</v>
      </c>
      <c r="P35" s="73">
        <f t="shared" si="0"/>
        <v>73.029285584602718</v>
      </c>
      <c r="T35" s="74"/>
      <c r="U35" s="57"/>
      <c r="V35" s="57"/>
      <c r="W35" s="57"/>
      <c r="X35" s="57"/>
      <c r="Y35" s="57"/>
      <c r="Z35" s="57"/>
      <c r="AA35" s="57"/>
      <c r="AB35" s="57"/>
      <c r="AC35" s="57"/>
      <c r="AD35" s="57"/>
    </row>
    <row r="36" spans="1:30" s="58" customFormat="1">
      <c r="A36" s="4" t="s">
        <v>377</v>
      </c>
      <c r="B36" s="21" t="s">
        <v>333</v>
      </c>
      <c r="C36" s="57">
        <v>2</v>
      </c>
      <c r="D36" s="4" t="s">
        <v>321</v>
      </c>
      <c r="E36" s="59">
        <v>42298</v>
      </c>
      <c r="F36" s="4" t="s">
        <v>31</v>
      </c>
      <c r="G36" s="27">
        <v>1458</v>
      </c>
      <c r="H36" s="27">
        <v>1787</v>
      </c>
      <c r="I36" s="31">
        <f t="shared" si="3"/>
        <v>1622.5</v>
      </c>
      <c r="J36" s="78">
        <v>2.78</v>
      </c>
      <c r="K36" s="78">
        <v>2.79</v>
      </c>
      <c r="L36" s="78"/>
      <c r="M36" s="28">
        <f t="shared" si="4"/>
        <v>2.7850000000000001</v>
      </c>
      <c r="N36" s="28">
        <f t="shared" si="5"/>
        <v>7.0710678118656384E-3</v>
      </c>
      <c r="O36" s="84">
        <v>2.75</v>
      </c>
      <c r="P36" s="73">
        <f t="shared" si="0"/>
        <v>121.16338847405083</v>
      </c>
      <c r="Q36"/>
      <c r="R36"/>
      <c r="S36"/>
      <c r="T36" s="25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58" customFormat="1">
      <c r="A37" s="57" t="s">
        <v>351</v>
      </c>
      <c r="B37" s="68" t="s">
        <v>333</v>
      </c>
      <c r="C37" s="57">
        <v>2</v>
      </c>
      <c r="D37" s="57" t="s">
        <v>325</v>
      </c>
      <c r="E37" s="75">
        <v>42298</v>
      </c>
      <c r="F37" s="57" t="s">
        <v>31</v>
      </c>
      <c r="G37" s="70">
        <v>1458</v>
      </c>
      <c r="H37" s="70">
        <v>1787</v>
      </c>
      <c r="I37" s="71">
        <f t="shared" si="3"/>
        <v>1622.5</v>
      </c>
      <c r="J37" s="81">
        <v>2.64</v>
      </c>
      <c r="K37" s="81">
        <v>2.63</v>
      </c>
      <c r="L37" s="81"/>
      <c r="M37" s="72">
        <f t="shared" si="4"/>
        <v>2.6349999999999998</v>
      </c>
      <c r="N37" s="72">
        <f t="shared" si="5"/>
        <v>7.0710678118656384E-3</v>
      </c>
      <c r="O37" s="84">
        <v>2.85</v>
      </c>
      <c r="P37" s="73">
        <f t="shared" si="0"/>
        <v>100.87507037316401</v>
      </c>
      <c r="T37" s="74"/>
      <c r="U37" s="57"/>
      <c r="V37" s="57"/>
      <c r="W37" s="57"/>
      <c r="X37" s="57"/>
      <c r="Y37" s="57"/>
      <c r="Z37" s="57"/>
      <c r="AA37" s="57"/>
      <c r="AB37" s="57"/>
      <c r="AC37" s="57"/>
      <c r="AD37" s="57"/>
    </row>
    <row r="38" spans="1:30" s="58" customFormat="1">
      <c r="A38" s="4" t="s">
        <v>344</v>
      </c>
      <c r="B38" s="21" t="s">
        <v>333</v>
      </c>
      <c r="C38" s="57">
        <v>2</v>
      </c>
      <c r="D38" s="4" t="s">
        <v>320</v>
      </c>
      <c r="E38" s="59">
        <v>42298</v>
      </c>
      <c r="F38" s="4" t="s">
        <v>31</v>
      </c>
      <c r="G38" s="27">
        <v>1458</v>
      </c>
      <c r="H38" s="27">
        <v>1787</v>
      </c>
      <c r="I38" s="31">
        <f t="shared" si="3"/>
        <v>1622.5</v>
      </c>
      <c r="J38" s="78">
        <v>2.69</v>
      </c>
      <c r="K38" s="78">
        <v>2.68</v>
      </c>
      <c r="L38" s="78"/>
      <c r="M38" s="28">
        <f t="shared" si="4"/>
        <v>2.6850000000000001</v>
      </c>
      <c r="N38" s="28">
        <f t="shared" si="5"/>
        <v>7.0710678118653244E-3</v>
      </c>
      <c r="O38" s="84">
        <v>2.63</v>
      </c>
      <c r="P38" s="73">
        <f t="shared" si="0"/>
        <v>107.35087780936044</v>
      </c>
      <c r="Q38"/>
      <c r="R38"/>
      <c r="S38"/>
      <c r="T38" s="25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58" customFormat="1">
      <c r="A39" s="4" t="s">
        <v>343</v>
      </c>
      <c r="B39" s="21" t="s">
        <v>333</v>
      </c>
      <c r="C39" s="57">
        <v>2</v>
      </c>
      <c r="D39" s="4" t="s">
        <v>21</v>
      </c>
      <c r="E39" s="59">
        <v>42298</v>
      </c>
      <c r="F39" s="4" t="s">
        <v>31</v>
      </c>
      <c r="G39" s="27">
        <v>1458</v>
      </c>
      <c r="H39" s="27">
        <v>1787</v>
      </c>
      <c r="I39" s="31">
        <f t="shared" si="3"/>
        <v>1622.5</v>
      </c>
      <c r="J39" s="78">
        <v>2.31</v>
      </c>
      <c r="K39" s="78">
        <v>2.31</v>
      </c>
      <c r="L39" s="78"/>
      <c r="M39" s="28">
        <f t="shared" si="4"/>
        <v>2.31</v>
      </c>
      <c r="N39" s="28">
        <f t="shared" si="5"/>
        <v>0</v>
      </c>
      <c r="O39" s="84">
        <v>2.2000000000000002</v>
      </c>
      <c r="P39" s="73">
        <f t="shared" si="0"/>
        <v>65.246264663379819</v>
      </c>
      <c r="Q39"/>
      <c r="R39"/>
      <c r="S39"/>
      <c r="T39" s="25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58" customFormat="1">
      <c r="A40" s="4" t="s">
        <v>339</v>
      </c>
      <c r="B40" s="21" t="s">
        <v>333</v>
      </c>
      <c r="C40" s="57">
        <v>2</v>
      </c>
      <c r="D40" s="4" t="s">
        <v>21</v>
      </c>
      <c r="E40" s="59">
        <v>42298</v>
      </c>
      <c r="F40" s="4" t="s">
        <v>31</v>
      </c>
      <c r="G40" s="27">
        <v>1458</v>
      </c>
      <c r="H40" s="27">
        <v>1787</v>
      </c>
      <c r="I40" s="31">
        <f t="shared" si="3"/>
        <v>1622.5</v>
      </c>
      <c r="J40" s="78"/>
      <c r="K40" s="78">
        <v>2.57</v>
      </c>
      <c r="L40" s="78">
        <v>2.57</v>
      </c>
      <c r="M40" s="28">
        <f t="shared" si="4"/>
        <v>2.57</v>
      </c>
      <c r="N40" s="28">
        <f t="shared" si="5"/>
        <v>0</v>
      </c>
      <c r="O40" s="84">
        <v>2.66</v>
      </c>
      <c r="P40" s="73">
        <f t="shared" si="0"/>
        <v>92.870682728331374</v>
      </c>
      <c r="Q40" s="39"/>
      <c r="R40"/>
      <c r="S40" s="39"/>
      <c r="T40" s="25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58" customFormat="1">
      <c r="A41" s="4" t="s">
        <v>341</v>
      </c>
      <c r="B41" s="21" t="s">
        <v>333</v>
      </c>
      <c r="C41" s="57">
        <v>2</v>
      </c>
      <c r="D41" s="4" t="s">
        <v>320</v>
      </c>
      <c r="E41" s="59">
        <v>42298</v>
      </c>
      <c r="F41" s="4" t="s">
        <v>31</v>
      </c>
      <c r="G41" s="27">
        <v>1458</v>
      </c>
      <c r="H41" s="27">
        <v>1787</v>
      </c>
      <c r="I41" s="31">
        <f t="shared" si="3"/>
        <v>1622.5</v>
      </c>
      <c r="J41" s="78"/>
      <c r="K41" s="78">
        <v>2.38</v>
      </c>
      <c r="L41" s="78">
        <v>2.38</v>
      </c>
      <c r="M41" s="28">
        <f t="shared" si="4"/>
        <v>2.38</v>
      </c>
      <c r="N41" s="28">
        <f t="shared" si="5"/>
        <v>0</v>
      </c>
      <c r="O41" s="84">
        <v>2.34</v>
      </c>
      <c r="P41" s="73">
        <f t="shared" si="0"/>
        <v>72.022754661441738</v>
      </c>
      <c r="Q41"/>
      <c r="R41"/>
      <c r="S41"/>
      <c r="T41" s="25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58" customFormat="1">
      <c r="A42" s="57" t="s">
        <v>338</v>
      </c>
      <c r="B42" s="68" t="s">
        <v>333</v>
      </c>
      <c r="C42" s="57">
        <v>2</v>
      </c>
      <c r="D42" s="57" t="s">
        <v>21</v>
      </c>
      <c r="E42" s="75">
        <v>42298</v>
      </c>
      <c r="F42" s="57" t="s">
        <v>31</v>
      </c>
      <c r="G42" s="70">
        <v>1458</v>
      </c>
      <c r="H42" s="70">
        <v>1787</v>
      </c>
      <c r="I42" s="71">
        <f t="shared" si="3"/>
        <v>1622.5</v>
      </c>
      <c r="J42" s="81">
        <v>2.17</v>
      </c>
      <c r="K42" s="81"/>
      <c r="L42" s="81">
        <v>2.17</v>
      </c>
      <c r="M42" s="72">
        <f t="shared" si="4"/>
        <v>2.17</v>
      </c>
      <c r="N42" s="72">
        <f t="shared" si="5"/>
        <v>0</v>
      </c>
      <c r="O42" s="84">
        <v>2.02</v>
      </c>
      <c r="P42" s="73">
        <f t="shared" si="0"/>
        <v>53.04955180141981</v>
      </c>
      <c r="T42" s="74"/>
      <c r="U42" s="57"/>
      <c r="V42" s="57"/>
      <c r="W42" s="57"/>
      <c r="X42" s="57"/>
      <c r="Y42" s="57"/>
      <c r="Z42" s="57"/>
      <c r="AA42" s="57"/>
      <c r="AB42" s="57"/>
      <c r="AC42" s="57"/>
      <c r="AD42" s="57"/>
    </row>
    <row r="43" spans="1:30" s="58" customFormat="1">
      <c r="A43" s="57" t="s">
        <v>331</v>
      </c>
      <c r="B43" s="68" t="s">
        <v>327</v>
      </c>
      <c r="C43" s="57">
        <v>2</v>
      </c>
      <c r="D43" s="57" t="s">
        <v>321</v>
      </c>
      <c r="E43" s="75">
        <v>42298</v>
      </c>
      <c r="F43" s="57" t="s">
        <v>31</v>
      </c>
      <c r="G43" s="70">
        <v>1787</v>
      </c>
      <c r="H43" s="70">
        <v>2116</v>
      </c>
      <c r="I43" s="71">
        <f t="shared" si="3"/>
        <v>1951.5</v>
      </c>
      <c r="J43" s="81">
        <v>2.39</v>
      </c>
      <c r="K43" s="81"/>
      <c r="L43" s="81">
        <v>2.3199999999999998</v>
      </c>
      <c r="M43" s="72">
        <f t="shared" si="4"/>
        <v>2.355</v>
      </c>
      <c r="N43" s="72">
        <f t="shared" si="5"/>
        <v>4.9497474683058526E-2</v>
      </c>
      <c r="O43" s="84">
        <v>2.5099999999999998</v>
      </c>
      <c r="P43" s="73">
        <f t="shared" si="0"/>
        <v>69.548844183905089</v>
      </c>
    </row>
    <row r="44" spans="1:30" s="58" customFormat="1">
      <c r="A44" s="4" t="s">
        <v>328</v>
      </c>
      <c r="B44" s="21" t="s">
        <v>327</v>
      </c>
      <c r="C44" s="57">
        <v>2</v>
      </c>
      <c r="D44" s="4" t="s">
        <v>21</v>
      </c>
      <c r="E44" s="59">
        <v>42298</v>
      </c>
      <c r="F44" s="4" t="s">
        <v>31</v>
      </c>
      <c r="G44" s="27">
        <v>1787</v>
      </c>
      <c r="H44" s="27">
        <v>2116</v>
      </c>
      <c r="I44" s="31">
        <f t="shared" si="3"/>
        <v>1951.5</v>
      </c>
      <c r="J44" s="78">
        <v>2.58</v>
      </c>
      <c r="K44" s="78">
        <v>2.5299999999999998</v>
      </c>
      <c r="L44" s="78"/>
      <c r="M44" s="28">
        <f t="shared" si="4"/>
        <v>2.5549999999999997</v>
      </c>
      <c r="N44" s="28">
        <f t="shared" si="5"/>
        <v>3.5355339059327563E-2</v>
      </c>
      <c r="O44" s="84">
        <v>2.44</v>
      </c>
      <c r="P44" s="73">
        <f t="shared" si="0"/>
        <v>91.088572026319866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58" customFormat="1">
      <c r="A45" s="4" t="s">
        <v>348</v>
      </c>
      <c r="B45" s="21" t="s">
        <v>327</v>
      </c>
      <c r="C45" s="57">
        <v>2</v>
      </c>
      <c r="D45" s="4" t="s">
        <v>321</v>
      </c>
      <c r="E45" s="59">
        <v>42298</v>
      </c>
      <c r="F45" s="4" t="s">
        <v>31</v>
      </c>
      <c r="G45" s="27">
        <v>1787</v>
      </c>
      <c r="H45" s="27">
        <v>2116</v>
      </c>
      <c r="I45" s="31">
        <f t="shared" si="3"/>
        <v>1951.5</v>
      </c>
      <c r="J45" s="78">
        <v>2.39</v>
      </c>
      <c r="K45" s="78">
        <v>2.4300000000000002</v>
      </c>
      <c r="L45" s="78"/>
      <c r="M45" s="28">
        <f t="shared" si="4"/>
        <v>2.41</v>
      </c>
      <c r="N45" s="28">
        <f t="shared" si="5"/>
        <v>2.8284271247461926E-2</v>
      </c>
      <c r="O45" s="84">
        <v>2.29</v>
      </c>
      <c r="P45" s="73">
        <f t="shared" si="0"/>
        <v>75.071727715989212</v>
      </c>
      <c r="Q45"/>
      <c r="R45"/>
      <c r="S45"/>
      <c r="T45" s="25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s="58" customFormat="1">
      <c r="A46" s="4" t="s">
        <v>350</v>
      </c>
      <c r="B46" s="21" t="s">
        <v>327</v>
      </c>
      <c r="C46" s="57">
        <v>2</v>
      </c>
      <c r="D46" s="4" t="s">
        <v>21</v>
      </c>
      <c r="E46" s="59">
        <v>42298</v>
      </c>
      <c r="F46" s="4" t="s">
        <v>31</v>
      </c>
      <c r="G46" s="27">
        <v>1787</v>
      </c>
      <c r="H46" s="27">
        <v>2116</v>
      </c>
      <c r="I46" s="31">
        <f t="shared" si="3"/>
        <v>1951.5</v>
      </c>
      <c r="J46" s="78">
        <v>2.29</v>
      </c>
      <c r="K46" s="78"/>
      <c r="L46" s="78">
        <v>2.2799999999999998</v>
      </c>
      <c r="M46" s="28">
        <f t="shared" si="4"/>
        <v>2.2850000000000001</v>
      </c>
      <c r="N46" s="28">
        <f t="shared" si="5"/>
        <v>7.0710678118656384E-3</v>
      </c>
      <c r="O46" s="84">
        <v>2.2599999999999998</v>
      </c>
      <c r="P46" s="73">
        <f t="shared" si="0"/>
        <v>62.938057749963988</v>
      </c>
      <c r="Q46"/>
      <c r="R46"/>
      <c r="S46"/>
      <c r="T46" s="25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s="58" customFormat="1">
      <c r="A47" s="57" t="s">
        <v>347</v>
      </c>
      <c r="B47" s="68" t="s">
        <v>327</v>
      </c>
      <c r="C47" s="57">
        <v>2</v>
      </c>
      <c r="D47" s="57" t="s">
        <v>321</v>
      </c>
      <c r="E47" s="75">
        <v>42298</v>
      </c>
      <c r="F47" s="57" t="s">
        <v>31</v>
      </c>
      <c r="G47" s="70">
        <v>1787</v>
      </c>
      <c r="H47" s="70">
        <v>2116</v>
      </c>
      <c r="I47" s="71">
        <f t="shared" si="3"/>
        <v>1951.5</v>
      </c>
      <c r="J47" s="81">
        <v>2.39</v>
      </c>
      <c r="K47" s="81">
        <v>2.39</v>
      </c>
      <c r="L47" s="81"/>
      <c r="M47" s="72">
        <f t="shared" si="4"/>
        <v>2.39</v>
      </c>
      <c r="N47" s="72">
        <f t="shared" si="5"/>
        <v>0</v>
      </c>
      <c r="O47" s="84">
        <v>2.61</v>
      </c>
      <c r="P47" s="73">
        <f t="shared" si="0"/>
        <v>73.029285584602718</v>
      </c>
      <c r="T47" s="74"/>
      <c r="U47" s="57"/>
      <c r="V47" s="57"/>
      <c r="W47" s="57"/>
      <c r="X47" s="57"/>
      <c r="Y47" s="57"/>
      <c r="Z47" s="57"/>
      <c r="AA47" s="57"/>
      <c r="AB47" s="57"/>
      <c r="AC47" s="57"/>
      <c r="AD47" s="57"/>
    </row>
    <row r="48" spans="1:30" s="58" customFormat="1">
      <c r="A48" s="4" t="s">
        <v>329</v>
      </c>
      <c r="B48" s="21" t="s">
        <v>327</v>
      </c>
      <c r="C48" s="57">
        <v>2</v>
      </c>
      <c r="D48" s="4" t="s">
        <v>330</v>
      </c>
      <c r="E48" s="59">
        <v>42298</v>
      </c>
      <c r="F48" s="4" t="s">
        <v>31</v>
      </c>
      <c r="G48" s="27">
        <v>1787</v>
      </c>
      <c r="H48" s="27">
        <v>2116</v>
      </c>
      <c r="I48" s="31">
        <f t="shared" si="3"/>
        <v>1951.5</v>
      </c>
      <c r="J48" s="78"/>
      <c r="K48" s="78"/>
      <c r="L48" s="78"/>
      <c r="M48" s="28"/>
      <c r="N48" s="28"/>
      <c r="O48" s="84"/>
      <c r="P48" s="73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58" customFormat="1">
      <c r="A49" s="57" t="s">
        <v>352</v>
      </c>
      <c r="B49" s="68" t="s">
        <v>353</v>
      </c>
      <c r="C49" s="57">
        <v>2</v>
      </c>
      <c r="D49" s="57" t="s">
        <v>325</v>
      </c>
      <c r="E49" s="75">
        <v>42298</v>
      </c>
      <c r="F49" s="57" t="s">
        <v>31</v>
      </c>
      <c r="G49" s="70">
        <v>2116</v>
      </c>
      <c r="H49" s="70">
        <v>2446</v>
      </c>
      <c r="I49" s="71">
        <f t="shared" si="3"/>
        <v>2281</v>
      </c>
      <c r="J49" s="81"/>
      <c r="K49" s="81">
        <v>2.3199999999999998</v>
      </c>
      <c r="L49" s="81">
        <v>2.2599999999999998</v>
      </c>
      <c r="M49" s="72">
        <f t="shared" ref="M49:M67" si="6">AVERAGE(J49:L49)</f>
        <v>2.29</v>
      </c>
      <c r="N49" s="72">
        <f t="shared" ref="N49:N66" si="7">STDEV(J49:L49)</f>
        <v>4.2426406871192889E-2</v>
      </c>
      <c r="O49" s="84">
        <v>2.16</v>
      </c>
      <c r="P49" s="73">
        <f t="shared" ref="P49:P67" si="8">10^((3.31*(LOG(M49)))+0.611)</f>
        <v>63.395064281510365</v>
      </c>
      <c r="T49" s="74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  <row r="50" spans="1:30" s="58" customFormat="1">
      <c r="A50" s="4" t="s">
        <v>84</v>
      </c>
      <c r="B50" s="21" t="s">
        <v>121</v>
      </c>
      <c r="C50" s="57">
        <v>2</v>
      </c>
      <c r="D50" s="4" t="s">
        <v>53</v>
      </c>
      <c r="E50" s="6">
        <v>42187</v>
      </c>
      <c r="F50" s="4" t="s">
        <v>31</v>
      </c>
      <c r="G50" s="27">
        <v>2446</v>
      </c>
      <c r="H50" s="27">
        <v>2775</v>
      </c>
      <c r="I50" s="31">
        <f t="shared" si="3"/>
        <v>2610.5</v>
      </c>
      <c r="J50" s="78">
        <v>2.5</v>
      </c>
      <c r="K50" s="78">
        <v>2.58</v>
      </c>
      <c r="L50" s="78"/>
      <c r="M50" s="28">
        <f t="shared" si="6"/>
        <v>2.54</v>
      </c>
      <c r="N50" s="28">
        <f t="shared" si="7"/>
        <v>5.6568542494923851E-2</v>
      </c>
      <c r="O50" s="84"/>
      <c r="P50" s="73">
        <f t="shared" si="8"/>
        <v>89.330466510741147</v>
      </c>
      <c r="Q50"/>
      <c r="R50"/>
      <c r="S50" s="92"/>
      <c r="T50" s="25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spans="1:30" s="58" customFormat="1">
      <c r="A51" s="4" t="s">
        <v>359</v>
      </c>
      <c r="B51" s="21" t="s">
        <v>360</v>
      </c>
      <c r="C51" s="54">
        <v>3</v>
      </c>
      <c r="D51" s="4" t="s">
        <v>16</v>
      </c>
      <c r="E51" s="59">
        <v>42298</v>
      </c>
      <c r="F51" s="4" t="s">
        <v>31</v>
      </c>
      <c r="G51" s="27">
        <v>2775</v>
      </c>
      <c r="H51" s="27">
        <v>3104</v>
      </c>
      <c r="I51" s="31">
        <f t="shared" si="3"/>
        <v>2939.5</v>
      </c>
      <c r="J51" s="78"/>
      <c r="K51" s="78">
        <v>2.46</v>
      </c>
      <c r="L51" s="78">
        <v>2.42</v>
      </c>
      <c r="M51" s="28">
        <f t="shared" si="6"/>
        <v>2.44</v>
      </c>
      <c r="N51" s="28">
        <f t="shared" si="7"/>
        <v>2.8284271247461926E-2</v>
      </c>
      <c r="O51" s="84">
        <v>2.35</v>
      </c>
      <c r="P51" s="73">
        <f t="shared" si="8"/>
        <v>78.20964690656038</v>
      </c>
      <c r="Q51"/>
      <c r="R51"/>
      <c r="S51" s="92"/>
      <c r="T51" s="25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spans="1:30" s="58" customFormat="1">
      <c r="A52" s="4" t="s">
        <v>495</v>
      </c>
      <c r="B52" s="21" t="s">
        <v>360</v>
      </c>
      <c r="C52" s="54">
        <v>3</v>
      </c>
      <c r="D52" s="4" t="s">
        <v>22</v>
      </c>
      <c r="E52" s="59">
        <v>42302</v>
      </c>
      <c r="F52" s="4" t="s">
        <v>31</v>
      </c>
      <c r="G52" s="27">
        <v>2775</v>
      </c>
      <c r="H52" s="27">
        <v>3104</v>
      </c>
      <c r="I52" s="31">
        <f t="shared" si="3"/>
        <v>2939.5</v>
      </c>
      <c r="J52" s="78"/>
      <c r="K52" s="78">
        <v>2.58</v>
      </c>
      <c r="L52" s="78">
        <v>2.6</v>
      </c>
      <c r="M52" s="28">
        <f t="shared" si="6"/>
        <v>2.59</v>
      </c>
      <c r="N52" s="28">
        <f t="shared" si="7"/>
        <v>1.4142135623730963E-2</v>
      </c>
      <c r="O52" s="84">
        <v>2.64</v>
      </c>
      <c r="P52" s="73">
        <f t="shared" si="8"/>
        <v>95.28449116458566</v>
      </c>
      <c r="Q52"/>
      <c r="R52"/>
      <c r="S52" s="108"/>
      <c r="T52"/>
      <c r="U52"/>
      <c r="V52"/>
      <c r="W52"/>
      <c r="X52"/>
      <c r="Y52"/>
      <c r="Z52"/>
      <c r="AA52"/>
      <c r="AB52"/>
      <c r="AC52"/>
      <c r="AD52"/>
    </row>
    <row r="53" spans="1:30" s="58" customFormat="1">
      <c r="A53" s="57" t="s">
        <v>494</v>
      </c>
      <c r="B53" s="68" t="s">
        <v>360</v>
      </c>
      <c r="C53" s="54">
        <v>3</v>
      </c>
      <c r="D53" s="57" t="s">
        <v>60</v>
      </c>
      <c r="E53" s="75">
        <v>42302</v>
      </c>
      <c r="F53" s="57" t="s">
        <v>31</v>
      </c>
      <c r="G53" s="70">
        <v>2775</v>
      </c>
      <c r="H53" s="70">
        <v>3104</v>
      </c>
      <c r="I53" s="71">
        <f t="shared" si="3"/>
        <v>2939.5</v>
      </c>
      <c r="J53" s="81">
        <v>2.54</v>
      </c>
      <c r="K53" s="81">
        <v>2.5299999999999998</v>
      </c>
      <c r="L53" s="81"/>
      <c r="M53" s="72">
        <f t="shared" si="6"/>
        <v>2.5350000000000001</v>
      </c>
      <c r="N53" s="72">
        <f t="shared" si="7"/>
        <v>7.0710678118656384E-3</v>
      </c>
      <c r="O53" s="84">
        <v>2.7</v>
      </c>
      <c r="P53" s="73">
        <f t="shared" si="8"/>
        <v>88.749733934701709</v>
      </c>
      <c r="S53" s="92"/>
    </row>
    <row r="54" spans="1:30" s="58" customFormat="1">
      <c r="A54" s="4" t="s">
        <v>361</v>
      </c>
      <c r="B54" s="21" t="s">
        <v>360</v>
      </c>
      <c r="C54" s="54">
        <v>3</v>
      </c>
      <c r="D54" s="4" t="s">
        <v>321</v>
      </c>
      <c r="E54" s="59">
        <v>42298</v>
      </c>
      <c r="F54" s="4" t="s">
        <v>31</v>
      </c>
      <c r="G54" s="27">
        <v>2775</v>
      </c>
      <c r="H54" s="27">
        <v>3104</v>
      </c>
      <c r="I54" s="31">
        <f t="shared" si="3"/>
        <v>2939.5</v>
      </c>
      <c r="J54" s="78"/>
      <c r="K54" s="78">
        <v>2.57</v>
      </c>
      <c r="L54" s="78">
        <v>2.57</v>
      </c>
      <c r="M54" s="28">
        <f t="shared" si="6"/>
        <v>2.57</v>
      </c>
      <c r="N54" s="28">
        <f t="shared" si="7"/>
        <v>0</v>
      </c>
      <c r="O54" s="84">
        <v>2.59</v>
      </c>
      <c r="P54" s="73">
        <f t="shared" si="8"/>
        <v>92.870682728331374</v>
      </c>
      <c r="Q54"/>
      <c r="R54"/>
      <c r="S54" s="92"/>
      <c r="T54" s="25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spans="1:30" s="58" customFormat="1">
      <c r="A55" s="57" t="s">
        <v>439</v>
      </c>
      <c r="B55" s="68" t="s">
        <v>438</v>
      </c>
      <c r="C55" s="54">
        <v>3</v>
      </c>
      <c r="D55" s="57" t="s">
        <v>16</v>
      </c>
      <c r="E55" s="75">
        <v>42302</v>
      </c>
      <c r="F55" s="57" t="s">
        <v>31</v>
      </c>
      <c r="G55" s="70">
        <v>3434</v>
      </c>
      <c r="H55" s="70">
        <v>3763</v>
      </c>
      <c r="I55" s="71">
        <f t="shared" si="3"/>
        <v>3598.5</v>
      </c>
      <c r="J55" s="81">
        <v>2.54</v>
      </c>
      <c r="K55" s="81"/>
      <c r="L55" s="81">
        <v>2.48</v>
      </c>
      <c r="M55" s="72">
        <f t="shared" si="6"/>
        <v>2.5099999999999998</v>
      </c>
      <c r="N55" s="72">
        <f t="shared" si="7"/>
        <v>4.2426406871192889E-2</v>
      </c>
      <c r="O55" s="84">
        <v>2.65</v>
      </c>
      <c r="P55" s="73">
        <f t="shared" si="8"/>
        <v>85.885533573899892</v>
      </c>
      <c r="S55" s="92"/>
      <c r="T55" s="74"/>
      <c r="U55" s="57"/>
      <c r="V55" s="57"/>
      <c r="W55" s="57"/>
      <c r="X55" s="57"/>
      <c r="Y55" s="57"/>
      <c r="Z55" s="57"/>
      <c r="AA55" s="57"/>
      <c r="AB55" s="57"/>
      <c r="AC55" s="57"/>
      <c r="AD55" s="57"/>
    </row>
    <row r="56" spans="1:30" s="58" customFormat="1">
      <c r="A56" s="57" t="s">
        <v>381</v>
      </c>
      <c r="B56" s="68" t="s">
        <v>363</v>
      </c>
      <c r="C56" s="54">
        <v>3</v>
      </c>
      <c r="D56" s="57" t="s">
        <v>23</v>
      </c>
      <c r="E56" s="75">
        <v>42298</v>
      </c>
      <c r="F56" s="57" t="s">
        <v>31</v>
      </c>
      <c r="G56" s="70">
        <v>4422</v>
      </c>
      <c r="H56" s="70">
        <v>4751</v>
      </c>
      <c r="I56" s="71">
        <f t="shared" si="3"/>
        <v>4586.5</v>
      </c>
      <c r="J56" s="81"/>
      <c r="K56" s="81">
        <v>2.5</v>
      </c>
      <c r="L56" s="81">
        <v>2.42</v>
      </c>
      <c r="M56" s="72">
        <f t="shared" si="6"/>
        <v>2.46</v>
      </c>
      <c r="N56" s="72">
        <f t="shared" si="7"/>
        <v>5.6568542494923851E-2</v>
      </c>
      <c r="O56" s="84">
        <v>2.67</v>
      </c>
      <c r="P56" s="73">
        <f t="shared" si="8"/>
        <v>80.351724968409059</v>
      </c>
      <c r="S56" s="92"/>
      <c r="T56" s="74"/>
      <c r="U56" s="57"/>
      <c r="V56" s="57"/>
      <c r="W56" s="57"/>
      <c r="X56" s="57"/>
      <c r="Y56" s="57"/>
      <c r="Z56" s="57"/>
      <c r="AA56" s="57"/>
      <c r="AB56" s="57"/>
      <c r="AC56" s="57"/>
      <c r="AD56" s="57"/>
    </row>
    <row r="57" spans="1:30" s="58" customFormat="1">
      <c r="A57" s="57" t="s">
        <v>362</v>
      </c>
      <c r="B57" s="68" t="s">
        <v>363</v>
      </c>
      <c r="C57" s="54">
        <v>3</v>
      </c>
      <c r="D57" s="57" t="s">
        <v>21</v>
      </c>
      <c r="E57" s="75">
        <v>42298</v>
      </c>
      <c r="F57" s="57" t="s">
        <v>31</v>
      </c>
      <c r="G57" s="70">
        <v>4422</v>
      </c>
      <c r="H57" s="70">
        <v>4751</v>
      </c>
      <c r="I57" s="71">
        <f t="shared" si="3"/>
        <v>4586.5</v>
      </c>
      <c r="J57" s="81"/>
      <c r="K57" s="81">
        <v>2.5</v>
      </c>
      <c r="L57" s="81">
        <v>2.5299999999999998</v>
      </c>
      <c r="M57" s="72">
        <f t="shared" si="6"/>
        <v>2.5149999999999997</v>
      </c>
      <c r="N57" s="72">
        <f t="shared" si="7"/>
        <v>2.1213203435596288E-2</v>
      </c>
      <c r="O57" s="84">
        <v>2.38</v>
      </c>
      <c r="P57" s="73">
        <f t="shared" si="8"/>
        <v>86.453134685954439</v>
      </c>
      <c r="T57" s="74"/>
      <c r="U57" s="57"/>
      <c r="V57" s="57"/>
      <c r="W57" s="57"/>
      <c r="X57" s="57"/>
      <c r="Y57" s="57"/>
      <c r="Z57" s="57"/>
      <c r="AA57" s="57"/>
      <c r="AB57" s="57"/>
      <c r="AC57" s="57"/>
      <c r="AD57" s="57"/>
    </row>
    <row r="58" spans="1:30" s="58" customFormat="1">
      <c r="A58" s="57" t="s">
        <v>111</v>
      </c>
      <c r="B58" s="68" t="s">
        <v>123</v>
      </c>
      <c r="C58" s="57">
        <v>4</v>
      </c>
      <c r="D58" s="57" t="s">
        <v>94</v>
      </c>
      <c r="E58" s="69">
        <v>42187</v>
      </c>
      <c r="F58" s="57" t="s">
        <v>31</v>
      </c>
      <c r="G58" s="70">
        <v>4751</v>
      </c>
      <c r="H58" s="70">
        <v>5081</v>
      </c>
      <c r="I58" s="71">
        <f t="shared" si="3"/>
        <v>4916</v>
      </c>
      <c r="J58" s="81">
        <v>1.81</v>
      </c>
      <c r="K58" s="81">
        <v>1.97</v>
      </c>
      <c r="L58" s="81"/>
      <c r="M58" s="72">
        <f t="shared" si="6"/>
        <v>1.8900000000000001</v>
      </c>
      <c r="N58" s="72">
        <f t="shared" si="7"/>
        <v>0.11313708498984755</v>
      </c>
      <c r="O58" s="84"/>
      <c r="P58" s="73">
        <f t="shared" si="8"/>
        <v>33.580609294372231</v>
      </c>
      <c r="T58" s="74"/>
      <c r="U58" s="57"/>
      <c r="V58" s="57"/>
      <c r="W58" s="57"/>
      <c r="X58" s="57"/>
      <c r="Y58" s="57"/>
      <c r="Z58" s="57"/>
      <c r="AA58" s="57"/>
      <c r="AB58" s="57"/>
      <c r="AC58" s="57"/>
      <c r="AD58" s="57"/>
    </row>
    <row r="59" spans="1:30" s="58" customFormat="1">
      <c r="A59" s="4" t="s">
        <v>114</v>
      </c>
      <c r="B59" s="21" t="s">
        <v>123</v>
      </c>
      <c r="C59" s="57">
        <v>4</v>
      </c>
      <c r="D59" s="4" t="s">
        <v>23</v>
      </c>
      <c r="E59" s="6">
        <v>42191</v>
      </c>
      <c r="F59" s="4" t="s">
        <v>31</v>
      </c>
      <c r="G59" s="27">
        <v>4751</v>
      </c>
      <c r="H59" s="27">
        <v>5081</v>
      </c>
      <c r="I59" s="31">
        <f t="shared" si="3"/>
        <v>4916</v>
      </c>
      <c r="J59" s="78">
        <v>2.27</v>
      </c>
      <c r="K59" s="78">
        <v>2.36</v>
      </c>
      <c r="L59" s="78">
        <v>2.31</v>
      </c>
      <c r="M59" s="28">
        <f t="shared" si="6"/>
        <v>2.313333333333333</v>
      </c>
      <c r="N59" s="28">
        <f t="shared" si="7"/>
        <v>4.5092497528228866E-2</v>
      </c>
      <c r="O59" s="84"/>
      <c r="P59" s="73">
        <f t="shared" si="8"/>
        <v>65.558422390302923</v>
      </c>
      <c r="Q59"/>
      <c r="R59"/>
      <c r="T59" s="25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s="58" customFormat="1">
      <c r="A60" s="4" t="s">
        <v>112</v>
      </c>
      <c r="B60" s="21" t="s">
        <v>123</v>
      </c>
      <c r="C60" s="57">
        <v>4</v>
      </c>
      <c r="D60" s="4" t="s">
        <v>94</v>
      </c>
      <c r="E60" s="6">
        <v>42187</v>
      </c>
      <c r="F60" s="4" t="s">
        <v>31</v>
      </c>
      <c r="G60" s="27">
        <v>4751</v>
      </c>
      <c r="H60" s="27">
        <v>5081</v>
      </c>
      <c r="I60" s="31">
        <f t="shared" si="3"/>
        <v>4916</v>
      </c>
      <c r="J60" s="78"/>
      <c r="K60" s="78">
        <v>2.74</v>
      </c>
      <c r="L60" s="78">
        <v>2.78</v>
      </c>
      <c r="M60" s="28">
        <f t="shared" si="6"/>
        <v>2.76</v>
      </c>
      <c r="N60" s="28">
        <f t="shared" si="7"/>
        <v>2.8284271247461613E-2</v>
      </c>
      <c r="O60" s="84">
        <v>2.57</v>
      </c>
      <c r="P60" s="73">
        <f t="shared" si="8"/>
        <v>117.60047113688682</v>
      </c>
      <c r="Q60"/>
      <c r="R60"/>
      <c r="T60" s="25" t="s">
        <v>273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1:30" s="58" customFormat="1">
      <c r="A61" s="4" t="s">
        <v>119</v>
      </c>
      <c r="B61" s="21" t="s">
        <v>123</v>
      </c>
      <c r="C61" s="57">
        <v>4</v>
      </c>
      <c r="D61" s="4" t="s">
        <v>23</v>
      </c>
      <c r="E61" s="6">
        <v>42191</v>
      </c>
      <c r="F61" s="4" t="s">
        <v>31</v>
      </c>
      <c r="G61" s="27">
        <v>4751</v>
      </c>
      <c r="H61" s="27">
        <v>5081</v>
      </c>
      <c r="I61" s="31">
        <f t="shared" si="3"/>
        <v>4916</v>
      </c>
      <c r="J61" s="78"/>
      <c r="K61" s="78">
        <v>2.4300000000000002</v>
      </c>
      <c r="L61" s="78">
        <v>2.46</v>
      </c>
      <c r="M61" s="28">
        <f t="shared" si="6"/>
        <v>2.4450000000000003</v>
      </c>
      <c r="N61" s="28">
        <f t="shared" si="7"/>
        <v>2.1213203435596288E-2</v>
      </c>
      <c r="O61" s="84">
        <v>2.57</v>
      </c>
      <c r="P61" s="73">
        <f t="shared" si="8"/>
        <v>78.741382937850688</v>
      </c>
      <c r="Q61"/>
      <c r="R61"/>
      <c r="T61" s="25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s="58" customFormat="1">
      <c r="A62" s="4" t="s">
        <v>118</v>
      </c>
      <c r="B62" s="21" t="s">
        <v>123</v>
      </c>
      <c r="C62" s="57">
        <v>4</v>
      </c>
      <c r="D62" s="4" t="s">
        <v>23</v>
      </c>
      <c r="E62" s="6">
        <v>42191</v>
      </c>
      <c r="F62" s="4" t="s">
        <v>31</v>
      </c>
      <c r="G62" s="27">
        <v>4751</v>
      </c>
      <c r="H62" s="27">
        <v>5081</v>
      </c>
      <c r="I62" s="31">
        <f t="shared" si="3"/>
        <v>4916</v>
      </c>
      <c r="J62" s="78">
        <v>2.62</v>
      </c>
      <c r="K62" s="78"/>
      <c r="L62" s="78">
        <v>2.6</v>
      </c>
      <c r="M62" s="28">
        <f t="shared" si="6"/>
        <v>2.6100000000000003</v>
      </c>
      <c r="N62" s="28">
        <f t="shared" si="7"/>
        <v>1.4142135623730963E-2</v>
      </c>
      <c r="O62" s="84">
        <v>2.54</v>
      </c>
      <c r="P62" s="73">
        <f t="shared" si="8"/>
        <v>97.741742973365078</v>
      </c>
      <c r="Q62"/>
      <c r="R62"/>
      <c r="T62" s="25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s="58" customFormat="1">
      <c r="A63" s="4" t="s">
        <v>113</v>
      </c>
      <c r="B63" s="21" t="s">
        <v>123</v>
      </c>
      <c r="C63" s="57">
        <v>4</v>
      </c>
      <c r="D63" s="4" t="s">
        <v>94</v>
      </c>
      <c r="E63" s="6">
        <v>42191</v>
      </c>
      <c r="F63" s="4" t="s">
        <v>31</v>
      </c>
      <c r="G63" s="27">
        <v>4751</v>
      </c>
      <c r="H63" s="27">
        <v>5081</v>
      </c>
      <c r="I63" s="31">
        <f t="shared" si="3"/>
        <v>4916</v>
      </c>
      <c r="J63" s="78"/>
      <c r="K63" s="78">
        <v>2.39</v>
      </c>
      <c r="L63" s="78">
        <v>2.37</v>
      </c>
      <c r="M63" s="28">
        <f t="shared" si="6"/>
        <v>2.38</v>
      </c>
      <c r="N63" s="28">
        <f t="shared" si="7"/>
        <v>1.4142135623730963E-2</v>
      </c>
      <c r="O63" s="84">
        <v>2.4500000000000002</v>
      </c>
      <c r="P63" s="73">
        <f t="shared" si="8"/>
        <v>72.022754661441738</v>
      </c>
      <c r="Q63"/>
      <c r="R63"/>
      <c r="T63" s="25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s="58" customFormat="1">
      <c r="A64" s="4" t="s">
        <v>115</v>
      </c>
      <c r="B64" s="21" t="s">
        <v>123</v>
      </c>
      <c r="C64" s="57">
        <v>4</v>
      </c>
      <c r="D64" s="4" t="s">
        <v>23</v>
      </c>
      <c r="E64" s="6">
        <v>42191</v>
      </c>
      <c r="F64" s="4" t="s">
        <v>31</v>
      </c>
      <c r="G64" s="27">
        <v>4751</v>
      </c>
      <c r="H64" s="27">
        <v>5081</v>
      </c>
      <c r="I64" s="31">
        <f t="shared" si="3"/>
        <v>4916</v>
      </c>
      <c r="J64" s="78">
        <v>2.2999999999999998</v>
      </c>
      <c r="K64" s="78"/>
      <c r="L64" s="78">
        <v>2.2799999999999998</v>
      </c>
      <c r="M64" s="28">
        <f t="shared" si="6"/>
        <v>2.29</v>
      </c>
      <c r="N64" s="28">
        <f t="shared" si="7"/>
        <v>1.4142135623730963E-2</v>
      </c>
      <c r="O64" s="84">
        <v>2.23</v>
      </c>
      <c r="P64" s="73">
        <f t="shared" si="8"/>
        <v>63.395064281510365</v>
      </c>
      <c r="Q64"/>
      <c r="R64"/>
      <c r="T64" s="25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 s="58" customFormat="1">
      <c r="A65" s="4" t="s">
        <v>116</v>
      </c>
      <c r="B65" s="21" t="s">
        <v>123</v>
      </c>
      <c r="C65" s="57">
        <v>4</v>
      </c>
      <c r="D65" s="4" t="s">
        <v>22</v>
      </c>
      <c r="E65" s="6">
        <v>42191</v>
      </c>
      <c r="F65" s="4" t="s">
        <v>31</v>
      </c>
      <c r="G65" s="27">
        <v>4751</v>
      </c>
      <c r="H65" s="27">
        <v>5081</v>
      </c>
      <c r="I65" s="31">
        <f t="shared" si="3"/>
        <v>4916</v>
      </c>
      <c r="J65" s="78"/>
      <c r="K65" s="78">
        <v>2.39</v>
      </c>
      <c r="L65" s="78">
        <v>2.38</v>
      </c>
      <c r="M65" s="28">
        <f t="shared" si="6"/>
        <v>2.3849999999999998</v>
      </c>
      <c r="N65" s="28">
        <f t="shared" si="7"/>
        <v>7.0710678118656384E-3</v>
      </c>
      <c r="O65" s="84">
        <v>2.4900000000000002</v>
      </c>
      <c r="P65" s="73">
        <f t="shared" si="8"/>
        <v>72.524801526782966</v>
      </c>
      <c r="Q65"/>
      <c r="R65"/>
      <c r="T65" s="25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s="58" customFormat="1">
      <c r="A66" s="4" t="s">
        <v>117</v>
      </c>
      <c r="B66" s="21" t="s">
        <v>123</v>
      </c>
      <c r="C66" s="57">
        <v>4</v>
      </c>
      <c r="D66" s="4" t="s">
        <v>94</v>
      </c>
      <c r="E66" s="6">
        <v>42191</v>
      </c>
      <c r="F66" s="4" t="s">
        <v>31</v>
      </c>
      <c r="G66" s="27">
        <v>4751</v>
      </c>
      <c r="H66" s="27">
        <v>5081</v>
      </c>
      <c r="I66" s="31">
        <f t="shared" si="3"/>
        <v>4916</v>
      </c>
      <c r="J66" s="78">
        <v>2.5</v>
      </c>
      <c r="K66" s="78">
        <v>2.5</v>
      </c>
      <c r="L66" s="78"/>
      <c r="M66" s="28">
        <f t="shared" si="6"/>
        <v>2.5</v>
      </c>
      <c r="N66" s="28">
        <f t="shared" si="7"/>
        <v>0</v>
      </c>
      <c r="O66" s="84">
        <v>2.57</v>
      </c>
      <c r="P66" s="73">
        <f t="shared" si="8"/>
        <v>84.758142159370664</v>
      </c>
      <c r="Q66"/>
      <c r="R66"/>
      <c r="T66" s="25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s="58" customFormat="1">
      <c r="A67" s="4" t="s">
        <v>120</v>
      </c>
      <c r="B67" s="21" t="s">
        <v>123</v>
      </c>
      <c r="C67" s="57">
        <v>4</v>
      </c>
      <c r="D67" s="4" t="s">
        <v>56</v>
      </c>
      <c r="E67" s="6">
        <v>42191</v>
      </c>
      <c r="F67" s="4" t="s">
        <v>31</v>
      </c>
      <c r="G67" s="27">
        <v>4751</v>
      </c>
      <c r="H67" s="27">
        <v>5081</v>
      </c>
      <c r="I67" s="31">
        <f t="shared" si="3"/>
        <v>4916</v>
      </c>
      <c r="J67" s="78">
        <v>2.48</v>
      </c>
      <c r="K67" s="78"/>
      <c r="L67" s="78"/>
      <c r="M67" s="28">
        <f t="shared" si="6"/>
        <v>2.48</v>
      </c>
      <c r="N67" s="28"/>
      <c r="O67" s="84"/>
      <c r="P67" s="73">
        <f t="shared" si="8"/>
        <v>82.53441236984186</v>
      </c>
      <c r="Q67"/>
      <c r="R67"/>
      <c r="T67" s="25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 s="58" customFormat="1">
      <c r="A68" s="4" t="s">
        <v>379</v>
      </c>
      <c r="B68" s="21" t="s">
        <v>123</v>
      </c>
      <c r="C68" s="57">
        <v>4</v>
      </c>
      <c r="D68" s="4" t="s">
        <v>94</v>
      </c>
      <c r="E68" s="59">
        <v>42298</v>
      </c>
      <c r="F68" s="4" t="s">
        <v>31</v>
      </c>
      <c r="G68" s="27">
        <v>4751</v>
      </c>
      <c r="H68" s="27">
        <v>5081</v>
      </c>
      <c r="I68" s="31">
        <f t="shared" si="3"/>
        <v>4916</v>
      </c>
      <c r="J68" s="78"/>
      <c r="K68" s="78"/>
      <c r="L68" s="78"/>
      <c r="M68" s="28"/>
      <c r="N68" s="28"/>
      <c r="O68" s="84"/>
      <c r="P68" s="73"/>
      <c r="Q68"/>
      <c r="R68"/>
      <c r="T68" s="25" t="s">
        <v>380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s="58" customFormat="1">
      <c r="A69" s="4" t="s">
        <v>384</v>
      </c>
      <c r="B69" s="21" t="s">
        <v>385</v>
      </c>
      <c r="C69" s="57">
        <v>4</v>
      </c>
      <c r="D69" s="4" t="s">
        <v>94</v>
      </c>
      <c r="E69" s="59">
        <v>42302</v>
      </c>
      <c r="F69" s="4" t="s">
        <v>31</v>
      </c>
      <c r="G69" s="27">
        <v>4751</v>
      </c>
      <c r="H69" s="27">
        <v>5081</v>
      </c>
      <c r="I69" s="31">
        <f t="shared" si="3"/>
        <v>4916</v>
      </c>
      <c r="J69" s="78">
        <v>2.6</v>
      </c>
      <c r="K69" s="78">
        <v>2.61</v>
      </c>
      <c r="L69" s="78">
        <v>2.59</v>
      </c>
      <c r="M69" s="28">
        <f t="shared" ref="M69:M100" si="9">AVERAGE(J69:L69)</f>
        <v>2.6</v>
      </c>
      <c r="N69" s="28">
        <f t="shared" ref="N69:N100" si="10">STDEV(J69:L69)</f>
        <v>1.0000000000000009E-2</v>
      </c>
      <c r="O69" s="84"/>
      <c r="P69" s="73">
        <f t="shared" ref="P69:P100" si="11">10^((3.31*(LOG(M69)))+0.611)</f>
        <v>96.507659172657284</v>
      </c>
      <c r="Q69"/>
      <c r="R69"/>
      <c r="S69"/>
      <c r="T69" s="25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 s="58" customFormat="1">
      <c r="A70" s="57" t="s">
        <v>450</v>
      </c>
      <c r="B70" s="68" t="s">
        <v>410</v>
      </c>
      <c r="C70" s="57">
        <v>4</v>
      </c>
      <c r="D70" s="57" t="s">
        <v>22</v>
      </c>
      <c r="E70" s="75">
        <v>42302</v>
      </c>
      <c r="F70" s="57" t="s">
        <v>31</v>
      </c>
      <c r="G70" s="70">
        <v>5081</v>
      </c>
      <c r="H70" s="70">
        <v>5410</v>
      </c>
      <c r="I70" s="71">
        <f t="shared" si="3"/>
        <v>5245.5</v>
      </c>
      <c r="J70" s="81"/>
      <c r="K70" s="81">
        <v>2.2599999999999998</v>
      </c>
      <c r="L70" s="81">
        <v>2.3199999999999998</v>
      </c>
      <c r="M70" s="72">
        <f t="shared" si="9"/>
        <v>2.29</v>
      </c>
      <c r="N70" s="72">
        <f t="shared" si="10"/>
        <v>4.2426406871192889E-2</v>
      </c>
      <c r="O70" s="84">
        <v>2.14</v>
      </c>
      <c r="P70" s="73">
        <f t="shared" si="11"/>
        <v>63.395064281510365</v>
      </c>
      <c r="T70" s="74"/>
      <c r="U70" s="57"/>
      <c r="V70" s="57"/>
      <c r="W70" s="57"/>
      <c r="X70" s="57"/>
      <c r="Y70" s="57"/>
      <c r="Z70" s="57"/>
      <c r="AA70" s="57"/>
      <c r="AB70" s="57"/>
      <c r="AC70" s="57"/>
      <c r="AD70" s="57"/>
    </row>
    <row r="71" spans="1:30" s="58" customFormat="1">
      <c r="A71" s="4" t="s">
        <v>451</v>
      </c>
      <c r="B71" s="21" t="s">
        <v>410</v>
      </c>
      <c r="C71" s="57">
        <v>4</v>
      </c>
      <c r="D71" s="4" t="s">
        <v>23</v>
      </c>
      <c r="E71" s="59">
        <v>42302</v>
      </c>
      <c r="F71" s="4" t="s">
        <v>31</v>
      </c>
      <c r="G71" s="27">
        <v>5081</v>
      </c>
      <c r="H71" s="27">
        <v>5410</v>
      </c>
      <c r="I71" s="31">
        <f t="shared" si="3"/>
        <v>5245.5</v>
      </c>
      <c r="J71" s="78">
        <v>2.4</v>
      </c>
      <c r="K71" s="78">
        <v>2.39</v>
      </c>
      <c r="L71" s="78"/>
      <c r="M71" s="28">
        <f t="shared" si="9"/>
        <v>2.395</v>
      </c>
      <c r="N71" s="28">
        <f t="shared" si="10"/>
        <v>7.0710678118653244E-3</v>
      </c>
      <c r="O71" s="84">
        <v>2.46</v>
      </c>
      <c r="P71" s="73">
        <f t="shared" si="11"/>
        <v>73.536213530411189</v>
      </c>
      <c r="Q71"/>
      <c r="R71"/>
      <c r="S71"/>
      <c r="T71" s="25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1:30" s="58" customFormat="1">
      <c r="A72" s="4" t="s">
        <v>411</v>
      </c>
      <c r="B72" s="21" t="s">
        <v>410</v>
      </c>
      <c r="C72" s="57">
        <v>4</v>
      </c>
      <c r="D72" s="62" t="s">
        <v>94</v>
      </c>
      <c r="E72" s="59">
        <v>42302</v>
      </c>
      <c r="F72" s="4" t="s">
        <v>31</v>
      </c>
      <c r="G72" s="27">
        <v>5081</v>
      </c>
      <c r="H72" s="27">
        <v>5410</v>
      </c>
      <c r="I72" s="31">
        <f t="shared" si="3"/>
        <v>5245.5</v>
      </c>
      <c r="J72" s="78">
        <v>2.5099999999999998</v>
      </c>
      <c r="K72" s="78">
        <v>2.5</v>
      </c>
      <c r="L72" s="83"/>
      <c r="M72" s="28">
        <f t="shared" si="9"/>
        <v>2.5049999999999999</v>
      </c>
      <c r="N72" s="28">
        <f t="shared" si="10"/>
        <v>7.0710678118653244E-3</v>
      </c>
      <c r="O72" s="84">
        <v>2.4700000000000002</v>
      </c>
      <c r="P72" s="73">
        <f t="shared" si="11"/>
        <v>85.32053833106356</v>
      </c>
      <c r="Q72"/>
      <c r="R72"/>
      <c r="S72"/>
      <c r="T72" s="25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spans="1:30" s="58" customFormat="1">
      <c r="A73" s="4" t="s">
        <v>517</v>
      </c>
      <c r="B73" s="21" t="s">
        <v>518</v>
      </c>
      <c r="C73" s="54">
        <v>5</v>
      </c>
      <c r="D73" s="4" t="s">
        <v>21</v>
      </c>
      <c r="E73" s="59">
        <v>42302</v>
      </c>
      <c r="F73" s="4" t="s">
        <v>31</v>
      </c>
      <c r="G73" s="27">
        <v>5410</v>
      </c>
      <c r="H73" s="27">
        <v>5739</v>
      </c>
      <c r="I73" s="31">
        <f t="shared" si="3"/>
        <v>5574.5</v>
      </c>
      <c r="J73" s="78"/>
      <c r="K73" s="78">
        <v>2.72</v>
      </c>
      <c r="L73" s="78">
        <v>2.66</v>
      </c>
      <c r="M73" s="28">
        <f t="shared" si="9"/>
        <v>2.6900000000000004</v>
      </c>
      <c r="N73" s="28">
        <f t="shared" si="10"/>
        <v>4.2426406871192889E-2</v>
      </c>
      <c r="O73" s="84">
        <v>2.58</v>
      </c>
      <c r="P73" s="73">
        <f t="shared" si="11"/>
        <v>108.01399938736766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s="58" customFormat="1">
      <c r="A74" s="57" t="s">
        <v>519</v>
      </c>
      <c r="B74" s="68" t="s">
        <v>518</v>
      </c>
      <c r="C74" s="54">
        <v>5</v>
      </c>
      <c r="D74" s="57" t="s">
        <v>22</v>
      </c>
      <c r="E74" s="75">
        <v>42302</v>
      </c>
      <c r="F74" s="57" t="s">
        <v>31</v>
      </c>
      <c r="G74" s="70">
        <v>5410</v>
      </c>
      <c r="H74" s="70">
        <v>5739</v>
      </c>
      <c r="I74" s="71">
        <f t="shared" ref="I74:I137" si="12">AVERAGE(G74:H74)</f>
        <v>5574.5</v>
      </c>
      <c r="J74" s="81"/>
      <c r="K74" s="81">
        <v>2.65</v>
      </c>
      <c r="L74" s="81">
        <v>2.69</v>
      </c>
      <c r="M74" s="72">
        <f t="shared" si="9"/>
        <v>2.67</v>
      </c>
      <c r="N74" s="72">
        <f t="shared" si="10"/>
        <v>2.8284271247461926E-2</v>
      </c>
      <c r="O74" s="84">
        <v>2.4900000000000002</v>
      </c>
      <c r="P74" s="73">
        <f t="shared" si="11"/>
        <v>105.37856375652099</v>
      </c>
    </row>
    <row r="75" spans="1:30" s="58" customFormat="1">
      <c r="A75" s="4" t="s">
        <v>155</v>
      </c>
      <c r="B75" s="21" t="s">
        <v>182</v>
      </c>
      <c r="C75" s="54">
        <v>5</v>
      </c>
      <c r="D75" s="4" t="s">
        <v>21</v>
      </c>
      <c r="E75" s="6">
        <v>42191</v>
      </c>
      <c r="F75" s="4" t="s">
        <v>31</v>
      </c>
      <c r="G75" s="27">
        <v>5739</v>
      </c>
      <c r="H75" s="27">
        <v>6069</v>
      </c>
      <c r="I75" s="31">
        <f t="shared" si="12"/>
        <v>5904</v>
      </c>
      <c r="J75" s="78">
        <v>2.57</v>
      </c>
      <c r="K75" s="78">
        <v>2.67</v>
      </c>
      <c r="L75" s="78">
        <v>2.62</v>
      </c>
      <c r="M75" s="28">
        <f t="shared" si="9"/>
        <v>2.62</v>
      </c>
      <c r="N75" s="28">
        <f t="shared" si="10"/>
        <v>5.0000000000000044E-2</v>
      </c>
      <c r="O75" s="84"/>
      <c r="P75" s="73">
        <f t="shared" si="11"/>
        <v>98.986797598227227</v>
      </c>
      <c r="Q75" s="39"/>
      <c r="R75"/>
      <c r="S75" s="39"/>
      <c r="T75" s="25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spans="1:30" s="58" customFormat="1">
      <c r="A76" s="4" t="s">
        <v>157</v>
      </c>
      <c r="B76" s="21" t="s">
        <v>182</v>
      </c>
      <c r="C76" s="54">
        <v>5</v>
      </c>
      <c r="D76" s="4" t="s">
        <v>21</v>
      </c>
      <c r="E76" s="6">
        <v>42191</v>
      </c>
      <c r="F76" s="4" t="s">
        <v>31</v>
      </c>
      <c r="G76" s="27">
        <v>5739</v>
      </c>
      <c r="H76" s="27">
        <v>6069</v>
      </c>
      <c r="I76" s="31">
        <f t="shared" si="12"/>
        <v>5904</v>
      </c>
      <c r="J76" s="78"/>
      <c r="K76" s="78">
        <v>2.69</v>
      </c>
      <c r="L76" s="78">
        <v>2.62</v>
      </c>
      <c r="M76" s="28">
        <f t="shared" si="9"/>
        <v>2.6550000000000002</v>
      </c>
      <c r="N76" s="28">
        <f t="shared" si="10"/>
        <v>4.9497474683058214E-2</v>
      </c>
      <c r="O76" s="84">
        <v>2.5499999999999998</v>
      </c>
      <c r="P76" s="73">
        <f t="shared" si="11"/>
        <v>103.43168007538166</v>
      </c>
      <c r="Q76"/>
      <c r="R76"/>
      <c r="S76"/>
      <c r="T76" s="25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1:30" s="58" customFormat="1">
      <c r="A77" s="4" t="s">
        <v>324</v>
      </c>
      <c r="B77" s="21" t="s">
        <v>182</v>
      </c>
      <c r="C77" s="54">
        <v>5</v>
      </c>
      <c r="D77" s="4" t="s">
        <v>325</v>
      </c>
      <c r="E77" s="59">
        <v>42298</v>
      </c>
      <c r="F77" s="4" t="s">
        <v>31</v>
      </c>
      <c r="G77" s="27">
        <v>5739</v>
      </c>
      <c r="H77" s="27">
        <v>6069</v>
      </c>
      <c r="I77" s="31">
        <f t="shared" si="12"/>
        <v>5904</v>
      </c>
      <c r="J77" s="78">
        <v>2.4500000000000002</v>
      </c>
      <c r="K77" s="78">
        <v>2.4</v>
      </c>
      <c r="L77" s="78"/>
      <c r="M77" s="28">
        <f t="shared" si="9"/>
        <v>2.4249999999999998</v>
      </c>
      <c r="N77" s="28">
        <f t="shared" si="10"/>
        <v>3.5355339059327563E-2</v>
      </c>
      <c r="O77" s="84">
        <v>2.52</v>
      </c>
      <c r="P77" s="73">
        <f t="shared" si="11"/>
        <v>76.629478348117118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58" customFormat="1">
      <c r="A78" s="4" t="s">
        <v>161</v>
      </c>
      <c r="B78" s="21" t="s">
        <v>182</v>
      </c>
      <c r="C78" s="54">
        <v>5</v>
      </c>
      <c r="D78" s="4" t="s">
        <v>60</v>
      </c>
      <c r="E78" s="6">
        <v>42191</v>
      </c>
      <c r="F78" s="4" t="s">
        <v>31</v>
      </c>
      <c r="G78" s="27">
        <v>5739</v>
      </c>
      <c r="H78" s="27">
        <v>6069</v>
      </c>
      <c r="I78" s="31">
        <f t="shared" si="12"/>
        <v>5904</v>
      </c>
      <c r="J78" s="78"/>
      <c r="K78" s="78">
        <v>2.3199999999999998</v>
      </c>
      <c r="L78" s="78">
        <v>2.37</v>
      </c>
      <c r="M78" s="28">
        <f t="shared" si="9"/>
        <v>2.3449999999999998</v>
      </c>
      <c r="N78" s="28">
        <f t="shared" si="10"/>
        <v>3.5355339059327563E-2</v>
      </c>
      <c r="O78" s="84">
        <v>2.58</v>
      </c>
      <c r="P78" s="73">
        <f t="shared" si="11"/>
        <v>68.576106485675794</v>
      </c>
      <c r="Q78"/>
      <c r="R78"/>
      <c r="S78"/>
      <c r="T78" s="25" t="s">
        <v>268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 s="58" customFormat="1">
      <c r="A79" s="57" t="s">
        <v>322</v>
      </c>
      <c r="B79" s="68" t="s">
        <v>182</v>
      </c>
      <c r="C79" s="54">
        <v>5</v>
      </c>
      <c r="D79" s="57" t="s">
        <v>320</v>
      </c>
      <c r="E79" s="75">
        <v>42298</v>
      </c>
      <c r="F79" s="57" t="s">
        <v>31</v>
      </c>
      <c r="G79" s="70">
        <v>5739</v>
      </c>
      <c r="H79" s="70">
        <v>6069</v>
      </c>
      <c r="I79" s="71">
        <f t="shared" si="12"/>
        <v>5904</v>
      </c>
      <c r="J79" s="81">
        <v>2.48</v>
      </c>
      <c r="K79" s="81"/>
      <c r="L79" s="81">
        <v>2.52</v>
      </c>
      <c r="M79" s="72">
        <f t="shared" si="9"/>
        <v>2.5</v>
      </c>
      <c r="N79" s="72">
        <f t="shared" si="10"/>
        <v>2.8284271247461926E-2</v>
      </c>
      <c r="O79" s="84">
        <v>2.68</v>
      </c>
      <c r="P79" s="73">
        <f t="shared" si="11"/>
        <v>84.758142159370664</v>
      </c>
    </row>
    <row r="80" spans="1:30" s="58" customFormat="1">
      <c r="A80" s="4" t="s">
        <v>159</v>
      </c>
      <c r="B80" s="21" t="s">
        <v>182</v>
      </c>
      <c r="C80" s="54">
        <v>5</v>
      </c>
      <c r="D80" s="4" t="s">
        <v>21</v>
      </c>
      <c r="E80" s="6">
        <v>42191</v>
      </c>
      <c r="F80" s="4" t="s">
        <v>31</v>
      </c>
      <c r="G80" s="27">
        <v>5739</v>
      </c>
      <c r="H80" s="27">
        <v>6069</v>
      </c>
      <c r="I80" s="31">
        <f t="shared" si="12"/>
        <v>5904</v>
      </c>
      <c r="J80" s="78">
        <v>2.4500000000000002</v>
      </c>
      <c r="K80" s="78"/>
      <c r="L80" s="78">
        <v>2.4900000000000002</v>
      </c>
      <c r="M80" s="28">
        <f t="shared" si="9"/>
        <v>2.4700000000000002</v>
      </c>
      <c r="N80" s="28">
        <f t="shared" si="10"/>
        <v>2.8284271247461926E-2</v>
      </c>
      <c r="O80" s="84">
        <v>2.66</v>
      </c>
      <c r="P80" s="73">
        <f t="shared" si="11"/>
        <v>81.437965461622312</v>
      </c>
      <c r="Q80"/>
      <c r="R80"/>
      <c r="S80"/>
      <c r="T80" s="25" t="s">
        <v>274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1:30" s="58" customFormat="1">
      <c r="A81" s="4" t="s">
        <v>326</v>
      </c>
      <c r="B81" s="21" t="s">
        <v>182</v>
      </c>
      <c r="C81" s="54">
        <v>5</v>
      </c>
      <c r="D81" s="4" t="s">
        <v>320</v>
      </c>
      <c r="E81" s="59">
        <v>42298</v>
      </c>
      <c r="F81" s="4" t="s">
        <v>31</v>
      </c>
      <c r="G81" s="27">
        <v>5739</v>
      </c>
      <c r="H81" s="27">
        <v>6069</v>
      </c>
      <c r="I81" s="31">
        <f t="shared" si="12"/>
        <v>5904</v>
      </c>
      <c r="J81" s="78">
        <v>2.5</v>
      </c>
      <c r="K81" s="78">
        <v>2.48</v>
      </c>
      <c r="L81" s="78">
        <v>2.5299999999999998</v>
      </c>
      <c r="M81" s="28">
        <f t="shared" si="9"/>
        <v>2.5033333333333334</v>
      </c>
      <c r="N81" s="28">
        <f t="shared" si="10"/>
        <v>2.5166114784235735E-2</v>
      </c>
      <c r="O81" s="84"/>
      <c r="P81" s="73">
        <f t="shared" si="11"/>
        <v>85.132784490402969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58" customFormat="1">
      <c r="A82" s="57" t="s">
        <v>319</v>
      </c>
      <c r="B82" s="68" t="s">
        <v>182</v>
      </c>
      <c r="C82" s="54">
        <v>5</v>
      </c>
      <c r="D82" s="57" t="s">
        <v>321</v>
      </c>
      <c r="E82" s="75">
        <v>42298</v>
      </c>
      <c r="F82" s="57" t="s">
        <v>31</v>
      </c>
      <c r="G82" s="70">
        <v>5739</v>
      </c>
      <c r="H82" s="70">
        <v>6069</v>
      </c>
      <c r="I82" s="71">
        <f t="shared" si="12"/>
        <v>5904</v>
      </c>
      <c r="J82" s="81"/>
      <c r="K82" s="81">
        <v>2.38</v>
      </c>
      <c r="L82" s="81">
        <v>2.41</v>
      </c>
      <c r="M82" s="72">
        <f t="shared" si="9"/>
        <v>2.395</v>
      </c>
      <c r="N82" s="72">
        <f t="shared" si="10"/>
        <v>2.12132034355966E-2</v>
      </c>
      <c r="O82" s="84">
        <v>2.27</v>
      </c>
      <c r="P82" s="73">
        <f t="shared" si="11"/>
        <v>73.536213530411189</v>
      </c>
    </row>
    <row r="83" spans="1:30" s="58" customFormat="1">
      <c r="A83" s="4" t="s">
        <v>158</v>
      </c>
      <c r="B83" s="21" t="s">
        <v>182</v>
      </c>
      <c r="C83" s="54">
        <v>5</v>
      </c>
      <c r="D83" s="4" t="s">
        <v>21</v>
      </c>
      <c r="E83" s="6">
        <v>42191</v>
      </c>
      <c r="F83" s="4" t="s">
        <v>31</v>
      </c>
      <c r="G83" s="27">
        <v>5739</v>
      </c>
      <c r="H83" s="27">
        <v>6069</v>
      </c>
      <c r="I83" s="31">
        <f t="shared" si="12"/>
        <v>5904</v>
      </c>
      <c r="J83" s="78">
        <v>2.34</v>
      </c>
      <c r="K83" s="78">
        <v>2.37</v>
      </c>
      <c r="L83" s="78"/>
      <c r="M83" s="28">
        <f t="shared" si="9"/>
        <v>2.355</v>
      </c>
      <c r="N83" s="28">
        <f t="shared" si="10"/>
        <v>2.12132034355966E-2</v>
      </c>
      <c r="O83" s="84">
        <v>2.46</v>
      </c>
      <c r="P83" s="73">
        <f t="shared" si="11"/>
        <v>69.548844183905089</v>
      </c>
      <c r="Q83"/>
      <c r="R83"/>
      <c r="S83"/>
      <c r="T83" s="25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s="58" customFormat="1">
      <c r="A84" s="4" t="s">
        <v>151</v>
      </c>
      <c r="B84" s="21" t="s">
        <v>182</v>
      </c>
      <c r="C84" s="54">
        <v>5</v>
      </c>
      <c r="D84" s="4" t="s">
        <v>94</v>
      </c>
      <c r="E84" s="6">
        <v>42191</v>
      </c>
      <c r="F84" s="4" t="s">
        <v>31</v>
      </c>
      <c r="G84" s="27">
        <v>5739</v>
      </c>
      <c r="H84" s="27">
        <v>6069</v>
      </c>
      <c r="I84" s="31">
        <f t="shared" si="12"/>
        <v>5904</v>
      </c>
      <c r="J84" s="78">
        <v>2.4500000000000002</v>
      </c>
      <c r="K84" s="78">
        <v>2.42</v>
      </c>
      <c r="L84" s="78"/>
      <c r="M84" s="28">
        <f t="shared" si="9"/>
        <v>2.4350000000000001</v>
      </c>
      <c r="N84" s="28">
        <f t="shared" si="10"/>
        <v>2.12132034355966E-2</v>
      </c>
      <c r="O84" s="84">
        <v>2.34</v>
      </c>
      <c r="P84" s="73">
        <f t="shared" si="11"/>
        <v>77.680421956238803</v>
      </c>
      <c r="Q84"/>
      <c r="R84"/>
      <c r="S84"/>
      <c r="T84" s="25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1:30" s="58" customFormat="1">
      <c r="A85" s="57" t="s">
        <v>293</v>
      </c>
      <c r="B85" s="68" t="s">
        <v>182</v>
      </c>
      <c r="C85" s="54">
        <v>5</v>
      </c>
      <c r="D85" s="57" t="s">
        <v>53</v>
      </c>
      <c r="E85" s="69">
        <v>42199</v>
      </c>
      <c r="F85" s="57" t="s">
        <v>31</v>
      </c>
      <c r="G85" s="70">
        <v>5739</v>
      </c>
      <c r="H85" s="70">
        <v>6069</v>
      </c>
      <c r="I85" s="71">
        <f t="shared" si="12"/>
        <v>5904</v>
      </c>
      <c r="J85" s="81">
        <v>2.3199999999999998</v>
      </c>
      <c r="K85" s="81"/>
      <c r="L85" s="81">
        <v>2.2999999999999998</v>
      </c>
      <c r="M85" s="72">
        <f t="shared" si="9"/>
        <v>2.3099999999999996</v>
      </c>
      <c r="N85" s="72">
        <f t="shared" si="10"/>
        <v>1.4142135623730963E-2</v>
      </c>
      <c r="O85" s="84">
        <v>2.17</v>
      </c>
      <c r="P85" s="73">
        <f t="shared" si="11"/>
        <v>65.246264663379762</v>
      </c>
      <c r="T85" s="74" t="s">
        <v>70</v>
      </c>
      <c r="U85" s="57"/>
      <c r="V85" s="57"/>
      <c r="W85" s="57"/>
      <c r="X85" s="57"/>
      <c r="Y85" s="57"/>
      <c r="Z85" s="57"/>
      <c r="AA85" s="57"/>
      <c r="AB85" s="57"/>
      <c r="AC85" s="57"/>
      <c r="AD85" s="57"/>
    </row>
    <row r="86" spans="1:30" s="58" customFormat="1">
      <c r="A86" s="4" t="s">
        <v>323</v>
      </c>
      <c r="B86" s="21" t="s">
        <v>182</v>
      </c>
      <c r="C86" s="54">
        <v>5</v>
      </c>
      <c r="D86" s="4" t="s">
        <v>320</v>
      </c>
      <c r="E86" s="59">
        <v>42298</v>
      </c>
      <c r="F86" s="4" t="s">
        <v>31</v>
      </c>
      <c r="G86" s="27">
        <v>5739</v>
      </c>
      <c r="H86" s="27">
        <v>6069</v>
      </c>
      <c r="I86" s="31">
        <f t="shared" si="12"/>
        <v>5904</v>
      </c>
      <c r="J86" s="78">
        <v>2.4</v>
      </c>
      <c r="K86" s="78"/>
      <c r="L86" s="78">
        <v>2.41</v>
      </c>
      <c r="M86" s="28">
        <f t="shared" si="9"/>
        <v>2.4050000000000002</v>
      </c>
      <c r="N86" s="28">
        <f t="shared" si="10"/>
        <v>7.0710678118656384E-3</v>
      </c>
      <c r="O86" s="84">
        <v>2.4700000000000002</v>
      </c>
      <c r="P86" s="73">
        <f t="shared" si="11"/>
        <v>74.557427889747444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s="58" customFormat="1">
      <c r="A87" s="4" t="s">
        <v>156</v>
      </c>
      <c r="B87" s="21" t="s">
        <v>182</v>
      </c>
      <c r="C87" s="54">
        <v>5</v>
      </c>
      <c r="D87" s="4" t="s">
        <v>21</v>
      </c>
      <c r="E87" s="6">
        <v>42191</v>
      </c>
      <c r="F87" s="4" t="s">
        <v>31</v>
      </c>
      <c r="G87" s="27">
        <v>5739</v>
      </c>
      <c r="H87" s="27">
        <v>6069</v>
      </c>
      <c r="I87" s="31">
        <f t="shared" si="12"/>
        <v>5904</v>
      </c>
      <c r="J87" s="78">
        <v>2.66</v>
      </c>
      <c r="K87" s="78"/>
      <c r="L87" s="78">
        <v>2.65</v>
      </c>
      <c r="M87" s="28">
        <f t="shared" si="9"/>
        <v>2.6550000000000002</v>
      </c>
      <c r="N87" s="28">
        <f t="shared" si="10"/>
        <v>7.0710678118656384E-3</v>
      </c>
      <c r="O87" s="84">
        <v>2.59</v>
      </c>
      <c r="P87" s="73">
        <f t="shared" si="11"/>
        <v>103.43168007538166</v>
      </c>
      <c r="Q87"/>
      <c r="R87"/>
      <c r="S87"/>
      <c r="T87" s="25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s="58" customFormat="1">
      <c r="A88" s="4" t="s">
        <v>154</v>
      </c>
      <c r="B88" s="21" t="s">
        <v>182</v>
      </c>
      <c r="C88" s="54">
        <v>5</v>
      </c>
      <c r="D88" s="4" t="s">
        <v>21</v>
      </c>
      <c r="E88" s="6">
        <v>42191</v>
      </c>
      <c r="F88" s="4" t="s">
        <v>31</v>
      </c>
      <c r="G88" s="27">
        <v>5739</v>
      </c>
      <c r="H88" s="27">
        <v>6069</v>
      </c>
      <c r="I88" s="31">
        <f t="shared" si="12"/>
        <v>5904</v>
      </c>
      <c r="J88" s="78">
        <v>2.62</v>
      </c>
      <c r="K88" s="78"/>
      <c r="L88" s="78">
        <v>2.61</v>
      </c>
      <c r="M88" s="28">
        <f t="shared" si="9"/>
        <v>2.6150000000000002</v>
      </c>
      <c r="N88" s="28">
        <f t="shared" si="10"/>
        <v>7.0710678118656384E-3</v>
      </c>
      <c r="O88" s="84">
        <v>2.65</v>
      </c>
      <c r="P88" s="73">
        <f t="shared" si="11"/>
        <v>98.362895490750162</v>
      </c>
      <c r="Q88"/>
      <c r="R88"/>
      <c r="S88"/>
      <c r="T88" s="25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1:30" s="58" customFormat="1">
      <c r="A89" s="4" t="s">
        <v>152</v>
      </c>
      <c r="B89" s="21" t="s">
        <v>182</v>
      </c>
      <c r="C89" s="54">
        <v>5</v>
      </c>
      <c r="D89" s="4" t="s">
        <v>21</v>
      </c>
      <c r="E89" s="6">
        <v>42191</v>
      </c>
      <c r="F89" s="4" t="s">
        <v>31</v>
      </c>
      <c r="G89" s="27">
        <v>5739</v>
      </c>
      <c r="H89" s="27">
        <v>6069</v>
      </c>
      <c r="I89" s="31">
        <f t="shared" si="12"/>
        <v>5904</v>
      </c>
      <c r="J89" s="78"/>
      <c r="K89" s="78">
        <v>2.52</v>
      </c>
      <c r="L89" s="78">
        <v>2.5099999999999998</v>
      </c>
      <c r="M89" s="28">
        <f t="shared" si="9"/>
        <v>2.5149999999999997</v>
      </c>
      <c r="N89" s="28">
        <f t="shared" si="10"/>
        <v>7.0710678118656384E-3</v>
      </c>
      <c r="O89" s="84">
        <v>2.48</v>
      </c>
      <c r="P89" s="73">
        <f t="shared" si="11"/>
        <v>86.453134685954439</v>
      </c>
      <c r="Q89"/>
      <c r="R89"/>
      <c r="S89"/>
      <c r="T89" s="25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s="58" customFormat="1">
      <c r="A90" s="57" t="s">
        <v>153</v>
      </c>
      <c r="B90" s="68" t="s">
        <v>182</v>
      </c>
      <c r="C90" s="54">
        <v>5</v>
      </c>
      <c r="D90" s="57" t="s">
        <v>21</v>
      </c>
      <c r="E90" s="69">
        <v>42191</v>
      </c>
      <c r="F90" s="57" t="s">
        <v>31</v>
      </c>
      <c r="G90" s="70">
        <v>5739</v>
      </c>
      <c r="H90" s="70">
        <v>6069</v>
      </c>
      <c r="I90" s="71">
        <f t="shared" si="12"/>
        <v>5904</v>
      </c>
      <c r="J90" s="81"/>
      <c r="K90" s="81">
        <v>2.42</v>
      </c>
      <c r="L90" s="81">
        <v>2.4300000000000002</v>
      </c>
      <c r="M90" s="72">
        <f t="shared" si="9"/>
        <v>2.4249999999999998</v>
      </c>
      <c r="N90" s="72">
        <f t="shared" si="10"/>
        <v>7.0710678118656384E-3</v>
      </c>
      <c r="O90" s="84">
        <v>2.59</v>
      </c>
      <c r="P90" s="73">
        <f t="shared" si="11"/>
        <v>76.629478348117118</v>
      </c>
      <c r="T90" s="74"/>
      <c r="U90" s="57"/>
      <c r="V90" s="57"/>
      <c r="W90" s="57"/>
      <c r="X90" s="57"/>
      <c r="Y90" s="57"/>
      <c r="Z90" s="57"/>
      <c r="AA90" s="57"/>
      <c r="AB90" s="57"/>
      <c r="AC90" s="57"/>
      <c r="AD90" s="57"/>
    </row>
    <row r="91" spans="1:30" s="58" customFormat="1">
      <c r="A91" s="57" t="s">
        <v>185</v>
      </c>
      <c r="B91" s="68" t="s">
        <v>182</v>
      </c>
      <c r="C91" s="54">
        <v>5</v>
      </c>
      <c r="D91" s="57" t="s">
        <v>21</v>
      </c>
      <c r="E91" s="69">
        <v>42194</v>
      </c>
      <c r="F91" s="57" t="s">
        <v>31</v>
      </c>
      <c r="G91" s="70">
        <v>5739</v>
      </c>
      <c r="H91" s="70">
        <v>6069</v>
      </c>
      <c r="I91" s="71">
        <f t="shared" si="12"/>
        <v>5904</v>
      </c>
      <c r="J91" s="81">
        <v>2.52</v>
      </c>
      <c r="K91" s="81">
        <v>2.5099999999999998</v>
      </c>
      <c r="L91" s="81"/>
      <c r="M91" s="72">
        <f t="shared" si="9"/>
        <v>2.5149999999999997</v>
      </c>
      <c r="N91" s="72">
        <f t="shared" si="10"/>
        <v>7.0710678118656384E-3</v>
      </c>
      <c r="O91" s="84">
        <v>2.36</v>
      </c>
      <c r="P91" s="73">
        <f t="shared" si="11"/>
        <v>86.453134685954439</v>
      </c>
      <c r="T91" s="74"/>
      <c r="U91" s="57"/>
      <c r="V91" s="57"/>
      <c r="W91" s="57"/>
      <c r="X91" s="57"/>
      <c r="Y91" s="57"/>
      <c r="Z91" s="57"/>
      <c r="AA91" s="57"/>
      <c r="AB91" s="57"/>
      <c r="AC91" s="57"/>
      <c r="AD91" s="57"/>
    </row>
    <row r="92" spans="1:30" s="58" customFormat="1">
      <c r="A92" s="4" t="s">
        <v>160</v>
      </c>
      <c r="B92" s="21" t="s">
        <v>182</v>
      </c>
      <c r="C92" s="54">
        <v>5</v>
      </c>
      <c r="D92" s="4" t="s">
        <v>23</v>
      </c>
      <c r="E92" s="6">
        <v>42191</v>
      </c>
      <c r="F92" s="4" t="s">
        <v>31</v>
      </c>
      <c r="G92" s="27">
        <v>5739</v>
      </c>
      <c r="H92" s="27">
        <v>6069</v>
      </c>
      <c r="I92" s="31">
        <f t="shared" si="12"/>
        <v>5904</v>
      </c>
      <c r="J92" s="78">
        <v>2.44</v>
      </c>
      <c r="K92" s="78"/>
      <c r="L92" s="78">
        <v>2.4300000000000002</v>
      </c>
      <c r="M92" s="28">
        <f t="shared" si="9"/>
        <v>2.4350000000000001</v>
      </c>
      <c r="N92" s="28">
        <f t="shared" si="10"/>
        <v>7.0710678118653244E-3</v>
      </c>
      <c r="O92" s="84">
        <v>2.4900000000000002</v>
      </c>
      <c r="P92" s="73">
        <f t="shared" si="11"/>
        <v>77.680421956238803</v>
      </c>
      <c r="Q92"/>
      <c r="R92"/>
      <c r="S92"/>
      <c r="T92" s="25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1:30" s="58" customFormat="1">
      <c r="A93" s="57" t="s">
        <v>190</v>
      </c>
      <c r="B93" s="68" t="s">
        <v>124</v>
      </c>
      <c r="C93" s="57">
        <v>6</v>
      </c>
      <c r="D93" s="57" t="s">
        <v>22</v>
      </c>
      <c r="E93" s="69">
        <v>42194</v>
      </c>
      <c r="F93" s="57" t="s">
        <v>31</v>
      </c>
      <c r="G93" s="70">
        <v>6069</v>
      </c>
      <c r="H93" s="70">
        <v>6398</v>
      </c>
      <c r="I93" s="71">
        <f t="shared" si="12"/>
        <v>6233.5</v>
      </c>
      <c r="J93" s="81">
        <v>2.58</v>
      </c>
      <c r="K93" s="81"/>
      <c r="L93" s="81">
        <v>2.48</v>
      </c>
      <c r="M93" s="72">
        <f t="shared" si="9"/>
        <v>2.5300000000000002</v>
      </c>
      <c r="N93" s="72">
        <f t="shared" si="10"/>
        <v>7.0710678118654821E-2</v>
      </c>
      <c r="O93" s="84">
        <v>2.35</v>
      </c>
      <c r="P93" s="73">
        <f t="shared" si="11"/>
        <v>88.171641281128387</v>
      </c>
      <c r="T93" s="74"/>
      <c r="U93" s="57"/>
      <c r="V93" s="57"/>
      <c r="W93" s="57"/>
      <c r="X93" s="57"/>
      <c r="Y93" s="57"/>
      <c r="Z93" s="57"/>
      <c r="AA93" s="57"/>
      <c r="AB93" s="57"/>
      <c r="AC93" s="57"/>
      <c r="AD93" s="57"/>
    </row>
    <row r="94" spans="1:30" s="58" customFormat="1">
      <c r="A94" s="57" t="s">
        <v>189</v>
      </c>
      <c r="B94" s="68" t="s">
        <v>124</v>
      </c>
      <c r="C94" s="57">
        <v>6</v>
      </c>
      <c r="D94" s="57" t="s">
        <v>144</v>
      </c>
      <c r="E94" s="69">
        <v>42194</v>
      </c>
      <c r="F94" s="57" t="s">
        <v>31</v>
      </c>
      <c r="G94" s="70">
        <v>6069</v>
      </c>
      <c r="H94" s="70">
        <v>6398</v>
      </c>
      <c r="I94" s="71">
        <f t="shared" si="12"/>
        <v>6233.5</v>
      </c>
      <c r="J94" s="81">
        <v>2.2200000000000002</v>
      </c>
      <c r="K94" s="81">
        <v>2.12</v>
      </c>
      <c r="L94" s="81"/>
      <c r="M94" s="72">
        <f t="shared" si="9"/>
        <v>2.17</v>
      </c>
      <c r="N94" s="72">
        <f t="shared" si="10"/>
        <v>7.0710678118654821E-2</v>
      </c>
      <c r="O94" s="84">
        <v>2.04</v>
      </c>
      <c r="P94" s="73">
        <f t="shared" si="11"/>
        <v>53.04955180141981</v>
      </c>
      <c r="T94" s="74"/>
      <c r="U94" s="57"/>
      <c r="V94" s="57"/>
      <c r="W94" s="57"/>
      <c r="X94" s="57"/>
      <c r="Y94" s="57"/>
      <c r="Z94" s="57"/>
      <c r="AA94" s="57"/>
      <c r="AB94" s="57"/>
      <c r="AC94" s="57"/>
      <c r="AD94" s="57"/>
    </row>
    <row r="95" spans="1:30" s="58" customFormat="1">
      <c r="A95" s="57" t="s">
        <v>125</v>
      </c>
      <c r="B95" s="68" t="s">
        <v>124</v>
      </c>
      <c r="C95" s="57">
        <v>6</v>
      </c>
      <c r="D95" s="57" t="s">
        <v>21</v>
      </c>
      <c r="E95" s="69">
        <v>42191</v>
      </c>
      <c r="F95" s="57" t="s">
        <v>31</v>
      </c>
      <c r="G95" s="70">
        <v>6069</v>
      </c>
      <c r="H95" s="70">
        <v>6398</v>
      </c>
      <c r="I95" s="71">
        <f t="shared" si="12"/>
        <v>6233.5</v>
      </c>
      <c r="J95" s="81">
        <v>2.52</v>
      </c>
      <c r="K95" s="81"/>
      <c r="L95" s="81">
        <v>2.44</v>
      </c>
      <c r="M95" s="72">
        <f t="shared" si="9"/>
        <v>2.48</v>
      </c>
      <c r="N95" s="72">
        <f t="shared" si="10"/>
        <v>5.6568542494923851E-2</v>
      </c>
      <c r="O95" s="84">
        <v>2.37</v>
      </c>
      <c r="P95" s="73">
        <f t="shared" si="11"/>
        <v>82.53441236984186</v>
      </c>
      <c r="T95" s="74"/>
      <c r="U95" s="57"/>
      <c r="V95" s="57"/>
      <c r="W95" s="57"/>
      <c r="X95" s="57"/>
      <c r="Y95" s="57"/>
      <c r="Z95" s="57"/>
      <c r="AA95" s="57"/>
      <c r="AB95" s="57"/>
      <c r="AC95" s="57"/>
      <c r="AD95" s="57"/>
    </row>
    <row r="96" spans="1:30" s="58" customFormat="1">
      <c r="A96" s="4" t="s">
        <v>127</v>
      </c>
      <c r="B96" s="21" t="s">
        <v>124</v>
      </c>
      <c r="C96" s="57">
        <v>6</v>
      </c>
      <c r="D96" s="4" t="s">
        <v>94</v>
      </c>
      <c r="E96" s="6">
        <v>42191</v>
      </c>
      <c r="F96" s="4" t="s">
        <v>31</v>
      </c>
      <c r="G96" s="27">
        <v>6069</v>
      </c>
      <c r="H96" s="27">
        <v>6398</v>
      </c>
      <c r="I96" s="31">
        <f t="shared" si="12"/>
        <v>6233.5</v>
      </c>
      <c r="J96" s="78">
        <v>2.4900000000000002</v>
      </c>
      <c r="K96" s="78"/>
      <c r="L96" s="78">
        <v>2.4300000000000002</v>
      </c>
      <c r="M96" s="28">
        <f t="shared" si="9"/>
        <v>2.46</v>
      </c>
      <c r="N96" s="28">
        <f t="shared" si="10"/>
        <v>4.2426406871192889E-2</v>
      </c>
      <c r="O96" s="84">
        <v>2.36</v>
      </c>
      <c r="P96" s="73">
        <f t="shared" si="11"/>
        <v>80.351724968409059</v>
      </c>
      <c r="Q96"/>
      <c r="R96"/>
      <c r="S96"/>
      <c r="T96" s="25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1:30" s="58" customFormat="1">
      <c r="A97" s="57" t="s">
        <v>126</v>
      </c>
      <c r="B97" s="68" t="s">
        <v>124</v>
      </c>
      <c r="C97" s="57">
        <v>6</v>
      </c>
      <c r="D97" s="57" t="s">
        <v>21</v>
      </c>
      <c r="E97" s="69">
        <v>42191</v>
      </c>
      <c r="F97" s="57" t="s">
        <v>31</v>
      </c>
      <c r="G97" s="70">
        <v>6069</v>
      </c>
      <c r="H97" s="70">
        <v>6398</v>
      </c>
      <c r="I97" s="71">
        <f t="shared" si="12"/>
        <v>6233.5</v>
      </c>
      <c r="J97" s="81"/>
      <c r="K97" s="81">
        <v>2.69</v>
      </c>
      <c r="L97" s="81">
        <v>2.64</v>
      </c>
      <c r="M97" s="72">
        <f t="shared" si="9"/>
        <v>2.665</v>
      </c>
      <c r="N97" s="72">
        <f t="shared" si="10"/>
        <v>3.5355339059327251E-2</v>
      </c>
      <c r="O97" s="84">
        <v>2.5</v>
      </c>
      <c r="P97" s="73">
        <f t="shared" si="11"/>
        <v>104.72678617354116</v>
      </c>
      <c r="T97" s="74"/>
      <c r="U97" s="57"/>
      <c r="V97" s="57"/>
      <c r="W97" s="57"/>
      <c r="X97" s="57"/>
      <c r="Y97" s="57"/>
      <c r="Z97" s="57"/>
      <c r="AA97" s="57"/>
      <c r="AB97" s="57"/>
      <c r="AC97" s="57"/>
      <c r="AD97" s="57"/>
    </row>
    <row r="98" spans="1:30" s="58" customFormat="1">
      <c r="A98" s="4" t="s">
        <v>130</v>
      </c>
      <c r="B98" s="21" t="s">
        <v>124</v>
      </c>
      <c r="C98" s="57">
        <v>6</v>
      </c>
      <c r="D98" s="4" t="s">
        <v>21</v>
      </c>
      <c r="E98" s="6">
        <v>42191</v>
      </c>
      <c r="F98" s="4" t="s">
        <v>31</v>
      </c>
      <c r="G98" s="27">
        <v>6069</v>
      </c>
      <c r="H98" s="27">
        <v>6398</v>
      </c>
      <c r="I98" s="31">
        <f t="shared" si="12"/>
        <v>6233.5</v>
      </c>
      <c r="J98" s="78">
        <v>2.4900000000000002</v>
      </c>
      <c r="K98" s="78">
        <v>2.4300000000000002</v>
      </c>
      <c r="L98" s="78">
        <v>2.46</v>
      </c>
      <c r="M98" s="28">
        <f t="shared" si="9"/>
        <v>2.46</v>
      </c>
      <c r="N98" s="28">
        <f t="shared" si="10"/>
        <v>3.0000000000000027E-2</v>
      </c>
      <c r="O98" s="84"/>
      <c r="P98" s="73">
        <f t="shared" si="11"/>
        <v>80.351724968409059</v>
      </c>
      <c r="Q98"/>
      <c r="R98"/>
      <c r="S98"/>
      <c r="T98" s="25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s="58" customFormat="1">
      <c r="A99" s="4" t="s">
        <v>225</v>
      </c>
      <c r="B99" s="21" t="s">
        <v>124</v>
      </c>
      <c r="C99" s="57">
        <v>6</v>
      </c>
      <c r="D99" s="4" t="s">
        <v>21</v>
      </c>
      <c r="E99" s="6">
        <v>42196</v>
      </c>
      <c r="F99" s="4" t="s">
        <v>31</v>
      </c>
      <c r="G99" s="27">
        <v>6069</v>
      </c>
      <c r="H99" s="27">
        <v>6398</v>
      </c>
      <c r="I99" s="31">
        <f t="shared" si="12"/>
        <v>6233.5</v>
      </c>
      <c r="J99" s="78">
        <v>2.75</v>
      </c>
      <c r="K99" s="78">
        <v>2.79</v>
      </c>
      <c r="L99" s="78"/>
      <c r="M99" s="28">
        <f t="shared" si="9"/>
        <v>2.77</v>
      </c>
      <c r="N99" s="28">
        <f t="shared" si="10"/>
        <v>2.8284271247461926E-2</v>
      </c>
      <c r="O99" s="84">
        <v>2.83</v>
      </c>
      <c r="P99" s="73">
        <f t="shared" si="11"/>
        <v>119.01673597626414</v>
      </c>
      <c r="Q99"/>
      <c r="R99"/>
      <c r="S99"/>
      <c r="T99" s="25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1:30" s="58" customFormat="1">
      <c r="A100" s="4" t="s">
        <v>131</v>
      </c>
      <c r="B100" s="21" t="s">
        <v>124</v>
      </c>
      <c r="C100" s="57">
        <v>6</v>
      </c>
      <c r="D100" s="4" t="s">
        <v>23</v>
      </c>
      <c r="E100" s="6">
        <v>42191</v>
      </c>
      <c r="F100" s="4" t="s">
        <v>31</v>
      </c>
      <c r="G100" s="27">
        <v>6069</v>
      </c>
      <c r="H100" s="27">
        <v>6398</v>
      </c>
      <c r="I100" s="31">
        <f t="shared" si="12"/>
        <v>6233.5</v>
      </c>
      <c r="J100" s="78">
        <v>2.5099999999999998</v>
      </c>
      <c r="K100" s="78">
        <v>2.46</v>
      </c>
      <c r="L100" s="78">
        <v>2.4900000000000002</v>
      </c>
      <c r="M100" s="28">
        <f t="shared" si="9"/>
        <v>2.4866666666666668</v>
      </c>
      <c r="N100" s="28">
        <f t="shared" si="10"/>
        <v>2.5166114784235766E-2</v>
      </c>
      <c r="O100" s="84"/>
      <c r="P100" s="73">
        <f t="shared" si="11"/>
        <v>83.271073951278439</v>
      </c>
      <c r="Q100"/>
      <c r="R100"/>
      <c r="S100"/>
      <c r="T100" s="25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:30" s="58" customFormat="1">
      <c r="A101" s="4" t="s">
        <v>230</v>
      </c>
      <c r="B101" s="21" t="s">
        <v>124</v>
      </c>
      <c r="C101" s="57">
        <v>6</v>
      </c>
      <c r="D101" s="4" t="s">
        <v>23</v>
      </c>
      <c r="E101" s="6">
        <v>42196</v>
      </c>
      <c r="F101" s="4" t="s">
        <v>31</v>
      </c>
      <c r="G101" s="27">
        <v>6069</v>
      </c>
      <c r="H101" s="27">
        <v>6398</v>
      </c>
      <c r="I101" s="31">
        <f t="shared" si="12"/>
        <v>6233.5</v>
      </c>
      <c r="J101" s="78">
        <v>2.35</v>
      </c>
      <c r="K101" s="78">
        <v>2.33</v>
      </c>
      <c r="L101" s="78">
        <v>2.31</v>
      </c>
      <c r="M101" s="28">
        <f t="shared" ref="M101:M132" si="13">AVERAGE(J101:L101)</f>
        <v>2.33</v>
      </c>
      <c r="N101" s="28">
        <f t="shared" ref="N101:N132" si="14">STDEV(J101:L101)</f>
        <v>2.0000000000000018E-2</v>
      </c>
      <c r="O101" s="84"/>
      <c r="P101" s="73">
        <f t="shared" ref="P101:P132" si="15">10^((3.31*(LOG(M101)))+0.611)</f>
        <v>67.134861700469955</v>
      </c>
      <c r="Q101"/>
      <c r="R101"/>
      <c r="S101"/>
      <c r="T101" s="25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:30" s="58" customFormat="1">
      <c r="A102" s="4" t="s">
        <v>187</v>
      </c>
      <c r="B102" s="21" t="s">
        <v>124</v>
      </c>
      <c r="C102" s="57">
        <v>6</v>
      </c>
      <c r="D102" s="4" t="s">
        <v>23</v>
      </c>
      <c r="E102" s="6">
        <v>42194</v>
      </c>
      <c r="F102" s="4" t="s">
        <v>31</v>
      </c>
      <c r="G102" s="27">
        <v>6069</v>
      </c>
      <c r="H102" s="27">
        <v>6398</v>
      </c>
      <c r="I102" s="31">
        <f t="shared" si="12"/>
        <v>6233.5</v>
      </c>
      <c r="J102" s="78">
        <v>2.5299999999999998</v>
      </c>
      <c r="K102" s="78">
        <v>2.5499999999999998</v>
      </c>
      <c r="L102" s="78">
        <v>2.5099999999999998</v>
      </c>
      <c r="M102" s="28">
        <f t="shared" si="13"/>
        <v>2.5299999999999998</v>
      </c>
      <c r="N102" s="28">
        <f t="shared" si="14"/>
        <v>2.0000000000000018E-2</v>
      </c>
      <c r="O102" s="84"/>
      <c r="P102" s="73">
        <f t="shared" si="15"/>
        <v>88.171641281128316</v>
      </c>
      <c r="Q102"/>
      <c r="R102"/>
      <c r="S102"/>
      <c r="T102" s="25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:30" s="58" customFormat="1">
      <c r="A103" s="4" t="s">
        <v>227</v>
      </c>
      <c r="B103" s="21" t="s">
        <v>124</v>
      </c>
      <c r="C103" s="57">
        <v>6</v>
      </c>
      <c r="D103" s="4" t="s">
        <v>21</v>
      </c>
      <c r="E103" s="6">
        <v>42196</v>
      </c>
      <c r="F103" s="4" t="s">
        <v>31</v>
      </c>
      <c r="G103" s="27">
        <v>6069</v>
      </c>
      <c r="H103" s="27">
        <v>6398</v>
      </c>
      <c r="I103" s="31">
        <f t="shared" si="12"/>
        <v>6233.5</v>
      </c>
      <c r="J103" s="78">
        <v>2.46</v>
      </c>
      <c r="K103" s="78">
        <v>2.44</v>
      </c>
      <c r="L103" s="78"/>
      <c r="M103" s="28">
        <f t="shared" si="13"/>
        <v>2.4500000000000002</v>
      </c>
      <c r="N103" s="28">
        <f t="shared" si="14"/>
        <v>1.4142135623730963E-2</v>
      </c>
      <c r="O103" s="84">
        <v>2.37</v>
      </c>
      <c r="P103" s="73">
        <f t="shared" si="15"/>
        <v>79.275636793059704</v>
      </c>
      <c r="Q103" s="39"/>
      <c r="R103"/>
      <c r="S103" s="39"/>
      <c r="T103" s="25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:30" s="58" customFormat="1">
      <c r="A104" s="57" t="s">
        <v>186</v>
      </c>
      <c r="B104" s="68" t="s">
        <v>124</v>
      </c>
      <c r="C104" s="57">
        <v>6</v>
      </c>
      <c r="D104" s="57" t="s">
        <v>21</v>
      </c>
      <c r="E104" s="69">
        <v>42194</v>
      </c>
      <c r="F104" s="57" t="s">
        <v>31</v>
      </c>
      <c r="G104" s="70">
        <v>6069</v>
      </c>
      <c r="H104" s="70">
        <v>6398</v>
      </c>
      <c r="I104" s="71">
        <f t="shared" si="12"/>
        <v>6233.5</v>
      </c>
      <c r="J104" s="81"/>
      <c r="K104" s="81">
        <v>2.4700000000000002</v>
      </c>
      <c r="L104" s="81">
        <v>2.4500000000000002</v>
      </c>
      <c r="M104" s="72">
        <f t="shared" si="13"/>
        <v>2.46</v>
      </c>
      <c r="N104" s="72">
        <f t="shared" si="14"/>
        <v>1.4142135623730963E-2</v>
      </c>
      <c r="O104" s="84">
        <v>2.59</v>
      </c>
      <c r="P104" s="73">
        <f t="shared" si="15"/>
        <v>80.351724968409059</v>
      </c>
      <c r="T104" s="74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</row>
    <row r="105" spans="1:30" s="58" customFormat="1">
      <c r="A105" s="4" t="s">
        <v>191</v>
      </c>
      <c r="B105" s="21" t="s">
        <v>124</v>
      </c>
      <c r="C105" s="57">
        <v>6</v>
      </c>
      <c r="D105" s="4" t="s">
        <v>22</v>
      </c>
      <c r="E105" s="6">
        <v>42194</v>
      </c>
      <c r="F105" s="4" t="s">
        <v>31</v>
      </c>
      <c r="G105" s="27">
        <v>6069</v>
      </c>
      <c r="H105" s="27">
        <v>6398</v>
      </c>
      <c r="I105" s="31">
        <f t="shared" si="12"/>
        <v>6233.5</v>
      </c>
      <c r="J105" s="78">
        <v>2.19</v>
      </c>
      <c r="K105" s="78">
        <v>2.2000000000000002</v>
      </c>
      <c r="L105" s="78"/>
      <c r="M105" s="28">
        <f t="shared" si="13"/>
        <v>2.1950000000000003</v>
      </c>
      <c r="N105" s="28">
        <f t="shared" si="14"/>
        <v>7.0710678118656384E-3</v>
      </c>
      <c r="O105" s="84">
        <v>2.0699999999999998</v>
      </c>
      <c r="P105" s="73">
        <f t="shared" si="15"/>
        <v>55.099578468171011</v>
      </c>
      <c r="Q105"/>
      <c r="R105"/>
      <c r="S105"/>
      <c r="T105" s="25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spans="1:30" s="58" customFormat="1">
      <c r="A106" s="4" t="s">
        <v>259</v>
      </c>
      <c r="B106" s="21" t="s">
        <v>124</v>
      </c>
      <c r="C106" s="57">
        <v>6</v>
      </c>
      <c r="D106" s="4" t="s">
        <v>94</v>
      </c>
      <c r="E106" s="6">
        <v>42196</v>
      </c>
      <c r="F106" s="4" t="s">
        <v>31</v>
      </c>
      <c r="G106" s="27">
        <v>6069</v>
      </c>
      <c r="H106" s="27">
        <v>6398</v>
      </c>
      <c r="I106" s="31">
        <f t="shared" si="12"/>
        <v>6233.5</v>
      </c>
      <c r="J106" s="78">
        <v>2.4700000000000002</v>
      </c>
      <c r="K106" s="78">
        <v>2.46</v>
      </c>
      <c r="L106" s="78"/>
      <c r="M106" s="28">
        <f t="shared" si="13"/>
        <v>2.4649999999999999</v>
      </c>
      <c r="N106" s="28">
        <f t="shared" si="14"/>
        <v>7.0710678118656384E-3</v>
      </c>
      <c r="O106" s="84">
        <v>2.59</v>
      </c>
      <c r="P106" s="73">
        <f t="shared" si="15"/>
        <v>80.893572795805753</v>
      </c>
      <c r="Q106"/>
      <c r="R106"/>
      <c r="S106"/>
      <c r="T106" s="25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:30" s="58" customFormat="1">
      <c r="A107" s="4" t="s">
        <v>258</v>
      </c>
      <c r="B107" s="21" t="s">
        <v>124</v>
      </c>
      <c r="C107" s="57">
        <v>6</v>
      </c>
      <c r="D107" s="4" t="s">
        <v>94</v>
      </c>
      <c r="E107" s="6">
        <v>42196</v>
      </c>
      <c r="F107" s="4" t="s">
        <v>31</v>
      </c>
      <c r="G107" s="27">
        <v>6069</v>
      </c>
      <c r="H107" s="27">
        <v>6398</v>
      </c>
      <c r="I107" s="31">
        <f t="shared" si="12"/>
        <v>6233.5</v>
      </c>
      <c r="J107" s="78">
        <v>2.78</v>
      </c>
      <c r="K107" s="78">
        <v>2.79</v>
      </c>
      <c r="L107" s="78"/>
      <c r="M107" s="28">
        <f t="shared" si="13"/>
        <v>2.7850000000000001</v>
      </c>
      <c r="N107" s="28">
        <f t="shared" si="14"/>
        <v>7.0710678118656384E-3</v>
      </c>
      <c r="O107" s="84">
        <v>2.7</v>
      </c>
      <c r="P107" s="73">
        <f t="shared" si="15"/>
        <v>121.16338847405083</v>
      </c>
      <c r="Q107" s="39"/>
      <c r="R107"/>
      <c r="S107" s="39"/>
      <c r="T107" s="25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:30" s="58" customFormat="1">
      <c r="A108" s="4" t="s">
        <v>233</v>
      </c>
      <c r="B108" s="21" t="s">
        <v>124</v>
      </c>
      <c r="C108" s="57">
        <v>6</v>
      </c>
      <c r="D108" s="4" t="s">
        <v>23</v>
      </c>
      <c r="E108" s="6">
        <v>42196</v>
      </c>
      <c r="F108" s="4" t="s">
        <v>31</v>
      </c>
      <c r="G108" s="27">
        <v>6069</v>
      </c>
      <c r="H108" s="27">
        <v>6398</v>
      </c>
      <c r="I108" s="31">
        <f t="shared" si="12"/>
        <v>6233.5</v>
      </c>
      <c r="J108" s="78"/>
      <c r="K108" s="78">
        <v>2.69</v>
      </c>
      <c r="L108" s="78">
        <v>2.7</v>
      </c>
      <c r="M108" s="28">
        <f t="shared" si="13"/>
        <v>2.6950000000000003</v>
      </c>
      <c r="N108" s="28">
        <f t="shared" si="14"/>
        <v>7.0710678118656384E-3</v>
      </c>
      <c r="O108" s="84">
        <v>2.64</v>
      </c>
      <c r="P108" s="73">
        <f t="shared" si="15"/>
        <v>108.6799743184838</v>
      </c>
      <c r="Q108"/>
      <c r="R108"/>
      <c r="S108"/>
      <c r="T108" s="25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spans="1:30" s="58" customFormat="1">
      <c r="A109" s="4" t="s">
        <v>129</v>
      </c>
      <c r="B109" s="21" t="s">
        <v>124</v>
      </c>
      <c r="C109" s="57">
        <v>6</v>
      </c>
      <c r="D109" s="4" t="s">
        <v>94</v>
      </c>
      <c r="E109" s="6">
        <v>42191</v>
      </c>
      <c r="F109" s="4" t="s">
        <v>31</v>
      </c>
      <c r="G109" s="27">
        <v>6069</v>
      </c>
      <c r="H109" s="27">
        <v>6398</v>
      </c>
      <c r="I109" s="31">
        <f t="shared" si="12"/>
        <v>6233.5</v>
      </c>
      <c r="J109" s="78">
        <v>2.4900000000000002</v>
      </c>
      <c r="K109" s="78">
        <v>2.48</v>
      </c>
      <c r="L109" s="78"/>
      <c r="M109" s="28">
        <f t="shared" si="13"/>
        <v>2.4850000000000003</v>
      </c>
      <c r="N109" s="28">
        <f t="shared" si="14"/>
        <v>7.0710678118656384E-3</v>
      </c>
      <c r="O109" s="84">
        <v>2.54</v>
      </c>
      <c r="P109" s="73">
        <f t="shared" si="15"/>
        <v>83.086480153518039</v>
      </c>
      <c r="Q109"/>
      <c r="R109"/>
      <c r="S109"/>
      <c r="T109" s="25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spans="1:30" s="58" customFormat="1">
      <c r="A110" s="57" t="s">
        <v>261</v>
      </c>
      <c r="B110" s="68" t="s">
        <v>124</v>
      </c>
      <c r="C110" s="57">
        <v>6</v>
      </c>
      <c r="D110" s="57" t="s">
        <v>21</v>
      </c>
      <c r="E110" s="69">
        <v>42196</v>
      </c>
      <c r="F110" s="57" t="s">
        <v>31</v>
      </c>
      <c r="G110" s="70">
        <v>6069</v>
      </c>
      <c r="H110" s="70">
        <v>6398</v>
      </c>
      <c r="I110" s="71">
        <f t="shared" si="12"/>
        <v>6233.5</v>
      </c>
      <c r="J110" s="81">
        <v>2.4900000000000002</v>
      </c>
      <c r="K110" s="81">
        <v>2.48</v>
      </c>
      <c r="L110" s="81"/>
      <c r="M110" s="72">
        <f t="shared" si="13"/>
        <v>2.4850000000000003</v>
      </c>
      <c r="N110" s="72">
        <f t="shared" si="14"/>
        <v>7.0710678118656384E-3</v>
      </c>
      <c r="O110" s="84">
        <v>2.63</v>
      </c>
      <c r="P110" s="73">
        <f t="shared" si="15"/>
        <v>83.086480153518039</v>
      </c>
      <c r="T110" s="74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</row>
    <row r="111" spans="1:30" s="58" customFormat="1">
      <c r="A111" s="4" t="s">
        <v>231</v>
      </c>
      <c r="B111" s="21" t="s">
        <v>124</v>
      </c>
      <c r="C111" s="57">
        <v>6</v>
      </c>
      <c r="D111" s="4" t="s">
        <v>23</v>
      </c>
      <c r="E111" s="6">
        <v>42196</v>
      </c>
      <c r="F111" s="4" t="s">
        <v>31</v>
      </c>
      <c r="G111" s="27">
        <v>6069</v>
      </c>
      <c r="H111" s="27">
        <v>6398</v>
      </c>
      <c r="I111" s="31">
        <f t="shared" si="12"/>
        <v>6233.5</v>
      </c>
      <c r="J111" s="78">
        <v>2.34</v>
      </c>
      <c r="K111" s="78">
        <v>2.33</v>
      </c>
      <c r="L111" s="78"/>
      <c r="M111" s="28">
        <f t="shared" si="13"/>
        <v>2.335</v>
      </c>
      <c r="N111" s="28">
        <f t="shared" si="14"/>
        <v>7.0710678118653244E-3</v>
      </c>
      <c r="O111" s="84">
        <v>2.2599999999999998</v>
      </c>
      <c r="P111" s="73">
        <f t="shared" si="15"/>
        <v>67.61290393395862</v>
      </c>
      <c r="Q111"/>
      <c r="R111"/>
      <c r="S111"/>
      <c r="T111" s="25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spans="1:30" s="58" customFormat="1">
      <c r="A112" s="4" t="s">
        <v>128</v>
      </c>
      <c r="B112" s="21" t="s">
        <v>124</v>
      </c>
      <c r="C112" s="57">
        <v>6</v>
      </c>
      <c r="D112" s="4" t="s">
        <v>94</v>
      </c>
      <c r="E112" s="6">
        <v>42191</v>
      </c>
      <c r="F112" s="4" t="s">
        <v>31</v>
      </c>
      <c r="G112" s="27">
        <v>6069</v>
      </c>
      <c r="H112" s="27">
        <v>6398</v>
      </c>
      <c r="I112" s="31">
        <f t="shared" si="12"/>
        <v>6233.5</v>
      </c>
      <c r="J112" s="78"/>
      <c r="K112" s="78">
        <v>2.56</v>
      </c>
      <c r="L112" s="78">
        <v>2.57</v>
      </c>
      <c r="M112" s="28">
        <f t="shared" si="13"/>
        <v>2.5649999999999999</v>
      </c>
      <c r="N112" s="28">
        <f t="shared" si="14"/>
        <v>7.0710678118653244E-3</v>
      </c>
      <c r="O112" s="84">
        <v>2.64</v>
      </c>
      <c r="P112" s="73">
        <f t="shared" si="15"/>
        <v>92.273967185043091</v>
      </c>
      <c r="Q112"/>
      <c r="R112"/>
      <c r="S112"/>
      <c r="T112" s="25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spans="1:30">
      <c r="A113" s="4" t="s">
        <v>232</v>
      </c>
      <c r="B113" s="21" t="s">
        <v>124</v>
      </c>
      <c r="C113" s="57">
        <v>6</v>
      </c>
      <c r="D113" s="4" t="s">
        <v>94</v>
      </c>
      <c r="E113" s="6">
        <v>42196</v>
      </c>
      <c r="F113" s="4" t="s">
        <v>31</v>
      </c>
      <c r="G113" s="27">
        <v>6069</v>
      </c>
      <c r="H113" s="27">
        <v>6398</v>
      </c>
      <c r="I113" s="31">
        <f t="shared" si="12"/>
        <v>6233.5</v>
      </c>
      <c r="K113" s="78">
        <v>2.57</v>
      </c>
      <c r="L113" s="78">
        <v>2.56</v>
      </c>
      <c r="M113" s="28">
        <f t="shared" si="13"/>
        <v>2.5649999999999999</v>
      </c>
      <c r="N113" s="28">
        <f t="shared" si="14"/>
        <v>7.0710678118653244E-3</v>
      </c>
      <c r="O113" s="84">
        <v>2.59</v>
      </c>
      <c r="P113" s="73">
        <f t="shared" si="15"/>
        <v>92.273967185043091</v>
      </c>
    </row>
    <row r="114" spans="1:30">
      <c r="A114" s="4" t="s">
        <v>228</v>
      </c>
      <c r="B114" s="21" t="s">
        <v>124</v>
      </c>
      <c r="C114" s="57">
        <v>6</v>
      </c>
      <c r="D114" s="4" t="s">
        <v>94</v>
      </c>
      <c r="E114" s="6">
        <v>42196</v>
      </c>
      <c r="F114" s="4" t="s">
        <v>31</v>
      </c>
      <c r="G114" s="27">
        <v>6069</v>
      </c>
      <c r="H114" s="27">
        <v>6398</v>
      </c>
      <c r="I114" s="31">
        <f t="shared" si="12"/>
        <v>6233.5</v>
      </c>
      <c r="K114" s="78">
        <v>2.52</v>
      </c>
      <c r="L114" s="78">
        <v>2.52</v>
      </c>
      <c r="M114" s="28">
        <f t="shared" si="13"/>
        <v>2.52</v>
      </c>
      <c r="N114" s="28">
        <f t="shared" si="14"/>
        <v>0</v>
      </c>
      <c r="O114" s="84">
        <v>2.64</v>
      </c>
      <c r="P114" s="73">
        <f t="shared" si="15"/>
        <v>87.023348469501087</v>
      </c>
    </row>
    <row r="115" spans="1:30">
      <c r="A115" s="4" t="s">
        <v>188</v>
      </c>
      <c r="B115" s="21" t="s">
        <v>124</v>
      </c>
      <c r="C115" s="57">
        <v>6</v>
      </c>
      <c r="D115" s="4" t="s">
        <v>94</v>
      </c>
      <c r="E115" s="6">
        <v>42194</v>
      </c>
      <c r="F115" s="4" t="s">
        <v>31</v>
      </c>
      <c r="G115" s="27">
        <v>6069</v>
      </c>
      <c r="H115" s="27">
        <v>6398</v>
      </c>
      <c r="I115" s="31">
        <f t="shared" si="12"/>
        <v>6233.5</v>
      </c>
      <c r="J115" s="78">
        <v>2.44</v>
      </c>
      <c r="L115" s="78">
        <v>2.44</v>
      </c>
      <c r="M115" s="28">
        <f t="shared" si="13"/>
        <v>2.44</v>
      </c>
      <c r="N115" s="28">
        <f t="shared" si="14"/>
        <v>0</v>
      </c>
      <c r="O115" s="84">
        <v>2.4</v>
      </c>
      <c r="P115" s="73">
        <f t="shared" si="15"/>
        <v>78.20964690656038</v>
      </c>
    </row>
    <row r="116" spans="1:30">
      <c r="A116" s="4" t="s">
        <v>229</v>
      </c>
      <c r="B116" s="21" t="s">
        <v>124</v>
      </c>
      <c r="C116" s="57">
        <v>6</v>
      </c>
      <c r="D116" s="4" t="s">
        <v>23</v>
      </c>
      <c r="E116" s="6">
        <v>42196</v>
      </c>
      <c r="F116" s="4" t="s">
        <v>31</v>
      </c>
      <c r="G116" s="27">
        <v>6069</v>
      </c>
      <c r="H116" s="27">
        <v>6398</v>
      </c>
      <c r="I116" s="31">
        <f t="shared" si="12"/>
        <v>6233.5</v>
      </c>
      <c r="J116" s="78">
        <v>2.38</v>
      </c>
      <c r="L116" s="78">
        <v>2.38</v>
      </c>
      <c r="M116" s="28">
        <f t="shared" si="13"/>
        <v>2.38</v>
      </c>
      <c r="N116" s="28">
        <f t="shared" si="14"/>
        <v>0</v>
      </c>
      <c r="O116" s="84">
        <v>2.34</v>
      </c>
      <c r="P116" s="73">
        <f t="shared" si="15"/>
        <v>72.022754661441738</v>
      </c>
    </row>
    <row r="117" spans="1:30">
      <c r="A117" s="4" t="s">
        <v>260</v>
      </c>
      <c r="B117" s="21" t="s">
        <v>124</v>
      </c>
      <c r="C117" s="54">
        <v>6</v>
      </c>
      <c r="D117" s="4" t="s">
        <v>94</v>
      </c>
      <c r="E117" s="6">
        <v>42196</v>
      </c>
      <c r="F117" s="4" t="s">
        <v>31</v>
      </c>
      <c r="G117" s="27">
        <v>6069</v>
      </c>
      <c r="H117" s="27">
        <v>6398</v>
      </c>
      <c r="I117" s="31">
        <f t="shared" si="12"/>
        <v>6233.5</v>
      </c>
      <c r="J117" s="78">
        <v>2.66</v>
      </c>
      <c r="L117" s="78">
        <v>2.66</v>
      </c>
      <c r="M117" s="28">
        <f t="shared" si="13"/>
        <v>2.66</v>
      </c>
      <c r="N117" s="28">
        <f t="shared" si="14"/>
        <v>0</v>
      </c>
      <c r="O117" s="84">
        <v>2.64</v>
      </c>
      <c r="P117" s="73">
        <f t="shared" si="15"/>
        <v>104.07782725504735</v>
      </c>
    </row>
    <row r="118" spans="1:30">
      <c r="A118" s="57" t="s">
        <v>62</v>
      </c>
      <c r="B118" s="68" t="s">
        <v>122</v>
      </c>
      <c r="C118" s="57">
        <v>7</v>
      </c>
      <c r="D118" s="57" t="s">
        <v>16</v>
      </c>
      <c r="E118" s="69">
        <v>42186</v>
      </c>
      <c r="F118" s="57" t="s">
        <v>31</v>
      </c>
      <c r="G118" s="70">
        <v>6398</v>
      </c>
      <c r="H118" s="70">
        <v>6728</v>
      </c>
      <c r="I118" s="71">
        <f t="shared" si="12"/>
        <v>6563</v>
      </c>
      <c r="J118" s="81">
        <v>2.54</v>
      </c>
      <c r="K118" s="81">
        <v>2.78</v>
      </c>
      <c r="L118" s="81"/>
      <c r="M118" s="72">
        <f t="shared" si="13"/>
        <v>2.66</v>
      </c>
      <c r="N118" s="72">
        <f t="shared" si="14"/>
        <v>0.16970562748477125</v>
      </c>
      <c r="P118" s="73">
        <f t="shared" si="15"/>
        <v>104.07782725504735</v>
      </c>
      <c r="Q118" s="58"/>
      <c r="R118" s="58"/>
      <c r="S118" s="58"/>
      <c r="T118" s="74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</row>
    <row r="119" spans="1:30">
      <c r="A119" s="57" t="s">
        <v>291</v>
      </c>
      <c r="B119" s="68" t="s">
        <v>122</v>
      </c>
      <c r="C119" s="57">
        <v>7</v>
      </c>
      <c r="D119" s="57" t="s">
        <v>22</v>
      </c>
      <c r="E119" s="69">
        <v>42199</v>
      </c>
      <c r="F119" s="57" t="s">
        <v>31</v>
      </c>
      <c r="G119" s="70">
        <v>6398</v>
      </c>
      <c r="H119" s="70">
        <v>6728</v>
      </c>
      <c r="I119" s="71">
        <f t="shared" si="12"/>
        <v>6563</v>
      </c>
      <c r="J119" s="81">
        <v>2.3199999999999998</v>
      </c>
      <c r="K119" s="81">
        <v>2.2000000000000002</v>
      </c>
      <c r="L119" s="81"/>
      <c r="M119" s="72">
        <f t="shared" si="13"/>
        <v>2.2599999999999998</v>
      </c>
      <c r="N119" s="72">
        <f t="shared" si="14"/>
        <v>8.4852813742385472E-2</v>
      </c>
      <c r="P119" s="73">
        <f t="shared" si="15"/>
        <v>60.687456167771181</v>
      </c>
      <c r="Q119" s="58"/>
      <c r="R119" s="58"/>
      <c r="S119" s="58"/>
      <c r="T119" s="74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</row>
    <row r="120" spans="1:30">
      <c r="A120" s="57" t="s">
        <v>79</v>
      </c>
      <c r="B120" s="68" t="s">
        <v>122</v>
      </c>
      <c r="C120" s="57">
        <v>7</v>
      </c>
      <c r="D120" s="57" t="s">
        <v>16</v>
      </c>
      <c r="E120" s="69">
        <v>42187</v>
      </c>
      <c r="F120" s="57" t="s">
        <v>31</v>
      </c>
      <c r="G120" s="70">
        <v>6398</v>
      </c>
      <c r="H120" s="70">
        <v>6728</v>
      </c>
      <c r="I120" s="71">
        <f t="shared" si="12"/>
        <v>6563</v>
      </c>
      <c r="J120" s="81">
        <v>2.42</v>
      </c>
      <c r="K120" s="81">
        <v>2.5299999999999998</v>
      </c>
      <c r="L120" s="81"/>
      <c r="M120" s="72">
        <f t="shared" si="13"/>
        <v>2.4749999999999996</v>
      </c>
      <c r="N120" s="72">
        <f t="shared" si="14"/>
        <v>7.7781745930520133E-2</v>
      </c>
      <c r="P120" s="73">
        <f t="shared" si="15"/>
        <v>81.984909730128763</v>
      </c>
      <c r="Q120" s="58"/>
      <c r="R120" s="58"/>
      <c r="S120" s="58"/>
      <c r="T120" s="74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</row>
    <row r="121" spans="1:30">
      <c r="A121" s="57" t="s">
        <v>287</v>
      </c>
      <c r="B121" s="68" t="s">
        <v>122</v>
      </c>
      <c r="C121" s="57">
        <v>7</v>
      </c>
      <c r="D121" s="57" t="s">
        <v>94</v>
      </c>
      <c r="E121" s="69">
        <v>42199</v>
      </c>
      <c r="F121" s="57" t="s">
        <v>31</v>
      </c>
      <c r="G121" s="70">
        <v>6398</v>
      </c>
      <c r="H121" s="70">
        <v>6728</v>
      </c>
      <c r="I121" s="71">
        <f t="shared" si="12"/>
        <v>6563</v>
      </c>
      <c r="J121" s="81">
        <v>2.54</v>
      </c>
      <c r="K121" s="81"/>
      <c r="L121" s="81">
        <v>2.4500000000000002</v>
      </c>
      <c r="M121" s="72">
        <f t="shared" si="13"/>
        <v>2.4950000000000001</v>
      </c>
      <c r="N121" s="72">
        <f t="shared" si="14"/>
        <v>6.3639610306789177E-2</v>
      </c>
      <c r="O121" s="84">
        <v>2.36</v>
      </c>
      <c r="P121" s="73">
        <f t="shared" si="15"/>
        <v>84.198338264951687</v>
      </c>
      <c r="Q121" s="58"/>
      <c r="R121" s="58"/>
      <c r="S121" s="58"/>
      <c r="T121" s="74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</row>
    <row r="122" spans="1:30">
      <c r="A122" s="4" t="s">
        <v>75</v>
      </c>
      <c r="B122" s="21" t="s">
        <v>122</v>
      </c>
      <c r="C122" s="57">
        <v>7</v>
      </c>
      <c r="D122" s="4" t="s">
        <v>53</v>
      </c>
      <c r="E122" s="6">
        <v>42187</v>
      </c>
      <c r="F122" s="4" t="s">
        <v>31</v>
      </c>
      <c r="G122" s="27">
        <v>6398</v>
      </c>
      <c r="H122" s="27">
        <v>6728</v>
      </c>
      <c r="I122" s="31">
        <f t="shared" si="12"/>
        <v>6563</v>
      </c>
      <c r="J122" s="78">
        <v>2.56</v>
      </c>
      <c r="K122" s="78">
        <v>2.4700000000000002</v>
      </c>
      <c r="M122" s="28">
        <f t="shared" si="13"/>
        <v>2.5150000000000001</v>
      </c>
      <c r="N122" s="28">
        <f t="shared" si="14"/>
        <v>6.3639610306789177E-2</v>
      </c>
      <c r="P122" s="73">
        <f t="shared" si="15"/>
        <v>86.45313468595451</v>
      </c>
    </row>
    <row r="123" spans="1:30">
      <c r="A123" s="57" t="s">
        <v>77</v>
      </c>
      <c r="B123" s="68" t="s">
        <v>122</v>
      </c>
      <c r="C123" s="57">
        <v>7</v>
      </c>
      <c r="D123" s="57" t="s">
        <v>16</v>
      </c>
      <c r="E123" s="69">
        <v>42187</v>
      </c>
      <c r="F123" s="57" t="s">
        <v>31</v>
      </c>
      <c r="G123" s="70">
        <v>6398</v>
      </c>
      <c r="H123" s="70">
        <v>6728</v>
      </c>
      <c r="I123" s="71">
        <f t="shared" si="12"/>
        <v>6563</v>
      </c>
      <c r="J123" s="81"/>
      <c r="K123" s="81">
        <v>2.64</v>
      </c>
      <c r="L123" s="81">
        <v>2.72</v>
      </c>
      <c r="M123" s="72">
        <f t="shared" si="13"/>
        <v>2.68</v>
      </c>
      <c r="N123" s="72">
        <f t="shared" si="14"/>
        <v>5.6568542494923851E-2</v>
      </c>
      <c r="O123" s="84">
        <v>2.54</v>
      </c>
      <c r="P123" s="73">
        <f t="shared" si="15"/>
        <v>106.69060263871015</v>
      </c>
      <c r="Q123" s="58"/>
      <c r="R123" s="58"/>
      <c r="S123" s="58"/>
      <c r="T123" s="74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</row>
    <row r="124" spans="1:30">
      <c r="A124" s="57" t="s">
        <v>59</v>
      </c>
      <c r="B124" s="68" t="s">
        <v>122</v>
      </c>
      <c r="C124" s="57">
        <v>7</v>
      </c>
      <c r="D124" s="57" t="s">
        <v>53</v>
      </c>
      <c r="E124" s="69">
        <v>42186</v>
      </c>
      <c r="F124" s="57" t="s">
        <v>31</v>
      </c>
      <c r="G124" s="70">
        <v>6398</v>
      </c>
      <c r="H124" s="70">
        <v>6728</v>
      </c>
      <c r="I124" s="71">
        <f t="shared" si="12"/>
        <v>6563</v>
      </c>
      <c r="J124" s="81"/>
      <c r="K124" s="81">
        <v>2.54</v>
      </c>
      <c r="L124" s="81">
        <v>2.46</v>
      </c>
      <c r="M124" s="72">
        <f t="shared" si="13"/>
        <v>2.5</v>
      </c>
      <c r="N124" s="72">
        <f t="shared" si="14"/>
        <v>5.6568542494923851E-2</v>
      </c>
      <c r="O124" s="84">
        <v>2.2999999999999998</v>
      </c>
      <c r="P124" s="73">
        <f t="shared" si="15"/>
        <v>84.758142159370664</v>
      </c>
      <c r="Q124" s="58"/>
      <c r="R124" s="58"/>
      <c r="S124" s="58"/>
      <c r="T124" s="74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</row>
    <row r="125" spans="1:30">
      <c r="A125" s="4" t="s">
        <v>258</v>
      </c>
      <c r="B125" s="21" t="s">
        <v>122</v>
      </c>
      <c r="C125" s="57">
        <v>7</v>
      </c>
      <c r="D125" s="4" t="s">
        <v>94</v>
      </c>
      <c r="E125" s="6">
        <v>42199</v>
      </c>
      <c r="F125" s="4" t="s">
        <v>31</v>
      </c>
      <c r="G125" s="27">
        <v>6398</v>
      </c>
      <c r="H125" s="27">
        <v>6728</v>
      </c>
      <c r="I125" s="31">
        <f t="shared" si="12"/>
        <v>6563</v>
      </c>
      <c r="J125" s="78">
        <v>2.64</v>
      </c>
      <c r="K125" s="78">
        <v>2.72</v>
      </c>
      <c r="M125" s="28">
        <f t="shared" si="13"/>
        <v>2.68</v>
      </c>
      <c r="N125" s="28">
        <f t="shared" si="14"/>
        <v>5.6568542494923851E-2</v>
      </c>
      <c r="P125" s="73">
        <f t="shared" si="15"/>
        <v>106.69060263871015</v>
      </c>
      <c r="T125" s="43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>
      <c r="A126" s="57" t="s">
        <v>61</v>
      </c>
      <c r="B126" s="68" t="s">
        <v>122</v>
      </c>
      <c r="C126" s="57">
        <v>7</v>
      </c>
      <c r="D126" s="57" t="s">
        <v>56</v>
      </c>
      <c r="E126" s="69">
        <v>42186</v>
      </c>
      <c r="F126" s="57" t="s">
        <v>31</v>
      </c>
      <c r="G126" s="70">
        <v>6398</v>
      </c>
      <c r="H126" s="70">
        <v>6728</v>
      </c>
      <c r="I126" s="71">
        <f t="shared" si="12"/>
        <v>6563</v>
      </c>
      <c r="J126" s="81">
        <v>2.64</v>
      </c>
      <c r="K126" s="81">
        <v>2.71</v>
      </c>
      <c r="L126" s="81"/>
      <c r="M126" s="72">
        <f t="shared" si="13"/>
        <v>2.6749999999999998</v>
      </c>
      <c r="N126" s="72">
        <f t="shared" si="14"/>
        <v>4.9497474683058214E-2</v>
      </c>
      <c r="O126" s="84">
        <v>2.5499999999999998</v>
      </c>
      <c r="P126" s="73">
        <f t="shared" si="15"/>
        <v>106.03316693367366</v>
      </c>
      <c r="Q126" s="58"/>
      <c r="R126" s="58"/>
      <c r="S126" s="58"/>
      <c r="T126" s="74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</row>
    <row r="127" spans="1:30">
      <c r="A127" s="4" t="s">
        <v>288</v>
      </c>
      <c r="B127" s="21" t="s">
        <v>122</v>
      </c>
      <c r="C127" s="57">
        <v>7</v>
      </c>
      <c r="D127" s="4" t="s">
        <v>23</v>
      </c>
      <c r="E127" s="6">
        <v>42199</v>
      </c>
      <c r="F127" s="4" t="s">
        <v>31</v>
      </c>
      <c r="G127" s="27">
        <v>6398</v>
      </c>
      <c r="H127" s="27">
        <v>6728</v>
      </c>
      <c r="I127" s="31">
        <f t="shared" si="12"/>
        <v>6563</v>
      </c>
      <c r="K127" s="78">
        <v>2.3199999999999998</v>
      </c>
      <c r="L127" s="78">
        <v>2.25</v>
      </c>
      <c r="M127" s="28">
        <f t="shared" si="13"/>
        <v>2.2850000000000001</v>
      </c>
      <c r="N127" s="28">
        <f t="shared" si="14"/>
        <v>4.9497474683058214E-2</v>
      </c>
      <c r="P127" s="73">
        <f t="shared" si="15"/>
        <v>62.938057749963988</v>
      </c>
      <c r="Q127" s="39"/>
      <c r="S127" s="39"/>
      <c r="T127" s="43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>
      <c r="A128" s="57" t="s">
        <v>78</v>
      </c>
      <c r="B128" s="68" t="s">
        <v>122</v>
      </c>
      <c r="C128" s="57">
        <v>7</v>
      </c>
      <c r="D128" s="57" t="s">
        <v>53</v>
      </c>
      <c r="E128" s="69">
        <v>42187</v>
      </c>
      <c r="F128" s="57" t="s">
        <v>31</v>
      </c>
      <c r="G128" s="70">
        <v>6398</v>
      </c>
      <c r="H128" s="70">
        <v>6728</v>
      </c>
      <c r="I128" s="71">
        <f t="shared" si="12"/>
        <v>6563</v>
      </c>
      <c r="J128" s="81">
        <v>2.65</v>
      </c>
      <c r="K128" s="81"/>
      <c r="L128" s="81">
        <v>2.59</v>
      </c>
      <c r="M128" s="72">
        <f t="shared" si="13"/>
        <v>2.62</v>
      </c>
      <c r="N128" s="72">
        <f t="shared" si="14"/>
        <v>4.2426406871192889E-2</v>
      </c>
      <c r="O128" s="84">
        <v>2.4900000000000002</v>
      </c>
      <c r="P128" s="73">
        <f t="shared" si="15"/>
        <v>98.986797598227227</v>
      </c>
      <c r="Q128" s="58"/>
      <c r="R128" s="58"/>
      <c r="S128" s="58"/>
      <c r="T128" s="74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</row>
    <row r="129" spans="1:30">
      <c r="A129" s="4" t="s">
        <v>71</v>
      </c>
      <c r="B129" s="21" t="s">
        <v>122</v>
      </c>
      <c r="C129" s="57">
        <v>7</v>
      </c>
      <c r="D129" s="4" t="s">
        <v>60</v>
      </c>
      <c r="E129" s="6">
        <v>42187</v>
      </c>
      <c r="F129" s="4" t="s">
        <v>31</v>
      </c>
      <c r="G129" s="27">
        <v>6398</v>
      </c>
      <c r="H129" s="27">
        <v>6728</v>
      </c>
      <c r="I129" s="31">
        <f t="shared" si="12"/>
        <v>6563</v>
      </c>
      <c r="J129" s="78">
        <v>2.37</v>
      </c>
      <c r="K129" s="78">
        <v>2.4300000000000002</v>
      </c>
      <c r="M129" s="28">
        <f t="shared" si="13"/>
        <v>2.4000000000000004</v>
      </c>
      <c r="N129" s="28">
        <f t="shared" si="14"/>
        <v>4.2426406871192889E-2</v>
      </c>
      <c r="P129" s="73">
        <f t="shared" si="15"/>
        <v>74.045592064062333</v>
      </c>
    </row>
    <row r="130" spans="1:30">
      <c r="A130" s="4" t="s">
        <v>286</v>
      </c>
      <c r="B130" s="21" t="s">
        <v>122</v>
      </c>
      <c r="C130" s="57">
        <v>7</v>
      </c>
      <c r="D130" s="4" t="s">
        <v>94</v>
      </c>
      <c r="E130" s="6">
        <v>42199</v>
      </c>
      <c r="F130" s="4" t="s">
        <v>31</v>
      </c>
      <c r="G130" s="27">
        <v>6398</v>
      </c>
      <c r="H130" s="27">
        <v>6728</v>
      </c>
      <c r="I130" s="31">
        <f t="shared" si="12"/>
        <v>6563</v>
      </c>
      <c r="J130" s="78">
        <v>2.5</v>
      </c>
      <c r="K130" s="78">
        <v>2.54</v>
      </c>
      <c r="L130" s="78">
        <v>2.4700000000000002</v>
      </c>
      <c r="M130" s="28">
        <f t="shared" si="13"/>
        <v>2.5033333333333334</v>
      </c>
      <c r="N130" s="28">
        <f t="shared" si="14"/>
        <v>3.5118845842842389E-2</v>
      </c>
      <c r="P130" s="73">
        <f t="shared" si="15"/>
        <v>85.132784490402969</v>
      </c>
      <c r="T130" s="43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>
      <c r="A131" s="4" t="s">
        <v>285</v>
      </c>
      <c r="B131" s="21" t="s">
        <v>122</v>
      </c>
      <c r="C131" s="57">
        <v>7</v>
      </c>
      <c r="D131" s="4" t="s">
        <v>94</v>
      </c>
      <c r="E131" s="6">
        <v>42199</v>
      </c>
      <c r="F131" s="4" t="s">
        <v>31</v>
      </c>
      <c r="G131" s="27">
        <v>6398</v>
      </c>
      <c r="H131" s="27">
        <v>6728</v>
      </c>
      <c r="I131" s="31">
        <f t="shared" si="12"/>
        <v>6563</v>
      </c>
      <c r="K131" s="78">
        <v>2.44</v>
      </c>
      <c r="L131" s="78">
        <v>2.4</v>
      </c>
      <c r="M131" s="28">
        <f t="shared" si="13"/>
        <v>2.42</v>
      </c>
      <c r="N131" s="28">
        <f t="shared" si="14"/>
        <v>2.8284271247461926E-2</v>
      </c>
      <c r="O131" s="84">
        <v>2.5299999999999998</v>
      </c>
      <c r="P131" s="73">
        <f t="shared" si="15"/>
        <v>76.107746225851386</v>
      </c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>
      <c r="A132" s="4" t="s">
        <v>51</v>
      </c>
      <c r="B132" s="21" t="s">
        <v>122</v>
      </c>
      <c r="C132" s="57">
        <v>7</v>
      </c>
      <c r="D132" s="4" t="s">
        <v>16</v>
      </c>
      <c r="E132" s="6">
        <v>42186</v>
      </c>
      <c r="F132" s="4" t="s">
        <v>31</v>
      </c>
      <c r="G132" s="27">
        <v>6398</v>
      </c>
      <c r="H132" s="27">
        <v>6728</v>
      </c>
      <c r="I132" s="31">
        <f t="shared" si="12"/>
        <v>6563</v>
      </c>
      <c r="J132" s="78">
        <v>2.62</v>
      </c>
      <c r="K132" s="78">
        <v>2.59</v>
      </c>
      <c r="M132" s="28">
        <f t="shared" si="13"/>
        <v>2.605</v>
      </c>
      <c r="N132" s="28">
        <f t="shared" si="14"/>
        <v>2.12132034355966E-2</v>
      </c>
      <c r="P132" s="73">
        <f t="shared" si="15"/>
        <v>97.123333160996566</v>
      </c>
    </row>
    <row r="133" spans="1:30">
      <c r="A133" s="4" t="s">
        <v>260</v>
      </c>
      <c r="B133" s="21" t="s">
        <v>122</v>
      </c>
      <c r="C133" s="57">
        <v>7</v>
      </c>
      <c r="D133" s="4" t="s">
        <v>94</v>
      </c>
      <c r="E133" s="6">
        <v>42199</v>
      </c>
      <c r="F133" s="4" t="s">
        <v>31</v>
      </c>
      <c r="G133" s="27">
        <v>6398</v>
      </c>
      <c r="H133" s="27">
        <v>6728</v>
      </c>
      <c r="I133" s="31">
        <f t="shared" si="12"/>
        <v>6563</v>
      </c>
      <c r="K133" s="78">
        <v>2.5299999999999998</v>
      </c>
      <c r="L133" s="78">
        <v>2.5099999999999998</v>
      </c>
      <c r="M133" s="28">
        <f t="shared" ref="M133:M164" si="16">AVERAGE(J133:L133)</f>
        <v>2.5199999999999996</v>
      </c>
      <c r="N133" s="28">
        <f t="shared" ref="N133:N144" si="17">STDEV(J133:L133)</f>
        <v>1.4142135623730963E-2</v>
      </c>
      <c r="O133" s="84">
        <v>2.4700000000000002</v>
      </c>
      <c r="P133" s="73">
        <f t="shared" ref="P133:P164" si="18">10^((3.31*(LOG(M133)))+0.611)</f>
        <v>87.023348469501087</v>
      </c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>
      <c r="A134" s="4" t="s">
        <v>76</v>
      </c>
      <c r="B134" s="21" t="s">
        <v>122</v>
      </c>
      <c r="C134" s="57">
        <v>7</v>
      </c>
      <c r="D134" s="4" t="s">
        <v>60</v>
      </c>
      <c r="E134" s="6">
        <v>42187</v>
      </c>
      <c r="F134" s="4" t="s">
        <v>31</v>
      </c>
      <c r="G134" s="27">
        <v>6398</v>
      </c>
      <c r="H134" s="27">
        <v>6728</v>
      </c>
      <c r="I134" s="31">
        <f t="shared" si="12"/>
        <v>6563</v>
      </c>
      <c r="J134" s="78">
        <v>2.72</v>
      </c>
      <c r="K134" s="78">
        <v>2.7</v>
      </c>
      <c r="M134" s="28">
        <f t="shared" si="16"/>
        <v>2.71</v>
      </c>
      <c r="N134" s="28">
        <f t="shared" si="17"/>
        <v>1.4142135623730963E-2</v>
      </c>
      <c r="P134" s="73">
        <f t="shared" si="18"/>
        <v>110.69508874802516</v>
      </c>
    </row>
    <row r="135" spans="1:30">
      <c r="A135" s="4" t="s">
        <v>259</v>
      </c>
      <c r="B135" s="21" t="s">
        <v>122</v>
      </c>
      <c r="C135" s="57">
        <v>7</v>
      </c>
      <c r="D135" s="4" t="s">
        <v>94</v>
      </c>
      <c r="E135" s="6">
        <v>42199</v>
      </c>
      <c r="F135" s="4" t="s">
        <v>31</v>
      </c>
      <c r="G135" s="27">
        <v>6398</v>
      </c>
      <c r="H135" s="27">
        <v>6728</v>
      </c>
      <c r="I135" s="31">
        <f t="shared" si="12"/>
        <v>6563</v>
      </c>
      <c r="J135" s="78">
        <v>2.59</v>
      </c>
      <c r="K135" s="78">
        <v>2.6</v>
      </c>
      <c r="L135" s="78">
        <v>2.58</v>
      </c>
      <c r="M135" s="28">
        <f t="shared" si="16"/>
        <v>2.59</v>
      </c>
      <c r="N135" s="28">
        <f t="shared" si="17"/>
        <v>1.0000000000000009E-2</v>
      </c>
      <c r="P135" s="73">
        <f t="shared" si="18"/>
        <v>95.28449116458566</v>
      </c>
      <c r="T135" s="43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>
      <c r="A136" s="4" t="s">
        <v>284</v>
      </c>
      <c r="B136" s="21" t="s">
        <v>122</v>
      </c>
      <c r="C136" s="57">
        <v>7</v>
      </c>
      <c r="D136" s="4" t="s">
        <v>21</v>
      </c>
      <c r="E136" s="6">
        <v>42199</v>
      </c>
      <c r="F136" s="4" t="s">
        <v>31</v>
      </c>
      <c r="G136" s="27">
        <v>6398</v>
      </c>
      <c r="H136" s="27">
        <v>6728</v>
      </c>
      <c r="I136" s="31">
        <f t="shared" si="12"/>
        <v>6563</v>
      </c>
      <c r="J136" s="78">
        <v>2.48</v>
      </c>
      <c r="K136" s="78">
        <v>2.4900000000000002</v>
      </c>
      <c r="M136" s="28">
        <f t="shared" si="16"/>
        <v>2.4850000000000003</v>
      </c>
      <c r="N136" s="28">
        <f t="shared" si="17"/>
        <v>7.0710678118656384E-3</v>
      </c>
      <c r="O136" s="84">
        <v>2.44</v>
      </c>
      <c r="P136" s="73">
        <f t="shared" si="18"/>
        <v>83.086480153518039</v>
      </c>
      <c r="T136" s="43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>
      <c r="A137" s="4" t="s">
        <v>261</v>
      </c>
      <c r="B137" s="21" t="s">
        <v>122</v>
      </c>
      <c r="C137" s="57">
        <v>7</v>
      </c>
      <c r="D137" s="4" t="s">
        <v>21</v>
      </c>
      <c r="E137" s="6">
        <v>42199</v>
      </c>
      <c r="F137" s="4" t="s">
        <v>31</v>
      </c>
      <c r="G137" s="27">
        <v>6398</v>
      </c>
      <c r="H137" s="27">
        <v>6728</v>
      </c>
      <c r="I137" s="31">
        <f t="shared" si="12"/>
        <v>6563</v>
      </c>
      <c r="J137" s="78">
        <v>2.38</v>
      </c>
      <c r="K137" s="78">
        <v>2.39</v>
      </c>
      <c r="M137" s="28">
        <f t="shared" si="16"/>
        <v>2.3849999999999998</v>
      </c>
      <c r="N137" s="28">
        <f t="shared" si="17"/>
        <v>7.0710678118656384E-3</v>
      </c>
      <c r="O137" s="84">
        <v>2.4300000000000002</v>
      </c>
      <c r="P137" s="73">
        <f t="shared" si="18"/>
        <v>72.524801526782966</v>
      </c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>
      <c r="A138" s="4" t="s">
        <v>289</v>
      </c>
      <c r="B138" s="21" t="s">
        <v>122</v>
      </c>
      <c r="C138" s="57">
        <v>7</v>
      </c>
      <c r="D138" s="4" t="s">
        <v>23</v>
      </c>
      <c r="E138" s="6">
        <v>42199</v>
      </c>
      <c r="F138" s="4" t="s">
        <v>31</v>
      </c>
      <c r="G138" s="27">
        <v>6398</v>
      </c>
      <c r="H138" s="27">
        <v>6728</v>
      </c>
      <c r="I138" s="31">
        <f t="shared" ref="I138:I201" si="19">AVERAGE(G138:H138)</f>
        <v>6563</v>
      </c>
      <c r="K138" s="78">
        <v>2.5499999999999998</v>
      </c>
      <c r="L138" s="78">
        <v>2.56</v>
      </c>
      <c r="M138" s="28">
        <f t="shared" si="16"/>
        <v>2.5549999999999997</v>
      </c>
      <c r="N138" s="28">
        <f t="shared" si="17"/>
        <v>7.0710678118656384E-3</v>
      </c>
      <c r="O138" s="84">
        <v>2.59</v>
      </c>
      <c r="P138" s="73">
        <f t="shared" si="18"/>
        <v>91.088572026319866</v>
      </c>
      <c r="T138" s="43" t="s">
        <v>290</v>
      </c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>
      <c r="A139" s="4" t="s">
        <v>74</v>
      </c>
      <c r="B139" s="21" t="s">
        <v>122</v>
      </c>
      <c r="C139" s="57">
        <v>7</v>
      </c>
      <c r="D139" s="4" t="s">
        <v>16</v>
      </c>
      <c r="E139" s="6">
        <v>42187</v>
      </c>
      <c r="F139" s="4" t="s">
        <v>31</v>
      </c>
      <c r="G139" s="27">
        <v>6398</v>
      </c>
      <c r="H139" s="27">
        <v>6728</v>
      </c>
      <c r="I139" s="31">
        <f t="shared" si="19"/>
        <v>6563</v>
      </c>
      <c r="J139" s="78">
        <v>2.52</v>
      </c>
      <c r="K139" s="78">
        <v>2.5099999999999998</v>
      </c>
      <c r="M139" s="28">
        <f t="shared" si="16"/>
        <v>2.5149999999999997</v>
      </c>
      <c r="N139" s="28">
        <f t="shared" si="17"/>
        <v>7.0710678118656384E-3</v>
      </c>
      <c r="P139" s="73">
        <f t="shared" si="18"/>
        <v>86.453134685954439</v>
      </c>
    </row>
    <row r="140" spans="1:30">
      <c r="A140" s="4" t="s">
        <v>292</v>
      </c>
      <c r="B140" s="21" t="s">
        <v>122</v>
      </c>
      <c r="C140" s="57">
        <v>7</v>
      </c>
      <c r="D140" s="4" t="s">
        <v>16</v>
      </c>
      <c r="E140" s="6">
        <v>42199</v>
      </c>
      <c r="F140" s="4" t="s">
        <v>31</v>
      </c>
      <c r="G140" s="27">
        <v>6398</v>
      </c>
      <c r="H140" s="27">
        <v>6728</v>
      </c>
      <c r="I140" s="31">
        <f t="shared" si="19"/>
        <v>6563</v>
      </c>
      <c r="K140" s="78">
        <v>2.39</v>
      </c>
      <c r="L140" s="78">
        <v>2.4</v>
      </c>
      <c r="M140" s="28">
        <f t="shared" si="16"/>
        <v>2.395</v>
      </c>
      <c r="N140" s="28">
        <f t="shared" si="17"/>
        <v>7.0710678118653244E-3</v>
      </c>
      <c r="O140" s="84">
        <v>2.4700000000000002</v>
      </c>
      <c r="P140" s="73">
        <f t="shared" si="18"/>
        <v>73.536213530411189</v>
      </c>
      <c r="T140" s="43" t="s">
        <v>70</v>
      </c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>
      <c r="A141" s="4" t="s">
        <v>73</v>
      </c>
      <c r="B141" s="21" t="s">
        <v>122</v>
      </c>
      <c r="C141" s="57">
        <v>7</v>
      </c>
      <c r="D141" s="4" t="s">
        <v>22</v>
      </c>
      <c r="E141" s="6">
        <v>42199</v>
      </c>
      <c r="F141" s="4" t="s">
        <v>31</v>
      </c>
      <c r="G141" s="27">
        <v>6398</v>
      </c>
      <c r="H141" s="27">
        <v>6728</v>
      </c>
      <c r="I141" s="31">
        <f t="shared" si="19"/>
        <v>6563</v>
      </c>
      <c r="K141" s="78">
        <v>2.33</v>
      </c>
      <c r="L141" s="78">
        <v>2.33</v>
      </c>
      <c r="M141" s="28">
        <f t="shared" si="16"/>
        <v>2.33</v>
      </c>
      <c r="N141" s="28">
        <f t="shared" si="17"/>
        <v>0</v>
      </c>
      <c r="O141" s="84">
        <v>2.4500000000000002</v>
      </c>
      <c r="P141" s="73">
        <f t="shared" si="18"/>
        <v>67.134861700469955</v>
      </c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>
      <c r="A142" s="4" t="s">
        <v>50</v>
      </c>
      <c r="B142" s="21" t="s">
        <v>122</v>
      </c>
      <c r="C142" s="57">
        <v>7</v>
      </c>
      <c r="D142" s="4" t="s">
        <v>16</v>
      </c>
      <c r="E142" s="6">
        <v>42186</v>
      </c>
      <c r="F142" s="4" t="s">
        <v>31</v>
      </c>
      <c r="G142" s="27">
        <v>6398</v>
      </c>
      <c r="H142" s="27">
        <v>6728</v>
      </c>
      <c r="I142" s="31">
        <f t="shared" si="19"/>
        <v>6563</v>
      </c>
      <c r="J142" s="78">
        <v>2.85</v>
      </c>
      <c r="K142" s="78">
        <v>2.85</v>
      </c>
      <c r="M142" s="28">
        <f t="shared" si="16"/>
        <v>2.85</v>
      </c>
      <c r="N142" s="28">
        <f t="shared" si="17"/>
        <v>0</v>
      </c>
      <c r="O142" s="84">
        <v>2.75</v>
      </c>
      <c r="P142" s="73">
        <f t="shared" si="18"/>
        <v>130.77854060206661</v>
      </c>
    </row>
    <row r="143" spans="1:30">
      <c r="A143" s="4" t="s">
        <v>58</v>
      </c>
      <c r="B143" s="21" t="s">
        <v>122</v>
      </c>
      <c r="C143" s="57">
        <v>7</v>
      </c>
      <c r="D143" s="4" t="s">
        <v>16</v>
      </c>
      <c r="E143" s="6">
        <v>42186</v>
      </c>
      <c r="F143" s="4" t="s">
        <v>31</v>
      </c>
      <c r="G143" s="27">
        <v>6398</v>
      </c>
      <c r="H143" s="27">
        <v>6728</v>
      </c>
      <c r="I143" s="31">
        <f t="shared" si="19"/>
        <v>6563</v>
      </c>
      <c r="K143" s="78">
        <v>2.58</v>
      </c>
      <c r="L143" s="78">
        <v>2.58</v>
      </c>
      <c r="M143" s="28">
        <f t="shared" si="16"/>
        <v>2.58</v>
      </c>
      <c r="N143" s="28">
        <f t="shared" si="17"/>
        <v>0</v>
      </c>
      <c r="O143" s="84">
        <v>2.78</v>
      </c>
      <c r="P143" s="73">
        <f t="shared" si="18"/>
        <v>94.072183983207808</v>
      </c>
      <c r="T143" s="25" t="s">
        <v>272</v>
      </c>
    </row>
    <row r="144" spans="1:30">
      <c r="A144" s="4" t="s">
        <v>72</v>
      </c>
      <c r="B144" s="21" t="s">
        <v>122</v>
      </c>
      <c r="C144" s="57">
        <v>7</v>
      </c>
      <c r="D144" s="4" t="s">
        <v>60</v>
      </c>
      <c r="E144" s="6">
        <v>42187</v>
      </c>
      <c r="F144" s="4" t="s">
        <v>31</v>
      </c>
      <c r="G144" s="27">
        <v>6398</v>
      </c>
      <c r="H144" s="27">
        <v>6728</v>
      </c>
      <c r="I144" s="31">
        <f t="shared" si="19"/>
        <v>6563</v>
      </c>
      <c r="J144" s="78">
        <v>2.56</v>
      </c>
      <c r="K144" s="78">
        <v>2.56</v>
      </c>
      <c r="M144" s="28">
        <f t="shared" si="16"/>
        <v>2.56</v>
      </c>
      <c r="N144" s="28">
        <f t="shared" si="17"/>
        <v>0</v>
      </c>
      <c r="P144" s="73">
        <f t="shared" si="18"/>
        <v>91.679932565690308</v>
      </c>
      <c r="T144" s="25" t="s">
        <v>70</v>
      </c>
    </row>
    <row r="145" spans="1:30">
      <c r="A145" s="4" t="s">
        <v>69</v>
      </c>
      <c r="B145" s="21" t="s">
        <v>122</v>
      </c>
      <c r="C145" s="57">
        <v>7</v>
      </c>
      <c r="D145" s="4" t="s">
        <v>60</v>
      </c>
      <c r="E145" s="6">
        <v>42187</v>
      </c>
      <c r="F145" s="4" t="s">
        <v>31</v>
      </c>
      <c r="G145" s="27">
        <v>6398</v>
      </c>
      <c r="H145" s="27">
        <v>6728</v>
      </c>
      <c r="I145" s="31">
        <f t="shared" si="19"/>
        <v>6563</v>
      </c>
      <c r="J145" s="78">
        <v>2.5499999999999998</v>
      </c>
      <c r="M145" s="28">
        <f t="shared" si="16"/>
        <v>2.5499999999999998</v>
      </c>
      <c r="P145" s="73">
        <f t="shared" si="18"/>
        <v>90.499878727120972</v>
      </c>
      <c r="T145" s="25" t="s">
        <v>70</v>
      </c>
    </row>
    <row r="146" spans="1:30">
      <c r="A146" s="57" t="s">
        <v>507</v>
      </c>
      <c r="B146" s="68" t="s">
        <v>505</v>
      </c>
      <c r="C146" s="57">
        <v>8</v>
      </c>
      <c r="D146" s="57" t="s">
        <v>53</v>
      </c>
      <c r="E146" s="75">
        <v>42302</v>
      </c>
      <c r="F146" s="57" t="s">
        <v>31</v>
      </c>
      <c r="G146" s="70">
        <v>6728</v>
      </c>
      <c r="H146" s="70">
        <v>7057</v>
      </c>
      <c r="I146" s="71">
        <f t="shared" si="19"/>
        <v>6892.5</v>
      </c>
      <c r="J146" s="81">
        <v>2.46</v>
      </c>
      <c r="K146" s="81"/>
      <c r="L146" s="81">
        <v>2.4</v>
      </c>
      <c r="M146" s="72">
        <f t="shared" si="16"/>
        <v>2.4299999999999997</v>
      </c>
      <c r="N146" s="72">
        <f t="shared" ref="N146:N177" si="20">STDEV(J146:L146)</f>
        <v>4.2426406871192889E-2</v>
      </c>
      <c r="O146" s="84">
        <v>2.59</v>
      </c>
      <c r="P146" s="73">
        <f t="shared" si="18"/>
        <v>77.153701348217609</v>
      </c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</row>
    <row r="147" spans="1:30">
      <c r="A147" s="4" t="s">
        <v>510</v>
      </c>
      <c r="B147" s="21" t="s">
        <v>505</v>
      </c>
      <c r="C147" s="57">
        <v>8</v>
      </c>
      <c r="D147" s="4" t="s">
        <v>21</v>
      </c>
      <c r="E147" s="59">
        <v>42302</v>
      </c>
      <c r="F147" s="4" t="s">
        <v>31</v>
      </c>
      <c r="G147" s="27">
        <v>6728</v>
      </c>
      <c r="H147" s="27">
        <v>7057</v>
      </c>
      <c r="I147" s="31">
        <f t="shared" si="19"/>
        <v>6892.5</v>
      </c>
      <c r="J147" s="78">
        <v>2.7</v>
      </c>
      <c r="L147" s="78">
        <v>2.72</v>
      </c>
      <c r="M147" s="28">
        <f t="shared" si="16"/>
        <v>2.71</v>
      </c>
      <c r="N147" s="28">
        <f t="shared" si="20"/>
        <v>1.4142135623730963E-2</v>
      </c>
      <c r="O147" s="84">
        <v>2.65</v>
      </c>
      <c r="P147" s="73">
        <f t="shared" si="18"/>
        <v>110.69508874802516</v>
      </c>
      <c r="T147"/>
      <c r="U147"/>
      <c r="V147"/>
      <c r="W147"/>
      <c r="X147"/>
      <c r="Y147"/>
      <c r="Z147"/>
      <c r="AA147"/>
      <c r="AB147"/>
      <c r="AC147"/>
      <c r="AD147"/>
    </row>
    <row r="148" spans="1:30">
      <c r="A148" s="4" t="s">
        <v>506</v>
      </c>
      <c r="B148" s="21" t="s">
        <v>505</v>
      </c>
      <c r="C148" s="57">
        <v>8</v>
      </c>
      <c r="D148" s="4" t="s">
        <v>94</v>
      </c>
      <c r="E148" s="59">
        <v>42302</v>
      </c>
      <c r="F148" s="4" t="s">
        <v>31</v>
      </c>
      <c r="G148" s="27">
        <v>6728</v>
      </c>
      <c r="H148" s="27">
        <v>7057</v>
      </c>
      <c r="I148" s="31">
        <f t="shared" si="19"/>
        <v>6892.5</v>
      </c>
      <c r="K148" s="78">
        <v>2.4900000000000002</v>
      </c>
      <c r="L148" s="78">
        <v>2.4700000000000002</v>
      </c>
      <c r="M148" s="28">
        <f t="shared" si="16"/>
        <v>2.4800000000000004</v>
      </c>
      <c r="N148" s="28">
        <f t="shared" si="20"/>
        <v>1.4142135623730963E-2</v>
      </c>
      <c r="O148" s="84">
        <v>2.54</v>
      </c>
      <c r="P148" s="73">
        <f t="shared" si="18"/>
        <v>82.534412369841931</v>
      </c>
      <c r="T148"/>
      <c r="U148"/>
      <c r="V148"/>
      <c r="W148"/>
      <c r="X148"/>
      <c r="Y148"/>
      <c r="Z148"/>
      <c r="AA148"/>
      <c r="AB148"/>
      <c r="AC148"/>
      <c r="AD148"/>
    </row>
    <row r="149" spans="1:30">
      <c r="A149" s="4" t="s">
        <v>508</v>
      </c>
      <c r="B149" s="21" t="s">
        <v>505</v>
      </c>
      <c r="C149" s="57">
        <v>8</v>
      </c>
      <c r="D149" s="4" t="s">
        <v>21</v>
      </c>
      <c r="E149" s="59">
        <v>42302</v>
      </c>
      <c r="F149" s="4" t="s">
        <v>31</v>
      </c>
      <c r="G149" s="27">
        <v>6728</v>
      </c>
      <c r="H149" s="27">
        <v>7057</v>
      </c>
      <c r="I149" s="31">
        <f t="shared" si="19"/>
        <v>6892.5</v>
      </c>
      <c r="J149" s="78">
        <v>2.4700000000000002</v>
      </c>
      <c r="K149" s="78">
        <v>2.46</v>
      </c>
      <c r="M149" s="28">
        <f t="shared" si="16"/>
        <v>2.4649999999999999</v>
      </c>
      <c r="N149" s="28">
        <f t="shared" si="20"/>
        <v>7.0710678118656384E-3</v>
      </c>
      <c r="O149" s="84">
        <v>2.5</v>
      </c>
      <c r="P149" s="73">
        <f t="shared" si="18"/>
        <v>80.893572795805753</v>
      </c>
      <c r="T149"/>
      <c r="U149"/>
      <c r="V149"/>
      <c r="W149"/>
      <c r="X149"/>
      <c r="Y149"/>
      <c r="Z149"/>
      <c r="AA149"/>
      <c r="AB149"/>
      <c r="AC149"/>
      <c r="AD149"/>
    </row>
    <row r="150" spans="1:30">
      <c r="A150" s="4" t="s">
        <v>509</v>
      </c>
      <c r="B150" s="21" t="s">
        <v>505</v>
      </c>
      <c r="C150" s="57">
        <v>8</v>
      </c>
      <c r="D150" s="4" t="s">
        <v>21</v>
      </c>
      <c r="E150" s="59">
        <v>42302</v>
      </c>
      <c r="F150" s="4" t="s">
        <v>31</v>
      </c>
      <c r="G150" s="27">
        <v>6728</v>
      </c>
      <c r="H150" s="27">
        <v>7057</v>
      </c>
      <c r="I150" s="31">
        <f t="shared" si="19"/>
        <v>6892.5</v>
      </c>
      <c r="J150" s="78">
        <v>2.4300000000000002</v>
      </c>
      <c r="K150" s="78">
        <v>2.44</v>
      </c>
      <c r="M150" s="28">
        <f t="shared" si="16"/>
        <v>2.4350000000000001</v>
      </c>
      <c r="N150" s="28">
        <f t="shared" si="20"/>
        <v>7.0710678118653244E-3</v>
      </c>
      <c r="O150" s="84">
        <v>2.4</v>
      </c>
      <c r="P150" s="73">
        <f t="shared" si="18"/>
        <v>77.680421956238803</v>
      </c>
      <c r="T150"/>
      <c r="U150"/>
      <c r="V150"/>
      <c r="W150"/>
      <c r="X150"/>
      <c r="Y150"/>
      <c r="Z150"/>
      <c r="AA150"/>
      <c r="AB150"/>
      <c r="AC150"/>
      <c r="AD150"/>
    </row>
    <row r="151" spans="1:30">
      <c r="A151" s="57" t="s">
        <v>515</v>
      </c>
      <c r="B151" s="68" t="s">
        <v>511</v>
      </c>
      <c r="C151" s="57">
        <v>8</v>
      </c>
      <c r="D151" s="57" t="s">
        <v>23</v>
      </c>
      <c r="E151" s="75">
        <v>42302</v>
      </c>
      <c r="F151" s="57" t="s">
        <v>31</v>
      </c>
      <c r="G151" s="70">
        <v>7057</v>
      </c>
      <c r="H151" s="70">
        <v>7386</v>
      </c>
      <c r="I151" s="71">
        <f t="shared" si="19"/>
        <v>7221.5</v>
      </c>
      <c r="J151" s="81">
        <v>2.2999999999999998</v>
      </c>
      <c r="K151" s="81"/>
      <c r="L151" s="81">
        <v>2.2200000000000002</v>
      </c>
      <c r="M151" s="72">
        <f t="shared" si="16"/>
        <v>2.2599999999999998</v>
      </c>
      <c r="N151" s="72">
        <f t="shared" si="20"/>
        <v>5.6568542494923539E-2</v>
      </c>
      <c r="O151" s="84">
        <v>2.09</v>
      </c>
      <c r="P151" s="73">
        <f t="shared" si="18"/>
        <v>60.687456167771181</v>
      </c>
      <c r="Q151" s="58"/>
      <c r="R151" s="58"/>
      <c r="S151" s="58"/>
      <c r="T151" s="58" t="s">
        <v>516</v>
      </c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</row>
    <row r="152" spans="1:30">
      <c r="A152" s="4" t="s">
        <v>514</v>
      </c>
      <c r="B152" s="21" t="s">
        <v>511</v>
      </c>
      <c r="C152" s="57">
        <v>8</v>
      </c>
      <c r="D152" s="4" t="s">
        <v>22</v>
      </c>
      <c r="E152" s="59">
        <v>42302</v>
      </c>
      <c r="F152" s="4" t="s">
        <v>31</v>
      </c>
      <c r="G152" s="27">
        <v>7057</v>
      </c>
      <c r="H152" s="27">
        <v>7386</v>
      </c>
      <c r="I152" s="31">
        <f t="shared" si="19"/>
        <v>7221.5</v>
      </c>
      <c r="J152" s="78">
        <v>2.5</v>
      </c>
      <c r="K152" s="78">
        <v>2.5499999999999998</v>
      </c>
      <c r="M152" s="28">
        <f t="shared" si="16"/>
        <v>2.5249999999999999</v>
      </c>
      <c r="N152" s="28">
        <f t="shared" si="20"/>
        <v>3.5355339059327251E-2</v>
      </c>
      <c r="O152" s="84">
        <v>2.42</v>
      </c>
      <c r="P152" s="73">
        <f t="shared" si="18"/>
        <v>87.596181731007292</v>
      </c>
      <c r="T152"/>
      <c r="U152"/>
      <c r="V152"/>
      <c r="W152"/>
      <c r="X152"/>
      <c r="Y152"/>
      <c r="Z152"/>
      <c r="AA152"/>
      <c r="AB152"/>
      <c r="AC152"/>
      <c r="AD152"/>
    </row>
    <row r="153" spans="1:30">
      <c r="A153" s="57" t="s">
        <v>513</v>
      </c>
      <c r="B153" s="68" t="s">
        <v>511</v>
      </c>
      <c r="C153" s="57">
        <v>8</v>
      </c>
      <c r="D153" s="57" t="s">
        <v>94</v>
      </c>
      <c r="E153" s="75">
        <v>42302</v>
      </c>
      <c r="F153" s="57" t="s">
        <v>31</v>
      </c>
      <c r="G153" s="70">
        <v>7057</v>
      </c>
      <c r="H153" s="70">
        <v>7386</v>
      </c>
      <c r="I153" s="71">
        <f t="shared" si="19"/>
        <v>7221.5</v>
      </c>
      <c r="J153" s="81">
        <v>2.54</v>
      </c>
      <c r="K153" s="81">
        <v>2.59</v>
      </c>
      <c r="L153" s="81"/>
      <c r="M153" s="72">
        <f t="shared" si="16"/>
        <v>2.5649999999999999</v>
      </c>
      <c r="N153" s="72">
        <f t="shared" si="20"/>
        <v>3.5355339059327251E-2</v>
      </c>
      <c r="O153" s="84">
        <v>2.41</v>
      </c>
      <c r="P153" s="73">
        <f t="shared" si="18"/>
        <v>92.273967185043091</v>
      </c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</row>
    <row r="154" spans="1:30">
      <c r="A154" s="4" t="s">
        <v>512</v>
      </c>
      <c r="B154" s="21" t="s">
        <v>511</v>
      </c>
      <c r="C154" s="57">
        <v>8</v>
      </c>
      <c r="D154" s="4" t="s">
        <v>21</v>
      </c>
      <c r="E154" s="59">
        <v>42302</v>
      </c>
      <c r="F154" s="4" t="s">
        <v>31</v>
      </c>
      <c r="G154" s="27">
        <v>7057</v>
      </c>
      <c r="H154" s="27">
        <v>7386</v>
      </c>
      <c r="I154" s="31">
        <f t="shared" si="19"/>
        <v>7221.5</v>
      </c>
      <c r="J154" s="78">
        <v>2.44</v>
      </c>
      <c r="L154" s="78">
        <v>2.41</v>
      </c>
      <c r="M154" s="28">
        <f t="shared" si="16"/>
        <v>2.4249999999999998</v>
      </c>
      <c r="N154" s="28">
        <f t="shared" si="20"/>
        <v>2.1213203435596288E-2</v>
      </c>
      <c r="O154" s="84">
        <v>2.52</v>
      </c>
      <c r="P154" s="73">
        <f t="shared" si="18"/>
        <v>76.629478348117118</v>
      </c>
      <c r="T154"/>
      <c r="U154"/>
      <c r="V154"/>
      <c r="W154"/>
      <c r="X154"/>
      <c r="Y154"/>
      <c r="Z154"/>
      <c r="AA154"/>
      <c r="AB154"/>
      <c r="AC154"/>
      <c r="AD154"/>
    </row>
    <row r="155" spans="1:30">
      <c r="A155" s="57" t="s">
        <v>405</v>
      </c>
      <c r="B155" s="68" t="s">
        <v>397</v>
      </c>
      <c r="C155" s="57">
        <v>8</v>
      </c>
      <c r="D155" s="57" t="s">
        <v>94</v>
      </c>
      <c r="E155" s="75">
        <v>42302</v>
      </c>
      <c r="F155" s="57" t="s">
        <v>31</v>
      </c>
      <c r="G155" s="70">
        <v>7386</v>
      </c>
      <c r="H155" s="70">
        <v>7716</v>
      </c>
      <c r="I155" s="71">
        <f t="shared" si="19"/>
        <v>7551</v>
      </c>
      <c r="J155" s="81"/>
      <c r="K155" s="81">
        <v>2.42</v>
      </c>
      <c r="L155" s="81">
        <v>2.33</v>
      </c>
      <c r="M155" s="72">
        <f t="shared" si="16"/>
        <v>2.375</v>
      </c>
      <c r="N155" s="72">
        <f t="shared" si="20"/>
        <v>6.3639610306789177E-2</v>
      </c>
      <c r="O155" s="84">
        <v>2.2400000000000002</v>
      </c>
      <c r="P155" s="73">
        <f t="shared" si="18"/>
        <v>71.523138297418626</v>
      </c>
      <c r="Q155" s="58"/>
      <c r="R155" s="58"/>
      <c r="S155" s="58"/>
      <c r="T155" s="74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</row>
    <row r="156" spans="1:30">
      <c r="A156" s="4" t="s">
        <v>408</v>
      </c>
      <c r="B156" s="21" t="s">
        <v>397</v>
      </c>
      <c r="C156" s="57">
        <v>8</v>
      </c>
      <c r="D156" s="62" t="s">
        <v>94</v>
      </c>
      <c r="E156" s="59">
        <v>42302</v>
      </c>
      <c r="F156" s="4" t="s">
        <v>31</v>
      </c>
      <c r="G156" s="27">
        <v>7386</v>
      </c>
      <c r="H156" s="27">
        <v>7716</v>
      </c>
      <c r="I156" s="31">
        <f t="shared" si="19"/>
        <v>7551</v>
      </c>
      <c r="J156" s="78">
        <v>2.4300000000000002</v>
      </c>
      <c r="K156" s="78">
        <v>2.37</v>
      </c>
      <c r="L156" s="78">
        <v>2.31</v>
      </c>
      <c r="M156" s="28">
        <f t="shared" si="16"/>
        <v>2.3700000000000006</v>
      </c>
      <c r="N156" s="28">
        <f t="shared" si="20"/>
        <v>6.0000000000000053E-2</v>
      </c>
      <c r="P156" s="73">
        <f t="shared" si="18"/>
        <v>71.025945747909745</v>
      </c>
    </row>
    <row r="157" spans="1:30">
      <c r="A157" s="4" t="s">
        <v>406</v>
      </c>
      <c r="B157" s="21" t="s">
        <v>397</v>
      </c>
      <c r="C157" s="57">
        <v>8</v>
      </c>
      <c r="D157" s="4" t="s">
        <v>21</v>
      </c>
      <c r="E157" s="59">
        <v>42302</v>
      </c>
      <c r="F157" s="4" t="s">
        <v>31</v>
      </c>
      <c r="G157" s="27">
        <v>7386</v>
      </c>
      <c r="H157" s="27">
        <v>7716</v>
      </c>
      <c r="I157" s="31">
        <f t="shared" si="19"/>
        <v>7551</v>
      </c>
      <c r="J157" s="78">
        <v>2.44</v>
      </c>
      <c r="K157" s="78">
        <v>2.4900000000000002</v>
      </c>
      <c r="L157" s="78">
        <v>2.4</v>
      </c>
      <c r="M157" s="28">
        <f t="shared" si="16"/>
        <v>2.4433333333333334</v>
      </c>
      <c r="N157" s="28">
        <f t="shared" si="20"/>
        <v>4.5092497528229095E-2</v>
      </c>
      <c r="P157" s="73">
        <f t="shared" si="18"/>
        <v>78.56385816894722</v>
      </c>
    </row>
    <row r="158" spans="1:30">
      <c r="A158" s="4" t="s">
        <v>402</v>
      </c>
      <c r="B158" s="21" t="s">
        <v>397</v>
      </c>
      <c r="C158" s="57">
        <v>8</v>
      </c>
      <c r="D158" s="4" t="s">
        <v>94</v>
      </c>
      <c r="E158" s="59">
        <v>42302</v>
      </c>
      <c r="F158" s="4" t="s">
        <v>31</v>
      </c>
      <c r="G158" s="27">
        <v>7386</v>
      </c>
      <c r="H158" s="27">
        <v>7716</v>
      </c>
      <c r="I158" s="31">
        <f t="shared" si="19"/>
        <v>7551</v>
      </c>
      <c r="J158" s="78">
        <v>2.4700000000000002</v>
      </c>
      <c r="K158" s="78">
        <v>2.41</v>
      </c>
      <c r="M158" s="28">
        <f t="shared" si="16"/>
        <v>2.4400000000000004</v>
      </c>
      <c r="N158" s="28">
        <f t="shared" si="20"/>
        <v>4.2426406871192889E-2</v>
      </c>
      <c r="O158" s="84">
        <v>2.33</v>
      </c>
      <c r="P158" s="73">
        <f t="shared" si="18"/>
        <v>78.209646906560451</v>
      </c>
    </row>
    <row r="159" spans="1:30">
      <c r="A159" s="4" t="s">
        <v>403</v>
      </c>
      <c r="B159" s="21" t="s">
        <v>397</v>
      </c>
      <c r="C159" s="57">
        <v>8</v>
      </c>
      <c r="D159" s="4" t="s">
        <v>94</v>
      </c>
      <c r="E159" s="59">
        <v>42302</v>
      </c>
      <c r="F159" s="4" t="s">
        <v>31</v>
      </c>
      <c r="G159" s="27">
        <v>7386</v>
      </c>
      <c r="H159" s="27">
        <v>7716</v>
      </c>
      <c r="I159" s="31">
        <f t="shared" si="19"/>
        <v>7551</v>
      </c>
      <c r="J159" s="78">
        <v>2.34</v>
      </c>
      <c r="K159" s="78">
        <v>2.38</v>
      </c>
      <c r="M159" s="28">
        <f t="shared" si="16"/>
        <v>2.36</v>
      </c>
      <c r="N159" s="28">
        <f t="shared" si="20"/>
        <v>2.8284271247461926E-2</v>
      </c>
      <c r="O159" s="84">
        <v>2.46</v>
      </c>
      <c r="P159" s="73">
        <f t="shared" si="18"/>
        <v>70.038805367037725</v>
      </c>
    </row>
    <row r="160" spans="1:30">
      <c r="A160" s="4" t="s">
        <v>409</v>
      </c>
      <c r="B160" s="21" t="s">
        <v>397</v>
      </c>
      <c r="C160" s="57">
        <v>8</v>
      </c>
      <c r="D160" s="62" t="s">
        <v>94</v>
      </c>
      <c r="E160" s="59">
        <v>42302</v>
      </c>
      <c r="F160" s="4" t="s">
        <v>31</v>
      </c>
      <c r="G160" s="27">
        <v>7386</v>
      </c>
      <c r="H160" s="27">
        <v>7716</v>
      </c>
      <c r="I160" s="31">
        <f t="shared" si="19"/>
        <v>7551</v>
      </c>
      <c r="J160" s="78">
        <v>2.2000000000000002</v>
      </c>
      <c r="L160" s="78">
        <v>2.2200000000000002</v>
      </c>
      <c r="M160" s="28">
        <f t="shared" si="16"/>
        <v>2.21</v>
      </c>
      <c r="N160" s="28">
        <f t="shared" si="20"/>
        <v>1.4142135623730963E-2</v>
      </c>
      <c r="O160" s="84">
        <v>2.29</v>
      </c>
      <c r="P160" s="73">
        <f t="shared" si="18"/>
        <v>56.355774916361376</v>
      </c>
      <c r="Q160" s="39"/>
      <c r="S160" s="39"/>
    </row>
    <row r="161" spans="1:30">
      <c r="A161" s="57" t="s">
        <v>404</v>
      </c>
      <c r="B161" s="68" t="s">
        <v>397</v>
      </c>
      <c r="C161" s="57">
        <v>8</v>
      </c>
      <c r="D161" s="57" t="s">
        <v>94</v>
      </c>
      <c r="E161" s="75">
        <v>42302</v>
      </c>
      <c r="F161" s="57" t="s">
        <v>31</v>
      </c>
      <c r="G161" s="70">
        <v>7386</v>
      </c>
      <c r="H161" s="70">
        <v>7716</v>
      </c>
      <c r="I161" s="71">
        <f t="shared" si="19"/>
        <v>7551</v>
      </c>
      <c r="J161" s="81"/>
      <c r="K161" s="81">
        <v>2.48</v>
      </c>
      <c r="L161" s="81">
        <v>2.4900000000000002</v>
      </c>
      <c r="M161" s="72">
        <f t="shared" si="16"/>
        <v>2.4850000000000003</v>
      </c>
      <c r="N161" s="72">
        <f t="shared" si="20"/>
        <v>7.0710678118656384E-3</v>
      </c>
      <c r="O161" s="84">
        <v>2.3199999999999998</v>
      </c>
      <c r="P161" s="73">
        <f t="shared" si="18"/>
        <v>83.086480153518039</v>
      </c>
      <c r="Q161" s="58"/>
      <c r="R161" s="58"/>
      <c r="S161" s="58"/>
      <c r="T161" s="74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</row>
    <row r="162" spans="1:30">
      <c r="A162" s="4" t="s">
        <v>401</v>
      </c>
      <c r="B162" s="21" t="s">
        <v>397</v>
      </c>
      <c r="C162" s="57">
        <v>8</v>
      </c>
      <c r="D162" s="4" t="s">
        <v>21</v>
      </c>
      <c r="E162" s="59">
        <v>42302</v>
      </c>
      <c r="F162" s="4" t="s">
        <v>31</v>
      </c>
      <c r="G162" s="27">
        <v>7386</v>
      </c>
      <c r="H162" s="27">
        <v>7716</v>
      </c>
      <c r="I162" s="31">
        <f t="shared" si="19"/>
        <v>7551</v>
      </c>
      <c r="J162" s="78">
        <v>2.71</v>
      </c>
      <c r="K162" s="78">
        <v>2.7</v>
      </c>
      <c r="M162" s="28">
        <f t="shared" si="16"/>
        <v>2.7050000000000001</v>
      </c>
      <c r="N162" s="28">
        <f t="shared" si="20"/>
        <v>7.0710678118653244E-3</v>
      </c>
      <c r="O162" s="84">
        <v>2.66</v>
      </c>
      <c r="P162" s="73">
        <f t="shared" si="18"/>
        <v>110.02051204306248</v>
      </c>
      <c r="S162" s="92"/>
    </row>
    <row r="163" spans="1:30">
      <c r="A163" s="4" t="s">
        <v>399</v>
      </c>
      <c r="B163" s="21" t="s">
        <v>397</v>
      </c>
      <c r="C163" s="57">
        <v>8</v>
      </c>
      <c r="D163" s="4" t="s">
        <v>21</v>
      </c>
      <c r="E163" s="59">
        <v>42302</v>
      </c>
      <c r="F163" s="4" t="s">
        <v>31</v>
      </c>
      <c r="G163" s="27">
        <v>7386</v>
      </c>
      <c r="H163" s="27">
        <v>7716</v>
      </c>
      <c r="I163" s="31">
        <f t="shared" si="19"/>
        <v>7551</v>
      </c>
      <c r="J163" s="78">
        <v>2.63</v>
      </c>
      <c r="L163" s="78">
        <v>2.62</v>
      </c>
      <c r="M163" s="28">
        <f t="shared" si="16"/>
        <v>2.625</v>
      </c>
      <c r="N163" s="28">
        <f t="shared" si="20"/>
        <v>7.0710678118653244E-3</v>
      </c>
      <c r="O163" s="84">
        <v>2.67</v>
      </c>
      <c r="P163" s="73">
        <f t="shared" si="18"/>
        <v>99.613456184953733</v>
      </c>
      <c r="S163" s="92"/>
    </row>
    <row r="164" spans="1:30">
      <c r="A164" s="4" t="s">
        <v>407</v>
      </c>
      <c r="B164" s="21" t="s">
        <v>397</v>
      </c>
      <c r="C164" s="57">
        <v>8</v>
      </c>
      <c r="D164" s="62" t="s">
        <v>94</v>
      </c>
      <c r="E164" s="59">
        <v>42302</v>
      </c>
      <c r="F164" s="4" t="s">
        <v>31</v>
      </c>
      <c r="G164" s="27">
        <v>7386</v>
      </c>
      <c r="H164" s="27">
        <v>7716</v>
      </c>
      <c r="I164" s="31">
        <f t="shared" si="19"/>
        <v>7551</v>
      </c>
      <c r="J164" s="78">
        <v>2.4500000000000002</v>
      </c>
      <c r="K164" s="78">
        <v>2.4500000000000002</v>
      </c>
      <c r="M164" s="28">
        <f t="shared" si="16"/>
        <v>2.4500000000000002</v>
      </c>
      <c r="N164" s="28">
        <f t="shared" si="20"/>
        <v>0</v>
      </c>
      <c r="O164" s="84">
        <v>2.35</v>
      </c>
      <c r="P164" s="73">
        <f t="shared" si="18"/>
        <v>79.275636793059704</v>
      </c>
      <c r="S164" s="92"/>
    </row>
    <row r="165" spans="1:30">
      <c r="A165" s="4" t="s">
        <v>398</v>
      </c>
      <c r="B165" s="21" t="s">
        <v>397</v>
      </c>
      <c r="C165" s="57">
        <v>8</v>
      </c>
      <c r="D165" s="4" t="s">
        <v>23</v>
      </c>
      <c r="E165" s="59">
        <v>42302</v>
      </c>
      <c r="F165" s="4" t="s">
        <v>31</v>
      </c>
      <c r="G165" s="27">
        <v>7386</v>
      </c>
      <c r="H165" s="27">
        <v>7716</v>
      </c>
      <c r="I165" s="31">
        <f t="shared" si="19"/>
        <v>7551</v>
      </c>
      <c r="J165" s="78">
        <v>2.27</v>
      </c>
      <c r="L165" s="78">
        <v>2.27</v>
      </c>
      <c r="M165" s="28">
        <f t="shared" ref="M165:M196" si="21">AVERAGE(J165:L165)</f>
        <v>2.27</v>
      </c>
      <c r="N165" s="28">
        <f t="shared" si="20"/>
        <v>0</v>
      </c>
      <c r="O165" s="84">
        <v>2.2000000000000002</v>
      </c>
      <c r="P165" s="73">
        <f t="shared" ref="P165:P201" si="22">10^((3.31*(LOG(M165)))+0.611)</f>
        <v>61.58083697431406</v>
      </c>
    </row>
    <row r="166" spans="1:30">
      <c r="A166" s="4" t="s">
        <v>400</v>
      </c>
      <c r="B166" s="21" t="s">
        <v>397</v>
      </c>
      <c r="C166" s="57">
        <v>8</v>
      </c>
      <c r="D166" s="4" t="s">
        <v>94</v>
      </c>
      <c r="E166" s="59">
        <v>42302</v>
      </c>
      <c r="F166" s="4" t="s">
        <v>31</v>
      </c>
      <c r="G166" s="27">
        <v>7386</v>
      </c>
      <c r="H166" s="27">
        <v>7716</v>
      </c>
      <c r="I166" s="31">
        <f t="shared" si="19"/>
        <v>7551</v>
      </c>
      <c r="J166" s="78">
        <v>2.77</v>
      </c>
      <c r="K166" s="78">
        <v>2.77</v>
      </c>
      <c r="M166" s="28">
        <f t="shared" si="21"/>
        <v>2.77</v>
      </c>
      <c r="N166" s="28">
        <f t="shared" si="20"/>
        <v>0</v>
      </c>
      <c r="O166" s="84">
        <v>2.75</v>
      </c>
      <c r="P166" s="73">
        <f t="shared" si="22"/>
        <v>119.01673597626414</v>
      </c>
    </row>
    <row r="167" spans="1:30">
      <c r="A167" s="57" t="s">
        <v>425</v>
      </c>
      <c r="B167" s="68" t="s">
        <v>412</v>
      </c>
      <c r="C167" s="57">
        <v>9</v>
      </c>
      <c r="D167" s="57" t="s">
        <v>23</v>
      </c>
      <c r="E167" s="75">
        <v>42302</v>
      </c>
      <c r="F167" s="57" t="s">
        <v>31</v>
      </c>
      <c r="G167" s="70">
        <v>7716</v>
      </c>
      <c r="H167" s="70">
        <v>8045</v>
      </c>
      <c r="I167" s="71">
        <f t="shared" si="19"/>
        <v>7880.5</v>
      </c>
      <c r="J167" s="81">
        <v>2.41</v>
      </c>
      <c r="K167" s="81">
        <v>2.34</v>
      </c>
      <c r="L167" s="81"/>
      <c r="M167" s="72">
        <f t="shared" si="21"/>
        <v>2.375</v>
      </c>
      <c r="N167" s="72">
        <f t="shared" si="20"/>
        <v>4.9497474683058526E-2</v>
      </c>
      <c r="O167" s="84">
        <v>2.2200000000000002</v>
      </c>
      <c r="P167" s="73">
        <f t="shared" si="22"/>
        <v>71.523138297418626</v>
      </c>
      <c r="Q167" s="58"/>
      <c r="R167" s="58"/>
      <c r="T167" s="74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</row>
    <row r="168" spans="1:30">
      <c r="A168" s="4" t="s">
        <v>416</v>
      </c>
      <c r="B168" s="21" t="s">
        <v>412</v>
      </c>
      <c r="C168" s="57">
        <v>9</v>
      </c>
      <c r="D168" s="4" t="s">
        <v>417</v>
      </c>
      <c r="E168" s="59">
        <v>42302</v>
      </c>
      <c r="F168" s="4" t="s">
        <v>31</v>
      </c>
      <c r="G168" s="27">
        <v>7716</v>
      </c>
      <c r="H168" s="27">
        <v>8045</v>
      </c>
      <c r="I168" s="31">
        <f t="shared" si="19"/>
        <v>7880.5</v>
      </c>
      <c r="J168" s="78">
        <v>1.97</v>
      </c>
      <c r="K168" s="78">
        <v>2.0099999999999998</v>
      </c>
      <c r="L168" s="78">
        <v>2.06</v>
      </c>
      <c r="M168" s="28">
        <f t="shared" si="21"/>
        <v>2.0133333333333332</v>
      </c>
      <c r="N168" s="28">
        <f t="shared" si="20"/>
        <v>4.5092497528228991E-2</v>
      </c>
      <c r="P168" s="73">
        <f t="shared" si="22"/>
        <v>41.396241673270971</v>
      </c>
    </row>
    <row r="169" spans="1:30">
      <c r="A169" s="57" t="s">
        <v>415</v>
      </c>
      <c r="B169" s="68" t="s">
        <v>412</v>
      </c>
      <c r="C169" s="57">
        <v>9</v>
      </c>
      <c r="D169" s="57" t="s">
        <v>94</v>
      </c>
      <c r="E169" s="75">
        <v>42302</v>
      </c>
      <c r="F169" s="57" t="s">
        <v>31</v>
      </c>
      <c r="G169" s="70">
        <v>7716</v>
      </c>
      <c r="H169" s="70">
        <v>8045</v>
      </c>
      <c r="I169" s="71">
        <f t="shared" si="19"/>
        <v>7880.5</v>
      </c>
      <c r="J169" s="81">
        <v>2.38</v>
      </c>
      <c r="K169" s="81"/>
      <c r="L169" s="81">
        <v>2.4300000000000002</v>
      </c>
      <c r="M169" s="72">
        <f t="shared" si="21"/>
        <v>2.4050000000000002</v>
      </c>
      <c r="N169" s="72">
        <f t="shared" si="20"/>
        <v>3.5355339059327563E-2</v>
      </c>
      <c r="O169" s="84">
        <v>2.64</v>
      </c>
      <c r="P169" s="73">
        <f t="shared" si="22"/>
        <v>74.557427889747444</v>
      </c>
      <c r="Q169" s="58"/>
      <c r="R169" s="58"/>
      <c r="T169" s="74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</row>
    <row r="170" spans="1:30">
      <c r="A170" s="4" t="s">
        <v>421</v>
      </c>
      <c r="B170" s="21" t="s">
        <v>412</v>
      </c>
      <c r="C170" s="57">
        <v>9</v>
      </c>
      <c r="D170" s="4" t="s">
        <v>422</v>
      </c>
      <c r="E170" s="59">
        <v>42302</v>
      </c>
      <c r="F170" s="4" t="s">
        <v>31</v>
      </c>
      <c r="G170" s="27">
        <v>7716</v>
      </c>
      <c r="H170" s="27">
        <v>8045</v>
      </c>
      <c r="I170" s="31">
        <f t="shared" si="19"/>
        <v>7880.5</v>
      </c>
      <c r="K170" s="78">
        <v>2.4900000000000002</v>
      </c>
      <c r="L170" s="78">
        <v>2.4500000000000002</v>
      </c>
      <c r="M170" s="28">
        <f t="shared" si="21"/>
        <v>2.4700000000000002</v>
      </c>
      <c r="N170" s="28">
        <f t="shared" si="20"/>
        <v>2.8284271247461926E-2</v>
      </c>
      <c r="O170" s="84">
        <v>2.36</v>
      </c>
      <c r="P170" s="73">
        <f t="shared" si="22"/>
        <v>81.437965461622312</v>
      </c>
    </row>
    <row r="171" spans="1:30">
      <c r="A171" s="4" t="s">
        <v>444</v>
      </c>
      <c r="B171" s="21" t="s">
        <v>412</v>
      </c>
      <c r="C171" s="57">
        <v>9</v>
      </c>
      <c r="D171" s="4" t="s">
        <v>23</v>
      </c>
      <c r="E171" s="59">
        <v>42302</v>
      </c>
      <c r="F171" s="4" t="s">
        <v>31</v>
      </c>
      <c r="G171" s="27">
        <v>7716</v>
      </c>
      <c r="H171" s="27">
        <v>8045</v>
      </c>
      <c r="I171" s="31">
        <f t="shared" si="19"/>
        <v>7880.5</v>
      </c>
      <c r="J171" s="78">
        <v>2.42</v>
      </c>
      <c r="L171" s="78">
        <v>2.46</v>
      </c>
      <c r="M171" s="28">
        <f t="shared" si="21"/>
        <v>2.44</v>
      </c>
      <c r="N171" s="28">
        <f t="shared" si="20"/>
        <v>2.8284271247461926E-2</v>
      </c>
      <c r="O171" s="84">
        <v>2.34</v>
      </c>
      <c r="P171" s="73">
        <f t="shared" si="22"/>
        <v>78.20964690656038</v>
      </c>
    </row>
    <row r="172" spans="1:30">
      <c r="A172" s="57" t="s">
        <v>440</v>
      </c>
      <c r="B172" s="68" t="s">
        <v>412</v>
      </c>
      <c r="C172" s="57">
        <v>9</v>
      </c>
      <c r="D172" s="57" t="s">
        <v>23</v>
      </c>
      <c r="E172" s="75">
        <v>42302</v>
      </c>
      <c r="F172" s="57" t="s">
        <v>31</v>
      </c>
      <c r="G172" s="70">
        <v>7716</v>
      </c>
      <c r="H172" s="70">
        <v>8045</v>
      </c>
      <c r="I172" s="71">
        <f t="shared" si="19"/>
        <v>7880.5</v>
      </c>
      <c r="J172" s="81"/>
      <c r="K172" s="81">
        <v>2.5099999999999998</v>
      </c>
      <c r="L172" s="81">
        <v>2.54</v>
      </c>
      <c r="M172" s="72">
        <f t="shared" si="21"/>
        <v>2.5249999999999999</v>
      </c>
      <c r="N172" s="72">
        <f t="shared" si="20"/>
        <v>2.12132034355966E-2</v>
      </c>
      <c r="O172" s="84">
        <v>2.7</v>
      </c>
      <c r="P172" s="73">
        <f t="shared" si="22"/>
        <v>87.596181731007292</v>
      </c>
      <c r="Q172" s="58"/>
      <c r="R172" s="58"/>
      <c r="T172" s="74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</row>
    <row r="173" spans="1:30">
      <c r="A173" s="4" t="s">
        <v>424</v>
      </c>
      <c r="B173" s="21" t="s">
        <v>412</v>
      </c>
      <c r="C173" s="57">
        <v>9</v>
      </c>
      <c r="D173" s="4" t="s">
        <v>21</v>
      </c>
      <c r="E173" s="59">
        <v>42302</v>
      </c>
      <c r="F173" s="4" t="s">
        <v>31</v>
      </c>
      <c r="G173" s="27">
        <v>7716</v>
      </c>
      <c r="H173" s="27">
        <v>8045</v>
      </c>
      <c r="I173" s="31">
        <f t="shared" si="19"/>
        <v>7880.5</v>
      </c>
      <c r="J173" s="78">
        <v>2.41</v>
      </c>
      <c r="L173" s="78">
        <v>2.39</v>
      </c>
      <c r="M173" s="28">
        <f t="shared" si="21"/>
        <v>2.4000000000000004</v>
      </c>
      <c r="N173" s="28">
        <f t="shared" si="20"/>
        <v>1.4142135623730963E-2</v>
      </c>
      <c r="O173" s="84">
        <v>2.48</v>
      </c>
      <c r="P173" s="73">
        <f t="shared" si="22"/>
        <v>74.045592064062333</v>
      </c>
      <c r="Q173" s="39"/>
    </row>
    <row r="174" spans="1:30">
      <c r="A174" s="4" t="s">
        <v>420</v>
      </c>
      <c r="B174" s="21" t="s">
        <v>412</v>
      </c>
      <c r="C174" s="57">
        <v>9</v>
      </c>
      <c r="D174" s="4" t="s">
        <v>21</v>
      </c>
      <c r="E174" s="59">
        <v>42302</v>
      </c>
      <c r="F174" s="4" t="s">
        <v>31</v>
      </c>
      <c r="G174" s="27">
        <v>7716</v>
      </c>
      <c r="H174" s="27">
        <v>8045</v>
      </c>
      <c r="I174" s="31">
        <f t="shared" si="19"/>
        <v>7880.5</v>
      </c>
      <c r="J174" s="78">
        <v>2.39</v>
      </c>
      <c r="K174" s="78">
        <v>2.41</v>
      </c>
      <c r="M174" s="28">
        <f t="shared" si="21"/>
        <v>2.4000000000000004</v>
      </c>
      <c r="N174" s="28">
        <f t="shared" si="20"/>
        <v>1.4142135623730963E-2</v>
      </c>
      <c r="O174" s="84">
        <v>2.4700000000000002</v>
      </c>
      <c r="P174" s="73">
        <f t="shared" si="22"/>
        <v>74.045592064062333</v>
      </c>
    </row>
    <row r="175" spans="1:30">
      <c r="A175" s="57" t="s">
        <v>443</v>
      </c>
      <c r="B175" s="68" t="s">
        <v>412</v>
      </c>
      <c r="C175" s="57">
        <v>9</v>
      </c>
      <c r="D175" s="57" t="s">
        <v>22</v>
      </c>
      <c r="E175" s="75">
        <v>42302</v>
      </c>
      <c r="F175" s="57" t="s">
        <v>31</v>
      </c>
      <c r="G175" s="70">
        <v>7716</v>
      </c>
      <c r="H175" s="70">
        <v>8045</v>
      </c>
      <c r="I175" s="71">
        <f t="shared" si="19"/>
        <v>7880.5</v>
      </c>
      <c r="J175" s="81"/>
      <c r="K175" s="81">
        <v>2.65</v>
      </c>
      <c r="L175" s="81">
        <v>2.63</v>
      </c>
      <c r="M175" s="72">
        <f t="shared" si="21"/>
        <v>2.6399999999999997</v>
      </c>
      <c r="N175" s="72">
        <f t="shared" si="20"/>
        <v>1.4142135623730963E-2</v>
      </c>
      <c r="O175" s="84">
        <v>2.46</v>
      </c>
      <c r="P175" s="73">
        <f t="shared" si="22"/>
        <v>101.51003977332563</v>
      </c>
      <c r="Q175" s="58"/>
      <c r="R175" s="58"/>
      <c r="S175" s="58"/>
      <c r="T175" s="74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</row>
    <row r="176" spans="1:30">
      <c r="A176" s="4" t="s">
        <v>414</v>
      </c>
      <c r="B176" s="21" t="s">
        <v>412</v>
      </c>
      <c r="C176" s="57">
        <v>9</v>
      </c>
      <c r="D176" s="4" t="s">
        <v>94</v>
      </c>
      <c r="E176" s="59">
        <v>42302</v>
      </c>
      <c r="F176" s="4" t="s">
        <v>31</v>
      </c>
      <c r="G176" s="27">
        <v>7716</v>
      </c>
      <c r="H176" s="27">
        <v>8045</v>
      </c>
      <c r="I176" s="31">
        <f t="shared" si="19"/>
        <v>7880.5</v>
      </c>
      <c r="J176" s="78">
        <v>2.58</v>
      </c>
      <c r="L176" s="78">
        <v>2.59</v>
      </c>
      <c r="M176" s="28">
        <f t="shared" si="21"/>
        <v>2.585</v>
      </c>
      <c r="N176" s="28">
        <f t="shared" si="20"/>
        <v>7.0710678118653244E-3</v>
      </c>
      <c r="O176" s="84">
        <v>2.46</v>
      </c>
      <c r="P176" s="73">
        <f t="shared" si="22"/>
        <v>94.676983403365128</v>
      </c>
    </row>
    <row r="177" spans="1:30">
      <c r="A177" s="4" t="s">
        <v>428</v>
      </c>
      <c r="B177" s="21" t="s">
        <v>412</v>
      </c>
      <c r="C177" s="57">
        <v>9</v>
      </c>
      <c r="D177" s="4" t="s">
        <v>94</v>
      </c>
      <c r="E177" s="59">
        <v>42302</v>
      </c>
      <c r="F177" s="4" t="s">
        <v>31</v>
      </c>
      <c r="G177" s="27">
        <v>7716</v>
      </c>
      <c r="H177" s="27">
        <v>8045</v>
      </c>
      <c r="I177" s="31">
        <f t="shared" si="19"/>
        <v>7880.5</v>
      </c>
      <c r="K177" s="78">
        <v>2.67</v>
      </c>
      <c r="L177" s="78">
        <v>2.66</v>
      </c>
      <c r="M177" s="28">
        <f t="shared" si="21"/>
        <v>2.665</v>
      </c>
      <c r="N177" s="28">
        <f t="shared" si="20"/>
        <v>7.0710678118653244E-3</v>
      </c>
      <c r="O177" s="84">
        <v>2.74</v>
      </c>
      <c r="P177" s="73">
        <f t="shared" si="22"/>
        <v>104.72678617354116</v>
      </c>
    </row>
    <row r="178" spans="1:30">
      <c r="A178" s="4" t="s">
        <v>419</v>
      </c>
      <c r="B178" s="21" t="s">
        <v>412</v>
      </c>
      <c r="C178" s="57">
        <v>9</v>
      </c>
      <c r="D178" s="4" t="s">
        <v>23</v>
      </c>
      <c r="E178" s="59">
        <v>42302</v>
      </c>
      <c r="F178" s="4" t="s">
        <v>31</v>
      </c>
      <c r="G178" s="27">
        <v>7716</v>
      </c>
      <c r="H178" s="27">
        <v>8045</v>
      </c>
      <c r="I178" s="31">
        <f t="shared" si="19"/>
        <v>7880.5</v>
      </c>
      <c r="J178" s="78">
        <v>2.65</v>
      </c>
      <c r="L178" s="78">
        <v>2.64</v>
      </c>
      <c r="M178" s="28">
        <f t="shared" si="21"/>
        <v>2.645</v>
      </c>
      <c r="N178" s="28">
        <f t="shared" ref="N178:N200" si="23">STDEV(J178:L178)</f>
        <v>7.0710678118653244E-3</v>
      </c>
      <c r="O178" s="84">
        <v>2.57</v>
      </c>
      <c r="P178" s="73">
        <f t="shared" si="22"/>
        <v>102.14779325008192</v>
      </c>
    </row>
    <row r="179" spans="1:30">
      <c r="A179" s="4" t="s">
        <v>413</v>
      </c>
      <c r="B179" s="21" t="s">
        <v>412</v>
      </c>
      <c r="C179" s="57">
        <v>9</v>
      </c>
      <c r="D179" s="4" t="s">
        <v>21</v>
      </c>
      <c r="E179" s="59">
        <v>42302</v>
      </c>
      <c r="F179" s="4" t="s">
        <v>31</v>
      </c>
      <c r="G179" s="27">
        <v>7716</v>
      </c>
      <c r="H179" s="27">
        <v>8045</v>
      </c>
      <c r="I179" s="31">
        <f t="shared" si="19"/>
        <v>7880.5</v>
      </c>
      <c r="J179" s="78">
        <v>2.59</v>
      </c>
      <c r="L179" s="78">
        <v>2.58</v>
      </c>
      <c r="M179" s="28">
        <f t="shared" si="21"/>
        <v>2.585</v>
      </c>
      <c r="N179" s="28">
        <f t="shared" si="23"/>
        <v>7.0710678118653244E-3</v>
      </c>
      <c r="O179" s="84">
        <v>2.65</v>
      </c>
      <c r="P179" s="73">
        <f t="shared" si="22"/>
        <v>94.676983403365128</v>
      </c>
    </row>
    <row r="180" spans="1:30">
      <c r="A180" s="4" t="s">
        <v>426</v>
      </c>
      <c r="B180" s="21" t="s">
        <v>412</v>
      </c>
      <c r="C180" s="57">
        <v>9</v>
      </c>
      <c r="D180" s="4" t="s">
        <v>144</v>
      </c>
      <c r="E180" s="59">
        <v>42302</v>
      </c>
      <c r="F180" s="4" t="s">
        <v>31</v>
      </c>
      <c r="G180" s="27">
        <v>7716</v>
      </c>
      <c r="H180" s="27">
        <v>8045</v>
      </c>
      <c r="I180" s="31">
        <f t="shared" si="19"/>
        <v>7880.5</v>
      </c>
      <c r="J180" s="78">
        <v>2.2799999999999998</v>
      </c>
      <c r="K180" s="78">
        <v>2.27</v>
      </c>
      <c r="M180" s="28">
        <f t="shared" si="21"/>
        <v>2.2749999999999999</v>
      </c>
      <c r="N180" s="28">
        <f t="shared" si="23"/>
        <v>7.0710678118653244E-3</v>
      </c>
      <c r="O180" s="84">
        <v>2.23</v>
      </c>
      <c r="P180" s="73">
        <f t="shared" si="22"/>
        <v>62.030950696928713</v>
      </c>
    </row>
    <row r="181" spans="1:30">
      <c r="A181" s="57" t="s">
        <v>442</v>
      </c>
      <c r="B181" s="68" t="s">
        <v>412</v>
      </c>
      <c r="C181" s="57">
        <v>9</v>
      </c>
      <c r="D181" s="57" t="s">
        <v>94</v>
      </c>
      <c r="E181" s="75">
        <v>42302</v>
      </c>
      <c r="F181" s="57" t="s">
        <v>31</v>
      </c>
      <c r="G181" s="70">
        <v>7716</v>
      </c>
      <c r="H181" s="70">
        <v>8045</v>
      </c>
      <c r="I181" s="71">
        <f t="shared" si="19"/>
        <v>7880.5</v>
      </c>
      <c r="J181" s="81">
        <v>2.5099999999999998</v>
      </c>
      <c r="K181" s="81"/>
      <c r="L181" s="81">
        <v>2.5</v>
      </c>
      <c r="M181" s="72">
        <f t="shared" si="21"/>
        <v>2.5049999999999999</v>
      </c>
      <c r="N181" s="72">
        <f t="shared" si="23"/>
        <v>7.0710678118653244E-3</v>
      </c>
      <c r="O181" s="84">
        <v>2.37</v>
      </c>
      <c r="P181" s="73">
        <f t="shared" si="22"/>
        <v>85.32053833106356</v>
      </c>
      <c r="Q181" s="58"/>
      <c r="R181" s="58"/>
      <c r="S181" s="58"/>
      <c r="T181" s="74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</row>
    <row r="182" spans="1:30">
      <c r="A182" s="4" t="s">
        <v>441</v>
      </c>
      <c r="B182" s="21" t="s">
        <v>412</v>
      </c>
      <c r="C182" s="57">
        <v>9</v>
      </c>
      <c r="D182" s="4" t="s">
        <v>94</v>
      </c>
      <c r="E182" s="59">
        <v>42302</v>
      </c>
      <c r="F182" s="4" t="s">
        <v>31</v>
      </c>
      <c r="G182" s="27">
        <v>7716</v>
      </c>
      <c r="H182" s="27">
        <v>8045</v>
      </c>
      <c r="I182" s="31">
        <f t="shared" si="19"/>
        <v>7880.5</v>
      </c>
      <c r="K182" s="78">
        <v>2.76</v>
      </c>
      <c r="L182" s="78">
        <v>2.76</v>
      </c>
      <c r="M182" s="28">
        <f t="shared" si="21"/>
        <v>2.76</v>
      </c>
      <c r="N182" s="28">
        <f t="shared" si="23"/>
        <v>0</v>
      </c>
      <c r="O182" s="84">
        <v>2.66</v>
      </c>
      <c r="P182" s="73">
        <f t="shared" si="22"/>
        <v>117.60047113688682</v>
      </c>
    </row>
    <row r="183" spans="1:30">
      <c r="A183" s="4" t="s">
        <v>427</v>
      </c>
      <c r="B183" s="21" t="s">
        <v>412</v>
      </c>
      <c r="C183" s="57">
        <v>9</v>
      </c>
      <c r="D183" s="4" t="s">
        <v>21</v>
      </c>
      <c r="E183" s="59">
        <v>42302</v>
      </c>
      <c r="F183" s="4" t="s">
        <v>31</v>
      </c>
      <c r="G183" s="27">
        <v>7716</v>
      </c>
      <c r="H183" s="27">
        <v>8045</v>
      </c>
      <c r="I183" s="31">
        <f t="shared" si="19"/>
        <v>7880.5</v>
      </c>
      <c r="J183" s="78">
        <v>2.48</v>
      </c>
      <c r="L183" s="78">
        <v>2.48</v>
      </c>
      <c r="M183" s="28">
        <f t="shared" si="21"/>
        <v>2.48</v>
      </c>
      <c r="N183" s="28">
        <f t="shared" si="23"/>
        <v>0</v>
      </c>
      <c r="O183" s="84">
        <v>2.42</v>
      </c>
      <c r="P183" s="73">
        <f t="shared" si="22"/>
        <v>82.53441236984186</v>
      </c>
    </row>
    <row r="184" spans="1:30">
      <c r="A184" s="57" t="s">
        <v>418</v>
      </c>
      <c r="B184" s="68" t="s">
        <v>412</v>
      </c>
      <c r="C184" s="57">
        <v>9</v>
      </c>
      <c r="D184" s="57" t="s">
        <v>21</v>
      </c>
      <c r="E184" s="75">
        <v>42302</v>
      </c>
      <c r="F184" s="57" t="s">
        <v>31</v>
      </c>
      <c r="G184" s="70">
        <v>7716</v>
      </c>
      <c r="H184" s="70">
        <v>8045</v>
      </c>
      <c r="I184" s="71">
        <f t="shared" si="19"/>
        <v>7880.5</v>
      </c>
      <c r="J184" s="81">
        <v>2.4700000000000002</v>
      </c>
      <c r="K184" s="81"/>
      <c r="L184" s="81">
        <v>2.4700000000000002</v>
      </c>
      <c r="M184" s="72">
        <f t="shared" si="21"/>
        <v>2.4700000000000002</v>
      </c>
      <c r="N184" s="72">
        <f t="shared" si="23"/>
        <v>0</v>
      </c>
      <c r="O184" s="84">
        <v>2.62</v>
      </c>
      <c r="P184" s="73">
        <f t="shared" si="22"/>
        <v>81.437965461622312</v>
      </c>
      <c r="Q184" s="58"/>
      <c r="R184" s="58"/>
      <c r="S184" s="58"/>
      <c r="T184" s="74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</row>
    <row r="185" spans="1:30">
      <c r="A185" s="4" t="s">
        <v>423</v>
      </c>
      <c r="B185" s="21" t="s">
        <v>412</v>
      </c>
      <c r="C185" s="57">
        <v>9</v>
      </c>
      <c r="D185" s="4" t="s">
        <v>21</v>
      </c>
      <c r="E185" s="59">
        <v>42302</v>
      </c>
      <c r="F185" s="4" t="s">
        <v>31</v>
      </c>
      <c r="G185" s="27">
        <v>7716</v>
      </c>
      <c r="H185" s="27">
        <v>8045</v>
      </c>
      <c r="I185" s="31">
        <f t="shared" si="19"/>
        <v>7880.5</v>
      </c>
      <c r="J185" s="78">
        <v>2.2200000000000002</v>
      </c>
      <c r="K185" s="78">
        <v>2.2200000000000002</v>
      </c>
      <c r="L185" s="78">
        <v>2.2200000000000002</v>
      </c>
      <c r="M185" s="28">
        <f t="shared" si="21"/>
        <v>2.2200000000000002</v>
      </c>
      <c r="N185" s="28">
        <f t="shared" si="23"/>
        <v>0</v>
      </c>
      <c r="P185" s="73">
        <f t="shared" si="22"/>
        <v>57.204256513913116</v>
      </c>
    </row>
    <row r="186" spans="1:30">
      <c r="A186" s="4" t="s">
        <v>445</v>
      </c>
      <c r="B186" s="21" t="s">
        <v>391</v>
      </c>
      <c r="C186" s="21" t="s">
        <v>543</v>
      </c>
      <c r="D186" s="4" t="s">
        <v>23</v>
      </c>
      <c r="E186" s="59">
        <v>42302</v>
      </c>
      <c r="F186" s="4" t="s">
        <v>31</v>
      </c>
      <c r="G186" s="27">
        <v>8045</v>
      </c>
      <c r="H186" s="27">
        <v>8375</v>
      </c>
      <c r="I186" s="31">
        <f t="shared" si="19"/>
        <v>8210</v>
      </c>
      <c r="J186" s="78">
        <v>2.38</v>
      </c>
      <c r="K186" s="78">
        <v>2.4500000000000002</v>
      </c>
      <c r="L186" s="78">
        <v>2.31</v>
      </c>
      <c r="M186" s="28">
        <f t="shared" si="21"/>
        <v>2.3800000000000003</v>
      </c>
      <c r="N186" s="28">
        <f t="shared" si="23"/>
        <v>7.0000000000000062E-2</v>
      </c>
      <c r="P186" s="73">
        <f t="shared" si="22"/>
        <v>72.022754661441738</v>
      </c>
    </row>
    <row r="187" spans="1:30">
      <c r="A187" s="4" t="s">
        <v>394</v>
      </c>
      <c r="B187" s="21" t="s">
        <v>391</v>
      </c>
      <c r="C187" s="21" t="s">
        <v>543</v>
      </c>
      <c r="D187" s="4" t="s">
        <v>22</v>
      </c>
      <c r="E187" s="59">
        <v>42302</v>
      </c>
      <c r="F187" s="4" t="s">
        <v>31</v>
      </c>
      <c r="G187" s="27">
        <v>8045</v>
      </c>
      <c r="H187" s="27">
        <v>8375</v>
      </c>
      <c r="I187" s="31">
        <f t="shared" si="19"/>
        <v>8210</v>
      </c>
      <c r="J187" s="78">
        <v>2.3199999999999998</v>
      </c>
      <c r="K187" s="78">
        <v>2.37</v>
      </c>
      <c r="M187" s="28">
        <f t="shared" si="21"/>
        <v>2.3449999999999998</v>
      </c>
      <c r="N187" s="28">
        <f t="shared" si="23"/>
        <v>3.5355339059327563E-2</v>
      </c>
      <c r="O187" s="84">
        <v>2.44</v>
      </c>
      <c r="P187" s="73">
        <f t="shared" si="22"/>
        <v>68.576106485675794</v>
      </c>
    </row>
    <row r="188" spans="1:30">
      <c r="A188" s="4" t="s">
        <v>393</v>
      </c>
      <c r="B188" s="21" t="s">
        <v>391</v>
      </c>
      <c r="C188" s="21" t="s">
        <v>543</v>
      </c>
      <c r="D188" s="4" t="s">
        <v>94</v>
      </c>
      <c r="E188" s="59">
        <v>42302</v>
      </c>
      <c r="F188" s="4" t="s">
        <v>31</v>
      </c>
      <c r="G188" s="27">
        <v>8045</v>
      </c>
      <c r="H188" s="27">
        <v>8375</v>
      </c>
      <c r="I188" s="31">
        <f t="shared" si="19"/>
        <v>8210</v>
      </c>
      <c r="J188" s="78">
        <v>2.63</v>
      </c>
      <c r="K188" s="78">
        <v>2.7</v>
      </c>
      <c r="L188" s="78">
        <v>2.66</v>
      </c>
      <c r="M188" s="28">
        <f t="shared" si="21"/>
        <v>2.6633333333333336</v>
      </c>
      <c r="N188" s="28">
        <f t="shared" si="23"/>
        <v>3.5118845842842597E-2</v>
      </c>
      <c r="P188" s="73">
        <f t="shared" si="22"/>
        <v>104.51015369119114</v>
      </c>
    </row>
    <row r="189" spans="1:30">
      <c r="A189" s="4" t="s">
        <v>436</v>
      </c>
      <c r="B189" s="21" t="s">
        <v>391</v>
      </c>
      <c r="C189" s="21" t="s">
        <v>543</v>
      </c>
      <c r="D189" s="4" t="s">
        <v>21</v>
      </c>
      <c r="E189" s="59">
        <v>42302</v>
      </c>
      <c r="F189" s="4" t="s">
        <v>31</v>
      </c>
      <c r="G189" s="27">
        <v>8045</v>
      </c>
      <c r="H189" s="27">
        <v>8375</v>
      </c>
      <c r="I189" s="31">
        <f t="shared" si="19"/>
        <v>8210</v>
      </c>
      <c r="J189" s="78">
        <v>2.4700000000000002</v>
      </c>
      <c r="K189" s="78">
        <v>2.5</v>
      </c>
      <c r="L189" s="78">
        <v>2.54</v>
      </c>
      <c r="M189" s="28">
        <f t="shared" si="21"/>
        <v>2.5033333333333334</v>
      </c>
      <c r="N189" s="28">
        <f t="shared" si="23"/>
        <v>3.5118845842842389E-2</v>
      </c>
      <c r="P189" s="73">
        <f t="shared" si="22"/>
        <v>85.132784490402969</v>
      </c>
    </row>
    <row r="190" spans="1:30">
      <c r="A190" s="4" t="s">
        <v>392</v>
      </c>
      <c r="B190" s="21" t="s">
        <v>391</v>
      </c>
      <c r="C190" s="21" t="s">
        <v>543</v>
      </c>
      <c r="D190" s="4" t="s">
        <v>21</v>
      </c>
      <c r="E190" s="59">
        <v>42302</v>
      </c>
      <c r="F190" s="4" t="s">
        <v>31</v>
      </c>
      <c r="G190" s="27">
        <v>8045</v>
      </c>
      <c r="H190" s="27">
        <v>8375</v>
      </c>
      <c r="I190" s="31">
        <f t="shared" si="19"/>
        <v>8210</v>
      </c>
      <c r="K190" s="78">
        <v>2.48</v>
      </c>
      <c r="L190" s="78">
        <v>2.52</v>
      </c>
      <c r="M190" s="28">
        <f t="shared" si="21"/>
        <v>2.5</v>
      </c>
      <c r="N190" s="28">
        <f t="shared" si="23"/>
        <v>2.8284271247461926E-2</v>
      </c>
      <c r="O190" s="84">
        <v>2.59</v>
      </c>
      <c r="P190" s="73">
        <f t="shared" si="22"/>
        <v>84.758142159370664</v>
      </c>
    </row>
    <row r="191" spans="1:30">
      <c r="A191" s="57" t="s">
        <v>437</v>
      </c>
      <c r="B191" s="68" t="s">
        <v>391</v>
      </c>
      <c r="C191" s="21" t="s">
        <v>543</v>
      </c>
      <c r="D191" s="57" t="s">
        <v>21</v>
      </c>
      <c r="E191" s="75">
        <v>42302</v>
      </c>
      <c r="F191" s="57" t="s">
        <v>31</v>
      </c>
      <c r="G191" s="70">
        <v>8045</v>
      </c>
      <c r="H191" s="70">
        <v>8375</v>
      </c>
      <c r="I191" s="71">
        <f t="shared" si="19"/>
        <v>8210</v>
      </c>
      <c r="J191" s="81"/>
      <c r="K191" s="81">
        <v>2.33</v>
      </c>
      <c r="L191" s="81">
        <v>2.29</v>
      </c>
      <c r="M191" s="72">
        <f t="shared" si="21"/>
        <v>2.31</v>
      </c>
      <c r="N191" s="72">
        <f t="shared" si="23"/>
        <v>2.8284271247461926E-2</v>
      </c>
      <c r="O191" s="84">
        <v>2.4500000000000002</v>
      </c>
      <c r="P191" s="73">
        <f t="shared" si="22"/>
        <v>65.246264663379819</v>
      </c>
      <c r="Q191" s="58"/>
      <c r="R191" s="58"/>
      <c r="S191" s="58"/>
      <c r="T191" s="74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</row>
    <row r="192" spans="1:30">
      <c r="A192" s="4" t="s">
        <v>449</v>
      </c>
      <c r="B192" s="21" t="s">
        <v>391</v>
      </c>
      <c r="C192" s="21" t="s">
        <v>543</v>
      </c>
      <c r="D192" s="4" t="s">
        <v>21</v>
      </c>
      <c r="E192" s="59">
        <v>42302</v>
      </c>
      <c r="F192" s="4" t="s">
        <v>31</v>
      </c>
      <c r="G192" s="27">
        <v>8045</v>
      </c>
      <c r="H192" s="27">
        <v>8375</v>
      </c>
      <c r="I192" s="31">
        <f t="shared" si="19"/>
        <v>8210</v>
      </c>
      <c r="J192" s="78">
        <v>2.54</v>
      </c>
      <c r="K192" s="78">
        <v>2.52</v>
      </c>
      <c r="L192" s="78">
        <v>2.57</v>
      </c>
      <c r="M192" s="28">
        <f t="shared" si="21"/>
        <v>2.5433333333333334</v>
      </c>
      <c r="N192" s="28">
        <f t="shared" si="23"/>
        <v>2.5166114784235735E-2</v>
      </c>
      <c r="P192" s="73">
        <f t="shared" si="22"/>
        <v>89.719091554328699</v>
      </c>
    </row>
    <row r="193" spans="1:30">
      <c r="A193" s="4" t="s">
        <v>431</v>
      </c>
      <c r="B193" s="21" t="s">
        <v>391</v>
      </c>
      <c r="C193" s="21" t="s">
        <v>543</v>
      </c>
      <c r="D193" s="4" t="s">
        <v>94</v>
      </c>
      <c r="E193" s="59">
        <v>42302</v>
      </c>
      <c r="F193" s="4" t="s">
        <v>31</v>
      </c>
      <c r="G193" s="27">
        <v>8045</v>
      </c>
      <c r="H193" s="27">
        <v>8375</v>
      </c>
      <c r="I193" s="31">
        <f t="shared" si="19"/>
        <v>8210</v>
      </c>
      <c r="K193" s="78">
        <v>2.61</v>
      </c>
      <c r="L193" s="78">
        <v>2.58</v>
      </c>
      <c r="M193" s="28">
        <f t="shared" si="21"/>
        <v>2.5949999999999998</v>
      </c>
      <c r="N193" s="28">
        <f t="shared" si="23"/>
        <v>2.1213203435596288E-2</v>
      </c>
      <c r="O193" s="84">
        <v>2.4900000000000002</v>
      </c>
      <c r="P193" s="73">
        <f t="shared" si="22"/>
        <v>95.894714131452233</v>
      </c>
    </row>
    <row r="194" spans="1:30">
      <c r="A194" s="4" t="s">
        <v>395</v>
      </c>
      <c r="B194" s="21" t="s">
        <v>391</v>
      </c>
      <c r="C194" s="21" t="s">
        <v>543</v>
      </c>
      <c r="D194" s="4" t="s">
        <v>23</v>
      </c>
      <c r="E194" s="59">
        <v>42302</v>
      </c>
      <c r="F194" s="4" t="s">
        <v>31</v>
      </c>
      <c r="G194" s="27">
        <v>8045</v>
      </c>
      <c r="H194" s="27">
        <v>8375</v>
      </c>
      <c r="I194" s="31">
        <f t="shared" si="19"/>
        <v>8210</v>
      </c>
      <c r="J194" s="78">
        <v>2.7</v>
      </c>
      <c r="L194" s="78">
        <v>2.73</v>
      </c>
      <c r="M194" s="28">
        <f t="shared" si="21"/>
        <v>2.7149999999999999</v>
      </c>
      <c r="N194" s="28">
        <f t="shared" si="23"/>
        <v>2.1213203435596288E-2</v>
      </c>
      <c r="O194" s="84">
        <v>2.78</v>
      </c>
      <c r="P194" s="73">
        <f t="shared" si="22"/>
        <v>111.37254662908687</v>
      </c>
    </row>
    <row r="195" spans="1:30">
      <c r="A195" s="4" t="s">
        <v>446</v>
      </c>
      <c r="B195" s="21" t="s">
        <v>391</v>
      </c>
      <c r="C195" s="21" t="s">
        <v>543</v>
      </c>
      <c r="D195" s="4" t="s">
        <v>22</v>
      </c>
      <c r="E195" s="59">
        <v>42302</v>
      </c>
      <c r="F195" s="4" t="s">
        <v>31</v>
      </c>
      <c r="G195" s="27">
        <v>8045</v>
      </c>
      <c r="H195" s="27">
        <v>8375</v>
      </c>
      <c r="I195" s="31">
        <f t="shared" si="19"/>
        <v>8210</v>
      </c>
      <c r="J195" s="78">
        <v>2.5499999999999998</v>
      </c>
      <c r="L195" s="78">
        <v>2.52</v>
      </c>
      <c r="M195" s="28">
        <f t="shared" si="21"/>
        <v>2.5350000000000001</v>
      </c>
      <c r="N195" s="28">
        <f t="shared" si="23"/>
        <v>2.1213203435596288E-2</v>
      </c>
      <c r="O195" s="84">
        <v>2.4700000000000002</v>
      </c>
      <c r="P195" s="73">
        <f t="shared" si="22"/>
        <v>88.749733934701709</v>
      </c>
    </row>
    <row r="196" spans="1:30">
      <c r="A196" s="57" t="s">
        <v>396</v>
      </c>
      <c r="B196" s="68" t="s">
        <v>391</v>
      </c>
      <c r="C196" s="21" t="s">
        <v>543</v>
      </c>
      <c r="D196" s="57" t="s">
        <v>23</v>
      </c>
      <c r="E196" s="75">
        <v>42302</v>
      </c>
      <c r="F196" s="57" t="s">
        <v>31</v>
      </c>
      <c r="G196" s="70">
        <v>8045</v>
      </c>
      <c r="H196" s="70">
        <v>8375</v>
      </c>
      <c r="I196" s="71">
        <f t="shared" si="19"/>
        <v>8210</v>
      </c>
      <c r="J196" s="81">
        <v>2.66</v>
      </c>
      <c r="K196" s="81">
        <v>2.69</v>
      </c>
      <c r="L196" s="81"/>
      <c r="M196" s="72">
        <f t="shared" si="21"/>
        <v>2.6749999999999998</v>
      </c>
      <c r="N196" s="72">
        <f t="shared" si="23"/>
        <v>2.1213203435596288E-2</v>
      </c>
      <c r="O196" s="84">
        <v>2.44</v>
      </c>
      <c r="P196" s="73">
        <f t="shared" si="22"/>
        <v>106.03316693367366</v>
      </c>
      <c r="Q196" s="58"/>
      <c r="R196" s="58"/>
      <c r="S196" s="58"/>
      <c r="T196" s="74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</row>
    <row r="197" spans="1:30">
      <c r="A197" s="4" t="s">
        <v>430</v>
      </c>
      <c r="B197" s="21" t="s">
        <v>391</v>
      </c>
      <c r="C197" s="21" t="s">
        <v>543</v>
      </c>
      <c r="D197" s="4" t="s">
        <v>21</v>
      </c>
      <c r="E197" s="59">
        <v>42302</v>
      </c>
      <c r="F197" s="4" t="s">
        <v>31</v>
      </c>
      <c r="G197" s="27">
        <v>8045</v>
      </c>
      <c r="H197" s="27">
        <v>8375</v>
      </c>
      <c r="I197" s="31">
        <f t="shared" si="19"/>
        <v>8210</v>
      </c>
      <c r="J197" s="78">
        <v>2.4900000000000002</v>
      </c>
      <c r="L197" s="78">
        <v>2.48</v>
      </c>
      <c r="M197" s="28">
        <f t="shared" ref="M197:M201" si="24">AVERAGE(J197:L197)</f>
        <v>2.4850000000000003</v>
      </c>
      <c r="N197" s="28">
        <f t="shared" si="23"/>
        <v>7.0710678118656384E-3</v>
      </c>
      <c r="O197" s="84">
        <v>2.56</v>
      </c>
      <c r="P197" s="73">
        <f t="shared" si="22"/>
        <v>83.086480153518039</v>
      </c>
    </row>
    <row r="198" spans="1:30" s="39" customFormat="1">
      <c r="A198" s="57" t="s">
        <v>429</v>
      </c>
      <c r="B198" s="68" t="s">
        <v>391</v>
      </c>
      <c r="C198" s="21" t="s">
        <v>543</v>
      </c>
      <c r="D198" s="57" t="s">
        <v>21</v>
      </c>
      <c r="E198" s="75">
        <v>42302</v>
      </c>
      <c r="F198" s="57" t="s">
        <v>31</v>
      </c>
      <c r="G198" s="70">
        <v>8045</v>
      </c>
      <c r="H198" s="70">
        <v>8375</v>
      </c>
      <c r="I198" s="71">
        <f t="shared" si="19"/>
        <v>8210</v>
      </c>
      <c r="J198" s="81"/>
      <c r="K198" s="81">
        <v>2.44</v>
      </c>
      <c r="L198" s="81">
        <v>2.4500000000000002</v>
      </c>
      <c r="M198" s="72">
        <f t="shared" si="24"/>
        <v>2.4450000000000003</v>
      </c>
      <c r="N198" s="72">
        <f t="shared" si="23"/>
        <v>7.0710678118656384E-3</v>
      </c>
      <c r="O198" s="84">
        <v>2.2799999999999998</v>
      </c>
      <c r="P198" s="73">
        <f t="shared" si="22"/>
        <v>78.741382937850688</v>
      </c>
      <c r="Q198" s="58"/>
      <c r="R198" s="58"/>
      <c r="S198" s="58"/>
      <c r="T198" s="74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</row>
    <row r="199" spans="1:30" s="39" customFormat="1">
      <c r="A199" s="4" t="s">
        <v>448</v>
      </c>
      <c r="B199" s="21" t="s">
        <v>391</v>
      </c>
      <c r="C199" s="21" t="s">
        <v>543</v>
      </c>
      <c r="D199" s="4" t="s">
        <v>94</v>
      </c>
      <c r="E199" s="59">
        <v>42302</v>
      </c>
      <c r="F199" s="4" t="s">
        <v>31</v>
      </c>
      <c r="G199" s="27">
        <v>8045</v>
      </c>
      <c r="H199" s="27">
        <v>8375</v>
      </c>
      <c r="I199" s="31">
        <f t="shared" si="19"/>
        <v>8210</v>
      </c>
      <c r="J199" s="78">
        <v>2.6</v>
      </c>
      <c r="K199" s="78"/>
      <c r="L199" s="78">
        <v>2.6</v>
      </c>
      <c r="M199" s="28">
        <f t="shared" si="24"/>
        <v>2.6</v>
      </c>
      <c r="N199" s="28">
        <f t="shared" si="23"/>
        <v>0</v>
      </c>
      <c r="O199" s="84">
        <v>2.57</v>
      </c>
      <c r="P199" s="73">
        <f t="shared" si="22"/>
        <v>96.507659172657284</v>
      </c>
      <c r="Q199"/>
      <c r="R199"/>
      <c r="S199"/>
      <c r="T199" s="25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spans="1:30" s="39" customFormat="1">
      <c r="A200" s="4" t="s">
        <v>447</v>
      </c>
      <c r="B200" s="21" t="s">
        <v>391</v>
      </c>
      <c r="C200" s="21" t="s">
        <v>543</v>
      </c>
      <c r="D200" s="4" t="s">
        <v>23</v>
      </c>
      <c r="E200" s="59">
        <v>42302</v>
      </c>
      <c r="F200" s="4" t="s">
        <v>31</v>
      </c>
      <c r="G200" s="27">
        <v>8045</v>
      </c>
      <c r="H200" s="27">
        <v>8375</v>
      </c>
      <c r="I200" s="31">
        <f t="shared" si="19"/>
        <v>8210</v>
      </c>
      <c r="J200" s="78">
        <v>2.38</v>
      </c>
      <c r="K200" s="78">
        <v>2.38</v>
      </c>
      <c r="L200" s="78"/>
      <c r="M200" s="28">
        <f t="shared" si="24"/>
        <v>2.38</v>
      </c>
      <c r="N200" s="28">
        <f t="shared" si="23"/>
        <v>0</v>
      </c>
      <c r="O200" s="84">
        <v>2.36</v>
      </c>
      <c r="P200" s="73">
        <f t="shared" si="22"/>
        <v>72.022754661441738</v>
      </c>
      <c r="Q200"/>
      <c r="R200"/>
      <c r="S200"/>
      <c r="T200" s="25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spans="1:30" s="39" customFormat="1">
      <c r="A201" s="4" t="s">
        <v>435</v>
      </c>
      <c r="B201" s="21" t="s">
        <v>391</v>
      </c>
      <c r="C201" s="21" t="s">
        <v>543</v>
      </c>
      <c r="D201" s="4" t="s">
        <v>53</v>
      </c>
      <c r="E201" s="59">
        <v>42302</v>
      </c>
      <c r="F201" s="4" t="s">
        <v>31</v>
      </c>
      <c r="G201" s="27">
        <v>8045</v>
      </c>
      <c r="H201" s="27">
        <v>8375</v>
      </c>
      <c r="I201" s="31">
        <f t="shared" si="19"/>
        <v>8210</v>
      </c>
      <c r="J201" s="78">
        <v>2.3199999999999998</v>
      </c>
      <c r="K201" s="78" t="s">
        <v>433</v>
      </c>
      <c r="L201" s="78" t="s">
        <v>434</v>
      </c>
      <c r="M201" s="28">
        <f t="shared" si="24"/>
        <v>2.3199999999999998</v>
      </c>
      <c r="N201" s="28"/>
      <c r="O201" s="84"/>
      <c r="P201" s="73">
        <f t="shared" si="22"/>
        <v>66.185862081688427</v>
      </c>
      <c r="Q201"/>
      <c r="R201"/>
      <c r="S201"/>
      <c r="T201" s="25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 s="39" customFormat="1">
      <c r="A202" s="4" t="s">
        <v>431</v>
      </c>
      <c r="B202" s="21" t="s">
        <v>391</v>
      </c>
      <c r="C202" s="21" t="s">
        <v>543</v>
      </c>
      <c r="D202" s="4" t="s">
        <v>432</v>
      </c>
      <c r="E202" s="59">
        <v>42302</v>
      </c>
      <c r="F202" s="4" t="s">
        <v>31</v>
      </c>
      <c r="G202" s="27">
        <v>8045</v>
      </c>
      <c r="H202" s="27">
        <v>8375</v>
      </c>
      <c r="I202" s="31">
        <f t="shared" ref="I202:I289" si="25">AVERAGE(G202:H202)</f>
        <v>8210</v>
      </c>
      <c r="J202" s="78"/>
      <c r="K202" s="78"/>
      <c r="L202" s="78"/>
      <c r="M202" s="28"/>
      <c r="N202" s="28"/>
      <c r="O202" s="84"/>
      <c r="P202" s="73"/>
      <c r="Q202"/>
      <c r="R202"/>
      <c r="S202"/>
      <c r="T202" s="25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s="39" customFormat="1">
      <c r="A203" s="4"/>
      <c r="B203" s="21"/>
      <c r="C203" s="21"/>
      <c r="D203" s="4"/>
      <c r="E203" s="59"/>
      <c r="F203" s="4"/>
      <c r="G203" s="27"/>
      <c r="H203" s="27"/>
      <c r="I203" s="31"/>
      <c r="J203" s="78"/>
      <c r="K203" s="78"/>
      <c r="L203" s="78"/>
      <c r="M203" s="28"/>
      <c r="N203" s="28"/>
      <c r="O203" s="84"/>
      <c r="P203" s="73"/>
      <c r="Q203"/>
      <c r="R203"/>
      <c r="S203"/>
      <c r="T203" s="25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 s="2" customFormat="1">
      <c r="A204" s="55" t="s">
        <v>625</v>
      </c>
      <c r="B204" s="64" t="s">
        <v>525</v>
      </c>
      <c r="C204" s="64"/>
      <c r="D204" s="55" t="s">
        <v>94</v>
      </c>
      <c r="E204" s="170">
        <v>42564</v>
      </c>
      <c r="F204" s="55" t="s">
        <v>31</v>
      </c>
      <c r="G204" s="65"/>
      <c r="H204" s="65"/>
      <c r="I204" s="66"/>
      <c r="J204" s="171">
        <v>2.66</v>
      </c>
      <c r="K204" s="171">
        <v>2.76</v>
      </c>
      <c r="L204" s="171">
        <v>2.76</v>
      </c>
      <c r="M204" s="67"/>
      <c r="N204" s="67"/>
      <c r="O204" s="55"/>
      <c r="P204" s="56"/>
      <c r="T204" s="172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spans="1:30" s="2" customFormat="1">
      <c r="A205" s="55" t="s">
        <v>628</v>
      </c>
      <c r="B205" s="64" t="s">
        <v>525</v>
      </c>
      <c r="C205" s="64"/>
      <c r="D205" s="55" t="s">
        <v>94</v>
      </c>
      <c r="E205" s="170">
        <v>42564</v>
      </c>
      <c r="F205" s="55" t="s">
        <v>31</v>
      </c>
      <c r="G205" s="65"/>
      <c r="H205" s="65"/>
      <c r="I205" s="66"/>
      <c r="J205" s="171">
        <v>2.5</v>
      </c>
      <c r="K205" s="171">
        <v>2.46</v>
      </c>
      <c r="L205" s="171">
        <v>2.48</v>
      </c>
      <c r="M205" s="67"/>
      <c r="N205" s="67"/>
      <c r="O205" s="55"/>
      <c r="P205" s="56"/>
      <c r="T205" s="172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spans="1:30" s="2" customFormat="1">
      <c r="A206" s="55" t="s">
        <v>629</v>
      </c>
      <c r="B206" s="64" t="s">
        <v>525</v>
      </c>
      <c r="C206" s="64"/>
      <c r="D206" s="55" t="s">
        <v>21</v>
      </c>
      <c r="E206" s="170">
        <v>42564</v>
      </c>
      <c r="F206" s="55" t="s">
        <v>31</v>
      </c>
      <c r="G206" s="65"/>
      <c r="H206" s="65"/>
      <c r="I206" s="66"/>
      <c r="J206" s="171">
        <v>2.4700000000000002</v>
      </c>
      <c r="K206" s="171">
        <v>2.5299999999999998</v>
      </c>
      <c r="L206" s="171">
        <v>2.6</v>
      </c>
      <c r="M206" s="67"/>
      <c r="N206" s="67"/>
      <c r="O206" s="55"/>
      <c r="P206" s="56"/>
      <c r="T206" s="172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spans="1:30" s="2" customFormat="1">
      <c r="A207" s="55" t="s">
        <v>627</v>
      </c>
      <c r="B207" s="64" t="s">
        <v>525</v>
      </c>
      <c r="C207" s="64"/>
      <c r="D207" s="55" t="s">
        <v>22</v>
      </c>
      <c r="E207" s="170">
        <v>42564</v>
      </c>
      <c r="F207" s="55" t="s">
        <v>31</v>
      </c>
      <c r="G207" s="65"/>
      <c r="H207" s="65"/>
      <c r="I207" s="66"/>
      <c r="J207" s="171">
        <v>2.54</v>
      </c>
      <c r="K207" s="171">
        <v>2.4700000000000002</v>
      </c>
      <c r="L207" s="171">
        <v>2.4900000000000002</v>
      </c>
      <c r="M207" s="67"/>
      <c r="N207" s="67"/>
      <c r="O207" s="55"/>
      <c r="P207" s="56"/>
      <c r="T207" s="172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spans="1:30" s="2" customFormat="1">
      <c r="A208" s="55" t="s">
        <v>631</v>
      </c>
      <c r="B208" s="64" t="s">
        <v>525</v>
      </c>
      <c r="C208" s="64"/>
      <c r="D208" s="55" t="s">
        <v>23</v>
      </c>
      <c r="E208" s="170">
        <v>42564</v>
      </c>
      <c r="F208" s="55" t="s">
        <v>31</v>
      </c>
      <c r="G208" s="65"/>
      <c r="H208" s="65"/>
      <c r="I208" s="66"/>
      <c r="J208" s="171">
        <v>2.35</v>
      </c>
      <c r="K208" s="171">
        <v>2.35</v>
      </c>
      <c r="L208" s="171">
        <v>2.4</v>
      </c>
      <c r="M208" s="67"/>
      <c r="N208" s="67"/>
      <c r="O208" s="55"/>
      <c r="P208" s="56"/>
      <c r="Q208" s="2" t="s">
        <v>630</v>
      </c>
      <c r="T208" s="172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spans="1:30" s="2" customFormat="1">
      <c r="A209" s="55" t="s">
        <v>632</v>
      </c>
      <c r="B209" s="64" t="s">
        <v>525</v>
      </c>
      <c r="C209" s="64"/>
      <c r="D209" s="55" t="s">
        <v>94</v>
      </c>
      <c r="E209" s="170">
        <v>42564</v>
      </c>
      <c r="F209" s="55" t="s">
        <v>31</v>
      </c>
      <c r="G209" s="65"/>
      <c r="H209" s="65"/>
      <c r="I209" s="66"/>
      <c r="J209" s="171">
        <v>2.2799999999999998</v>
      </c>
      <c r="K209" s="171">
        <v>2.23</v>
      </c>
      <c r="L209" s="171">
        <v>2.29</v>
      </c>
      <c r="M209" s="67"/>
      <c r="N209" s="67"/>
      <c r="O209" s="55"/>
      <c r="P209" s="56"/>
      <c r="T209" s="172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spans="1:30" s="2" customFormat="1">
      <c r="A210" s="55" t="s">
        <v>633</v>
      </c>
      <c r="B210" s="64" t="s">
        <v>525</v>
      </c>
      <c r="C210" s="64"/>
      <c r="D210" s="55" t="s">
        <v>94</v>
      </c>
      <c r="E210" s="170">
        <v>42564</v>
      </c>
      <c r="F210" s="55" t="s">
        <v>31</v>
      </c>
      <c r="G210" s="65"/>
      <c r="H210" s="65"/>
      <c r="I210" s="66"/>
      <c r="J210" s="171">
        <v>2.36</v>
      </c>
      <c r="K210" s="171">
        <v>2.23</v>
      </c>
      <c r="L210" s="171">
        <v>2.2999999999999998</v>
      </c>
      <c r="M210" s="67"/>
      <c r="N210" s="67"/>
      <c r="O210" s="55"/>
      <c r="P210" s="56"/>
      <c r="T210" s="172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spans="1:30" s="39" customFormat="1">
      <c r="A211" s="55" t="s">
        <v>626</v>
      </c>
      <c r="B211" s="64" t="s">
        <v>525</v>
      </c>
      <c r="C211" s="21"/>
      <c r="D211" s="4"/>
      <c r="E211" s="59"/>
      <c r="F211" s="55" t="s">
        <v>31</v>
      </c>
      <c r="G211" s="27"/>
      <c r="H211" s="27"/>
      <c r="I211" s="31"/>
      <c r="J211" s="78"/>
      <c r="K211" s="78"/>
      <c r="L211" s="78"/>
      <c r="M211" s="28"/>
      <c r="N211" s="28"/>
      <c r="O211" s="84"/>
      <c r="P211" s="73"/>
      <c r="Q211"/>
      <c r="R211"/>
      <c r="S211"/>
      <c r="T211" s="25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 s="39" customFormat="1">
      <c r="A212" s="55" t="s">
        <v>626</v>
      </c>
      <c r="B212" s="64" t="s">
        <v>525</v>
      </c>
      <c r="C212" s="21"/>
      <c r="D212" s="4"/>
      <c r="E212" s="59"/>
      <c r="F212" s="55" t="s">
        <v>31</v>
      </c>
      <c r="G212" s="27"/>
      <c r="H212" s="27"/>
      <c r="I212" s="31"/>
      <c r="J212" s="78"/>
      <c r="K212" s="78"/>
      <c r="L212" s="78"/>
      <c r="M212" s="28"/>
      <c r="N212" s="28"/>
      <c r="O212" s="84"/>
      <c r="P212" s="73"/>
      <c r="Q212"/>
      <c r="R212"/>
      <c r="S212"/>
      <c r="T212" s="25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 s="39" customFormat="1">
      <c r="A213" s="55" t="s">
        <v>626</v>
      </c>
      <c r="B213" s="64" t="s">
        <v>525</v>
      </c>
      <c r="C213" s="21"/>
      <c r="D213" s="4"/>
      <c r="E213" s="59"/>
      <c r="F213" s="55" t="s">
        <v>31</v>
      </c>
      <c r="G213" s="27"/>
      <c r="H213" s="27"/>
      <c r="I213" s="31"/>
      <c r="J213" s="78"/>
      <c r="K213" s="78"/>
      <c r="L213" s="78"/>
      <c r="M213" s="28"/>
      <c r="N213" s="28"/>
      <c r="O213" s="84"/>
      <c r="P213" s="73"/>
      <c r="Q213"/>
      <c r="R213"/>
      <c r="S213"/>
      <c r="T213" s="25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 s="39" customFormat="1">
      <c r="A214" s="55" t="s">
        <v>626</v>
      </c>
      <c r="B214" s="64" t="s">
        <v>525</v>
      </c>
      <c r="C214" s="21"/>
      <c r="D214" s="4"/>
      <c r="E214" s="59"/>
      <c r="F214" s="55" t="s">
        <v>31</v>
      </c>
      <c r="G214" s="27"/>
      <c r="H214" s="27"/>
      <c r="I214" s="31"/>
      <c r="J214" s="78"/>
      <c r="K214" s="78"/>
      <c r="L214" s="78"/>
      <c r="M214" s="28"/>
      <c r="N214" s="28"/>
      <c r="O214" s="84"/>
      <c r="P214" s="73"/>
      <c r="Q214"/>
      <c r="R214"/>
      <c r="S214"/>
      <c r="T214" s="25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 s="2" customFormat="1">
      <c r="A215" s="55" t="s">
        <v>626</v>
      </c>
      <c r="B215" s="64" t="s">
        <v>525</v>
      </c>
      <c r="C215" s="64"/>
      <c r="D215" s="55"/>
      <c r="E215" s="170"/>
      <c r="F215" s="55" t="s">
        <v>31</v>
      </c>
      <c r="G215" s="65"/>
      <c r="H215" s="65"/>
      <c r="I215" s="66"/>
      <c r="J215" s="171"/>
      <c r="K215" s="171"/>
      <c r="L215" s="171"/>
      <c r="M215" s="67"/>
      <c r="N215" s="67"/>
      <c r="O215" s="55"/>
      <c r="P215" s="56"/>
      <c r="T215" s="172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spans="1:30" s="2" customFormat="1">
      <c r="A216" s="55" t="s">
        <v>626</v>
      </c>
      <c r="B216" s="64" t="s">
        <v>525</v>
      </c>
      <c r="C216" s="64"/>
      <c r="D216" s="55"/>
      <c r="E216" s="170"/>
      <c r="F216" s="55" t="s">
        <v>31</v>
      </c>
      <c r="G216" s="65"/>
      <c r="H216" s="65"/>
      <c r="I216" s="66"/>
      <c r="J216" s="171"/>
      <c r="K216" s="171"/>
      <c r="L216" s="171"/>
      <c r="M216" s="67"/>
      <c r="N216" s="67"/>
      <c r="O216" s="55"/>
      <c r="P216" s="56"/>
      <c r="T216" s="172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spans="1:30" s="2" customFormat="1">
      <c r="A217" s="55" t="s">
        <v>626</v>
      </c>
      <c r="B217" s="64" t="s">
        <v>525</v>
      </c>
      <c r="C217" s="64"/>
      <c r="D217" s="55"/>
      <c r="E217" s="170"/>
      <c r="F217" s="55" t="s">
        <v>31</v>
      </c>
      <c r="G217" s="65"/>
      <c r="H217" s="65"/>
      <c r="I217" s="66"/>
      <c r="J217" s="171"/>
      <c r="K217" s="171"/>
      <c r="L217" s="171"/>
      <c r="M217" s="67"/>
      <c r="N217" s="67"/>
      <c r="O217" s="55"/>
      <c r="P217" s="56"/>
      <c r="T217" s="172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spans="1:30" s="2" customFormat="1">
      <c r="A218" s="55" t="s">
        <v>626</v>
      </c>
      <c r="B218" s="64" t="s">
        <v>525</v>
      </c>
      <c r="C218" s="64"/>
      <c r="D218" s="55"/>
      <c r="E218" s="170"/>
      <c r="F218" s="55" t="s">
        <v>31</v>
      </c>
      <c r="G218" s="65"/>
      <c r="H218" s="65"/>
      <c r="I218" s="66"/>
      <c r="J218" s="171"/>
      <c r="K218" s="171"/>
      <c r="L218" s="171"/>
      <c r="M218" s="67"/>
      <c r="N218" s="67"/>
      <c r="O218" s="55"/>
      <c r="P218" s="56"/>
      <c r="T218" s="172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spans="1:30" s="2" customFormat="1">
      <c r="A219" s="55" t="s">
        <v>626</v>
      </c>
      <c r="B219" s="64" t="s">
        <v>525</v>
      </c>
      <c r="C219" s="64"/>
      <c r="D219" s="55"/>
      <c r="E219" s="170"/>
      <c r="F219" s="55" t="s">
        <v>31</v>
      </c>
      <c r="G219" s="65"/>
      <c r="H219" s="65"/>
      <c r="I219" s="66"/>
      <c r="J219" s="171"/>
      <c r="K219" s="171"/>
      <c r="L219" s="171"/>
      <c r="M219" s="67"/>
      <c r="N219" s="67"/>
      <c r="O219" s="55"/>
      <c r="P219" s="56"/>
      <c r="T219" s="172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spans="1:30" s="2" customFormat="1">
      <c r="A220" s="55" t="s">
        <v>626</v>
      </c>
      <c r="B220" s="64" t="s">
        <v>525</v>
      </c>
      <c r="C220" s="64"/>
      <c r="D220" s="55"/>
      <c r="E220" s="170"/>
      <c r="F220" s="55" t="s">
        <v>31</v>
      </c>
      <c r="G220" s="65"/>
      <c r="H220" s="65"/>
      <c r="I220" s="66"/>
      <c r="J220" s="171"/>
      <c r="K220" s="171"/>
      <c r="L220" s="171"/>
      <c r="M220" s="67"/>
      <c r="N220" s="67"/>
      <c r="O220" s="55"/>
      <c r="P220" s="56"/>
      <c r="T220" s="172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spans="1:30" s="2" customFormat="1">
      <c r="A221" s="55" t="s">
        <v>626</v>
      </c>
      <c r="B221" s="64" t="s">
        <v>525</v>
      </c>
      <c r="C221" s="64"/>
      <c r="D221" s="55"/>
      <c r="E221" s="170"/>
      <c r="F221" s="55" t="s">
        <v>31</v>
      </c>
      <c r="G221" s="65"/>
      <c r="H221" s="65"/>
      <c r="I221" s="66"/>
      <c r="J221" s="171"/>
      <c r="K221" s="171"/>
      <c r="L221" s="171"/>
      <c r="M221" s="67"/>
      <c r="N221" s="67"/>
      <c r="O221" s="55"/>
      <c r="P221" s="56"/>
      <c r="T221" s="172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spans="1:30" s="2" customFormat="1">
      <c r="A222" s="55" t="s">
        <v>626</v>
      </c>
      <c r="B222" s="64" t="s">
        <v>525</v>
      </c>
      <c r="C222" s="64"/>
      <c r="D222" s="55"/>
      <c r="E222" s="170"/>
      <c r="F222" s="55" t="s">
        <v>31</v>
      </c>
      <c r="G222" s="65"/>
      <c r="H222" s="65"/>
      <c r="I222" s="66"/>
      <c r="J222" s="171"/>
      <c r="K222" s="171"/>
      <c r="L222" s="171"/>
      <c r="M222" s="67"/>
      <c r="N222" s="67"/>
      <c r="O222" s="55"/>
      <c r="P222" s="56"/>
      <c r="T222" s="172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spans="1:30" s="2" customFormat="1">
      <c r="A223" s="55" t="s">
        <v>626</v>
      </c>
      <c r="B223" s="64" t="s">
        <v>525</v>
      </c>
      <c r="C223" s="64"/>
      <c r="D223" s="55"/>
      <c r="E223" s="170"/>
      <c r="F223" s="55" t="s">
        <v>31</v>
      </c>
      <c r="G223" s="65"/>
      <c r="H223" s="65"/>
      <c r="I223" s="66"/>
      <c r="J223" s="171"/>
      <c r="K223" s="171"/>
      <c r="L223" s="171"/>
      <c r="M223" s="67"/>
      <c r="N223" s="67"/>
      <c r="O223" s="55"/>
      <c r="P223" s="56"/>
      <c r="T223" s="172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spans="1:30" s="2" customFormat="1">
      <c r="A224" s="55" t="s">
        <v>626</v>
      </c>
      <c r="B224" s="64" t="s">
        <v>525</v>
      </c>
      <c r="C224" s="64"/>
      <c r="D224" s="55"/>
      <c r="E224" s="170"/>
      <c r="F224" s="55" t="s">
        <v>31</v>
      </c>
      <c r="G224" s="65"/>
      <c r="H224" s="65"/>
      <c r="I224" s="66"/>
      <c r="J224" s="171"/>
      <c r="K224" s="171"/>
      <c r="L224" s="171"/>
      <c r="M224" s="67"/>
      <c r="N224" s="67"/>
      <c r="O224" s="55"/>
      <c r="P224" s="56"/>
      <c r="T224" s="172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spans="1:30" s="2" customFormat="1">
      <c r="A225" s="55" t="s">
        <v>626</v>
      </c>
      <c r="B225" s="64" t="s">
        <v>525</v>
      </c>
      <c r="C225" s="64"/>
      <c r="D225" s="55"/>
      <c r="E225" s="170"/>
      <c r="F225" s="55" t="s">
        <v>31</v>
      </c>
      <c r="G225" s="65"/>
      <c r="H225" s="65"/>
      <c r="I225" s="66"/>
      <c r="J225" s="171"/>
      <c r="K225" s="171"/>
      <c r="L225" s="171"/>
      <c r="M225" s="67"/>
      <c r="N225" s="67"/>
      <c r="O225" s="55"/>
      <c r="P225" s="56"/>
      <c r="T225" s="172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spans="1:30" s="2" customFormat="1">
      <c r="A226" s="55"/>
      <c r="B226" s="64"/>
      <c r="C226" s="64"/>
      <c r="D226" s="55"/>
      <c r="E226" s="170"/>
      <c r="F226" s="55"/>
      <c r="G226" s="65"/>
      <c r="H226" s="65"/>
      <c r="I226" s="66"/>
      <c r="J226" s="171"/>
      <c r="K226" s="171"/>
      <c r="L226" s="171"/>
      <c r="M226" s="67"/>
      <c r="N226" s="67"/>
      <c r="O226" s="55"/>
      <c r="P226" s="56"/>
      <c r="T226" s="172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spans="1:30" s="39" customFormat="1">
      <c r="A227" s="4" t="s">
        <v>198</v>
      </c>
      <c r="B227" s="21" t="s">
        <v>135</v>
      </c>
      <c r="C227" s="54">
        <v>11</v>
      </c>
      <c r="D227" s="4" t="s">
        <v>23</v>
      </c>
      <c r="E227" s="6">
        <v>42196</v>
      </c>
      <c r="F227" s="4" t="s">
        <v>31</v>
      </c>
      <c r="G227" s="27">
        <v>8704</v>
      </c>
      <c r="H227" s="27">
        <v>9033</v>
      </c>
      <c r="I227" s="31">
        <f t="shared" si="25"/>
        <v>8868.5</v>
      </c>
      <c r="J227" s="78"/>
      <c r="K227" s="78">
        <v>2.15</v>
      </c>
      <c r="L227" s="78">
        <v>2.25</v>
      </c>
      <c r="M227" s="28">
        <f t="shared" ref="M227:M258" si="26">AVERAGE(J227:L227)</f>
        <v>2.2000000000000002</v>
      </c>
      <c r="N227" s="28">
        <f t="shared" ref="N227:N258" si="27">STDEV(J227:L227)</f>
        <v>7.0710678118654821E-2</v>
      </c>
      <c r="O227" s="84"/>
      <c r="P227" s="73">
        <f t="shared" ref="P227:P258" si="28">10^((3.31*(LOG(M227)))+0.611)</f>
        <v>55.516115869313488</v>
      </c>
      <c r="Q227"/>
      <c r="R227"/>
      <c r="S227"/>
      <c r="T227" s="25" t="s">
        <v>264</v>
      </c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spans="1:30" s="39" customFormat="1">
      <c r="A228" s="4" t="s">
        <v>139</v>
      </c>
      <c r="B228" s="21" t="s">
        <v>135</v>
      </c>
      <c r="C228" s="54">
        <v>11</v>
      </c>
      <c r="D228" s="4" t="s">
        <v>22</v>
      </c>
      <c r="E228" s="6">
        <v>42191</v>
      </c>
      <c r="F228" s="4" t="s">
        <v>31</v>
      </c>
      <c r="G228" s="27">
        <v>8704</v>
      </c>
      <c r="H228" s="27">
        <v>9033</v>
      </c>
      <c r="I228" s="31">
        <f t="shared" si="25"/>
        <v>8868.5</v>
      </c>
      <c r="J228" s="78"/>
      <c r="K228" s="78">
        <v>2.5</v>
      </c>
      <c r="L228" s="78">
        <v>2.42</v>
      </c>
      <c r="M228" s="28">
        <f t="shared" si="26"/>
        <v>2.46</v>
      </c>
      <c r="N228" s="28">
        <f t="shared" si="27"/>
        <v>5.6568542494923851E-2</v>
      </c>
      <c r="O228" s="84"/>
      <c r="P228" s="73">
        <f t="shared" si="28"/>
        <v>80.351724968409059</v>
      </c>
      <c r="Q228"/>
      <c r="R228"/>
      <c r="S228"/>
      <c r="T228" s="25" t="s">
        <v>262</v>
      </c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spans="1:30" s="39" customFormat="1">
      <c r="A229" s="4" t="s">
        <v>141</v>
      </c>
      <c r="B229" s="21" t="s">
        <v>135</v>
      </c>
      <c r="C229" s="54">
        <v>11</v>
      </c>
      <c r="D229" s="4" t="s">
        <v>53</v>
      </c>
      <c r="E229" s="6">
        <v>42191</v>
      </c>
      <c r="F229" s="4" t="s">
        <v>31</v>
      </c>
      <c r="G229" s="27">
        <v>8704</v>
      </c>
      <c r="H229" s="27">
        <v>9033</v>
      </c>
      <c r="I229" s="31">
        <f t="shared" si="25"/>
        <v>8868.5</v>
      </c>
      <c r="J229" s="78">
        <v>2.67</v>
      </c>
      <c r="K229" s="78"/>
      <c r="L229" s="78">
        <v>2.6</v>
      </c>
      <c r="M229" s="28">
        <f t="shared" si="26"/>
        <v>2.6349999999999998</v>
      </c>
      <c r="N229" s="28">
        <f t="shared" si="27"/>
        <v>4.9497474683058214E-2</v>
      </c>
      <c r="O229" s="84"/>
      <c r="P229" s="73">
        <f t="shared" si="28"/>
        <v>100.87507037316401</v>
      </c>
      <c r="R229"/>
      <c r="T229" s="25" t="s">
        <v>277</v>
      </c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spans="1:30" s="39" customFormat="1">
      <c r="A230" s="57" t="s">
        <v>238</v>
      </c>
      <c r="B230" s="68" t="s">
        <v>135</v>
      </c>
      <c r="C230" s="54">
        <v>11</v>
      </c>
      <c r="D230" s="57" t="s">
        <v>22</v>
      </c>
      <c r="E230" s="69">
        <v>42196</v>
      </c>
      <c r="F230" s="57" t="s">
        <v>31</v>
      </c>
      <c r="G230" s="70">
        <v>8704</v>
      </c>
      <c r="H230" s="70">
        <v>9033</v>
      </c>
      <c r="I230" s="71">
        <f t="shared" si="25"/>
        <v>8868.5</v>
      </c>
      <c r="J230" s="81">
        <v>2.4700000000000002</v>
      </c>
      <c r="K230" s="81"/>
      <c r="L230" s="81">
        <v>2.41</v>
      </c>
      <c r="M230" s="72">
        <f t="shared" si="26"/>
        <v>2.4400000000000004</v>
      </c>
      <c r="N230" s="72">
        <f t="shared" si="27"/>
        <v>4.2426406871192889E-2</v>
      </c>
      <c r="O230" s="84">
        <v>2.56</v>
      </c>
      <c r="P230" s="73">
        <f t="shared" si="28"/>
        <v>78.209646906560451</v>
      </c>
      <c r="Q230" s="58"/>
      <c r="R230" s="58"/>
      <c r="S230" s="58"/>
      <c r="T230" s="74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</row>
    <row r="231" spans="1:30" s="39" customFormat="1">
      <c r="A231" s="57" t="s">
        <v>137</v>
      </c>
      <c r="B231" s="68" t="s">
        <v>135</v>
      </c>
      <c r="C231" s="54">
        <v>11</v>
      </c>
      <c r="D231" s="57" t="s">
        <v>23</v>
      </c>
      <c r="E231" s="69">
        <v>42191</v>
      </c>
      <c r="F231" s="57" t="s">
        <v>31</v>
      </c>
      <c r="G231" s="70">
        <v>8704</v>
      </c>
      <c r="H231" s="70">
        <v>9033</v>
      </c>
      <c r="I231" s="71">
        <f t="shared" si="25"/>
        <v>8868.5</v>
      </c>
      <c r="J231" s="81"/>
      <c r="K231" s="81">
        <v>2.7</v>
      </c>
      <c r="L231" s="81">
        <v>2.76</v>
      </c>
      <c r="M231" s="72">
        <f t="shared" si="26"/>
        <v>2.73</v>
      </c>
      <c r="N231" s="72">
        <f t="shared" si="27"/>
        <v>4.2426406871192576E-2</v>
      </c>
      <c r="O231" s="84">
        <v>2.58</v>
      </c>
      <c r="P231" s="73">
        <f t="shared" si="28"/>
        <v>113.42227700592768</v>
      </c>
      <c r="Q231" s="58"/>
      <c r="R231" s="58"/>
      <c r="S231" s="58"/>
      <c r="T231" s="74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</row>
    <row r="232" spans="1:30" s="39" customFormat="1">
      <c r="A232" s="4" t="s">
        <v>197</v>
      </c>
      <c r="B232" s="21" t="s">
        <v>135</v>
      </c>
      <c r="C232" s="54">
        <v>11</v>
      </c>
      <c r="D232" s="4" t="s">
        <v>196</v>
      </c>
      <c r="E232" s="6">
        <v>42196</v>
      </c>
      <c r="F232" s="4" t="s">
        <v>31</v>
      </c>
      <c r="G232" s="27">
        <v>8704</v>
      </c>
      <c r="H232" s="27">
        <v>9033</v>
      </c>
      <c r="I232" s="31">
        <f t="shared" si="25"/>
        <v>8868.5</v>
      </c>
      <c r="J232" s="78">
        <v>2.4700000000000002</v>
      </c>
      <c r="K232" s="78">
        <v>2.5299999999999998</v>
      </c>
      <c r="L232" s="78"/>
      <c r="M232" s="28">
        <f t="shared" si="26"/>
        <v>2.5</v>
      </c>
      <c r="N232" s="28">
        <f t="shared" si="27"/>
        <v>4.2426406871192576E-2</v>
      </c>
      <c r="O232" s="84"/>
      <c r="P232" s="73">
        <f t="shared" si="28"/>
        <v>84.758142159370664</v>
      </c>
      <c r="Q232"/>
      <c r="R232"/>
      <c r="S232"/>
      <c r="T232" s="25" t="s">
        <v>266</v>
      </c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spans="1:30" s="39" customFormat="1">
      <c r="A233" s="4" t="s">
        <v>310</v>
      </c>
      <c r="B233" s="21" t="s">
        <v>135</v>
      </c>
      <c r="C233" s="54">
        <v>11</v>
      </c>
      <c r="D233" s="4" t="s">
        <v>23</v>
      </c>
      <c r="E233" s="6">
        <v>42199</v>
      </c>
      <c r="F233" s="4" t="s">
        <v>31</v>
      </c>
      <c r="G233" s="27">
        <v>8704</v>
      </c>
      <c r="H233" s="27">
        <v>9033</v>
      </c>
      <c r="I233" s="31">
        <f t="shared" si="25"/>
        <v>8868.5</v>
      </c>
      <c r="J233" s="78">
        <v>2.63</v>
      </c>
      <c r="K233" s="78">
        <v>2.58</v>
      </c>
      <c r="L233" s="78"/>
      <c r="M233" s="28">
        <f t="shared" si="26"/>
        <v>2.605</v>
      </c>
      <c r="N233" s="28">
        <f t="shared" si="27"/>
        <v>3.5355339059327251E-2</v>
      </c>
      <c r="O233" s="84"/>
      <c r="P233" s="73">
        <f t="shared" si="28"/>
        <v>97.123333160996566</v>
      </c>
      <c r="Q233"/>
      <c r="R233"/>
      <c r="S233"/>
      <c r="T233" s="25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spans="1:30" s="39" customFormat="1" ht="25.5">
      <c r="A234" s="4" t="s">
        <v>199</v>
      </c>
      <c r="B234" s="21" t="s">
        <v>135</v>
      </c>
      <c r="C234" s="54">
        <v>11</v>
      </c>
      <c r="D234" s="4" t="s">
        <v>60</v>
      </c>
      <c r="E234" s="6">
        <v>42196</v>
      </c>
      <c r="F234" s="4" t="s">
        <v>31</v>
      </c>
      <c r="G234" s="27">
        <v>8704</v>
      </c>
      <c r="H234" s="27">
        <v>9033</v>
      </c>
      <c r="I234" s="31">
        <f t="shared" si="25"/>
        <v>8868.5</v>
      </c>
      <c r="J234" s="78"/>
      <c r="K234" s="78">
        <v>2.38</v>
      </c>
      <c r="L234" s="78">
        <v>2.34</v>
      </c>
      <c r="M234" s="28">
        <f t="shared" si="26"/>
        <v>2.36</v>
      </c>
      <c r="N234" s="28">
        <f t="shared" si="27"/>
        <v>2.8284271247461926E-2</v>
      </c>
      <c r="O234" s="84"/>
      <c r="P234" s="73">
        <f t="shared" si="28"/>
        <v>70.038805367037725</v>
      </c>
      <c r="Q234"/>
      <c r="R234"/>
      <c r="S234"/>
      <c r="T234" s="25" t="s">
        <v>271</v>
      </c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 s="39" customFormat="1">
      <c r="A235" s="4" t="s">
        <v>241</v>
      </c>
      <c r="B235" s="21" t="s">
        <v>135</v>
      </c>
      <c r="C235" s="54">
        <v>11</v>
      </c>
      <c r="D235" s="4" t="s">
        <v>53</v>
      </c>
      <c r="E235" s="6">
        <v>42196</v>
      </c>
      <c r="F235" s="4" t="s">
        <v>31</v>
      </c>
      <c r="G235" s="27">
        <v>8704</v>
      </c>
      <c r="H235" s="27">
        <v>9033</v>
      </c>
      <c r="I235" s="31">
        <f t="shared" si="25"/>
        <v>8868.5</v>
      </c>
      <c r="J235" s="78">
        <v>2.17</v>
      </c>
      <c r="K235" s="78"/>
      <c r="L235" s="78">
        <v>2.14</v>
      </c>
      <c r="M235" s="28">
        <f t="shared" si="26"/>
        <v>2.1550000000000002</v>
      </c>
      <c r="N235" s="28">
        <f t="shared" si="27"/>
        <v>2.1213203435596288E-2</v>
      </c>
      <c r="O235" s="84">
        <v>2.08</v>
      </c>
      <c r="P235" s="73">
        <f t="shared" si="28"/>
        <v>51.845429733503607</v>
      </c>
      <c r="R235"/>
      <c r="T235" s="25" t="s">
        <v>240</v>
      </c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spans="1:30" s="39" customFormat="1">
      <c r="A236" s="4" t="s">
        <v>311</v>
      </c>
      <c r="B236" s="21" t="s">
        <v>135</v>
      </c>
      <c r="C236" s="54">
        <v>11</v>
      </c>
      <c r="D236" s="4" t="s">
        <v>23</v>
      </c>
      <c r="E236" s="6">
        <v>42199</v>
      </c>
      <c r="F236" s="4" t="s">
        <v>31</v>
      </c>
      <c r="G236" s="27">
        <v>8704</v>
      </c>
      <c r="H236" s="27">
        <v>9033</v>
      </c>
      <c r="I236" s="31">
        <f t="shared" si="25"/>
        <v>8868.5</v>
      </c>
      <c r="J236" s="78"/>
      <c r="K236" s="78">
        <v>2.2999999999999998</v>
      </c>
      <c r="L236" s="78">
        <v>2.27</v>
      </c>
      <c r="M236" s="28">
        <f t="shared" si="26"/>
        <v>2.2850000000000001</v>
      </c>
      <c r="N236" s="28">
        <f t="shared" si="27"/>
        <v>2.1213203435596288E-2</v>
      </c>
      <c r="O236" s="84">
        <v>2.36</v>
      </c>
      <c r="P236" s="73">
        <f t="shared" si="28"/>
        <v>62.938057749963988</v>
      </c>
      <c r="Q236"/>
      <c r="R236"/>
      <c r="S236"/>
      <c r="T236" s="25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spans="1:30" s="39" customFormat="1">
      <c r="A237" s="4" t="s">
        <v>140</v>
      </c>
      <c r="B237" s="21" t="s">
        <v>135</v>
      </c>
      <c r="C237" s="54">
        <v>11</v>
      </c>
      <c r="D237" s="4" t="s">
        <v>16</v>
      </c>
      <c r="E237" s="6">
        <v>42191</v>
      </c>
      <c r="F237" s="4" t="s">
        <v>31</v>
      </c>
      <c r="G237" s="27">
        <v>8704</v>
      </c>
      <c r="H237" s="27">
        <v>9033</v>
      </c>
      <c r="I237" s="31">
        <f t="shared" si="25"/>
        <v>8868.5</v>
      </c>
      <c r="J237" s="78">
        <v>2.52</v>
      </c>
      <c r="K237" s="78"/>
      <c r="L237" s="78">
        <v>2.4900000000000002</v>
      </c>
      <c r="M237" s="28">
        <f t="shared" si="26"/>
        <v>2.5049999999999999</v>
      </c>
      <c r="N237" s="28">
        <f t="shared" si="27"/>
        <v>2.1213203435596288E-2</v>
      </c>
      <c r="O237" s="84">
        <v>2.58</v>
      </c>
      <c r="P237" s="73">
        <f t="shared" si="28"/>
        <v>85.32053833106356</v>
      </c>
      <c r="Q237"/>
      <c r="R237"/>
      <c r="S237"/>
      <c r="T237" s="25" t="s">
        <v>134</v>
      </c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spans="1:30" s="39" customFormat="1">
      <c r="A238" s="4" t="s">
        <v>138</v>
      </c>
      <c r="B238" s="21" t="s">
        <v>135</v>
      </c>
      <c r="C238" s="54">
        <v>11</v>
      </c>
      <c r="D238" s="4" t="s">
        <v>22</v>
      </c>
      <c r="E238" s="6">
        <v>42191</v>
      </c>
      <c r="F238" s="4" t="s">
        <v>31</v>
      </c>
      <c r="G238" s="27">
        <v>8704</v>
      </c>
      <c r="H238" s="27">
        <v>9033</v>
      </c>
      <c r="I238" s="31">
        <f t="shared" si="25"/>
        <v>8868.5</v>
      </c>
      <c r="J238" s="78">
        <v>2.5299999999999998</v>
      </c>
      <c r="K238" s="78"/>
      <c r="L238" s="78">
        <v>2.5099999999999998</v>
      </c>
      <c r="M238" s="28">
        <f t="shared" si="26"/>
        <v>2.5199999999999996</v>
      </c>
      <c r="N238" s="28">
        <f t="shared" si="27"/>
        <v>1.4142135623730963E-2</v>
      </c>
      <c r="O238" s="84">
        <v>2.46</v>
      </c>
      <c r="P238" s="73">
        <f t="shared" si="28"/>
        <v>87.023348469501087</v>
      </c>
      <c r="Q238"/>
      <c r="R238"/>
      <c r="S238"/>
      <c r="T238" s="25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spans="1:30" s="39" customFormat="1">
      <c r="A239" s="4" t="s">
        <v>136</v>
      </c>
      <c r="B239" s="21" t="s">
        <v>135</v>
      </c>
      <c r="C239" s="54">
        <v>11</v>
      </c>
      <c r="D239" s="4" t="s">
        <v>21</v>
      </c>
      <c r="E239" s="6">
        <v>42191</v>
      </c>
      <c r="F239" s="4" t="s">
        <v>31</v>
      </c>
      <c r="G239" s="27">
        <v>8704</v>
      </c>
      <c r="H239" s="27">
        <v>9033</v>
      </c>
      <c r="I239" s="31">
        <f t="shared" si="25"/>
        <v>8868.5</v>
      </c>
      <c r="J239" s="78">
        <v>2.3199999999999998</v>
      </c>
      <c r="K239" s="78">
        <v>2.2999999999999998</v>
      </c>
      <c r="L239" s="78"/>
      <c r="M239" s="28">
        <f t="shared" si="26"/>
        <v>2.3099999999999996</v>
      </c>
      <c r="N239" s="28">
        <f t="shared" si="27"/>
        <v>1.4142135623730963E-2</v>
      </c>
      <c r="O239" s="84">
        <v>2.36</v>
      </c>
      <c r="P239" s="73">
        <f t="shared" si="28"/>
        <v>65.246264663379762</v>
      </c>
      <c r="Q239"/>
      <c r="R239"/>
      <c r="S239"/>
      <c r="T239" s="25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spans="1:30" s="39" customFormat="1">
      <c r="A240" s="57" t="s">
        <v>142</v>
      </c>
      <c r="B240" s="68" t="s">
        <v>135</v>
      </c>
      <c r="C240" s="54">
        <v>11</v>
      </c>
      <c r="D240" s="57" t="s">
        <v>144</v>
      </c>
      <c r="E240" s="69">
        <v>42191</v>
      </c>
      <c r="F240" s="57" t="s">
        <v>31</v>
      </c>
      <c r="G240" s="70">
        <v>8704</v>
      </c>
      <c r="H240" s="70">
        <v>9033</v>
      </c>
      <c r="I240" s="71">
        <f t="shared" si="25"/>
        <v>8868.5</v>
      </c>
      <c r="J240" s="81"/>
      <c r="K240" s="81">
        <v>2.48</v>
      </c>
      <c r="L240" s="81">
        <v>2.46</v>
      </c>
      <c r="M240" s="72">
        <f t="shared" si="26"/>
        <v>2.4699999999999998</v>
      </c>
      <c r="N240" s="72">
        <f t="shared" si="27"/>
        <v>1.4142135623730963E-2</v>
      </c>
      <c r="O240" s="84">
        <v>2.62</v>
      </c>
      <c r="P240" s="73">
        <f t="shared" si="28"/>
        <v>81.437965461622241</v>
      </c>
      <c r="Q240" s="58"/>
      <c r="R240" s="58"/>
      <c r="S240" s="58"/>
      <c r="T240" s="74" t="s">
        <v>143</v>
      </c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</row>
    <row r="241" spans="1:30" s="39" customFormat="1">
      <c r="A241" s="57" t="s">
        <v>239</v>
      </c>
      <c r="B241" s="68" t="s">
        <v>135</v>
      </c>
      <c r="C241" s="54">
        <v>11</v>
      </c>
      <c r="D241" s="57" t="s">
        <v>16</v>
      </c>
      <c r="E241" s="69">
        <v>42196</v>
      </c>
      <c r="F241" s="57" t="s">
        <v>31</v>
      </c>
      <c r="G241" s="70">
        <v>8704</v>
      </c>
      <c r="H241" s="70">
        <v>9033</v>
      </c>
      <c r="I241" s="71">
        <f t="shared" si="25"/>
        <v>8868.5</v>
      </c>
      <c r="J241" s="81">
        <v>2.77</v>
      </c>
      <c r="K241" s="81">
        <v>2.78</v>
      </c>
      <c r="L241" s="81"/>
      <c r="M241" s="72">
        <f t="shared" si="26"/>
        <v>2.7749999999999999</v>
      </c>
      <c r="N241" s="72">
        <f t="shared" si="27"/>
        <v>7.0710678118653244E-3</v>
      </c>
      <c r="O241" s="84">
        <v>2.54</v>
      </c>
      <c r="P241" s="73">
        <f t="shared" si="28"/>
        <v>119.72931243057542</v>
      </c>
      <c r="Q241" s="58"/>
      <c r="R241" s="58"/>
      <c r="S241" s="58"/>
      <c r="T241" s="74" t="s">
        <v>240</v>
      </c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</row>
    <row r="242" spans="1:30" s="39" customFormat="1">
      <c r="A242" s="4" t="s">
        <v>195</v>
      </c>
      <c r="B242" s="21" t="s">
        <v>135</v>
      </c>
      <c r="C242" s="54">
        <v>11</v>
      </c>
      <c r="D242" s="4" t="s">
        <v>22</v>
      </c>
      <c r="E242" s="6">
        <v>42196</v>
      </c>
      <c r="F242" s="4" t="s">
        <v>31</v>
      </c>
      <c r="G242" s="27">
        <v>8704</v>
      </c>
      <c r="H242" s="27">
        <v>9033</v>
      </c>
      <c r="I242" s="31">
        <f t="shared" si="25"/>
        <v>8868.5</v>
      </c>
      <c r="J242" s="78">
        <v>2.57</v>
      </c>
      <c r="K242" s="78">
        <v>2.57</v>
      </c>
      <c r="L242" s="78"/>
      <c r="M242" s="28">
        <f t="shared" si="26"/>
        <v>2.57</v>
      </c>
      <c r="N242" s="28">
        <f t="shared" si="27"/>
        <v>0</v>
      </c>
      <c r="O242" s="84">
        <v>2.63</v>
      </c>
      <c r="P242" s="73">
        <f t="shared" si="28"/>
        <v>92.870682728331374</v>
      </c>
      <c r="Q242"/>
      <c r="R242"/>
      <c r="S242"/>
      <c r="T242" s="25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 s="39" customFormat="1">
      <c r="A243" s="57" t="s">
        <v>204</v>
      </c>
      <c r="B243" s="68" t="s">
        <v>200</v>
      </c>
      <c r="C243" s="57">
        <v>12</v>
      </c>
      <c r="D243" s="57" t="s">
        <v>205</v>
      </c>
      <c r="E243" s="69">
        <v>42196</v>
      </c>
      <c r="F243" s="57" t="s">
        <v>31</v>
      </c>
      <c r="G243" s="70">
        <v>9033</v>
      </c>
      <c r="H243" s="70">
        <v>9363</v>
      </c>
      <c r="I243" s="71">
        <f t="shared" si="25"/>
        <v>9198</v>
      </c>
      <c r="J243" s="81">
        <v>2.69</v>
      </c>
      <c r="K243" s="81"/>
      <c r="L243" s="81">
        <v>2.77</v>
      </c>
      <c r="M243" s="72">
        <f t="shared" si="26"/>
        <v>2.73</v>
      </c>
      <c r="N243" s="72">
        <f t="shared" si="27"/>
        <v>5.6568542494923851E-2</v>
      </c>
      <c r="O243" s="84">
        <v>2.84</v>
      </c>
      <c r="P243" s="73">
        <f t="shared" si="28"/>
        <v>113.42227700592768</v>
      </c>
      <c r="Q243" s="58"/>
      <c r="R243" s="92"/>
      <c r="S243" s="58"/>
      <c r="T243" s="74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</row>
    <row r="244" spans="1:30" s="39" customFormat="1">
      <c r="A244" s="4" t="s">
        <v>212</v>
      </c>
      <c r="B244" s="21" t="s">
        <v>200</v>
      </c>
      <c r="C244" s="57">
        <v>12</v>
      </c>
      <c r="D244" s="4" t="s">
        <v>22</v>
      </c>
      <c r="E244" s="6">
        <v>42196</v>
      </c>
      <c r="F244" s="4" t="s">
        <v>31</v>
      </c>
      <c r="G244" s="27">
        <v>9033</v>
      </c>
      <c r="H244" s="27">
        <v>9363</v>
      </c>
      <c r="I244" s="31">
        <f t="shared" si="25"/>
        <v>9198</v>
      </c>
      <c r="J244" s="78">
        <v>2.4</v>
      </c>
      <c r="K244" s="78">
        <v>2.4500000000000002</v>
      </c>
      <c r="L244" s="78">
        <v>2.5099999999999998</v>
      </c>
      <c r="M244" s="28">
        <f t="shared" si="26"/>
        <v>2.4533333333333331</v>
      </c>
      <c r="N244" s="28">
        <f t="shared" si="27"/>
        <v>5.5075705472860947E-2</v>
      </c>
      <c r="O244" s="84"/>
      <c r="P244" s="73">
        <f t="shared" si="28"/>
        <v>79.633208152719462</v>
      </c>
      <c r="Q244"/>
      <c r="R244" s="92"/>
      <c r="S244"/>
      <c r="T244" s="25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spans="1:30" s="39" customFormat="1" ht="25.5">
      <c r="A245" s="57" t="s">
        <v>220</v>
      </c>
      <c r="B245" s="68" t="s">
        <v>200</v>
      </c>
      <c r="C245" s="57">
        <v>12</v>
      </c>
      <c r="D245" s="57" t="s">
        <v>23</v>
      </c>
      <c r="E245" s="69">
        <v>42196</v>
      </c>
      <c r="F245" s="57" t="s">
        <v>31</v>
      </c>
      <c r="G245" s="70">
        <v>9033</v>
      </c>
      <c r="H245" s="70">
        <v>9363</v>
      </c>
      <c r="I245" s="71">
        <f t="shared" si="25"/>
        <v>9198</v>
      </c>
      <c r="J245" s="81"/>
      <c r="K245" s="81">
        <v>2.25</v>
      </c>
      <c r="L245" s="81">
        <v>2.1800000000000002</v>
      </c>
      <c r="M245" s="72">
        <f t="shared" si="26"/>
        <v>2.2149999999999999</v>
      </c>
      <c r="N245" s="72">
        <f t="shared" si="27"/>
        <v>4.9497474683058214E-2</v>
      </c>
      <c r="O245" s="84">
        <v>2.4300000000000002</v>
      </c>
      <c r="P245" s="73">
        <f t="shared" si="28"/>
        <v>56.778909627218873</v>
      </c>
      <c r="Q245" s="58"/>
      <c r="R245" s="92"/>
      <c r="S245" s="58"/>
      <c r="T245" s="74" t="s">
        <v>270</v>
      </c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</row>
    <row r="246" spans="1:30" s="39" customFormat="1">
      <c r="A246" s="4" t="s">
        <v>208</v>
      </c>
      <c r="B246" s="21" t="s">
        <v>200</v>
      </c>
      <c r="C246" s="57">
        <v>12</v>
      </c>
      <c r="D246" s="4" t="s">
        <v>22</v>
      </c>
      <c r="E246" s="6">
        <v>42196</v>
      </c>
      <c r="F246" s="4" t="s">
        <v>31</v>
      </c>
      <c r="G246" s="27">
        <v>9033</v>
      </c>
      <c r="H246" s="27">
        <v>9363</v>
      </c>
      <c r="I246" s="31">
        <f t="shared" si="25"/>
        <v>9198</v>
      </c>
      <c r="J246" s="78">
        <v>2.35</v>
      </c>
      <c r="K246" s="78">
        <v>2.2999999999999998</v>
      </c>
      <c r="L246" s="78"/>
      <c r="M246" s="28">
        <f t="shared" si="26"/>
        <v>2.3250000000000002</v>
      </c>
      <c r="N246" s="28">
        <f t="shared" si="27"/>
        <v>3.5355339059327563E-2</v>
      </c>
      <c r="O246" s="84">
        <v>2.2400000000000002</v>
      </c>
      <c r="P246" s="73">
        <f t="shared" si="28"/>
        <v>66.659183297343105</v>
      </c>
      <c r="Q246"/>
      <c r="S246"/>
      <c r="T246" s="25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spans="1:30" s="39" customFormat="1">
      <c r="A247" s="57" t="s">
        <v>207</v>
      </c>
      <c r="B247" s="68" t="s">
        <v>200</v>
      </c>
      <c r="C247" s="57">
        <v>12</v>
      </c>
      <c r="D247" s="57" t="s">
        <v>22</v>
      </c>
      <c r="E247" s="69">
        <v>42196</v>
      </c>
      <c r="F247" s="57" t="s">
        <v>31</v>
      </c>
      <c r="G247" s="70">
        <v>9033</v>
      </c>
      <c r="H247" s="70">
        <v>9363</v>
      </c>
      <c r="I247" s="71">
        <f t="shared" si="25"/>
        <v>9198</v>
      </c>
      <c r="J247" s="81">
        <v>2.2200000000000002</v>
      </c>
      <c r="K247" s="81"/>
      <c r="L247" s="81">
        <v>2.17</v>
      </c>
      <c r="M247" s="72">
        <f t="shared" si="26"/>
        <v>2.1950000000000003</v>
      </c>
      <c r="N247" s="72">
        <f t="shared" si="27"/>
        <v>3.5355339059327563E-2</v>
      </c>
      <c r="O247" s="84">
        <v>2.3199999999999998</v>
      </c>
      <c r="P247" s="73">
        <f t="shared" si="28"/>
        <v>55.099578468171011</v>
      </c>
      <c r="Q247" s="58"/>
      <c r="S247" s="58"/>
      <c r="T247" s="74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</row>
    <row r="248" spans="1:30">
      <c r="A248" s="4" t="s">
        <v>257</v>
      </c>
      <c r="B248" s="21" t="s">
        <v>200</v>
      </c>
      <c r="C248" s="57">
        <v>12</v>
      </c>
      <c r="D248" s="4" t="s">
        <v>23</v>
      </c>
      <c r="E248" s="6">
        <v>42196</v>
      </c>
      <c r="F248" s="4" t="s">
        <v>31</v>
      </c>
      <c r="G248" s="27">
        <v>9033</v>
      </c>
      <c r="H248" s="27">
        <v>9363</v>
      </c>
      <c r="I248" s="31">
        <f t="shared" si="25"/>
        <v>9198</v>
      </c>
      <c r="J248" s="78">
        <v>2.48</v>
      </c>
      <c r="L248" s="78">
        <v>2.5299999999999998</v>
      </c>
      <c r="M248" s="28">
        <f t="shared" si="26"/>
        <v>2.5049999999999999</v>
      </c>
      <c r="N248" s="28">
        <f t="shared" si="27"/>
        <v>3.5355339059327251E-2</v>
      </c>
      <c r="O248" s="84">
        <v>2.61</v>
      </c>
      <c r="P248" s="73">
        <f t="shared" si="28"/>
        <v>85.32053833106356</v>
      </c>
    </row>
    <row r="249" spans="1:30">
      <c r="A249" s="4" t="s">
        <v>213</v>
      </c>
      <c r="B249" s="21" t="s">
        <v>200</v>
      </c>
      <c r="C249" s="57">
        <v>12</v>
      </c>
      <c r="D249" s="4" t="s">
        <v>21</v>
      </c>
      <c r="E249" s="6">
        <v>42196</v>
      </c>
      <c r="F249" s="4" t="s">
        <v>31</v>
      </c>
      <c r="G249" s="27">
        <v>9033</v>
      </c>
      <c r="H249" s="27">
        <v>9363</v>
      </c>
      <c r="I249" s="31">
        <f t="shared" si="25"/>
        <v>9198</v>
      </c>
      <c r="K249" s="78">
        <v>2.33</v>
      </c>
      <c r="L249" s="78">
        <v>2.29</v>
      </c>
      <c r="M249" s="28">
        <f t="shared" si="26"/>
        <v>2.31</v>
      </c>
      <c r="N249" s="28">
        <f t="shared" si="27"/>
        <v>2.8284271247461926E-2</v>
      </c>
      <c r="O249" s="84">
        <v>2.42</v>
      </c>
      <c r="P249" s="73">
        <f t="shared" si="28"/>
        <v>65.246264663379819</v>
      </c>
      <c r="T249" s="25" t="s">
        <v>214</v>
      </c>
    </row>
    <row r="250" spans="1:30" ht="25.5">
      <c r="A250" s="4" t="s">
        <v>253</v>
      </c>
      <c r="B250" s="21" t="s">
        <v>200</v>
      </c>
      <c r="C250" s="57">
        <v>12</v>
      </c>
      <c r="D250" s="4" t="s">
        <v>21</v>
      </c>
      <c r="E250" s="6">
        <v>42196</v>
      </c>
      <c r="F250" s="4" t="s">
        <v>31</v>
      </c>
      <c r="G250" s="27">
        <v>9033</v>
      </c>
      <c r="H250" s="27">
        <v>9363</v>
      </c>
      <c r="I250" s="31">
        <f t="shared" si="25"/>
        <v>9198</v>
      </c>
      <c r="J250" s="78">
        <v>2.56</v>
      </c>
      <c r="L250" s="78">
        <v>2.6</v>
      </c>
      <c r="M250" s="28">
        <f t="shared" si="26"/>
        <v>2.58</v>
      </c>
      <c r="N250" s="28">
        <f t="shared" si="27"/>
        <v>2.8284271247461926E-2</v>
      </c>
      <c r="O250" s="84">
        <v>2.4700000000000002</v>
      </c>
      <c r="P250" s="73">
        <f t="shared" si="28"/>
        <v>94.072183983207808</v>
      </c>
      <c r="T250" s="25" t="s">
        <v>254</v>
      </c>
    </row>
    <row r="251" spans="1:30">
      <c r="A251" s="4" t="s">
        <v>256</v>
      </c>
      <c r="B251" s="21" t="s">
        <v>200</v>
      </c>
      <c r="C251" s="57">
        <v>12</v>
      </c>
      <c r="D251" s="4" t="s">
        <v>23</v>
      </c>
      <c r="E251" s="6">
        <v>42196</v>
      </c>
      <c r="F251" s="4" t="s">
        <v>31</v>
      </c>
      <c r="G251" s="27">
        <v>9033</v>
      </c>
      <c r="H251" s="27">
        <v>9363</v>
      </c>
      <c r="I251" s="31">
        <f t="shared" si="25"/>
        <v>9198</v>
      </c>
      <c r="K251" s="78">
        <v>2.57</v>
      </c>
      <c r="L251" s="78">
        <v>2.61</v>
      </c>
      <c r="M251" s="28">
        <f t="shared" si="26"/>
        <v>2.59</v>
      </c>
      <c r="N251" s="28">
        <f t="shared" si="27"/>
        <v>2.8284271247461926E-2</v>
      </c>
      <c r="O251" s="84">
        <v>2.68</v>
      </c>
      <c r="P251" s="73">
        <f t="shared" si="28"/>
        <v>95.28449116458566</v>
      </c>
    </row>
    <row r="252" spans="1:30">
      <c r="A252" s="57" t="s">
        <v>217</v>
      </c>
      <c r="B252" s="68" t="s">
        <v>200</v>
      </c>
      <c r="C252" s="57">
        <v>12</v>
      </c>
      <c r="D252" s="57" t="s">
        <v>23</v>
      </c>
      <c r="E252" s="69">
        <v>42196</v>
      </c>
      <c r="F252" s="57" t="s">
        <v>31</v>
      </c>
      <c r="G252" s="70">
        <v>9033</v>
      </c>
      <c r="H252" s="70">
        <v>9363</v>
      </c>
      <c r="I252" s="71">
        <f t="shared" si="25"/>
        <v>9198</v>
      </c>
      <c r="J252" s="81">
        <v>2.25</v>
      </c>
      <c r="K252" s="81"/>
      <c r="L252" s="81">
        <v>2.21</v>
      </c>
      <c r="M252" s="72">
        <f t="shared" si="26"/>
        <v>2.23</v>
      </c>
      <c r="N252" s="72">
        <f t="shared" si="27"/>
        <v>2.8284271247461926E-2</v>
      </c>
      <c r="O252" s="84">
        <v>2.36</v>
      </c>
      <c r="P252" s="73">
        <f t="shared" si="28"/>
        <v>58.0616129951202</v>
      </c>
      <c r="Q252" s="58"/>
      <c r="R252" s="58"/>
      <c r="S252" s="58"/>
      <c r="T252" s="74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</row>
    <row r="253" spans="1:30">
      <c r="A253" s="4" t="s">
        <v>211</v>
      </c>
      <c r="B253" s="21" t="s">
        <v>200</v>
      </c>
      <c r="C253" s="57">
        <v>12</v>
      </c>
      <c r="D253" s="4" t="s">
        <v>22</v>
      </c>
      <c r="E253" s="6">
        <v>42196</v>
      </c>
      <c r="F253" s="4" t="s">
        <v>31</v>
      </c>
      <c r="G253" s="27">
        <v>9033</v>
      </c>
      <c r="H253" s="27">
        <v>9363</v>
      </c>
      <c r="I253" s="31">
        <f t="shared" si="25"/>
        <v>9198</v>
      </c>
      <c r="K253" s="78">
        <v>2.56</v>
      </c>
      <c r="L253" s="78">
        <v>2.5299999999999998</v>
      </c>
      <c r="M253" s="28">
        <f t="shared" si="26"/>
        <v>2.5449999999999999</v>
      </c>
      <c r="N253" s="28">
        <f t="shared" si="27"/>
        <v>2.12132034355966E-2</v>
      </c>
      <c r="O253" s="84">
        <v>2.63</v>
      </c>
      <c r="P253" s="73">
        <f t="shared" si="28"/>
        <v>89.913845832431036</v>
      </c>
      <c r="Q253" s="39"/>
      <c r="S253" s="39"/>
    </row>
    <row r="254" spans="1:30">
      <c r="A254" s="4" t="s">
        <v>218</v>
      </c>
      <c r="B254" s="21" t="s">
        <v>200</v>
      </c>
      <c r="C254" s="57">
        <v>12</v>
      </c>
      <c r="D254" s="4" t="s">
        <v>23</v>
      </c>
      <c r="E254" s="6">
        <v>42196</v>
      </c>
      <c r="F254" s="4" t="s">
        <v>31</v>
      </c>
      <c r="G254" s="27">
        <v>9033</v>
      </c>
      <c r="H254" s="27">
        <v>9363</v>
      </c>
      <c r="I254" s="31">
        <f t="shared" si="25"/>
        <v>9198</v>
      </c>
      <c r="J254" s="78">
        <v>2.5099999999999998</v>
      </c>
      <c r="L254" s="78">
        <v>2.54</v>
      </c>
      <c r="M254" s="28">
        <f t="shared" si="26"/>
        <v>2.5249999999999999</v>
      </c>
      <c r="N254" s="28">
        <f t="shared" si="27"/>
        <v>2.12132034355966E-2</v>
      </c>
      <c r="O254" s="84">
        <v>2.6</v>
      </c>
      <c r="P254" s="73">
        <f t="shared" si="28"/>
        <v>87.596181731007292</v>
      </c>
      <c r="Q254" s="39"/>
      <c r="S254" s="39"/>
    </row>
    <row r="255" spans="1:30">
      <c r="A255" s="4" t="s">
        <v>215</v>
      </c>
      <c r="B255" s="21" t="s">
        <v>200</v>
      </c>
      <c r="C255" s="57">
        <v>12</v>
      </c>
      <c r="D255" s="4" t="s">
        <v>56</v>
      </c>
      <c r="E255" s="6">
        <v>42196</v>
      </c>
      <c r="F255" s="4" t="s">
        <v>31</v>
      </c>
      <c r="G255" s="27">
        <v>9033</v>
      </c>
      <c r="H255" s="27">
        <v>9363</v>
      </c>
      <c r="I255" s="31">
        <f t="shared" si="25"/>
        <v>9198</v>
      </c>
      <c r="J255" s="78">
        <v>2.4</v>
      </c>
      <c r="K255" s="78">
        <v>2.37</v>
      </c>
      <c r="M255" s="28">
        <f t="shared" si="26"/>
        <v>2.3849999999999998</v>
      </c>
      <c r="N255" s="28">
        <f t="shared" si="27"/>
        <v>2.1213203435596288E-2</v>
      </c>
      <c r="O255" s="84">
        <v>2.3199999999999998</v>
      </c>
      <c r="P255" s="73">
        <f t="shared" si="28"/>
        <v>72.524801526782966</v>
      </c>
    </row>
    <row r="256" spans="1:30">
      <c r="A256" s="4" t="s">
        <v>206</v>
      </c>
      <c r="B256" s="21" t="s">
        <v>200</v>
      </c>
      <c r="C256" s="57">
        <v>12</v>
      </c>
      <c r="D256" s="4" t="s">
        <v>205</v>
      </c>
      <c r="E256" s="6">
        <v>42196</v>
      </c>
      <c r="F256" s="4" t="s">
        <v>31</v>
      </c>
      <c r="G256" s="27">
        <v>9033</v>
      </c>
      <c r="H256" s="27">
        <v>9363</v>
      </c>
      <c r="I256" s="31">
        <f t="shared" si="25"/>
        <v>9198</v>
      </c>
      <c r="J256" s="78">
        <v>2.38</v>
      </c>
      <c r="K256" s="78">
        <v>2.36</v>
      </c>
      <c r="M256" s="28">
        <f t="shared" si="26"/>
        <v>2.37</v>
      </c>
      <c r="N256" s="28">
        <f t="shared" si="27"/>
        <v>1.4142135623730963E-2</v>
      </c>
      <c r="O256" s="84">
        <v>2.4900000000000002</v>
      </c>
      <c r="P256" s="73">
        <f t="shared" si="28"/>
        <v>71.025945747909674</v>
      </c>
    </row>
    <row r="257" spans="1:30">
      <c r="A257" s="4" t="s">
        <v>202</v>
      </c>
      <c r="B257" s="21" t="s">
        <v>200</v>
      </c>
      <c r="C257" s="57">
        <v>12</v>
      </c>
      <c r="D257" s="4" t="s">
        <v>22</v>
      </c>
      <c r="E257" s="6">
        <v>42196</v>
      </c>
      <c r="F257" s="4" t="s">
        <v>31</v>
      </c>
      <c r="G257" s="27">
        <v>9033</v>
      </c>
      <c r="H257" s="27">
        <v>9363</v>
      </c>
      <c r="I257" s="31">
        <f t="shared" si="25"/>
        <v>9198</v>
      </c>
      <c r="K257" s="78">
        <v>2.23</v>
      </c>
      <c r="L257" s="78">
        <v>2.21</v>
      </c>
      <c r="M257" s="28">
        <f t="shared" si="26"/>
        <v>2.2199999999999998</v>
      </c>
      <c r="N257" s="28">
        <f t="shared" si="27"/>
        <v>1.4142135623730963E-2</v>
      </c>
      <c r="O257" s="84">
        <v>2.29</v>
      </c>
      <c r="P257" s="73">
        <f t="shared" si="28"/>
        <v>57.204256513913066</v>
      </c>
    </row>
    <row r="258" spans="1:30">
      <c r="A258" s="4" t="s">
        <v>216</v>
      </c>
      <c r="B258" s="21" t="s">
        <v>200</v>
      </c>
      <c r="C258" s="57">
        <v>12</v>
      </c>
      <c r="D258" s="4" t="s">
        <v>23</v>
      </c>
      <c r="E258" s="6">
        <v>42196</v>
      </c>
      <c r="F258" s="4" t="s">
        <v>31</v>
      </c>
      <c r="G258" s="27">
        <v>9033</v>
      </c>
      <c r="H258" s="27">
        <v>9363</v>
      </c>
      <c r="I258" s="31">
        <f t="shared" si="25"/>
        <v>9198</v>
      </c>
      <c r="K258" s="78">
        <v>2.2200000000000002</v>
      </c>
      <c r="L258" s="78">
        <v>2.2400000000000002</v>
      </c>
      <c r="M258" s="28">
        <f t="shared" si="26"/>
        <v>2.2300000000000004</v>
      </c>
      <c r="N258" s="28">
        <f t="shared" si="27"/>
        <v>1.4142135623730963E-2</v>
      </c>
      <c r="O258" s="84">
        <v>2.29</v>
      </c>
      <c r="P258" s="73">
        <f t="shared" si="28"/>
        <v>58.06161299512025</v>
      </c>
    </row>
    <row r="259" spans="1:30">
      <c r="A259" s="4" t="s">
        <v>201</v>
      </c>
      <c r="B259" s="21" t="s">
        <v>200</v>
      </c>
      <c r="C259" s="57">
        <v>12</v>
      </c>
      <c r="D259" s="4" t="s">
        <v>22</v>
      </c>
      <c r="E259" s="6">
        <v>42196</v>
      </c>
      <c r="F259" s="4" t="s">
        <v>31</v>
      </c>
      <c r="G259" s="27">
        <v>9033</v>
      </c>
      <c r="H259" s="27">
        <v>9363</v>
      </c>
      <c r="I259" s="31">
        <f t="shared" si="25"/>
        <v>9198</v>
      </c>
      <c r="K259" s="78">
        <v>2.42</v>
      </c>
      <c r="L259" s="78">
        <v>2.4300000000000002</v>
      </c>
      <c r="M259" s="28">
        <f t="shared" ref="M259:M290" si="29">AVERAGE(J259:L259)</f>
        <v>2.4249999999999998</v>
      </c>
      <c r="N259" s="28">
        <f t="shared" ref="N259:N290" si="30">STDEV(J259:L259)</f>
        <v>7.0710678118656384E-3</v>
      </c>
      <c r="O259" s="84">
        <v>2.4700000000000002</v>
      </c>
      <c r="P259" s="73">
        <f t="shared" ref="P259:P290" si="31">10^((3.31*(LOG(M259)))+0.611)</f>
        <v>76.629478348117118</v>
      </c>
    </row>
    <row r="260" spans="1:30">
      <c r="A260" s="4" t="s">
        <v>255</v>
      </c>
      <c r="B260" s="21" t="s">
        <v>200</v>
      </c>
      <c r="C260" s="57">
        <v>12</v>
      </c>
      <c r="D260" s="4" t="s">
        <v>21</v>
      </c>
      <c r="E260" s="6">
        <v>42196</v>
      </c>
      <c r="F260" s="4" t="s">
        <v>31</v>
      </c>
      <c r="G260" s="27">
        <v>9033</v>
      </c>
      <c r="H260" s="27">
        <v>9363</v>
      </c>
      <c r="I260" s="31">
        <f t="shared" si="25"/>
        <v>9198</v>
      </c>
      <c r="J260" s="78">
        <v>2.76</v>
      </c>
      <c r="K260" s="78">
        <v>2.77</v>
      </c>
      <c r="M260" s="28">
        <f t="shared" si="29"/>
        <v>2.7649999999999997</v>
      </c>
      <c r="N260" s="28">
        <f t="shared" si="30"/>
        <v>7.0710678118656384E-3</v>
      </c>
      <c r="O260" s="84">
        <v>2.79</v>
      </c>
      <c r="P260" s="73">
        <f t="shared" si="31"/>
        <v>118.30712454810106</v>
      </c>
    </row>
    <row r="261" spans="1:30">
      <c r="A261" s="4" t="s">
        <v>209</v>
      </c>
      <c r="B261" s="21" t="s">
        <v>200</v>
      </c>
      <c r="C261" s="57">
        <v>12</v>
      </c>
      <c r="D261" s="4" t="s">
        <v>23</v>
      </c>
      <c r="E261" s="6">
        <v>42196</v>
      </c>
      <c r="F261" s="4" t="s">
        <v>31</v>
      </c>
      <c r="G261" s="27">
        <v>9033</v>
      </c>
      <c r="H261" s="27">
        <v>9363</v>
      </c>
      <c r="I261" s="31">
        <f t="shared" si="25"/>
        <v>9198</v>
      </c>
      <c r="K261" s="78">
        <v>2.34</v>
      </c>
      <c r="L261" s="78">
        <v>2.33</v>
      </c>
      <c r="M261" s="28">
        <f t="shared" si="29"/>
        <v>2.335</v>
      </c>
      <c r="N261" s="28">
        <f t="shared" si="30"/>
        <v>7.0710678118653244E-3</v>
      </c>
      <c r="O261" s="84">
        <v>2.39</v>
      </c>
      <c r="P261" s="73">
        <f t="shared" si="31"/>
        <v>67.61290393395862</v>
      </c>
    </row>
    <row r="262" spans="1:30">
      <c r="A262" s="57" t="s">
        <v>219</v>
      </c>
      <c r="B262" s="68" t="s">
        <v>200</v>
      </c>
      <c r="C262" s="57">
        <v>12</v>
      </c>
      <c r="D262" s="57" t="s">
        <v>22</v>
      </c>
      <c r="E262" s="69">
        <v>42196</v>
      </c>
      <c r="F262" s="57" t="s">
        <v>31</v>
      </c>
      <c r="G262" s="70">
        <v>9033</v>
      </c>
      <c r="H262" s="70">
        <v>9363</v>
      </c>
      <c r="I262" s="71">
        <f t="shared" si="25"/>
        <v>9198</v>
      </c>
      <c r="J262" s="81"/>
      <c r="K262" s="81">
        <v>2.35</v>
      </c>
      <c r="L262" s="81">
        <v>2.36</v>
      </c>
      <c r="M262" s="72">
        <f t="shared" si="29"/>
        <v>2.355</v>
      </c>
      <c r="N262" s="72">
        <f t="shared" si="30"/>
        <v>7.0710678118653244E-3</v>
      </c>
      <c r="O262" s="84">
        <v>2.4900000000000002</v>
      </c>
      <c r="P262" s="73">
        <f t="shared" si="31"/>
        <v>69.548844183905089</v>
      </c>
      <c r="Q262" s="58"/>
      <c r="R262" s="58"/>
      <c r="S262" s="58"/>
      <c r="T262" s="74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</row>
    <row r="263" spans="1:30">
      <c r="A263" s="4" t="s">
        <v>203</v>
      </c>
      <c r="B263" s="21" t="s">
        <v>200</v>
      </c>
      <c r="C263" s="57">
        <v>12</v>
      </c>
      <c r="D263" s="4" t="s">
        <v>22</v>
      </c>
      <c r="E263" s="6">
        <v>42196</v>
      </c>
      <c r="F263" s="4" t="s">
        <v>31</v>
      </c>
      <c r="G263" s="27">
        <v>9033</v>
      </c>
      <c r="H263" s="27">
        <v>9363</v>
      </c>
      <c r="I263" s="31">
        <f t="shared" si="25"/>
        <v>9198</v>
      </c>
      <c r="K263" s="78">
        <v>2.23</v>
      </c>
      <c r="L263" s="78">
        <v>2.2200000000000002</v>
      </c>
      <c r="M263" s="28">
        <f t="shared" si="29"/>
        <v>2.2250000000000001</v>
      </c>
      <c r="N263" s="28">
        <f t="shared" si="30"/>
        <v>7.0710678118653244E-3</v>
      </c>
      <c r="P263" s="73">
        <f t="shared" si="31"/>
        <v>57.63182212037848</v>
      </c>
      <c r="T263" s="25" t="s">
        <v>278</v>
      </c>
    </row>
    <row r="264" spans="1:30">
      <c r="A264" s="57" t="s">
        <v>210</v>
      </c>
      <c r="B264" s="68" t="s">
        <v>200</v>
      </c>
      <c r="C264" s="57">
        <v>12</v>
      </c>
      <c r="D264" s="57" t="s">
        <v>23</v>
      </c>
      <c r="E264" s="69">
        <v>42196</v>
      </c>
      <c r="F264" s="57" t="s">
        <v>31</v>
      </c>
      <c r="G264" s="70">
        <v>9033</v>
      </c>
      <c r="H264" s="70">
        <v>9363</v>
      </c>
      <c r="I264" s="71">
        <f t="shared" si="25"/>
        <v>9198</v>
      </c>
      <c r="J264" s="81"/>
      <c r="K264" s="81">
        <v>2.23</v>
      </c>
      <c r="L264" s="81">
        <v>2.23</v>
      </c>
      <c r="M264" s="72">
        <f t="shared" si="29"/>
        <v>2.23</v>
      </c>
      <c r="N264" s="72">
        <f t="shared" si="30"/>
        <v>0</v>
      </c>
      <c r="O264" s="84">
        <v>2.5299999999999998</v>
      </c>
      <c r="P264" s="73">
        <f t="shared" si="31"/>
        <v>58.0616129951202</v>
      </c>
      <c r="Q264" s="58"/>
      <c r="R264" s="58"/>
      <c r="S264" s="58"/>
      <c r="T264" s="74" t="s">
        <v>263</v>
      </c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</row>
    <row r="265" spans="1:30">
      <c r="A265" s="57" t="s">
        <v>294</v>
      </c>
      <c r="B265" s="68" t="s">
        <v>145</v>
      </c>
      <c r="C265" s="57">
        <v>13</v>
      </c>
      <c r="D265" s="57" t="s">
        <v>16</v>
      </c>
      <c r="E265" s="69">
        <v>42199</v>
      </c>
      <c r="F265" s="57" t="s">
        <v>31</v>
      </c>
      <c r="G265" s="70">
        <v>9363</v>
      </c>
      <c r="H265" s="70">
        <v>9692</v>
      </c>
      <c r="I265" s="71">
        <f t="shared" si="25"/>
        <v>9527.5</v>
      </c>
      <c r="J265" s="81">
        <v>2.33</v>
      </c>
      <c r="K265" s="81">
        <v>2.41</v>
      </c>
      <c r="L265" s="81"/>
      <c r="M265" s="72">
        <f t="shared" si="29"/>
        <v>2.37</v>
      </c>
      <c r="N265" s="72">
        <f t="shared" si="30"/>
        <v>5.6568542494923851E-2</v>
      </c>
      <c r="O265" s="84">
        <v>2.21</v>
      </c>
      <c r="P265" s="73">
        <f t="shared" si="31"/>
        <v>71.025945747909674</v>
      </c>
      <c r="Q265" s="58"/>
      <c r="R265" s="58"/>
      <c r="S265" s="58"/>
      <c r="T265" s="74" t="s">
        <v>70</v>
      </c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</row>
    <row r="266" spans="1:30">
      <c r="A266" s="4" t="s">
        <v>305</v>
      </c>
      <c r="B266" s="21" t="s">
        <v>145</v>
      </c>
      <c r="C266" s="57">
        <v>13</v>
      </c>
      <c r="D266" s="4" t="s">
        <v>22</v>
      </c>
      <c r="E266" s="6">
        <v>42199</v>
      </c>
      <c r="F266" s="4" t="s">
        <v>31</v>
      </c>
      <c r="G266" s="27">
        <v>9363</v>
      </c>
      <c r="H266" s="27">
        <v>9692</v>
      </c>
      <c r="I266" s="31">
        <f t="shared" si="25"/>
        <v>9527.5</v>
      </c>
      <c r="K266" s="78">
        <v>2.62</v>
      </c>
      <c r="L266" s="78">
        <v>2.59</v>
      </c>
      <c r="M266" s="28">
        <f t="shared" si="29"/>
        <v>2.605</v>
      </c>
      <c r="N266" s="28">
        <f t="shared" si="30"/>
        <v>2.12132034355966E-2</v>
      </c>
      <c r="O266" s="84">
        <v>2.5</v>
      </c>
      <c r="P266" s="73">
        <f t="shared" si="31"/>
        <v>97.123333160996566</v>
      </c>
      <c r="T266" s="43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>
      <c r="A267" s="57" t="s">
        <v>147</v>
      </c>
      <c r="B267" s="68" t="s">
        <v>145</v>
      </c>
      <c r="C267" s="57">
        <v>13</v>
      </c>
      <c r="D267" s="57" t="s">
        <v>94</v>
      </c>
      <c r="E267" s="69">
        <v>42191</v>
      </c>
      <c r="F267" s="57" t="s">
        <v>31</v>
      </c>
      <c r="G267" s="70">
        <v>9363</v>
      </c>
      <c r="H267" s="70">
        <v>9692</v>
      </c>
      <c r="I267" s="71">
        <f t="shared" si="25"/>
        <v>9527.5</v>
      </c>
      <c r="J267" s="81"/>
      <c r="K267" s="81">
        <v>2.68</v>
      </c>
      <c r="L267" s="81">
        <v>2.71</v>
      </c>
      <c r="M267" s="72">
        <f t="shared" si="29"/>
        <v>2.6950000000000003</v>
      </c>
      <c r="N267" s="72">
        <f t="shared" si="30"/>
        <v>2.1213203435596288E-2</v>
      </c>
      <c r="O267" s="84">
        <v>2.5499999999999998</v>
      </c>
      <c r="P267" s="73">
        <f t="shared" si="31"/>
        <v>108.6799743184838</v>
      </c>
      <c r="Q267" s="58"/>
      <c r="R267" s="58"/>
      <c r="S267" s="58"/>
      <c r="T267" s="74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</row>
    <row r="268" spans="1:30">
      <c r="A268" s="4" t="s">
        <v>306</v>
      </c>
      <c r="B268" s="21" t="s">
        <v>145</v>
      </c>
      <c r="C268" s="57">
        <v>13</v>
      </c>
      <c r="D268" s="4" t="s">
        <v>22</v>
      </c>
      <c r="E268" s="6">
        <v>42199</v>
      </c>
      <c r="F268" s="4" t="s">
        <v>31</v>
      </c>
      <c r="G268" s="27">
        <v>9363</v>
      </c>
      <c r="H268" s="27">
        <v>9692</v>
      </c>
      <c r="I268" s="31">
        <f t="shared" si="25"/>
        <v>9527.5</v>
      </c>
      <c r="K268" s="78">
        <v>2.48</v>
      </c>
      <c r="L268" s="78">
        <v>2.5099999999999998</v>
      </c>
      <c r="M268" s="28">
        <f t="shared" si="29"/>
        <v>2.4950000000000001</v>
      </c>
      <c r="N268" s="28">
        <f t="shared" si="30"/>
        <v>2.1213203435596288E-2</v>
      </c>
      <c r="O268" s="84">
        <v>2.48</v>
      </c>
      <c r="P268" s="73">
        <f t="shared" si="31"/>
        <v>84.198338264951687</v>
      </c>
      <c r="T268" s="43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>
      <c r="A269" s="4" t="s">
        <v>498</v>
      </c>
      <c r="B269" s="21" t="s">
        <v>145</v>
      </c>
      <c r="C269" s="57">
        <v>13</v>
      </c>
      <c r="D269" s="4" t="s">
        <v>21</v>
      </c>
      <c r="E269" s="59">
        <v>42302</v>
      </c>
      <c r="F269" s="4" t="s">
        <v>31</v>
      </c>
      <c r="G269" s="27">
        <v>9363</v>
      </c>
      <c r="H269" s="27">
        <v>9692</v>
      </c>
      <c r="I269" s="31">
        <f t="shared" si="25"/>
        <v>9527.5</v>
      </c>
      <c r="K269" s="78">
        <v>2.61</v>
      </c>
      <c r="L269" s="78">
        <v>2.59</v>
      </c>
      <c r="M269" s="28">
        <f t="shared" si="29"/>
        <v>2.5999999999999996</v>
      </c>
      <c r="N269" s="28">
        <f t="shared" si="30"/>
        <v>1.4142135623730963E-2</v>
      </c>
      <c r="O269" s="84">
        <v>2.5</v>
      </c>
      <c r="P269" s="73">
        <f t="shared" si="31"/>
        <v>96.507659172657199</v>
      </c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 s="4" t="s">
        <v>193</v>
      </c>
      <c r="B270" s="21" t="s">
        <v>145</v>
      </c>
      <c r="C270" s="57">
        <v>13</v>
      </c>
      <c r="D270" s="4" t="s">
        <v>22</v>
      </c>
      <c r="E270" s="6">
        <v>42196</v>
      </c>
      <c r="F270" s="4" t="s">
        <v>31</v>
      </c>
      <c r="G270" s="27">
        <v>9363</v>
      </c>
      <c r="H270" s="27">
        <v>9692</v>
      </c>
      <c r="I270" s="31">
        <f t="shared" si="25"/>
        <v>9527.5</v>
      </c>
      <c r="J270" s="78">
        <v>2.48</v>
      </c>
      <c r="K270" s="78">
        <v>2.46</v>
      </c>
      <c r="M270" s="28">
        <f t="shared" si="29"/>
        <v>2.4699999999999998</v>
      </c>
      <c r="N270" s="28">
        <f t="shared" si="30"/>
        <v>1.4142135623730963E-2</v>
      </c>
      <c r="O270" s="84">
        <v>2.56</v>
      </c>
      <c r="P270" s="73">
        <f t="shared" si="31"/>
        <v>81.437965461622241</v>
      </c>
    </row>
    <row r="271" spans="1:30">
      <c r="A271" s="4" t="s">
        <v>162</v>
      </c>
      <c r="B271" s="21" t="s">
        <v>145</v>
      </c>
      <c r="C271" s="57">
        <v>13</v>
      </c>
      <c r="D271" s="4" t="s">
        <v>21</v>
      </c>
      <c r="E271" s="6">
        <v>42191</v>
      </c>
      <c r="F271" s="4" t="s">
        <v>31</v>
      </c>
      <c r="G271" s="27">
        <v>9363</v>
      </c>
      <c r="H271" s="27">
        <v>9692</v>
      </c>
      <c r="I271" s="31">
        <f t="shared" si="25"/>
        <v>9527.5</v>
      </c>
      <c r="J271" s="78">
        <v>2.5299999999999998</v>
      </c>
      <c r="K271" s="78">
        <v>2.5099999999999998</v>
      </c>
      <c r="M271" s="28">
        <f t="shared" si="29"/>
        <v>2.5199999999999996</v>
      </c>
      <c r="N271" s="28">
        <f t="shared" si="30"/>
        <v>1.4142135623730963E-2</v>
      </c>
      <c r="O271" s="84">
        <v>2.61</v>
      </c>
      <c r="P271" s="73">
        <f t="shared" si="31"/>
        <v>87.023348469501087</v>
      </c>
    </row>
    <row r="272" spans="1:30">
      <c r="A272" s="4" t="s">
        <v>192</v>
      </c>
      <c r="B272" s="21" t="s">
        <v>145</v>
      </c>
      <c r="C272" s="57">
        <v>13</v>
      </c>
      <c r="D272" s="4" t="s">
        <v>23</v>
      </c>
      <c r="E272" s="6">
        <v>42196</v>
      </c>
      <c r="F272" s="4" t="s">
        <v>31</v>
      </c>
      <c r="G272" s="27">
        <v>9363</v>
      </c>
      <c r="H272" s="27">
        <v>9692</v>
      </c>
      <c r="I272" s="31">
        <f t="shared" si="25"/>
        <v>9527.5</v>
      </c>
      <c r="J272" s="78">
        <v>2.37</v>
      </c>
      <c r="K272" s="78">
        <v>2.35</v>
      </c>
      <c r="M272" s="28">
        <f t="shared" si="29"/>
        <v>2.3600000000000003</v>
      </c>
      <c r="N272" s="28">
        <f t="shared" si="30"/>
        <v>1.4142135623730963E-2</v>
      </c>
      <c r="O272" s="84">
        <v>2.44</v>
      </c>
      <c r="P272" s="73">
        <f t="shared" si="31"/>
        <v>70.038805367037725</v>
      </c>
      <c r="Q272" s="39"/>
      <c r="S272" s="39"/>
    </row>
    <row r="273" spans="1:30">
      <c r="A273" s="4" t="s">
        <v>304</v>
      </c>
      <c r="B273" s="21" t="s">
        <v>145</v>
      </c>
      <c r="C273" s="57">
        <v>13</v>
      </c>
      <c r="D273" s="4" t="s">
        <v>16</v>
      </c>
      <c r="E273" s="6">
        <v>42199</v>
      </c>
      <c r="F273" s="4" t="s">
        <v>31</v>
      </c>
      <c r="G273" s="27">
        <v>9363</v>
      </c>
      <c r="H273" s="27">
        <v>9692</v>
      </c>
      <c r="I273" s="31">
        <f t="shared" si="25"/>
        <v>9527.5</v>
      </c>
      <c r="J273" s="78">
        <v>2.5499999999999998</v>
      </c>
      <c r="L273" s="78">
        <v>2.57</v>
      </c>
      <c r="M273" s="28">
        <f t="shared" si="29"/>
        <v>2.5599999999999996</v>
      </c>
      <c r="N273" s="28">
        <f t="shared" si="30"/>
        <v>1.4142135623730963E-2</v>
      </c>
      <c r="O273" s="84">
        <v>2.5099999999999998</v>
      </c>
      <c r="P273" s="73">
        <f t="shared" si="31"/>
        <v>91.679932565690223</v>
      </c>
      <c r="T273" s="43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>
      <c r="A274" s="4" t="s">
        <v>452</v>
      </c>
      <c r="B274" s="21" t="s">
        <v>145</v>
      </c>
      <c r="C274" s="57">
        <v>13</v>
      </c>
      <c r="D274" s="4" t="s">
        <v>23</v>
      </c>
      <c r="E274" s="59">
        <v>42302</v>
      </c>
      <c r="F274" s="4" t="s">
        <v>31</v>
      </c>
      <c r="G274" s="27">
        <v>9363</v>
      </c>
      <c r="H274" s="27">
        <v>9692</v>
      </c>
      <c r="I274" s="31">
        <f t="shared" si="25"/>
        <v>9527.5</v>
      </c>
      <c r="J274" s="78">
        <v>2.4900000000000002</v>
      </c>
      <c r="K274" s="78">
        <v>2.5099999999999998</v>
      </c>
      <c r="M274" s="28">
        <f t="shared" si="29"/>
        <v>2.5</v>
      </c>
      <c r="N274" s="28">
        <f t="shared" si="30"/>
        <v>1.4142135623730649E-2</v>
      </c>
      <c r="O274" s="84">
        <v>2.39</v>
      </c>
      <c r="P274" s="73">
        <f t="shared" si="31"/>
        <v>84.758142159370664</v>
      </c>
    </row>
    <row r="275" spans="1:30">
      <c r="A275" s="4" t="s">
        <v>221</v>
      </c>
      <c r="B275" s="21" t="s">
        <v>145</v>
      </c>
      <c r="C275" s="57">
        <v>13</v>
      </c>
      <c r="D275" s="4" t="s">
        <v>205</v>
      </c>
      <c r="E275" s="6">
        <v>42196</v>
      </c>
      <c r="F275" s="4" t="s">
        <v>31</v>
      </c>
      <c r="G275" s="27">
        <v>9363</v>
      </c>
      <c r="H275" s="27">
        <v>9692</v>
      </c>
      <c r="I275" s="31">
        <f t="shared" si="25"/>
        <v>9527.5</v>
      </c>
      <c r="J275" s="78">
        <v>2.52</v>
      </c>
      <c r="K275" s="78">
        <v>2.5</v>
      </c>
      <c r="L275" s="78">
        <v>2.5099999999999998</v>
      </c>
      <c r="M275" s="28">
        <f t="shared" si="29"/>
        <v>2.5099999999999998</v>
      </c>
      <c r="N275" s="28">
        <f t="shared" si="30"/>
        <v>1.0000000000000009E-2</v>
      </c>
      <c r="P275" s="73">
        <f t="shared" si="31"/>
        <v>85.885533573899892</v>
      </c>
    </row>
    <row r="276" spans="1:30">
      <c r="A276" s="4" t="s">
        <v>146</v>
      </c>
      <c r="B276" s="21" t="s">
        <v>145</v>
      </c>
      <c r="C276" s="57">
        <v>13</v>
      </c>
      <c r="D276" s="4" t="s">
        <v>94</v>
      </c>
      <c r="E276" s="6">
        <v>42191</v>
      </c>
      <c r="F276" s="4" t="s">
        <v>31</v>
      </c>
      <c r="G276" s="27">
        <v>9363</v>
      </c>
      <c r="H276" s="27">
        <v>9692</v>
      </c>
      <c r="I276" s="31">
        <f t="shared" si="25"/>
        <v>9527.5</v>
      </c>
      <c r="J276" s="78">
        <v>2.71</v>
      </c>
      <c r="K276" s="78">
        <v>2.72</v>
      </c>
      <c r="M276" s="28">
        <f t="shared" si="29"/>
        <v>2.7149999999999999</v>
      </c>
      <c r="N276" s="28">
        <f t="shared" si="30"/>
        <v>7.0710678118656384E-3</v>
      </c>
      <c r="O276" s="84">
        <v>2.81</v>
      </c>
      <c r="P276" s="73">
        <f t="shared" si="31"/>
        <v>111.37254662908687</v>
      </c>
    </row>
    <row r="277" spans="1:30">
      <c r="A277" s="4" t="s">
        <v>496</v>
      </c>
      <c r="B277" s="21" t="s">
        <v>145</v>
      </c>
      <c r="C277" s="57">
        <v>13</v>
      </c>
      <c r="D277" s="4" t="s">
        <v>21</v>
      </c>
      <c r="E277" s="59">
        <v>42302</v>
      </c>
      <c r="F277" s="4" t="s">
        <v>31</v>
      </c>
      <c r="G277" s="27">
        <v>9363</v>
      </c>
      <c r="H277" s="27">
        <v>9692</v>
      </c>
      <c r="I277" s="31">
        <f t="shared" si="25"/>
        <v>9527.5</v>
      </c>
      <c r="J277" s="78">
        <v>2.54</v>
      </c>
      <c r="K277" s="78">
        <v>2.5299999999999998</v>
      </c>
      <c r="M277" s="28">
        <f t="shared" si="29"/>
        <v>2.5350000000000001</v>
      </c>
      <c r="N277" s="28">
        <f t="shared" si="30"/>
        <v>7.0710678118656384E-3</v>
      </c>
      <c r="O277" s="84">
        <v>2.4700000000000002</v>
      </c>
      <c r="P277" s="73">
        <f t="shared" si="31"/>
        <v>88.749733934701709</v>
      </c>
      <c r="T277"/>
      <c r="U277"/>
      <c r="V277"/>
      <c r="W277"/>
      <c r="X277"/>
      <c r="Y277"/>
      <c r="Z277"/>
      <c r="AA277"/>
      <c r="AB277"/>
      <c r="AC277"/>
      <c r="AD277"/>
    </row>
    <row r="278" spans="1:30">
      <c r="A278" s="4" t="s">
        <v>194</v>
      </c>
      <c r="B278" s="21" t="s">
        <v>145</v>
      </c>
      <c r="C278" s="57">
        <v>13</v>
      </c>
      <c r="D278" s="4" t="s">
        <v>23</v>
      </c>
      <c r="E278" s="6">
        <v>42196</v>
      </c>
      <c r="F278" s="4" t="s">
        <v>31</v>
      </c>
      <c r="G278" s="27">
        <v>9363</v>
      </c>
      <c r="H278" s="27">
        <v>9692</v>
      </c>
      <c r="I278" s="31">
        <f t="shared" si="25"/>
        <v>9527.5</v>
      </c>
      <c r="K278" s="78">
        <v>2.36</v>
      </c>
      <c r="L278" s="78">
        <v>2.37</v>
      </c>
      <c r="M278" s="28">
        <f t="shared" si="29"/>
        <v>2.3650000000000002</v>
      </c>
      <c r="N278" s="28">
        <f t="shared" si="30"/>
        <v>7.0710678118656384E-3</v>
      </c>
      <c r="O278" s="84">
        <v>2.33</v>
      </c>
      <c r="P278" s="73">
        <f t="shared" si="31"/>
        <v>70.531170330473557</v>
      </c>
    </row>
    <row r="279" spans="1:30">
      <c r="A279" s="57" t="s">
        <v>222</v>
      </c>
      <c r="B279" s="68" t="s">
        <v>145</v>
      </c>
      <c r="C279" s="57">
        <v>13</v>
      </c>
      <c r="D279" s="57" t="s">
        <v>22</v>
      </c>
      <c r="E279" s="69">
        <v>42196</v>
      </c>
      <c r="F279" s="57" t="s">
        <v>31</v>
      </c>
      <c r="G279" s="70">
        <v>9363</v>
      </c>
      <c r="H279" s="70">
        <v>9692</v>
      </c>
      <c r="I279" s="71">
        <f t="shared" si="25"/>
        <v>9527.5</v>
      </c>
      <c r="J279" s="81">
        <v>2.1800000000000002</v>
      </c>
      <c r="K279" s="81">
        <v>2.17</v>
      </c>
      <c r="L279" s="81"/>
      <c r="M279" s="72">
        <f t="shared" si="29"/>
        <v>2.1749999999999998</v>
      </c>
      <c r="N279" s="72">
        <f t="shared" si="30"/>
        <v>7.0710678118656384E-3</v>
      </c>
      <c r="O279" s="84">
        <v>2.3199999999999998</v>
      </c>
      <c r="P279" s="73">
        <f t="shared" si="31"/>
        <v>53.455224136399785</v>
      </c>
      <c r="Q279" s="58"/>
      <c r="R279" s="58"/>
      <c r="S279" s="58"/>
      <c r="T279" s="74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</row>
    <row r="280" spans="1:30">
      <c r="A280" s="4" t="s">
        <v>307</v>
      </c>
      <c r="B280" s="21" t="s">
        <v>145</v>
      </c>
      <c r="C280" s="57">
        <v>13</v>
      </c>
      <c r="D280" s="4" t="s">
        <v>16</v>
      </c>
      <c r="E280" s="6">
        <v>42199</v>
      </c>
      <c r="F280" s="4" t="s">
        <v>31</v>
      </c>
      <c r="G280" s="27">
        <v>9363</v>
      </c>
      <c r="H280" s="27">
        <v>9692</v>
      </c>
      <c r="I280" s="31">
        <f t="shared" si="25"/>
        <v>9527.5</v>
      </c>
      <c r="J280" s="78">
        <v>2.34</v>
      </c>
      <c r="L280" s="78">
        <v>2.33</v>
      </c>
      <c r="M280" s="28">
        <f t="shared" si="29"/>
        <v>2.335</v>
      </c>
      <c r="N280" s="28">
        <f t="shared" si="30"/>
        <v>7.0710678118653244E-3</v>
      </c>
      <c r="O280" s="84">
        <v>2.2599999999999998</v>
      </c>
      <c r="P280" s="73">
        <f t="shared" si="31"/>
        <v>67.61290393395862</v>
      </c>
    </row>
    <row r="281" spans="1:30">
      <c r="A281" s="4" t="s">
        <v>308</v>
      </c>
      <c r="B281" s="21" t="s">
        <v>145</v>
      </c>
      <c r="C281" s="57">
        <v>13</v>
      </c>
      <c r="D281" s="4" t="s">
        <v>21</v>
      </c>
      <c r="E281" s="6">
        <v>42199</v>
      </c>
      <c r="F281" s="4" t="s">
        <v>31</v>
      </c>
      <c r="G281" s="27">
        <v>9363</v>
      </c>
      <c r="H281" s="27">
        <v>9692</v>
      </c>
      <c r="I281" s="31">
        <f t="shared" si="25"/>
        <v>9527.5</v>
      </c>
      <c r="K281" s="78">
        <v>2.52</v>
      </c>
      <c r="L281" s="78">
        <v>2.5299999999999998</v>
      </c>
      <c r="M281" s="28">
        <f t="shared" si="29"/>
        <v>2.5249999999999999</v>
      </c>
      <c r="N281" s="28">
        <f t="shared" si="30"/>
        <v>7.0710678118653244E-3</v>
      </c>
      <c r="O281" s="84">
        <v>2.4700000000000002</v>
      </c>
      <c r="P281" s="73">
        <f t="shared" si="31"/>
        <v>87.596181731007292</v>
      </c>
    </row>
    <row r="282" spans="1:30">
      <c r="A282" s="4" t="s">
        <v>150</v>
      </c>
      <c r="B282" s="21" t="s">
        <v>145</v>
      </c>
      <c r="C282" s="57">
        <v>13</v>
      </c>
      <c r="D282" s="4" t="s">
        <v>94</v>
      </c>
      <c r="E282" s="6">
        <v>42191</v>
      </c>
      <c r="F282" s="4" t="s">
        <v>31</v>
      </c>
      <c r="G282" s="27">
        <v>9363</v>
      </c>
      <c r="H282" s="27">
        <v>9692</v>
      </c>
      <c r="I282" s="31">
        <f t="shared" si="25"/>
        <v>9527.5</v>
      </c>
      <c r="K282" s="78">
        <v>2.63</v>
      </c>
      <c r="L282" s="78">
        <v>2.62</v>
      </c>
      <c r="M282" s="28">
        <f t="shared" si="29"/>
        <v>2.625</v>
      </c>
      <c r="N282" s="28">
        <f t="shared" si="30"/>
        <v>7.0710678118653244E-3</v>
      </c>
      <c r="O282" s="84">
        <v>2.58</v>
      </c>
      <c r="P282" s="73">
        <f t="shared" si="31"/>
        <v>99.613456184953733</v>
      </c>
    </row>
    <row r="283" spans="1:30">
      <c r="A283" s="4" t="s">
        <v>309</v>
      </c>
      <c r="B283" s="21" t="s">
        <v>145</v>
      </c>
      <c r="C283" s="57">
        <v>13</v>
      </c>
      <c r="D283" s="4" t="s">
        <v>16</v>
      </c>
      <c r="E283" s="6">
        <v>42199</v>
      </c>
      <c r="F283" s="4" t="s">
        <v>31</v>
      </c>
      <c r="G283" s="27">
        <v>9363</v>
      </c>
      <c r="H283" s="27">
        <v>9692</v>
      </c>
      <c r="I283" s="31">
        <f t="shared" si="25"/>
        <v>9527.5</v>
      </c>
      <c r="K283" s="78">
        <v>2.44</v>
      </c>
      <c r="L283" s="78">
        <v>2.4300000000000002</v>
      </c>
      <c r="M283" s="28">
        <f t="shared" si="29"/>
        <v>2.4350000000000001</v>
      </c>
      <c r="N283" s="28">
        <f t="shared" si="30"/>
        <v>7.0710678118653244E-3</v>
      </c>
      <c r="O283" s="84">
        <v>2.4700000000000002</v>
      </c>
      <c r="P283" s="73">
        <f t="shared" si="31"/>
        <v>77.680421956238803</v>
      </c>
      <c r="T283" s="25" t="s">
        <v>237</v>
      </c>
    </row>
    <row r="284" spans="1:30">
      <c r="A284" s="4" t="s">
        <v>453</v>
      </c>
      <c r="B284" s="21" t="s">
        <v>145</v>
      </c>
      <c r="C284" s="57">
        <v>13</v>
      </c>
      <c r="D284" s="4" t="s">
        <v>21</v>
      </c>
      <c r="E284" s="59">
        <v>42302</v>
      </c>
      <c r="F284" s="4" t="s">
        <v>31</v>
      </c>
      <c r="G284" s="27">
        <v>9363</v>
      </c>
      <c r="H284" s="27">
        <v>9692</v>
      </c>
      <c r="I284" s="31">
        <f t="shared" si="25"/>
        <v>9527.5</v>
      </c>
      <c r="J284" s="78">
        <v>2.64</v>
      </c>
      <c r="K284" s="78">
        <v>2.65</v>
      </c>
      <c r="M284" s="28">
        <f t="shared" si="29"/>
        <v>2.645</v>
      </c>
      <c r="N284" s="28">
        <f t="shared" si="30"/>
        <v>7.0710678118653244E-3</v>
      </c>
      <c r="O284" s="84">
        <v>2.62</v>
      </c>
      <c r="P284" s="73">
        <f t="shared" si="31"/>
        <v>102.14779325008192</v>
      </c>
    </row>
    <row r="285" spans="1:30">
      <c r="A285" s="4" t="s">
        <v>148</v>
      </c>
      <c r="B285" s="21" t="s">
        <v>145</v>
      </c>
      <c r="C285" s="57">
        <v>13</v>
      </c>
      <c r="D285" s="4" t="s">
        <v>21</v>
      </c>
      <c r="E285" s="6">
        <v>42191</v>
      </c>
      <c r="F285" s="4" t="s">
        <v>31</v>
      </c>
      <c r="G285" s="27">
        <v>9363</v>
      </c>
      <c r="H285" s="27">
        <v>9692</v>
      </c>
      <c r="I285" s="31">
        <f t="shared" si="25"/>
        <v>9527.5</v>
      </c>
      <c r="J285" s="78">
        <v>2.52</v>
      </c>
      <c r="K285" s="78">
        <v>2.5299999999999998</v>
      </c>
      <c r="M285" s="28">
        <f t="shared" si="29"/>
        <v>2.5249999999999999</v>
      </c>
      <c r="N285" s="28">
        <f t="shared" si="30"/>
        <v>7.0710678118653244E-3</v>
      </c>
      <c r="P285" s="73">
        <f t="shared" si="31"/>
        <v>87.596181731007292</v>
      </c>
      <c r="T285" s="25" t="s">
        <v>149</v>
      </c>
    </row>
    <row r="286" spans="1:30">
      <c r="A286" s="57" t="s">
        <v>497</v>
      </c>
      <c r="B286" s="68" t="s">
        <v>145</v>
      </c>
      <c r="C286" s="57">
        <v>13</v>
      </c>
      <c r="D286" s="57" t="s">
        <v>21</v>
      </c>
      <c r="E286" s="75">
        <v>42302</v>
      </c>
      <c r="F286" s="57" t="s">
        <v>31</v>
      </c>
      <c r="G286" s="70">
        <v>9363</v>
      </c>
      <c r="H286" s="70">
        <v>9692</v>
      </c>
      <c r="I286" s="71">
        <f t="shared" si="25"/>
        <v>9527.5</v>
      </c>
      <c r="J286" s="81"/>
      <c r="K286" s="81">
        <v>2.27</v>
      </c>
      <c r="L286" s="81">
        <v>2.27</v>
      </c>
      <c r="M286" s="72">
        <f t="shared" si="29"/>
        <v>2.27</v>
      </c>
      <c r="N286" s="72">
        <f t="shared" si="30"/>
        <v>0</v>
      </c>
      <c r="O286" s="84">
        <v>2.4</v>
      </c>
      <c r="P286" s="73">
        <f t="shared" si="31"/>
        <v>61.58083697431406</v>
      </c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</row>
    <row r="287" spans="1:30">
      <c r="A287" s="57" t="s">
        <v>482</v>
      </c>
      <c r="B287" s="68" t="s">
        <v>454</v>
      </c>
      <c r="C287" s="57">
        <v>14</v>
      </c>
      <c r="D287" s="57" t="s">
        <v>21</v>
      </c>
      <c r="E287" s="75">
        <v>42302</v>
      </c>
      <c r="F287" s="57" t="s">
        <v>31</v>
      </c>
      <c r="G287" s="70">
        <v>9692</v>
      </c>
      <c r="H287" s="70">
        <v>10021</v>
      </c>
      <c r="I287" s="71">
        <f t="shared" si="25"/>
        <v>9856.5</v>
      </c>
      <c r="J287" s="81"/>
      <c r="K287" s="81">
        <v>2.39</v>
      </c>
      <c r="L287" s="81">
        <v>2.29</v>
      </c>
      <c r="M287" s="72">
        <f t="shared" si="29"/>
        <v>2.34</v>
      </c>
      <c r="N287" s="72">
        <f t="shared" si="30"/>
        <v>7.0710678118654821E-2</v>
      </c>
      <c r="O287" s="84">
        <v>2.5099999999999998</v>
      </c>
      <c r="P287" s="73">
        <f t="shared" si="31"/>
        <v>68.09331664511916</v>
      </c>
      <c r="Q287" s="58"/>
      <c r="R287" s="58"/>
      <c r="S287" s="58"/>
      <c r="T287" s="58" t="s">
        <v>483</v>
      </c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</row>
    <row r="288" spans="1:30">
      <c r="A288" s="57" t="s">
        <v>489</v>
      </c>
      <c r="B288" s="68" t="s">
        <v>454</v>
      </c>
      <c r="C288" s="57">
        <v>14</v>
      </c>
      <c r="D288" s="57" t="s">
        <v>22</v>
      </c>
      <c r="E288" s="75">
        <v>42302</v>
      </c>
      <c r="F288" s="57" t="s">
        <v>31</v>
      </c>
      <c r="G288" s="70">
        <v>9692</v>
      </c>
      <c r="H288" s="70">
        <v>10021</v>
      </c>
      <c r="I288" s="71">
        <f t="shared" si="25"/>
        <v>9856.5</v>
      </c>
      <c r="J288" s="81">
        <v>2.2799999999999998</v>
      </c>
      <c r="K288" s="81">
        <v>2.19</v>
      </c>
      <c r="L288" s="81"/>
      <c r="M288" s="72">
        <f t="shared" si="29"/>
        <v>2.2349999999999999</v>
      </c>
      <c r="N288" s="72">
        <f t="shared" si="30"/>
        <v>6.3639610306789177E-2</v>
      </c>
      <c r="O288" s="84">
        <v>2.09</v>
      </c>
      <c r="P288" s="73">
        <f t="shared" si="31"/>
        <v>58.49363569120689</v>
      </c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</row>
    <row r="289" spans="1:30">
      <c r="A289" s="57" t="s">
        <v>481</v>
      </c>
      <c r="B289" s="68" t="s">
        <v>454</v>
      </c>
      <c r="C289" s="57">
        <v>14</v>
      </c>
      <c r="D289" s="57" t="s">
        <v>21</v>
      </c>
      <c r="E289" s="75">
        <v>42302</v>
      </c>
      <c r="F289" s="57" t="s">
        <v>31</v>
      </c>
      <c r="G289" s="70">
        <v>9692</v>
      </c>
      <c r="H289" s="70">
        <v>10021</v>
      </c>
      <c r="I289" s="71">
        <f t="shared" si="25"/>
        <v>9856.5</v>
      </c>
      <c r="J289" s="81"/>
      <c r="K289" s="81">
        <v>2.58</v>
      </c>
      <c r="L289" s="81">
        <v>2.64</v>
      </c>
      <c r="M289" s="72">
        <f t="shared" si="29"/>
        <v>2.6100000000000003</v>
      </c>
      <c r="N289" s="72">
        <f t="shared" si="30"/>
        <v>4.2426406871192889E-2</v>
      </c>
      <c r="O289" s="84">
        <v>2.4700000000000002</v>
      </c>
      <c r="P289" s="73">
        <f t="shared" si="31"/>
        <v>97.741742973365078</v>
      </c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</row>
    <row r="290" spans="1:30">
      <c r="A290" s="57" t="s">
        <v>455</v>
      </c>
      <c r="B290" s="68" t="s">
        <v>454</v>
      </c>
      <c r="C290" s="57">
        <v>14</v>
      </c>
      <c r="D290" s="57" t="s">
        <v>21</v>
      </c>
      <c r="E290" s="75">
        <v>42302</v>
      </c>
      <c r="F290" s="57" t="s">
        <v>31</v>
      </c>
      <c r="G290" s="70">
        <v>9692</v>
      </c>
      <c r="H290" s="70">
        <v>10021</v>
      </c>
      <c r="I290" s="71">
        <f t="shared" ref="I290:I353" si="32">AVERAGE(G290:H290)</f>
        <v>9856.5</v>
      </c>
      <c r="J290" s="81">
        <v>2.64</v>
      </c>
      <c r="K290" s="81">
        <v>2.7</v>
      </c>
      <c r="L290" s="81"/>
      <c r="M290" s="72">
        <f t="shared" si="29"/>
        <v>2.67</v>
      </c>
      <c r="N290" s="72">
        <f t="shared" si="30"/>
        <v>4.2426406871192889E-2</v>
      </c>
      <c r="O290" s="84">
        <v>2.54</v>
      </c>
      <c r="P290" s="73">
        <f t="shared" si="31"/>
        <v>105.37856375652099</v>
      </c>
      <c r="Q290" s="58"/>
      <c r="R290" s="58"/>
      <c r="S290" s="58"/>
      <c r="T290" s="74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</row>
    <row r="291" spans="1:30">
      <c r="A291" s="4" t="s">
        <v>488</v>
      </c>
      <c r="B291" s="21" t="s">
        <v>454</v>
      </c>
      <c r="C291" s="57">
        <v>14</v>
      </c>
      <c r="D291" s="4" t="s">
        <v>23</v>
      </c>
      <c r="E291" s="59">
        <v>42302</v>
      </c>
      <c r="F291" s="4" t="s">
        <v>31</v>
      </c>
      <c r="G291" s="27">
        <v>9692</v>
      </c>
      <c r="H291" s="27">
        <v>10021</v>
      </c>
      <c r="I291" s="31">
        <f t="shared" si="32"/>
        <v>9856.5</v>
      </c>
      <c r="J291" s="78">
        <v>2.61</v>
      </c>
      <c r="K291" s="78">
        <v>2.65</v>
      </c>
      <c r="M291" s="28">
        <f t="shared" ref="M291:M322" si="33">AVERAGE(J291:L291)</f>
        <v>2.63</v>
      </c>
      <c r="N291" s="28">
        <f t="shared" ref="N291:N322" si="34">STDEV(J291:L291)</f>
        <v>2.8284271247461926E-2</v>
      </c>
      <c r="O291" s="84">
        <v>2.52</v>
      </c>
      <c r="P291" s="73">
        <f t="shared" ref="P291:P322" si="35">10^((3.31*(LOG(M291)))+0.611)</f>
        <v>100.242878144164</v>
      </c>
      <c r="T291"/>
      <c r="U291"/>
      <c r="V291"/>
      <c r="W291"/>
      <c r="X291"/>
      <c r="Y291"/>
      <c r="Z291"/>
      <c r="AA291"/>
      <c r="AB291"/>
      <c r="AC291"/>
      <c r="AD291"/>
    </row>
    <row r="292" spans="1:30">
      <c r="A292" s="4" t="s">
        <v>487</v>
      </c>
      <c r="B292" s="21" t="s">
        <v>454</v>
      </c>
      <c r="C292" s="57">
        <v>14</v>
      </c>
      <c r="D292" s="4" t="s">
        <v>22</v>
      </c>
      <c r="E292" s="59">
        <v>42302</v>
      </c>
      <c r="F292" s="4" t="s">
        <v>31</v>
      </c>
      <c r="G292" s="27">
        <v>9692</v>
      </c>
      <c r="H292" s="27">
        <v>10021</v>
      </c>
      <c r="I292" s="31">
        <f t="shared" si="32"/>
        <v>9856.5</v>
      </c>
      <c r="J292" s="78">
        <v>2.54</v>
      </c>
      <c r="K292" s="78">
        <v>2.57</v>
      </c>
      <c r="L292" s="78">
        <v>2.59</v>
      </c>
      <c r="M292" s="28">
        <f t="shared" si="33"/>
        <v>2.5666666666666664</v>
      </c>
      <c r="N292" s="28">
        <f t="shared" si="34"/>
        <v>2.5166114784235735E-2</v>
      </c>
      <c r="P292" s="73">
        <f t="shared" si="35"/>
        <v>92.472574147609677</v>
      </c>
      <c r="T292"/>
      <c r="U292"/>
      <c r="V292"/>
      <c r="W292"/>
      <c r="X292"/>
      <c r="Y292"/>
      <c r="Z292"/>
      <c r="AA292"/>
      <c r="AB292"/>
      <c r="AC292"/>
      <c r="AD292"/>
    </row>
    <row r="293" spans="1:30">
      <c r="A293" s="4" t="s">
        <v>456</v>
      </c>
      <c r="B293" s="21" t="s">
        <v>454</v>
      </c>
      <c r="C293" s="57">
        <v>14</v>
      </c>
      <c r="D293" s="4" t="s">
        <v>23</v>
      </c>
      <c r="E293" s="59">
        <v>42302</v>
      </c>
      <c r="F293" s="4" t="s">
        <v>31</v>
      </c>
      <c r="G293" s="27">
        <v>9692</v>
      </c>
      <c r="H293" s="27">
        <v>10021</v>
      </c>
      <c r="I293" s="31">
        <f t="shared" si="32"/>
        <v>9856.5</v>
      </c>
      <c r="K293" s="78">
        <v>2.4300000000000002</v>
      </c>
      <c r="L293" s="78">
        <v>2.46</v>
      </c>
      <c r="M293" s="28">
        <f t="shared" si="33"/>
        <v>2.4450000000000003</v>
      </c>
      <c r="N293" s="28">
        <f t="shared" si="34"/>
        <v>2.1213203435596288E-2</v>
      </c>
      <c r="O293" s="84">
        <v>2.36</v>
      </c>
      <c r="P293" s="73">
        <f t="shared" si="35"/>
        <v>78.741382937850688</v>
      </c>
      <c r="Q293" s="39"/>
      <c r="S293" s="39"/>
    </row>
    <row r="294" spans="1:30">
      <c r="A294" s="4" t="s">
        <v>478</v>
      </c>
      <c r="B294" s="21" t="s">
        <v>454</v>
      </c>
      <c r="C294" s="57">
        <v>14</v>
      </c>
      <c r="D294" s="4" t="s">
        <v>21</v>
      </c>
      <c r="E294" s="59">
        <v>42302</v>
      </c>
      <c r="F294" s="4" t="s">
        <v>31</v>
      </c>
      <c r="G294" s="27">
        <v>9692</v>
      </c>
      <c r="H294" s="27">
        <v>10021</v>
      </c>
      <c r="I294" s="31">
        <f t="shared" si="32"/>
        <v>9856.5</v>
      </c>
      <c r="K294" s="78">
        <v>2.5</v>
      </c>
      <c r="L294" s="78">
        <v>2.5299999999999998</v>
      </c>
      <c r="M294" s="28">
        <f t="shared" si="33"/>
        <v>2.5149999999999997</v>
      </c>
      <c r="N294" s="28">
        <f t="shared" si="34"/>
        <v>2.1213203435596288E-2</v>
      </c>
      <c r="O294" s="84">
        <v>2.6</v>
      </c>
      <c r="P294" s="73">
        <f t="shared" si="35"/>
        <v>86.453134685954439</v>
      </c>
      <c r="Q294" s="39"/>
      <c r="S294" s="39"/>
      <c r="T294"/>
      <c r="U294"/>
      <c r="V294"/>
      <c r="W294"/>
      <c r="X294"/>
      <c r="Y294"/>
      <c r="Z294"/>
      <c r="AA294"/>
      <c r="AB294"/>
      <c r="AC294"/>
      <c r="AD294"/>
    </row>
    <row r="295" spans="1:30">
      <c r="A295" s="4" t="s">
        <v>484</v>
      </c>
      <c r="B295" s="21" t="s">
        <v>454</v>
      </c>
      <c r="C295" s="57">
        <v>14</v>
      </c>
      <c r="D295" s="4" t="s">
        <v>94</v>
      </c>
      <c r="E295" s="59">
        <v>42302</v>
      </c>
      <c r="F295" s="4" t="s">
        <v>31</v>
      </c>
      <c r="G295" s="27">
        <v>9692</v>
      </c>
      <c r="H295" s="27">
        <v>10021</v>
      </c>
      <c r="I295" s="31">
        <f t="shared" si="32"/>
        <v>9856.5</v>
      </c>
      <c r="J295" s="78">
        <v>2.31</v>
      </c>
      <c r="L295" s="78">
        <v>2.29</v>
      </c>
      <c r="M295" s="28">
        <f t="shared" si="33"/>
        <v>2.2999999999999998</v>
      </c>
      <c r="N295" s="28">
        <f t="shared" si="34"/>
        <v>1.4142135623730963E-2</v>
      </c>
      <c r="O295" s="84">
        <v>2.39</v>
      </c>
      <c r="P295" s="73">
        <f t="shared" si="35"/>
        <v>64.316016391088468</v>
      </c>
      <c r="T295"/>
      <c r="U295"/>
      <c r="V295"/>
      <c r="W295"/>
      <c r="X295"/>
      <c r="Y295"/>
      <c r="Z295"/>
      <c r="AA295"/>
      <c r="AB295"/>
      <c r="AC295"/>
      <c r="AD295"/>
    </row>
    <row r="296" spans="1:30">
      <c r="A296" s="4" t="s">
        <v>480</v>
      </c>
      <c r="B296" s="21" t="s">
        <v>454</v>
      </c>
      <c r="C296" s="57">
        <v>14</v>
      </c>
      <c r="D296" s="4" t="s">
        <v>94</v>
      </c>
      <c r="E296" s="59">
        <v>42302</v>
      </c>
      <c r="F296" s="4" t="s">
        <v>31</v>
      </c>
      <c r="G296" s="27">
        <v>9692</v>
      </c>
      <c r="H296" s="27">
        <v>10021</v>
      </c>
      <c r="I296" s="31">
        <f t="shared" si="32"/>
        <v>9856.5</v>
      </c>
      <c r="J296" s="78">
        <v>2.58</v>
      </c>
      <c r="L296" s="78">
        <v>2.56</v>
      </c>
      <c r="M296" s="28">
        <f t="shared" si="33"/>
        <v>2.5700000000000003</v>
      </c>
      <c r="N296" s="28">
        <f t="shared" si="34"/>
        <v>1.4142135623730963E-2</v>
      </c>
      <c r="O296" s="84">
        <v>2.5099999999999998</v>
      </c>
      <c r="P296" s="73">
        <f t="shared" si="35"/>
        <v>92.87068272833146</v>
      </c>
      <c r="T296"/>
      <c r="U296"/>
      <c r="V296"/>
      <c r="W296"/>
      <c r="X296"/>
      <c r="Y296"/>
      <c r="Z296"/>
      <c r="AA296"/>
      <c r="AB296"/>
      <c r="AC296"/>
      <c r="AD296"/>
    </row>
    <row r="297" spans="1:30">
      <c r="A297" s="57" t="s">
        <v>462</v>
      </c>
      <c r="B297" s="68" t="s">
        <v>454</v>
      </c>
      <c r="C297" s="57">
        <v>14</v>
      </c>
      <c r="D297" s="57" t="s">
        <v>23</v>
      </c>
      <c r="E297" s="75">
        <v>42302</v>
      </c>
      <c r="F297" s="57" t="s">
        <v>31</v>
      </c>
      <c r="G297" s="70">
        <v>9692</v>
      </c>
      <c r="H297" s="70">
        <v>10021</v>
      </c>
      <c r="I297" s="71">
        <f t="shared" si="32"/>
        <v>9856.5</v>
      </c>
      <c r="J297" s="81">
        <v>2.39</v>
      </c>
      <c r="K297" s="81"/>
      <c r="L297" s="81">
        <v>2.41</v>
      </c>
      <c r="M297" s="72">
        <f t="shared" si="33"/>
        <v>2.4000000000000004</v>
      </c>
      <c r="N297" s="72">
        <f t="shared" si="34"/>
        <v>1.4142135623730963E-2</v>
      </c>
      <c r="O297" s="84">
        <v>2.64</v>
      </c>
      <c r="P297" s="73">
        <f t="shared" si="35"/>
        <v>74.045592064062333</v>
      </c>
      <c r="Q297" s="58"/>
      <c r="R297" s="58"/>
      <c r="S297" s="58"/>
      <c r="T297" s="74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</row>
    <row r="298" spans="1:30">
      <c r="A298" s="4" t="s">
        <v>486</v>
      </c>
      <c r="B298" s="21" t="s">
        <v>454</v>
      </c>
      <c r="C298" s="57">
        <v>14</v>
      </c>
      <c r="D298" s="4" t="s">
        <v>94</v>
      </c>
      <c r="E298" s="59">
        <v>42302</v>
      </c>
      <c r="F298" s="4" t="s">
        <v>31</v>
      </c>
      <c r="G298" s="27">
        <v>9692</v>
      </c>
      <c r="H298" s="27">
        <v>10021</v>
      </c>
      <c r="I298" s="31">
        <f t="shared" si="32"/>
        <v>9856.5</v>
      </c>
      <c r="K298" s="78">
        <v>2.19</v>
      </c>
      <c r="L298" s="78">
        <v>2.2000000000000002</v>
      </c>
      <c r="M298" s="28">
        <f t="shared" si="33"/>
        <v>2.1950000000000003</v>
      </c>
      <c r="N298" s="28">
        <f t="shared" si="34"/>
        <v>7.0710678118656384E-3</v>
      </c>
      <c r="O298" s="84">
        <v>2.2799999999999998</v>
      </c>
      <c r="P298" s="73">
        <f t="shared" si="35"/>
        <v>55.099578468171011</v>
      </c>
      <c r="Q298" s="39"/>
      <c r="S298" s="39"/>
      <c r="T298"/>
      <c r="U298"/>
      <c r="V298"/>
      <c r="W298"/>
      <c r="X298"/>
      <c r="Y298"/>
      <c r="Z298"/>
      <c r="AA298"/>
      <c r="AB298"/>
      <c r="AC298"/>
      <c r="AD298"/>
    </row>
    <row r="299" spans="1:30">
      <c r="A299" s="4" t="s">
        <v>463</v>
      </c>
      <c r="B299" s="21" t="s">
        <v>454</v>
      </c>
      <c r="C299" s="57">
        <v>14</v>
      </c>
      <c r="D299" s="4" t="s">
        <v>94</v>
      </c>
      <c r="E299" s="59">
        <v>42302</v>
      </c>
      <c r="F299" s="4" t="s">
        <v>31</v>
      </c>
      <c r="G299" s="27">
        <v>9692</v>
      </c>
      <c r="H299" s="27">
        <v>10021</v>
      </c>
      <c r="I299" s="31">
        <f t="shared" si="32"/>
        <v>9856.5</v>
      </c>
      <c r="J299" s="78">
        <v>2.48</v>
      </c>
      <c r="K299" s="78">
        <v>2.4900000000000002</v>
      </c>
      <c r="M299" s="28">
        <f t="shared" si="33"/>
        <v>2.4850000000000003</v>
      </c>
      <c r="N299" s="28">
        <f t="shared" si="34"/>
        <v>7.0710678118656384E-3</v>
      </c>
      <c r="O299" s="84">
        <v>2.5099999999999998</v>
      </c>
      <c r="P299" s="73">
        <f t="shared" si="35"/>
        <v>83.086480153518039</v>
      </c>
    </row>
    <row r="300" spans="1:30">
      <c r="A300" s="4" t="s">
        <v>490</v>
      </c>
      <c r="B300" s="21" t="s">
        <v>454</v>
      </c>
      <c r="C300" s="57">
        <v>14</v>
      </c>
      <c r="D300" s="4" t="s">
        <v>23</v>
      </c>
      <c r="E300" s="59">
        <v>42302</v>
      </c>
      <c r="F300" s="4" t="s">
        <v>31</v>
      </c>
      <c r="G300" s="27">
        <v>9692</v>
      </c>
      <c r="H300" s="27">
        <v>10021</v>
      </c>
      <c r="I300" s="31">
        <f t="shared" si="32"/>
        <v>9856.5</v>
      </c>
      <c r="J300" s="78">
        <v>2.4300000000000002</v>
      </c>
      <c r="K300" s="78">
        <v>2.44</v>
      </c>
      <c r="M300" s="28">
        <f t="shared" si="33"/>
        <v>2.4350000000000001</v>
      </c>
      <c r="N300" s="28">
        <f t="shared" si="34"/>
        <v>7.0710678118653244E-3</v>
      </c>
      <c r="O300" s="84">
        <v>2.37</v>
      </c>
      <c r="P300" s="73">
        <f t="shared" si="35"/>
        <v>77.680421956238803</v>
      </c>
      <c r="T300"/>
      <c r="U300"/>
      <c r="V300"/>
      <c r="W300"/>
      <c r="X300"/>
      <c r="Y300"/>
      <c r="Z300"/>
      <c r="AA300"/>
      <c r="AB300"/>
      <c r="AC300"/>
      <c r="AD300"/>
    </row>
    <row r="301" spans="1:30">
      <c r="A301" s="4" t="s">
        <v>460</v>
      </c>
      <c r="B301" s="21" t="s">
        <v>454</v>
      </c>
      <c r="C301" s="57">
        <v>14</v>
      </c>
      <c r="D301" s="4" t="s">
        <v>21</v>
      </c>
      <c r="E301" s="59">
        <v>42302</v>
      </c>
      <c r="F301" s="4" t="s">
        <v>31</v>
      </c>
      <c r="G301" s="27">
        <v>9692</v>
      </c>
      <c r="H301" s="27">
        <v>10021</v>
      </c>
      <c r="I301" s="31">
        <f t="shared" si="32"/>
        <v>9856.5</v>
      </c>
      <c r="J301" s="78">
        <v>2.68</v>
      </c>
      <c r="L301" s="78">
        <v>2.69</v>
      </c>
      <c r="M301" s="28">
        <f t="shared" si="33"/>
        <v>2.6850000000000001</v>
      </c>
      <c r="N301" s="28">
        <f t="shared" si="34"/>
        <v>7.0710678118653244E-3</v>
      </c>
      <c r="O301" s="84">
        <v>2.64</v>
      </c>
      <c r="P301" s="73">
        <f t="shared" si="35"/>
        <v>107.35087780936044</v>
      </c>
    </row>
    <row r="302" spans="1:30">
      <c r="A302" s="4" t="s">
        <v>479</v>
      </c>
      <c r="B302" s="21" t="s">
        <v>454</v>
      </c>
      <c r="C302" s="57">
        <v>14</v>
      </c>
      <c r="D302" s="4" t="s">
        <v>94</v>
      </c>
      <c r="E302" s="59">
        <v>42302</v>
      </c>
      <c r="F302" s="4" t="s">
        <v>31</v>
      </c>
      <c r="G302" s="27">
        <v>9692</v>
      </c>
      <c r="H302" s="27">
        <v>10021</v>
      </c>
      <c r="I302" s="31">
        <f t="shared" si="32"/>
        <v>9856.5</v>
      </c>
      <c r="J302" s="78">
        <v>2.62</v>
      </c>
      <c r="K302" s="78">
        <v>2.61</v>
      </c>
      <c r="L302" s="78">
        <v>2.61</v>
      </c>
      <c r="M302" s="28">
        <f t="shared" si="33"/>
        <v>2.6133333333333333</v>
      </c>
      <c r="N302" s="28">
        <f t="shared" si="34"/>
        <v>5.7735026918963907E-3</v>
      </c>
      <c r="P302" s="73">
        <f t="shared" si="35"/>
        <v>98.155539481699307</v>
      </c>
      <c r="T302"/>
      <c r="U302"/>
      <c r="V302"/>
      <c r="W302"/>
      <c r="X302"/>
      <c r="Y302"/>
      <c r="Z302"/>
      <c r="AA302"/>
      <c r="AB302"/>
      <c r="AC302"/>
      <c r="AD302"/>
    </row>
    <row r="303" spans="1:30">
      <c r="A303" s="4" t="s">
        <v>459</v>
      </c>
      <c r="B303" s="21" t="s">
        <v>454</v>
      </c>
      <c r="C303" s="57">
        <v>14</v>
      </c>
      <c r="D303" s="4" t="s">
        <v>94</v>
      </c>
      <c r="E303" s="59">
        <v>42302</v>
      </c>
      <c r="F303" s="4" t="s">
        <v>31</v>
      </c>
      <c r="G303" s="27">
        <v>9692</v>
      </c>
      <c r="H303" s="27">
        <v>10021</v>
      </c>
      <c r="I303" s="31">
        <f t="shared" si="32"/>
        <v>9856.5</v>
      </c>
      <c r="J303" s="78">
        <v>2.31</v>
      </c>
      <c r="K303" s="78">
        <v>2.31</v>
      </c>
      <c r="M303" s="28">
        <f t="shared" si="33"/>
        <v>2.31</v>
      </c>
      <c r="N303" s="28">
        <f t="shared" si="34"/>
        <v>0</v>
      </c>
      <c r="O303" s="84">
        <v>2.4300000000000002</v>
      </c>
      <c r="P303" s="73">
        <f t="shared" si="35"/>
        <v>65.246264663379819</v>
      </c>
    </row>
    <row r="304" spans="1:30">
      <c r="A304" s="4" t="s">
        <v>485</v>
      </c>
      <c r="B304" s="21" t="s">
        <v>454</v>
      </c>
      <c r="C304" s="57">
        <v>14</v>
      </c>
      <c r="D304" s="4" t="s">
        <v>23</v>
      </c>
      <c r="E304" s="59">
        <v>42302</v>
      </c>
      <c r="F304" s="4" t="s">
        <v>31</v>
      </c>
      <c r="G304" s="27">
        <v>9692</v>
      </c>
      <c r="H304" s="27">
        <v>10021</v>
      </c>
      <c r="I304" s="31">
        <f t="shared" si="32"/>
        <v>9856.5</v>
      </c>
      <c r="K304" s="78">
        <v>2.56</v>
      </c>
      <c r="L304" s="78">
        <v>2.56</v>
      </c>
      <c r="M304" s="28">
        <f t="shared" si="33"/>
        <v>2.56</v>
      </c>
      <c r="N304" s="28">
        <f t="shared" si="34"/>
        <v>0</v>
      </c>
      <c r="O304" s="84">
        <v>2.44</v>
      </c>
      <c r="P304" s="73">
        <f t="shared" si="35"/>
        <v>91.679932565690308</v>
      </c>
      <c r="T304"/>
      <c r="U304"/>
      <c r="V304"/>
      <c r="W304"/>
      <c r="X304"/>
      <c r="Y304"/>
      <c r="Z304"/>
      <c r="AA304"/>
      <c r="AB304"/>
      <c r="AC304"/>
      <c r="AD304"/>
    </row>
    <row r="305" spans="1:30">
      <c r="A305" s="4" t="s">
        <v>461</v>
      </c>
      <c r="B305" s="21" t="s">
        <v>454</v>
      </c>
      <c r="C305" s="57">
        <v>14</v>
      </c>
      <c r="D305" s="4" t="s">
        <v>23</v>
      </c>
      <c r="E305" s="59">
        <v>42302</v>
      </c>
      <c r="F305" s="4" t="s">
        <v>31</v>
      </c>
      <c r="G305" s="27">
        <v>9692</v>
      </c>
      <c r="H305" s="27">
        <v>10021</v>
      </c>
      <c r="I305" s="31">
        <f t="shared" si="32"/>
        <v>9856.5</v>
      </c>
      <c r="J305" s="78">
        <v>2.71</v>
      </c>
      <c r="K305" s="78">
        <v>2.71</v>
      </c>
      <c r="M305" s="28">
        <f t="shared" si="33"/>
        <v>2.71</v>
      </c>
      <c r="N305" s="28">
        <f t="shared" si="34"/>
        <v>0</v>
      </c>
      <c r="O305" s="84">
        <v>2.66</v>
      </c>
      <c r="P305" s="73">
        <f t="shared" si="35"/>
        <v>110.69508874802516</v>
      </c>
    </row>
    <row r="306" spans="1:30">
      <c r="A306" s="4" t="s">
        <v>464</v>
      </c>
      <c r="B306" s="21" t="s">
        <v>454</v>
      </c>
      <c r="C306" s="57">
        <v>14</v>
      </c>
      <c r="D306" s="4" t="s">
        <v>23</v>
      </c>
      <c r="E306" s="59">
        <v>42302</v>
      </c>
      <c r="F306" s="4" t="s">
        <v>31</v>
      </c>
      <c r="G306" s="27">
        <v>9692</v>
      </c>
      <c r="H306" s="27">
        <v>10021</v>
      </c>
      <c r="I306" s="31">
        <f t="shared" si="32"/>
        <v>9856.5</v>
      </c>
      <c r="K306" s="78">
        <v>2.29</v>
      </c>
      <c r="L306" s="78">
        <v>2.29</v>
      </c>
      <c r="M306" s="28">
        <f t="shared" si="33"/>
        <v>2.29</v>
      </c>
      <c r="N306" s="28">
        <f t="shared" si="34"/>
        <v>0</v>
      </c>
      <c r="O306" s="84">
        <v>2.25</v>
      </c>
      <c r="P306" s="73">
        <f t="shared" si="35"/>
        <v>63.395064281510365</v>
      </c>
    </row>
    <row r="307" spans="1:30">
      <c r="A307" s="4" t="s">
        <v>458</v>
      </c>
      <c r="B307" s="21" t="s">
        <v>454</v>
      </c>
      <c r="C307" s="57">
        <v>14</v>
      </c>
      <c r="D307" s="4" t="s">
        <v>94</v>
      </c>
      <c r="E307" s="59">
        <v>42302</v>
      </c>
      <c r="F307" s="4" t="s">
        <v>31</v>
      </c>
      <c r="G307" s="27">
        <v>9692</v>
      </c>
      <c r="H307" s="27">
        <v>10021</v>
      </c>
      <c r="I307" s="31">
        <f t="shared" si="32"/>
        <v>9856.5</v>
      </c>
      <c r="J307" s="78">
        <v>2.54</v>
      </c>
      <c r="L307" s="78">
        <v>2.54</v>
      </c>
      <c r="M307" s="28">
        <f t="shared" si="33"/>
        <v>2.54</v>
      </c>
      <c r="N307" s="28">
        <f t="shared" si="34"/>
        <v>0</v>
      </c>
      <c r="O307" s="84">
        <v>2.5099999999999998</v>
      </c>
      <c r="P307" s="73">
        <f t="shared" si="35"/>
        <v>89.330466510741147</v>
      </c>
      <c r="R307" s="92"/>
    </row>
    <row r="308" spans="1:30">
      <c r="A308" s="4" t="s">
        <v>457</v>
      </c>
      <c r="B308" s="21" t="s">
        <v>454</v>
      </c>
      <c r="C308" s="57">
        <v>14</v>
      </c>
      <c r="D308" s="4" t="s">
        <v>21</v>
      </c>
      <c r="E308" s="59">
        <v>42302</v>
      </c>
      <c r="F308" s="4" t="s">
        <v>31</v>
      </c>
      <c r="G308" s="27">
        <v>9692</v>
      </c>
      <c r="H308" s="27">
        <v>10021</v>
      </c>
      <c r="I308" s="31">
        <f t="shared" si="32"/>
        <v>9856.5</v>
      </c>
      <c r="J308" s="78">
        <v>2.6</v>
      </c>
      <c r="K308" s="78">
        <v>2.6</v>
      </c>
      <c r="L308" s="78">
        <v>2.6</v>
      </c>
      <c r="M308" s="28">
        <f t="shared" si="33"/>
        <v>2.6</v>
      </c>
      <c r="N308" s="28">
        <f t="shared" si="34"/>
        <v>0</v>
      </c>
      <c r="P308" s="73">
        <f t="shared" si="35"/>
        <v>96.507659172657284</v>
      </c>
      <c r="R308" s="92"/>
    </row>
    <row r="309" spans="1:30">
      <c r="A309" s="57" t="s">
        <v>180</v>
      </c>
      <c r="B309" s="68" t="s">
        <v>13</v>
      </c>
      <c r="C309" s="57">
        <v>15</v>
      </c>
      <c r="D309" s="57" t="s">
        <v>22</v>
      </c>
      <c r="E309" s="69">
        <v>42191</v>
      </c>
      <c r="F309" s="57" t="s">
        <v>31</v>
      </c>
      <c r="G309" s="70">
        <v>10021</v>
      </c>
      <c r="H309" s="70">
        <v>10351</v>
      </c>
      <c r="I309" s="71">
        <f t="shared" si="32"/>
        <v>10186</v>
      </c>
      <c r="J309" s="81"/>
      <c r="K309" s="81">
        <v>2.1</v>
      </c>
      <c r="L309" s="81">
        <v>2.23</v>
      </c>
      <c r="M309" s="72">
        <f t="shared" si="33"/>
        <v>2.165</v>
      </c>
      <c r="N309" s="72">
        <f t="shared" si="34"/>
        <v>9.1923881554251102E-2</v>
      </c>
      <c r="P309" s="73">
        <f t="shared" si="35"/>
        <v>52.646032953724003</v>
      </c>
      <c r="Q309" s="58"/>
      <c r="S309" s="58"/>
      <c r="T309" s="74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</row>
    <row r="310" spans="1:30">
      <c r="A310" s="57" t="s">
        <v>54</v>
      </c>
      <c r="B310" s="68" t="s">
        <v>13</v>
      </c>
      <c r="C310" s="57">
        <v>15</v>
      </c>
      <c r="D310" s="57" t="s">
        <v>16</v>
      </c>
      <c r="E310" s="69">
        <v>42186</v>
      </c>
      <c r="F310" s="69" t="s">
        <v>31</v>
      </c>
      <c r="G310" s="70">
        <v>10021</v>
      </c>
      <c r="H310" s="70">
        <v>10351</v>
      </c>
      <c r="I310" s="71">
        <f t="shared" si="32"/>
        <v>10186</v>
      </c>
      <c r="J310" s="81">
        <v>2.4</v>
      </c>
      <c r="K310" s="81">
        <v>2.5299999999999998</v>
      </c>
      <c r="L310" s="81"/>
      <c r="M310" s="72">
        <f t="shared" si="33"/>
        <v>2.4649999999999999</v>
      </c>
      <c r="N310" s="72">
        <f t="shared" si="34"/>
        <v>9.1923881554251102E-2</v>
      </c>
      <c r="P310" s="73">
        <f t="shared" si="35"/>
        <v>80.893572795805753</v>
      </c>
      <c r="Q310" s="58"/>
      <c r="S310" s="58"/>
      <c r="T310" s="74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</row>
    <row r="311" spans="1:30">
      <c r="A311" s="57" t="s">
        <v>181</v>
      </c>
      <c r="B311" s="68" t="s">
        <v>13</v>
      </c>
      <c r="C311" s="57">
        <v>15</v>
      </c>
      <c r="D311" s="57" t="s">
        <v>16</v>
      </c>
      <c r="E311" s="69">
        <v>42191</v>
      </c>
      <c r="F311" s="57" t="s">
        <v>31</v>
      </c>
      <c r="G311" s="70">
        <v>10021</v>
      </c>
      <c r="H311" s="70">
        <v>10351</v>
      </c>
      <c r="I311" s="71">
        <f t="shared" si="32"/>
        <v>10186</v>
      </c>
      <c r="J311" s="81">
        <v>2.63</v>
      </c>
      <c r="K311" s="81"/>
      <c r="L311" s="81">
        <v>2.71</v>
      </c>
      <c r="M311" s="72">
        <f t="shared" si="33"/>
        <v>2.67</v>
      </c>
      <c r="N311" s="72">
        <f t="shared" si="34"/>
        <v>5.6568542494923851E-2</v>
      </c>
      <c r="O311" s="84">
        <v>2.5499999999999998</v>
      </c>
      <c r="P311" s="73">
        <f t="shared" si="35"/>
        <v>105.37856375652099</v>
      </c>
      <c r="Q311" s="58"/>
      <c r="S311" s="58"/>
      <c r="T311" s="74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</row>
    <row r="312" spans="1:30">
      <c r="A312" s="4" t="s">
        <v>93</v>
      </c>
      <c r="B312" s="21" t="s">
        <v>13</v>
      </c>
      <c r="C312" s="57">
        <v>15</v>
      </c>
      <c r="D312" s="4" t="s">
        <v>94</v>
      </c>
      <c r="E312" s="6">
        <v>42187</v>
      </c>
      <c r="F312" s="4" t="s">
        <v>31</v>
      </c>
      <c r="G312" s="27">
        <v>10021</v>
      </c>
      <c r="H312" s="27">
        <v>10351</v>
      </c>
      <c r="I312" s="31">
        <f t="shared" si="32"/>
        <v>10186</v>
      </c>
      <c r="J312" s="78">
        <v>2.79</v>
      </c>
      <c r="K312" s="78">
        <v>2.84</v>
      </c>
      <c r="L312" s="78">
        <v>2.73</v>
      </c>
      <c r="M312" s="28">
        <f t="shared" si="33"/>
        <v>2.7866666666666666</v>
      </c>
      <c r="N312" s="28">
        <f t="shared" si="34"/>
        <v>5.5075705472860961E-2</v>
      </c>
      <c r="P312" s="73">
        <f t="shared" si="35"/>
        <v>121.40356088324799</v>
      </c>
    </row>
    <row r="313" spans="1:30">
      <c r="A313" s="4" t="s">
        <v>99</v>
      </c>
      <c r="B313" s="21" t="s">
        <v>13</v>
      </c>
      <c r="C313" s="57">
        <v>15</v>
      </c>
      <c r="D313" s="4" t="s">
        <v>94</v>
      </c>
      <c r="E313" s="6">
        <v>42187</v>
      </c>
      <c r="F313" s="4" t="s">
        <v>31</v>
      </c>
      <c r="G313" s="27">
        <v>10021</v>
      </c>
      <c r="H313" s="27">
        <v>10351</v>
      </c>
      <c r="I313" s="31">
        <f t="shared" si="32"/>
        <v>10186</v>
      </c>
      <c r="J313" s="78">
        <v>2.4700000000000002</v>
      </c>
      <c r="K313" s="78">
        <v>2.4</v>
      </c>
      <c r="M313" s="28">
        <f t="shared" si="33"/>
        <v>2.4350000000000001</v>
      </c>
      <c r="N313" s="28">
        <f t="shared" si="34"/>
        <v>4.9497474683058526E-2</v>
      </c>
      <c r="P313" s="73">
        <f t="shared" si="35"/>
        <v>77.680421956238803</v>
      </c>
      <c r="Q313" s="39"/>
      <c r="S313" s="39"/>
    </row>
    <row r="314" spans="1:30">
      <c r="A314" s="4" t="s">
        <v>176</v>
      </c>
      <c r="B314" s="21" t="s">
        <v>13</v>
      </c>
      <c r="C314" s="57">
        <v>15</v>
      </c>
      <c r="D314" s="4" t="s">
        <v>22</v>
      </c>
      <c r="E314" s="6">
        <v>42191</v>
      </c>
      <c r="F314" s="4" t="s">
        <v>31</v>
      </c>
      <c r="G314" s="27">
        <v>10021</v>
      </c>
      <c r="H314" s="27">
        <v>10351</v>
      </c>
      <c r="I314" s="31">
        <f t="shared" si="32"/>
        <v>10186</v>
      </c>
      <c r="J314" s="78">
        <v>2.1800000000000002</v>
      </c>
      <c r="L314" s="78">
        <v>2.12</v>
      </c>
      <c r="M314" s="28">
        <f t="shared" si="33"/>
        <v>2.1500000000000004</v>
      </c>
      <c r="N314" s="28">
        <f t="shared" si="34"/>
        <v>4.2426406871192889E-2</v>
      </c>
      <c r="O314" s="84">
        <v>2.04</v>
      </c>
      <c r="P314" s="73">
        <f t="shared" si="35"/>
        <v>51.448332379271569</v>
      </c>
    </row>
    <row r="315" spans="1:30">
      <c r="A315" s="57" t="s">
        <v>63</v>
      </c>
      <c r="B315" s="68" t="s">
        <v>13</v>
      </c>
      <c r="C315" s="57">
        <v>15</v>
      </c>
      <c r="D315" s="57" t="s">
        <v>16</v>
      </c>
      <c r="E315" s="69">
        <v>42187</v>
      </c>
      <c r="F315" s="69" t="s">
        <v>31</v>
      </c>
      <c r="G315" s="70">
        <v>10021</v>
      </c>
      <c r="H315" s="70">
        <v>10351</v>
      </c>
      <c r="I315" s="71">
        <f t="shared" si="32"/>
        <v>10186</v>
      </c>
      <c r="J315" s="81"/>
      <c r="K315" s="81">
        <v>2.44</v>
      </c>
      <c r="L315" s="81">
        <v>2.5</v>
      </c>
      <c r="M315" s="72">
        <f t="shared" si="33"/>
        <v>2.4699999999999998</v>
      </c>
      <c r="N315" s="72">
        <f t="shared" si="34"/>
        <v>4.2426406871192889E-2</v>
      </c>
      <c r="O315" s="84">
        <v>2.62</v>
      </c>
      <c r="P315" s="73">
        <f t="shared" si="35"/>
        <v>81.437965461622241</v>
      </c>
      <c r="Q315" s="58"/>
      <c r="R315" s="58"/>
      <c r="S315" s="58"/>
      <c r="T315" s="74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</row>
    <row r="316" spans="1:30">
      <c r="A316" s="4" t="s">
        <v>91</v>
      </c>
      <c r="B316" s="21" t="s">
        <v>13</v>
      </c>
      <c r="C316" s="57">
        <v>15</v>
      </c>
      <c r="D316" s="4" t="s">
        <v>22</v>
      </c>
      <c r="E316" s="6">
        <v>42187</v>
      </c>
      <c r="F316" s="4" t="s">
        <v>31</v>
      </c>
      <c r="G316" s="27">
        <v>10021</v>
      </c>
      <c r="H316" s="27">
        <v>10351</v>
      </c>
      <c r="I316" s="31">
        <f t="shared" si="32"/>
        <v>10186</v>
      </c>
      <c r="J316" s="78">
        <v>2.67</v>
      </c>
      <c r="L316" s="78">
        <v>2.61</v>
      </c>
      <c r="M316" s="28">
        <f t="shared" si="33"/>
        <v>2.6399999999999997</v>
      </c>
      <c r="N316" s="28">
        <f t="shared" si="34"/>
        <v>4.2426406871192889E-2</v>
      </c>
      <c r="P316" s="73">
        <f t="shared" si="35"/>
        <v>101.51003977332563</v>
      </c>
      <c r="T316" s="25" t="s">
        <v>276</v>
      </c>
    </row>
    <row r="317" spans="1:30">
      <c r="A317" s="4" t="s">
        <v>98</v>
      </c>
      <c r="B317" s="21" t="s">
        <v>13</v>
      </c>
      <c r="C317" s="57">
        <v>15</v>
      </c>
      <c r="D317" s="4" t="s">
        <v>94</v>
      </c>
      <c r="E317" s="6">
        <v>42187</v>
      </c>
      <c r="F317" s="4" t="s">
        <v>31</v>
      </c>
      <c r="G317" s="27">
        <v>10021</v>
      </c>
      <c r="H317" s="27">
        <v>10351</v>
      </c>
      <c r="I317" s="31">
        <f t="shared" si="32"/>
        <v>10186</v>
      </c>
      <c r="J317" s="78">
        <v>2.59</v>
      </c>
      <c r="K317" s="78">
        <v>2.64</v>
      </c>
      <c r="M317" s="28">
        <f t="shared" si="33"/>
        <v>2.6150000000000002</v>
      </c>
      <c r="N317" s="28">
        <f t="shared" si="34"/>
        <v>3.5355339059327563E-2</v>
      </c>
      <c r="O317" s="84">
        <v>2.5099999999999998</v>
      </c>
      <c r="P317" s="73">
        <f t="shared" si="35"/>
        <v>98.362895490750162</v>
      </c>
    </row>
    <row r="318" spans="1:30">
      <c r="A318" s="57" t="s">
        <v>97</v>
      </c>
      <c r="B318" s="68" t="s">
        <v>13</v>
      </c>
      <c r="C318" s="57">
        <v>15</v>
      </c>
      <c r="D318" s="57" t="s">
        <v>21</v>
      </c>
      <c r="E318" s="69">
        <v>42187</v>
      </c>
      <c r="F318" s="57" t="s">
        <v>31</v>
      </c>
      <c r="G318" s="70">
        <v>10021</v>
      </c>
      <c r="H318" s="70">
        <v>10351</v>
      </c>
      <c r="I318" s="71">
        <f t="shared" si="32"/>
        <v>10186</v>
      </c>
      <c r="J318" s="81">
        <v>2.5099999999999998</v>
      </c>
      <c r="K318" s="81">
        <v>2.56</v>
      </c>
      <c r="L318" s="81"/>
      <c r="M318" s="72">
        <f t="shared" si="33"/>
        <v>2.5350000000000001</v>
      </c>
      <c r="N318" s="72">
        <f t="shared" si="34"/>
        <v>3.5355339059327563E-2</v>
      </c>
      <c r="O318" s="84">
        <v>2.41</v>
      </c>
      <c r="P318" s="73">
        <f t="shared" si="35"/>
        <v>88.749733934701709</v>
      </c>
      <c r="Q318" s="58"/>
      <c r="R318" s="58"/>
      <c r="S318" s="58"/>
      <c r="T318" s="74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</row>
    <row r="319" spans="1:30">
      <c r="A319" s="4" t="s">
        <v>9</v>
      </c>
      <c r="B319" s="21" t="s">
        <v>13</v>
      </c>
      <c r="C319" s="57">
        <v>15</v>
      </c>
      <c r="D319" s="4" t="s">
        <v>16</v>
      </c>
      <c r="E319" s="6">
        <v>42187</v>
      </c>
      <c r="F319" s="6" t="s">
        <v>31</v>
      </c>
      <c r="G319" s="27">
        <v>10021</v>
      </c>
      <c r="H319" s="27">
        <v>10351</v>
      </c>
      <c r="I319" s="31">
        <f t="shared" si="32"/>
        <v>10186</v>
      </c>
      <c r="K319" s="78">
        <v>2.66</v>
      </c>
      <c r="L319" s="78">
        <v>2.61</v>
      </c>
      <c r="M319" s="28">
        <f t="shared" si="33"/>
        <v>2.6349999999999998</v>
      </c>
      <c r="N319" s="28">
        <f t="shared" si="34"/>
        <v>3.5355339059327563E-2</v>
      </c>
      <c r="P319" s="73">
        <f t="shared" si="35"/>
        <v>100.87507037316401</v>
      </c>
      <c r="T319" s="25" t="s">
        <v>269</v>
      </c>
    </row>
    <row r="320" spans="1:30">
      <c r="A320" s="4" t="s">
        <v>177</v>
      </c>
      <c r="B320" s="21" t="s">
        <v>13</v>
      </c>
      <c r="C320" s="57">
        <v>15</v>
      </c>
      <c r="D320" s="4" t="s">
        <v>22</v>
      </c>
      <c r="E320" s="6">
        <v>42191</v>
      </c>
      <c r="F320" s="4" t="s">
        <v>31</v>
      </c>
      <c r="G320" s="27">
        <v>10021</v>
      </c>
      <c r="H320" s="27">
        <v>10351</v>
      </c>
      <c r="I320" s="31">
        <f t="shared" si="32"/>
        <v>10186</v>
      </c>
      <c r="J320" s="78">
        <v>2.2400000000000002</v>
      </c>
      <c r="L320" s="78">
        <v>2.29</v>
      </c>
      <c r="M320" s="28">
        <f t="shared" si="33"/>
        <v>2.2650000000000001</v>
      </c>
      <c r="N320" s="28">
        <f t="shared" si="34"/>
        <v>3.5355339059327251E-2</v>
      </c>
      <c r="P320" s="73">
        <f t="shared" si="35"/>
        <v>61.133007661036373</v>
      </c>
      <c r="T320" s="25" t="s">
        <v>275</v>
      </c>
    </row>
    <row r="321" spans="1:30">
      <c r="A321" s="4" t="s">
        <v>175</v>
      </c>
      <c r="B321" s="21" t="s">
        <v>13</v>
      </c>
      <c r="C321" s="57">
        <v>15</v>
      </c>
      <c r="D321" s="4" t="s">
        <v>22</v>
      </c>
      <c r="E321" s="6">
        <v>42191</v>
      </c>
      <c r="F321" s="4" t="s">
        <v>31</v>
      </c>
      <c r="G321" s="27">
        <v>10021</v>
      </c>
      <c r="H321" s="27">
        <v>10351</v>
      </c>
      <c r="I321" s="31">
        <f t="shared" si="32"/>
        <v>10186</v>
      </c>
      <c r="J321" s="78">
        <v>2.38</v>
      </c>
      <c r="K321" s="78">
        <v>2.42</v>
      </c>
      <c r="M321" s="28">
        <f t="shared" si="33"/>
        <v>2.4</v>
      </c>
      <c r="N321" s="28">
        <f t="shared" si="34"/>
        <v>2.8284271247461926E-2</v>
      </c>
      <c r="O321" s="84">
        <v>2.2999999999999998</v>
      </c>
      <c r="P321" s="73">
        <f t="shared" si="35"/>
        <v>74.045592064062333</v>
      </c>
    </row>
    <row r="322" spans="1:30">
      <c r="A322" s="4" t="s">
        <v>11</v>
      </c>
      <c r="B322" s="21" t="s">
        <v>13</v>
      </c>
      <c r="C322" s="57">
        <v>15</v>
      </c>
      <c r="D322" s="4" t="s">
        <v>16</v>
      </c>
      <c r="E322" s="6">
        <v>42187</v>
      </c>
      <c r="F322" s="6" t="s">
        <v>31</v>
      </c>
      <c r="G322" s="27">
        <v>10021</v>
      </c>
      <c r="H322" s="27">
        <v>10351</v>
      </c>
      <c r="I322" s="31">
        <f t="shared" si="32"/>
        <v>10186</v>
      </c>
      <c r="J322" s="78">
        <v>2.48</v>
      </c>
      <c r="L322" s="78">
        <v>2.52</v>
      </c>
      <c r="M322" s="28">
        <f t="shared" si="33"/>
        <v>2.5</v>
      </c>
      <c r="N322" s="28">
        <f t="shared" si="34"/>
        <v>2.8284271247461926E-2</v>
      </c>
      <c r="O322" s="84">
        <v>2.4</v>
      </c>
      <c r="P322" s="73">
        <f t="shared" si="35"/>
        <v>84.758142159370664</v>
      </c>
    </row>
    <row r="323" spans="1:30">
      <c r="A323" s="4" t="s">
        <v>100</v>
      </c>
      <c r="B323" s="21" t="s">
        <v>13</v>
      </c>
      <c r="C323" s="57">
        <v>15</v>
      </c>
      <c r="D323" s="4" t="s">
        <v>94</v>
      </c>
      <c r="E323" s="6">
        <v>42187</v>
      </c>
      <c r="F323" s="4" t="s">
        <v>31</v>
      </c>
      <c r="G323" s="27">
        <v>10021</v>
      </c>
      <c r="H323" s="27">
        <v>10351</v>
      </c>
      <c r="I323" s="31">
        <f t="shared" si="32"/>
        <v>10186</v>
      </c>
      <c r="J323" s="78">
        <v>2.7</v>
      </c>
      <c r="K323" s="78">
        <v>2.66</v>
      </c>
      <c r="M323" s="28">
        <f t="shared" ref="M323:M354" si="36">AVERAGE(J323:L323)</f>
        <v>2.68</v>
      </c>
      <c r="N323" s="28">
        <f t="shared" ref="N323:N352" si="37">STDEV(J323:L323)</f>
        <v>2.8284271247461926E-2</v>
      </c>
      <c r="O323" s="84">
        <v>2.58</v>
      </c>
      <c r="P323" s="73">
        <f t="shared" ref="P323:P354" si="38">10^((3.31*(LOG(M323)))+0.611)</f>
        <v>106.69060263871015</v>
      </c>
    </row>
    <row r="324" spans="1:30">
      <c r="A324" s="4" t="s">
        <v>95</v>
      </c>
      <c r="B324" s="21" t="s">
        <v>13</v>
      </c>
      <c r="C324" s="57">
        <v>15</v>
      </c>
      <c r="D324" s="4" t="s">
        <v>21</v>
      </c>
      <c r="E324" s="6">
        <v>42187</v>
      </c>
      <c r="F324" s="4" t="s">
        <v>31</v>
      </c>
      <c r="G324" s="27">
        <v>10021</v>
      </c>
      <c r="H324" s="27">
        <v>10351</v>
      </c>
      <c r="I324" s="31">
        <f t="shared" si="32"/>
        <v>10186</v>
      </c>
      <c r="K324" s="78">
        <v>2.3199999999999998</v>
      </c>
      <c r="L324" s="78">
        <v>2.36</v>
      </c>
      <c r="M324" s="28">
        <f t="shared" si="36"/>
        <v>2.34</v>
      </c>
      <c r="N324" s="28">
        <f t="shared" si="37"/>
        <v>2.8284271247461926E-2</v>
      </c>
      <c r="O324" s="84">
        <v>2.4</v>
      </c>
      <c r="P324" s="73">
        <f t="shared" si="38"/>
        <v>68.09331664511916</v>
      </c>
    </row>
    <row r="325" spans="1:30">
      <c r="A325" s="4" t="s">
        <v>301</v>
      </c>
      <c r="B325" s="21" t="s">
        <v>13</v>
      </c>
      <c r="C325" s="57">
        <v>15</v>
      </c>
      <c r="D325" s="4" t="s">
        <v>302</v>
      </c>
      <c r="E325" s="6">
        <v>42199</v>
      </c>
      <c r="F325" s="4" t="s">
        <v>31</v>
      </c>
      <c r="G325" s="27">
        <v>10021</v>
      </c>
      <c r="H325" s="27">
        <v>10351</v>
      </c>
      <c r="I325" s="31">
        <f t="shared" si="32"/>
        <v>10186</v>
      </c>
      <c r="K325" s="78">
        <v>2.2000000000000002</v>
      </c>
      <c r="L325" s="78">
        <v>2.16</v>
      </c>
      <c r="M325" s="28">
        <f t="shared" si="36"/>
        <v>2.1800000000000002</v>
      </c>
      <c r="N325" s="28">
        <f t="shared" si="37"/>
        <v>2.8284271247461926E-2</v>
      </c>
      <c r="P325" s="73">
        <f t="shared" si="38"/>
        <v>53.863056461139969</v>
      </c>
      <c r="T325" s="43" t="s">
        <v>70</v>
      </c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>
      <c r="A326" s="4" t="s">
        <v>64</v>
      </c>
      <c r="B326" s="21" t="s">
        <v>13</v>
      </c>
      <c r="C326" s="57">
        <v>15</v>
      </c>
      <c r="D326" s="4" t="s">
        <v>56</v>
      </c>
      <c r="E326" s="6">
        <v>42187</v>
      </c>
      <c r="F326" s="6" t="s">
        <v>31</v>
      </c>
      <c r="G326" s="27">
        <v>10021</v>
      </c>
      <c r="H326" s="27">
        <v>10351</v>
      </c>
      <c r="I326" s="31">
        <f t="shared" si="32"/>
        <v>10186</v>
      </c>
      <c r="J326" s="78">
        <v>2.46</v>
      </c>
      <c r="L326" s="78">
        <v>2.4900000000000002</v>
      </c>
      <c r="M326" s="28">
        <f t="shared" si="36"/>
        <v>2.4750000000000001</v>
      </c>
      <c r="N326" s="28">
        <f t="shared" si="37"/>
        <v>2.12132034355966E-2</v>
      </c>
      <c r="O326" s="84">
        <v>2.39</v>
      </c>
      <c r="P326" s="73">
        <f t="shared" si="38"/>
        <v>81.984909730128834</v>
      </c>
      <c r="Q326" s="39"/>
      <c r="S326" s="39"/>
    </row>
    <row r="327" spans="1:30">
      <c r="A327" s="4" t="s">
        <v>175</v>
      </c>
      <c r="B327" s="21" t="s">
        <v>13</v>
      </c>
      <c r="C327" s="57">
        <v>15</v>
      </c>
      <c r="D327" s="4" t="s">
        <v>23</v>
      </c>
      <c r="E327" s="6">
        <v>42199</v>
      </c>
      <c r="F327" s="4" t="s">
        <v>31</v>
      </c>
      <c r="G327" s="27">
        <v>10021</v>
      </c>
      <c r="H327" s="27">
        <v>10351</v>
      </c>
      <c r="I327" s="31">
        <f t="shared" si="32"/>
        <v>10186</v>
      </c>
      <c r="K327" s="78">
        <v>2.59</v>
      </c>
      <c r="L327" s="78">
        <v>2.62</v>
      </c>
      <c r="M327" s="28">
        <f t="shared" si="36"/>
        <v>2.605</v>
      </c>
      <c r="N327" s="28">
        <f t="shared" si="37"/>
        <v>2.12132034355966E-2</v>
      </c>
      <c r="P327" s="73">
        <f t="shared" si="38"/>
        <v>97.123333160996566</v>
      </c>
      <c r="T327" s="43" t="s">
        <v>70</v>
      </c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>
      <c r="A328" s="4" t="s">
        <v>173</v>
      </c>
      <c r="B328" s="21" t="s">
        <v>13</v>
      </c>
      <c r="C328" s="57">
        <v>15</v>
      </c>
      <c r="D328" s="4" t="s">
        <v>94</v>
      </c>
      <c r="E328" s="6">
        <v>42191</v>
      </c>
      <c r="F328" s="4" t="s">
        <v>31</v>
      </c>
      <c r="G328" s="27">
        <v>10021</v>
      </c>
      <c r="H328" s="27">
        <v>10351</v>
      </c>
      <c r="I328" s="31">
        <f t="shared" si="32"/>
        <v>10186</v>
      </c>
      <c r="J328" s="78">
        <v>2.31</v>
      </c>
      <c r="K328" s="78">
        <v>2.34</v>
      </c>
      <c r="M328" s="28">
        <f t="shared" si="36"/>
        <v>2.3250000000000002</v>
      </c>
      <c r="N328" s="28">
        <f t="shared" si="37"/>
        <v>2.1213203435596288E-2</v>
      </c>
      <c r="P328" s="73">
        <f t="shared" si="38"/>
        <v>66.659183297343105</v>
      </c>
      <c r="T328" s="25" t="s">
        <v>174</v>
      </c>
    </row>
    <row r="329" spans="1:30">
      <c r="A329" s="4" t="s">
        <v>96</v>
      </c>
      <c r="B329" s="21" t="s">
        <v>13</v>
      </c>
      <c r="C329" s="57">
        <v>15</v>
      </c>
      <c r="D329" s="4" t="s">
        <v>94</v>
      </c>
      <c r="E329" s="6">
        <v>42187</v>
      </c>
      <c r="F329" s="4" t="s">
        <v>31</v>
      </c>
      <c r="G329" s="27">
        <v>10021</v>
      </c>
      <c r="H329" s="27">
        <v>10351</v>
      </c>
      <c r="I329" s="31">
        <f t="shared" si="32"/>
        <v>10186</v>
      </c>
      <c r="J329" s="78">
        <v>2.75</v>
      </c>
      <c r="K329" s="78">
        <v>2.72</v>
      </c>
      <c r="M329" s="28">
        <f t="shared" si="36"/>
        <v>2.7350000000000003</v>
      </c>
      <c r="N329" s="28">
        <f t="shared" si="37"/>
        <v>2.1213203435596288E-2</v>
      </c>
      <c r="P329" s="73">
        <f t="shared" si="38"/>
        <v>114.11132928831576</v>
      </c>
    </row>
    <row r="330" spans="1:30">
      <c r="A330" s="4" t="s">
        <v>8</v>
      </c>
      <c r="B330" s="21" t="s">
        <v>13</v>
      </c>
      <c r="C330" s="57">
        <v>15</v>
      </c>
      <c r="D330" s="4" t="s">
        <v>16</v>
      </c>
      <c r="E330" s="6">
        <v>42187</v>
      </c>
      <c r="F330" s="6" t="s">
        <v>31</v>
      </c>
      <c r="G330" s="27">
        <v>10021</v>
      </c>
      <c r="H330" s="27">
        <v>10351</v>
      </c>
      <c r="I330" s="31">
        <f t="shared" si="32"/>
        <v>10186</v>
      </c>
      <c r="J330" s="78">
        <v>2.52</v>
      </c>
      <c r="K330" s="78">
        <v>2.5</v>
      </c>
      <c r="M330" s="28">
        <f t="shared" si="36"/>
        <v>2.5099999999999998</v>
      </c>
      <c r="N330" s="28">
        <f t="shared" si="37"/>
        <v>1.4142135623730963E-2</v>
      </c>
      <c r="O330" s="84">
        <v>2.62</v>
      </c>
      <c r="P330" s="73">
        <f t="shared" si="38"/>
        <v>85.885533573899892</v>
      </c>
    </row>
    <row r="331" spans="1:30" ht="25.5">
      <c r="A331" s="4" t="s">
        <v>251</v>
      </c>
      <c r="B331" s="21" t="s">
        <v>13</v>
      </c>
      <c r="C331" s="57">
        <v>15</v>
      </c>
      <c r="D331" s="4" t="s">
        <v>22</v>
      </c>
      <c r="E331" s="6">
        <v>42196</v>
      </c>
      <c r="F331" s="4" t="s">
        <v>31</v>
      </c>
      <c r="G331" s="27">
        <v>10021</v>
      </c>
      <c r="H331" s="27">
        <v>10351</v>
      </c>
      <c r="I331" s="31">
        <f t="shared" si="32"/>
        <v>10186</v>
      </c>
      <c r="J331" s="78">
        <v>2.4700000000000002</v>
      </c>
      <c r="K331" s="78">
        <v>2.4500000000000002</v>
      </c>
      <c r="M331" s="28">
        <f t="shared" si="36"/>
        <v>2.46</v>
      </c>
      <c r="N331" s="28">
        <f t="shared" si="37"/>
        <v>1.4142135623730963E-2</v>
      </c>
      <c r="O331" s="84">
        <v>2.5499999999999998</v>
      </c>
      <c r="P331" s="73">
        <f t="shared" si="38"/>
        <v>80.351724968409059</v>
      </c>
      <c r="T331" s="25" t="s">
        <v>252</v>
      </c>
    </row>
    <row r="332" spans="1:30">
      <c r="A332" s="4" t="s">
        <v>2</v>
      </c>
      <c r="B332" s="21" t="s">
        <v>13</v>
      </c>
      <c r="C332" s="57">
        <v>15</v>
      </c>
      <c r="D332" s="4" t="s">
        <v>16</v>
      </c>
      <c r="E332" s="6">
        <v>42187</v>
      </c>
      <c r="F332" s="6" t="s">
        <v>31</v>
      </c>
      <c r="G332" s="27">
        <v>10021</v>
      </c>
      <c r="H332" s="27">
        <v>10351</v>
      </c>
      <c r="I332" s="31">
        <f t="shared" si="32"/>
        <v>10186</v>
      </c>
      <c r="K332" s="78">
        <v>2.5299999999999998</v>
      </c>
      <c r="L332" s="78">
        <v>2.5099999999999998</v>
      </c>
      <c r="M332" s="28">
        <f t="shared" si="36"/>
        <v>2.5199999999999996</v>
      </c>
      <c r="N332" s="28">
        <f t="shared" si="37"/>
        <v>1.4142135623730963E-2</v>
      </c>
      <c r="O332" s="84">
        <v>2.59</v>
      </c>
      <c r="P332" s="73">
        <f t="shared" si="38"/>
        <v>87.023348469501087</v>
      </c>
    </row>
    <row r="333" spans="1:30">
      <c r="A333" s="4" t="s">
        <v>67</v>
      </c>
      <c r="B333" s="21" t="s">
        <v>13</v>
      </c>
      <c r="C333" s="57">
        <v>15</v>
      </c>
      <c r="D333" s="4" t="s">
        <v>16</v>
      </c>
      <c r="E333" s="6">
        <v>42187</v>
      </c>
      <c r="F333" s="6" t="s">
        <v>31</v>
      </c>
      <c r="G333" s="27">
        <v>10021</v>
      </c>
      <c r="H333" s="27">
        <v>10351</v>
      </c>
      <c r="I333" s="31">
        <f t="shared" si="32"/>
        <v>10186</v>
      </c>
      <c r="J333" s="78">
        <v>2.44</v>
      </c>
      <c r="L333" s="78">
        <v>2.42</v>
      </c>
      <c r="M333" s="28">
        <f t="shared" si="36"/>
        <v>2.4299999999999997</v>
      </c>
      <c r="N333" s="28">
        <f t="shared" si="37"/>
        <v>1.4142135623730963E-2</v>
      </c>
      <c r="O333" s="84">
        <v>2.4900000000000002</v>
      </c>
      <c r="P333" s="73">
        <f t="shared" si="38"/>
        <v>77.153701348217609</v>
      </c>
    </row>
    <row r="334" spans="1:30">
      <c r="A334" s="4" t="s">
        <v>10</v>
      </c>
      <c r="B334" s="21" t="s">
        <v>13</v>
      </c>
      <c r="C334" s="57">
        <v>15</v>
      </c>
      <c r="D334" s="4" t="s">
        <v>16</v>
      </c>
      <c r="E334" s="6">
        <v>42187</v>
      </c>
      <c r="F334" s="6" t="s">
        <v>31</v>
      </c>
      <c r="G334" s="27">
        <v>10021</v>
      </c>
      <c r="H334" s="27">
        <v>10351</v>
      </c>
      <c r="I334" s="31">
        <f t="shared" si="32"/>
        <v>10186</v>
      </c>
      <c r="K334" s="78">
        <v>2.41</v>
      </c>
      <c r="L334" s="78">
        <v>2.4300000000000002</v>
      </c>
      <c r="M334" s="28">
        <f t="shared" si="36"/>
        <v>2.42</v>
      </c>
      <c r="N334" s="28">
        <f t="shared" si="37"/>
        <v>1.4142135623730963E-2</v>
      </c>
      <c r="O334" s="84">
        <v>2.48</v>
      </c>
      <c r="P334" s="73">
        <f t="shared" si="38"/>
        <v>76.107746225851386</v>
      </c>
    </row>
    <row r="335" spans="1:30">
      <c r="A335" s="4" t="s">
        <v>179</v>
      </c>
      <c r="B335" s="21" t="s">
        <v>13</v>
      </c>
      <c r="C335" s="57">
        <v>15</v>
      </c>
      <c r="D335" s="4" t="s">
        <v>23</v>
      </c>
      <c r="E335" s="6">
        <v>42191</v>
      </c>
      <c r="F335" s="4" t="s">
        <v>31</v>
      </c>
      <c r="G335" s="27">
        <v>10021</v>
      </c>
      <c r="H335" s="27">
        <v>10351</v>
      </c>
      <c r="I335" s="31">
        <f t="shared" si="32"/>
        <v>10186</v>
      </c>
      <c r="J335" s="78">
        <v>2.52</v>
      </c>
      <c r="L335" s="78">
        <v>2.54</v>
      </c>
      <c r="M335" s="28">
        <f t="shared" si="36"/>
        <v>2.5300000000000002</v>
      </c>
      <c r="N335" s="28">
        <f t="shared" si="37"/>
        <v>1.4142135623730963E-2</v>
      </c>
      <c r="O335" s="84">
        <v>2.48</v>
      </c>
      <c r="P335" s="73">
        <f t="shared" si="38"/>
        <v>88.171641281128387</v>
      </c>
    </row>
    <row r="336" spans="1:30">
      <c r="A336" s="57" t="s">
        <v>4</v>
      </c>
      <c r="B336" s="68" t="s">
        <v>13</v>
      </c>
      <c r="C336" s="57">
        <v>15</v>
      </c>
      <c r="D336" s="57" t="s">
        <v>16</v>
      </c>
      <c r="E336" s="69">
        <v>42187</v>
      </c>
      <c r="F336" s="69" t="s">
        <v>31</v>
      </c>
      <c r="G336" s="70">
        <v>10021</v>
      </c>
      <c r="H336" s="70">
        <v>10351</v>
      </c>
      <c r="I336" s="71">
        <f t="shared" si="32"/>
        <v>10186</v>
      </c>
      <c r="J336" s="81">
        <v>2.4500000000000002</v>
      </c>
      <c r="K336" s="81"/>
      <c r="L336" s="81">
        <v>2.4300000000000002</v>
      </c>
      <c r="M336" s="72">
        <f t="shared" si="36"/>
        <v>2.4400000000000004</v>
      </c>
      <c r="N336" s="72">
        <f t="shared" si="37"/>
        <v>1.4142135623730963E-2</v>
      </c>
      <c r="O336" s="84">
        <v>2.59</v>
      </c>
      <c r="P336" s="73">
        <f t="shared" si="38"/>
        <v>78.209646906560451</v>
      </c>
      <c r="Q336" s="58"/>
      <c r="R336" s="58"/>
      <c r="S336" s="58"/>
      <c r="T336" s="74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</row>
    <row r="337" spans="1:30">
      <c r="A337" s="4" t="s">
        <v>6</v>
      </c>
      <c r="B337" s="21" t="s">
        <v>13</v>
      </c>
      <c r="C337" s="57">
        <v>15</v>
      </c>
      <c r="D337" s="4" t="s">
        <v>16</v>
      </c>
      <c r="E337" s="6">
        <v>41883</v>
      </c>
      <c r="F337" s="6" t="s">
        <v>31</v>
      </c>
      <c r="G337" s="27">
        <v>10021</v>
      </c>
      <c r="H337" s="27">
        <v>10351</v>
      </c>
      <c r="I337" s="31">
        <f t="shared" si="32"/>
        <v>10186</v>
      </c>
      <c r="J337" s="78">
        <v>2.63</v>
      </c>
      <c r="K337" s="78">
        <v>2.65</v>
      </c>
      <c r="M337" s="28">
        <f t="shared" si="36"/>
        <v>2.6399999999999997</v>
      </c>
      <c r="N337" s="28">
        <f t="shared" si="37"/>
        <v>1.4142135623730963E-2</v>
      </c>
      <c r="P337" s="73">
        <f t="shared" si="38"/>
        <v>101.51003977332563</v>
      </c>
      <c r="T337" s="25" t="s">
        <v>267</v>
      </c>
      <c r="U337" s="17" t="s">
        <v>13</v>
      </c>
    </row>
    <row r="338" spans="1:30">
      <c r="A338" s="4" t="s">
        <v>92</v>
      </c>
      <c r="B338" s="21" t="s">
        <v>13</v>
      </c>
      <c r="C338" s="57">
        <v>15</v>
      </c>
      <c r="D338" s="4" t="s">
        <v>22</v>
      </c>
      <c r="E338" s="6">
        <v>42187</v>
      </c>
      <c r="F338" s="4" t="s">
        <v>31</v>
      </c>
      <c r="G338" s="27">
        <v>10021</v>
      </c>
      <c r="H338" s="27">
        <v>10351</v>
      </c>
      <c r="I338" s="31">
        <f t="shared" si="32"/>
        <v>10186</v>
      </c>
      <c r="K338" s="78">
        <v>2.31</v>
      </c>
      <c r="L338" s="78">
        <v>2.2999999999999998</v>
      </c>
      <c r="M338" s="28">
        <f t="shared" si="36"/>
        <v>2.3049999999999997</v>
      </c>
      <c r="N338" s="28">
        <f t="shared" si="37"/>
        <v>7.0710678118656384E-3</v>
      </c>
      <c r="O338" s="84">
        <v>2.21</v>
      </c>
      <c r="P338" s="73">
        <f t="shared" si="38"/>
        <v>64.779975197108556</v>
      </c>
      <c r="Q338" s="39"/>
      <c r="S338" s="39"/>
    </row>
    <row r="339" spans="1:30">
      <c r="A339" s="4" t="s">
        <v>3</v>
      </c>
      <c r="B339" s="21" t="s">
        <v>13</v>
      </c>
      <c r="C339" s="57">
        <v>15</v>
      </c>
      <c r="D339" s="4" t="s">
        <v>16</v>
      </c>
      <c r="E339" s="6">
        <v>42187</v>
      </c>
      <c r="F339" s="6" t="s">
        <v>31</v>
      </c>
      <c r="G339" s="27">
        <v>10021</v>
      </c>
      <c r="H339" s="27">
        <v>10351</v>
      </c>
      <c r="I339" s="31">
        <f t="shared" si="32"/>
        <v>10186</v>
      </c>
      <c r="K339" s="78">
        <v>2.41</v>
      </c>
      <c r="L339" s="78">
        <v>2.4</v>
      </c>
      <c r="M339" s="28">
        <f t="shared" si="36"/>
        <v>2.4050000000000002</v>
      </c>
      <c r="N339" s="28">
        <f t="shared" si="37"/>
        <v>7.0710678118656384E-3</v>
      </c>
      <c r="O339" s="84">
        <v>2.4700000000000002</v>
      </c>
      <c r="P339" s="73">
        <f t="shared" si="38"/>
        <v>74.557427889747444</v>
      </c>
    </row>
    <row r="340" spans="1:30">
      <c r="A340" s="4" t="s">
        <v>303</v>
      </c>
      <c r="B340" s="21" t="s">
        <v>13</v>
      </c>
      <c r="C340" s="57">
        <v>15</v>
      </c>
      <c r="D340" s="4" t="s">
        <v>53</v>
      </c>
      <c r="E340" s="6">
        <v>42199</v>
      </c>
      <c r="F340" s="4" t="s">
        <v>31</v>
      </c>
      <c r="G340" s="27">
        <v>10021</v>
      </c>
      <c r="H340" s="27">
        <v>10351</v>
      </c>
      <c r="I340" s="31">
        <f t="shared" si="32"/>
        <v>10186</v>
      </c>
      <c r="J340" s="78">
        <v>2.29</v>
      </c>
      <c r="K340" s="78">
        <v>2.2799999999999998</v>
      </c>
      <c r="M340" s="28">
        <f t="shared" si="36"/>
        <v>2.2850000000000001</v>
      </c>
      <c r="N340" s="28">
        <f t="shared" si="37"/>
        <v>7.0710678118656384E-3</v>
      </c>
      <c r="O340" s="84">
        <v>2.23</v>
      </c>
      <c r="P340" s="73">
        <f t="shared" si="38"/>
        <v>62.938057749963988</v>
      </c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>
      <c r="A341" s="4" t="s">
        <v>1</v>
      </c>
      <c r="B341" s="21" t="s">
        <v>13</v>
      </c>
      <c r="C341" s="57">
        <v>15</v>
      </c>
      <c r="D341" s="4" t="s">
        <v>53</v>
      </c>
      <c r="E341" s="6">
        <v>41883</v>
      </c>
      <c r="F341" s="6" t="s">
        <v>31</v>
      </c>
      <c r="G341" s="27">
        <v>10021</v>
      </c>
      <c r="H341" s="27">
        <v>10351</v>
      </c>
      <c r="I341" s="31">
        <f t="shared" si="32"/>
        <v>10186</v>
      </c>
      <c r="J341" s="78">
        <v>2.57</v>
      </c>
      <c r="K341" s="78">
        <v>2.58</v>
      </c>
      <c r="M341" s="28">
        <f t="shared" si="36"/>
        <v>2.5750000000000002</v>
      </c>
      <c r="N341" s="28">
        <f t="shared" si="37"/>
        <v>7.0710678118656384E-3</v>
      </c>
      <c r="O341" s="84">
        <v>2.61</v>
      </c>
      <c r="P341" s="73">
        <f t="shared" si="38"/>
        <v>93.470086043645793</v>
      </c>
    </row>
    <row r="342" spans="1:30" ht="25.5">
      <c r="A342" s="4" t="s">
        <v>248</v>
      </c>
      <c r="B342" s="21" t="s">
        <v>13</v>
      </c>
      <c r="C342" s="57">
        <v>15</v>
      </c>
      <c r="D342" s="4" t="s">
        <v>21</v>
      </c>
      <c r="E342" s="6">
        <v>42196</v>
      </c>
      <c r="F342" s="4" t="s">
        <v>31</v>
      </c>
      <c r="G342" s="27">
        <v>10021</v>
      </c>
      <c r="H342" s="27">
        <v>10351</v>
      </c>
      <c r="I342" s="31">
        <f t="shared" si="32"/>
        <v>10186</v>
      </c>
      <c r="K342" s="78">
        <v>2.56</v>
      </c>
      <c r="L342" s="78">
        <v>2.5499999999999998</v>
      </c>
      <c r="M342" s="28">
        <f t="shared" si="36"/>
        <v>2.5549999999999997</v>
      </c>
      <c r="N342" s="28">
        <f t="shared" si="37"/>
        <v>7.0710678118656384E-3</v>
      </c>
      <c r="O342" s="84">
        <v>2.52</v>
      </c>
      <c r="P342" s="73">
        <f t="shared" si="38"/>
        <v>91.088572026319866</v>
      </c>
      <c r="T342" s="25" t="s">
        <v>252</v>
      </c>
    </row>
    <row r="343" spans="1:30" ht="25.5">
      <c r="A343" s="4" t="s">
        <v>247</v>
      </c>
      <c r="B343" s="21" t="s">
        <v>13</v>
      </c>
      <c r="C343" s="57">
        <v>15</v>
      </c>
      <c r="D343" s="4" t="s">
        <v>21</v>
      </c>
      <c r="E343" s="6">
        <v>42196</v>
      </c>
      <c r="F343" s="4" t="s">
        <v>31</v>
      </c>
      <c r="G343" s="27">
        <v>10021</v>
      </c>
      <c r="H343" s="27">
        <v>10351</v>
      </c>
      <c r="I343" s="31">
        <f t="shared" si="32"/>
        <v>10186</v>
      </c>
      <c r="J343" s="78">
        <v>2.77</v>
      </c>
      <c r="K343" s="78">
        <v>2.76</v>
      </c>
      <c r="M343" s="28">
        <f t="shared" si="36"/>
        <v>2.7649999999999997</v>
      </c>
      <c r="N343" s="28">
        <f t="shared" si="37"/>
        <v>7.0710678118656384E-3</v>
      </c>
      <c r="O343" s="84">
        <v>2.8</v>
      </c>
      <c r="P343" s="73">
        <f t="shared" si="38"/>
        <v>118.30712454810106</v>
      </c>
      <c r="T343" s="25" t="s">
        <v>252</v>
      </c>
    </row>
    <row r="344" spans="1:30">
      <c r="A344" s="4" t="s">
        <v>178</v>
      </c>
      <c r="B344" s="21" t="s">
        <v>13</v>
      </c>
      <c r="C344" s="57">
        <v>15</v>
      </c>
      <c r="D344" s="4" t="s">
        <v>21</v>
      </c>
      <c r="E344" s="6">
        <v>42191</v>
      </c>
      <c r="F344" s="4" t="s">
        <v>31</v>
      </c>
      <c r="G344" s="27">
        <v>10021</v>
      </c>
      <c r="H344" s="27">
        <v>10351</v>
      </c>
      <c r="I344" s="31">
        <f t="shared" si="32"/>
        <v>10186</v>
      </c>
      <c r="J344" s="78">
        <v>2.5099999999999998</v>
      </c>
      <c r="K344" s="78">
        <v>2.5</v>
      </c>
      <c r="M344" s="28">
        <f t="shared" si="36"/>
        <v>2.5049999999999999</v>
      </c>
      <c r="N344" s="28">
        <f t="shared" si="37"/>
        <v>7.0710678118653244E-3</v>
      </c>
      <c r="O344" s="84">
        <v>2.39</v>
      </c>
      <c r="P344" s="73">
        <f t="shared" si="38"/>
        <v>85.32053833106356</v>
      </c>
    </row>
    <row r="345" spans="1:30">
      <c r="A345" s="4" t="s">
        <v>7</v>
      </c>
      <c r="B345" s="21" t="s">
        <v>13</v>
      </c>
      <c r="C345" s="57">
        <v>15</v>
      </c>
      <c r="D345" s="4" t="s">
        <v>16</v>
      </c>
      <c r="E345" s="6">
        <v>42187</v>
      </c>
      <c r="F345" s="6" t="s">
        <v>31</v>
      </c>
      <c r="G345" s="27">
        <v>10021</v>
      </c>
      <c r="H345" s="27">
        <v>10351</v>
      </c>
      <c r="I345" s="31">
        <f t="shared" si="32"/>
        <v>10186</v>
      </c>
      <c r="J345" s="78">
        <v>2.5</v>
      </c>
      <c r="K345" s="78">
        <v>2.5099999999999998</v>
      </c>
      <c r="M345" s="28">
        <f t="shared" si="36"/>
        <v>2.5049999999999999</v>
      </c>
      <c r="N345" s="28">
        <f t="shared" si="37"/>
        <v>7.0710678118653244E-3</v>
      </c>
      <c r="O345" s="84">
        <v>2.58</v>
      </c>
      <c r="P345" s="73">
        <f t="shared" si="38"/>
        <v>85.32053833106356</v>
      </c>
    </row>
    <row r="346" spans="1:30">
      <c r="A346" s="4" t="s">
        <v>5</v>
      </c>
      <c r="B346" s="21" t="s">
        <v>13</v>
      </c>
      <c r="C346" s="57">
        <v>15</v>
      </c>
      <c r="D346" s="4" t="s">
        <v>16</v>
      </c>
      <c r="E346" s="6">
        <v>42187</v>
      </c>
      <c r="F346" s="6" t="s">
        <v>31</v>
      </c>
      <c r="G346" s="27">
        <v>10021</v>
      </c>
      <c r="H346" s="27">
        <v>10351</v>
      </c>
      <c r="I346" s="31">
        <f t="shared" si="32"/>
        <v>10186</v>
      </c>
      <c r="K346" s="78">
        <v>2.4</v>
      </c>
      <c r="L346" s="78">
        <v>2.39</v>
      </c>
      <c r="M346" s="28">
        <f t="shared" si="36"/>
        <v>2.395</v>
      </c>
      <c r="N346" s="28">
        <f t="shared" si="37"/>
        <v>7.0710678118653244E-3</v>
      </c>
      <c r="O346" s="84">
        <v>2.4500000000000002</v>
      </c>
      <c r="P346" s="73">
        <f t="shared" si="38"/>
        <v>73.536213530411189</v>
      </c>
    </row>
    <row r="347" spans="1:30" ht="25.5">
      <c r="A347" s="4" t="s">
        <v>250</v>
      </c>
      <c r="B347" s="21" t="s">
        <v>13</v>
      </c>
      <c r="C347" s="57">
        <v>15</v>
      </c>
      <c r="D347" s="4" t="s">
        <v>23</v>
      </c>
      <c r="E347" s="6">
        <v>42196</v>
      </c>
      <c r="F347" s="4" t="s">
        <v>31</v>
      </c>
      <c r="G347" s="27">
        <v>10021</v>
      </c>
      <c r="H347" s="27">
        <v>10351</v>
      </c>
      <c r="I347" s="31">
        <f t="shared" si="32"/>
        <v>10186</v>
      </c>
      <c r="J347" s="78">
        <v>2.61</v>
      </c>
      <c r="L347" s="78">
        <v>2.6</v>
      </c>
      <c r="M347" s="28">
        <f t="shared" si="36"/>
        <v>2.605</v>
      </c>
      <c r="N347" s="28">
        <f t="shared" si="37"/>
        <v>7.0710678118653244E-3</v>
      </c>
      <c r="O347" s="84">
        <v>2.56</v>
      </c>
      <c r="P347" s="73">
        <f t="shared" si="38"/>
        <v>97.123333160996566</v>
      </c>
      <c r="T347" s="25" t="s">
        <v>252</v>
      </c>
    </row>
    <row r="348" spans="1:30">
      <c r="A348" s="4" t="s">
        <v>65</v>
      </c>
      <c r="B348" s="21" t="s">
        <v>13</v>
      </c>
      <c r="C348" s="57">
        <v>15</v>
      </c>
      <c r="D348" s="4" t="s">
        <v>16</v>
      </c>
      <c r="E348" s="6">
        <v>42187</v>
      </c>
      <c r="F348" s="6" t="s">
        <v>31</v>
      </c>
      <c r="G348" s="27">
        <v>10021</v>
      </c>
      <c r="H348" s="27">
        <v>10351</v>
      </c>
      <c r="I348" s="31">
        <f t="shared" si="32"/>
        <v>10186</v>
      </c>
      <c r="K348" s="78">
        <v>2.2599999999999998</v>
      </c>
      <c r="L348" s="78">
        <v>2.25</v>
      </c>
      <c r="M348" s="28">
        <f t="shared" si="36"/>
        <v>2.2549999999999999</v>
      </c>
      <c r="N348" s="28">
        <f t="shared" si="37"/>
        <v>7.0710678118653244E-3</v>
      </c>
      <c r="O348" s="84">
        <v>2.2999999999999998</v>
      </c>
      <c r="P348" s="73">
        <f t="shared" si="38"/>
        <v>60.244175909701966</v>
      </c>
      <c r="T348" s="25" t="s">
        <v>66</v>
      </c>
    </row>
    <row r="349" spans="1:30" ht="25.5">
      <c r="A349" s="4" t="s">
        <v>246</v>
      </c>
      <c r="B349" s="21" t="s">
        <v>13</v>
      </c>
      <c r="C349" s="57">
        <v>15</v>
      </c>
      <c r="D349" s="4" t="s">
        <v>94</v>
      </c>
      <c r="E349" s="6">
        <v>42196</v>
      </c>
      <c r="F349" s="4" t="s">
        <v>31</v>
      </c>
      <c r="G349" s="27">
        <v>10021</v>
      </c>
      <c r="H349" s="27">
        <v>10351</v>
      </c>
      <c r="I349" s="31">
        <f t="shared" si="32"/>
        <v>10186</v>
      </c>
      <c r="J349" s="78">
        <v>2.4700000000000002</v>
      </c>
      <c r="K349" s="78">
        <v>2.48</v>
      </c>
      <c r="M349" s="28">
        <f t="shared" si="36"/>
        <v>2.4750000000000001</v>
      </c>
      <c r="N349" s="28">
        <f t="shared" si="37"/>
        <v>7.0710678118653244E-3</v>
      </c>
      <c r="O349" s="84">
        <v>2.44</v>
      </c>
      <c r="P349" s="73">
        <f t="shared" si="38"/>
        <v>81.984909730128834</v>
      </c>
      <c r="T349" s="25" t="s">
        <v>252</v>
      </c>
    </row>
    <row r="350" spans="1:30">
      <c r="A350" s="4" t="s">
        <v>55</v>
      </c>
      <c r="B350" s="21" t="s">
        <v>13</v>
      </c>
      <c r="C350" s="57">
        <v>15</v>
      </c>
      <c r="D350" s="4" t="s">
        <v>56</v>
      </c>
      <c r="E350" s="6">
        <v>42186</v>
      </c>
      <c r="F350" s="6" t="s">
        <v>31</v>
      </c>
      <c r="G350" s="27">
        <v>10021</v>
      </c>
      <c r="H350" s="27">
        <v>10351</v>
      </c>
      <c r="I350" s="31">
        <f t="shared" si="32"/>
        <v>10186</v>
      </c>
      <c r="J350" s="78">
        <v>2.6</v>
      </c>
      <c r="K350" s="78">
        <v>2.61</v>
      </c>
      <c r="M350" s="28">
        <f t="shared" si="36"/>
        <v>2.605</v>
      </c>
      <c r="N350" s="28">
        <f t="shared" si="37"/>
        <v>7.0710678118653244E-3</v>
      </c>
      <c r="P350" s="73">
        <f t="shared" si="38"/>
        <v>97.123333160996566</v>
      </c>
      <c r="T350" s="25" t="s">
        <v>279</v>
      </c>
    </row>
    <row r="351" spans="1:30" ht="25.5">
      <c r="A351" s="4" t="s">
        <v>249</v>
      </c>
      <c r="B351" s="21" t="s">
        <v>13</v>
      </c>
      <c r="C351" s="57">
        <v>15</v>
      </c>
      <c r="D351" s="4" t="s">
        <v>94</v>
      </c>
      <c r="E351" s="6">
        <v>42196</v>
      </c>
      <c r="F351" s="4" t="s">
        <v>31</v>
      </c>
      <c r="G351" s="27">
        <v>10021</v>
      </c>
      <c r="H351" s="27">
        <v>10351</v>
      </c>
      <c r="I351" s="31">
        <f t="shared" si="32"/>
        <v>10186</v>
      </c>
      <c r="J351" s="78">
        <v>2.52</v>
      </c>
      <c r="L351" s="78">
        <v>2.52</v>
      </c>
      <c r="M351" s="28">
        <f t="shared" si="36"/>
        <v>2.52</v>
      </c>
      <c r="N351" s="28">
        <f t="shared" si="37"/>
        <v>0</v>
      </c>
      <c r="O351" s="84">
        <v>2.56</v>
      </c>
      <c r="P351" s="73">
        <f t="shared" si="38"/>
        <v>87.023348469501087</v>
      </c>
      <c r="T351" s="25" t="s">
        <v>252</v>
      </c>
    </row>
    <row r="352" spans="1:30">
      <c r="A352" s="57" t="s">
        <v>105</v>
      </c>
      <c r="B352" s="68" t="s">
        <v>13</v>
      </c>
      <c r="C352" s="57">
        <v>15</v>
      </c>
      <c r="D352" s="57" t="s">
        <v>94</v>
      </c>
      <c r="E352" s="69">
        <v>42187</v>
      </c>
      <c r="F352" s="57" t="s">
        <v>31</v>
      </c>
      <c r="G352" s="70">
        <v>10021</v>
      </c>
      <c r="H352" s="70">
        <v>10351</v>
      </c>
      <c r="I352" s="71">
        <f t="shared" si="32"/>
        <v>10186</v>
      </c>
      <c r="J352" s="81"/>
      <c r="K352" s="81">
        <v>2.5</v>
      </c>
      <c r="L352" s="81">
        <v>2.5</v>
      </c>
      <c r="M352" s="72">
        <f t="shared" si="36"/>
        <v>2.5</v>
      </c>
      <c r="N352" s="72">
        <f t="shared" si="37"/>
        <v>0</v>
      </c>
      <c r="O352" s="84">
        <v>2.64</v>
      </c>
      <c r="P352" s="73">
        <f t="shared" si="38"/>
        <v>84.758142159370664</v>
      </c>
      <c r="Q352" s="58"/>
      <c r="R352" s="58"/>
      <c r="S352" s="58"/>
      <c r="T352" s="74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</row>
    <row r="353" spans="1:30">
      <c r="A353" s="4" t="s">
        <v>52</v>
      </c>
      <c r="B353" s="21" t="s">
        <v>13</v>
      </c>
      <c r="C353" s="57">
        <v>15</v>
      </c>
      <c r="D353" s="4" t="s">
        <v>16</v>
      </c>
      <c r="E353" s="6">
        <v>42186</v>
      </c>
      <c r="F353" s="6" t="s">
        <v>31</v>
      </c>
      <c r="G353" s="27">
        <v>10021</v>
      </c>
      <c r="H353" s="27">
        <v>10351</v>
      </c>
      <c r="I353" s="31">
        <f t="shared" si="32"/>
        <v>10186</v>
      </c>
      <c r="J353" s="78">
        <v>2.5499999999999998</v>
      </c>
      <c r="M353" s="28">
        <f t="shared" si="36"/>
        <v>2.5499999999999998</v>
      </c>
      <c r="P353" s="73">
        <f t="shared" si="38"/>
        <v>90.499878727120972</v>
      </c>
    </row>
    <row r="354" spans="1:30">
      <c r="A354" s="4" t="s">
        <v>57</v>
      </c>
      <c r="B354" s="21" t="s">
        <v>13</v>
      </c>
      <c r="C354" s="57">
        <v>15</v>
      </c>
      <c r="D354" s="4" t="s">
        <v>16</v>
      </c>
      <c r="E354" s="6">
        <v>42186</v>
      </c>
      <c r="F354" s="6" t="s">
        <v>31</v>
      </c>
      <c r="G354" s="27">
        <v>10021</v>
      </c>
      <c r="H354" s="27">
        <v>10351</v>
      </c>
      <c r="I354" s="31">
        <f t="shared" ref="I354:I417" si="39">AVERAGE(G354:H354)</f>
        <v>10186</v>
      </c>
      <c r="J354" s="78">
        <v>2.63</v>
      </c>
      <c r="M354" s="28">
        <f t="shared" si="36"/>
        <v>2.63</v>
      </c>
      <c r="P354" s="73">
        <f t="shared" si="38"/>
        <v>100.242878144164</v>
      </c>
    </row>
    <row r="355" spans="1:30">
      <c r="A355" s="57" t="s">
        <v>473</v>
      </c>
      <c r="B355" s="68" t="s">
        <v>87</v>
      </c>
      <c r="C355" s="57">
        <v>16</v>
      </c>
      <c r="D355" s="57" t="s">
        <v>22</v>
      </c>
      <c r="E355" s="75">
        <v>42302</v>
      </c>
      <c r="F355" s="57" t="s">
        <v>31</v>
      </c>
      <c r="G355" s="70">
        <v>10351</v>
      </c>
      <c r="H355" s="70">
        <v>10680</v>
      </c>
      <c r="I355" s="71">
        <f t="shared" si="39"/>
        <v>10515.5</v>
      </c>
      <c r="J355" s="81"/>
      <c r="K355" s="82">
        <v>2.21</v>
      </c>
      <c r="L355" s="81">
        <v>2.34</v>
      </c>
      <c r="M355" s="72">
        <f t="shared" ref="M355:M386" si="40">AVERAGE(J355:L355)</f>
        <v>2.2749999999999999</v>
      </c>
      <c r="N355" s="72">
        <f t="shared" ref="N355:N372" si="41">STDEV(J355:L355)</f>
        <v>9.1923881554251102E-2</v>
      </c>
      <c r="O355" s="84">
        <v>2.4900000000000002</v>
      </c>
      <c r="P355" s="73">
        <f t="shared" ref="P355:P386" si="42">10^((3.31*(LOG(M355)))+0.611)</f>
        <v>62.030950696928713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</row>
    <row r="356" spans="1:30">
      <c r="A356" s="4" t="s">
        <v>166</v>
      </c>
      <c r="B356" s="21" t="s">
        <v>87</v>
      </c>
      <c r="C356" s="57">
        <v>16</v>
      </c>
      <c r="D356" s="4" t="s">
        <v>23</v>
      </c>
      <c r="E356" s="6">
        <v>42191</v>
      </c>
      <c r="F356" s="4" t="s">
        <v>31</v>
      </c>
      <c r="G356" s="27">
        <v>10351</v>
      </c>
      <c r="H356" s="27">
        <v>10680</v>
      </c>
      <c r="I356" s="31">
        <f t="shared" si="39"/>
        <v>10515.5</v>
      </c>
      <c r="J356" s="78">
        <v>2.2799999999999998</v>
      </c>
      <c r="K356" s="78">
        <v>2.19</v>
      </c>
      <c r="M356" s="28">
        <f t="shared" si="40"/>
        <v>2.2349999999999999</v>
      </c>
      <c r="N356" s="28">
        <f t="shared" si="41"/>
        <v>6.3639610306789177E-2</v>
      </c>
      <c r="P356" s="73">
        <f t="shared" si="42"/>
        <v>58.49363569120689</v>
      </c>
    </row>
    <row r="357" spans="1:30">
      <c r="A357" s="4" t="s">
        <v>110</v>
      </c>
      <c r="B357" s="21" t="s">
        <v>87</v>
      </c>
      <c r="C357" s="57">
        <v>16</v>
      </c>
      <c r="D357" s="4" t="s">
        <v>94</v>
      </c>
      <c r="E357" s="6">
        <v>42187</v>
      </c>
      <c r="F357" s="4" t="s">
        <v>31</v>
      </c>
      <c r="G357" s="27">
        <v>10351</v>
      </c>
      <c r="H357" s="27">
        <v>10680</v>
      </c>
      <c r="I357" s="31">
        <f t="shared" si="39"/>
        <v>10515.5</v>
      </c>
      <c r="J357" s="78">
        <v>2.2000000000000002</v>
      </c>
      <c r="L357" s="78">
        <v>2.29</v>
      </c>
      <c r="M357" s="28">
        <f t="shared" si="40"/>
        <v>2.2450000000000001</v>
      </c>
      <c r="N357" s="28">
        <f t="shared" si="41"/>
        <v>6.3639610306789177E-2</v>
      </c>
      <c r="P357" s="73">
        <f t="shared" si="42"/>
        <v>59.36440278246446</v>
      </c>
      <c r="T357" s="25" t="s">
        <v>280</v>
      </c>
    </row>
    <row r="358" spans="1:30">
      <c r="A358" s="57" t="s">
        <v>476</v>
      </c>
      <c r="B358" s="68" t="s">
        <v>87</v>
      </c>
      <c r="C358" s="57">
        <v>16</v>
      </c>
      <c r="D358" s="57" t="s">
        <v>23</v>
      </c>
      <c r="E358" s="75">
        <v>42302</v>
      </c>
      <c r="F358" s="57" t="s">
        <v>31</v>
      </c>
      <c r="G358" s="70">
        <v>10351</v>
      </c>
      <c r="H358" s="70">
        <v>10680</v>
      </c>
      <c r="I358" s="71">
        <f t="shared" si="39"/>
        <v>10515.5</v>
      </c>
      <c r="J358" s="81"/>
      <c r="K358" s="81">
        <v>2.5</v>
      </c>
      <c r="L358" s="81">
        <v>2.57</v>
      </c>
      <c r="M358" s="72">
        <f t="shared" si="40"/>
        <v>2.5350000000000001</v>
      </c>
      <c r="N358" s="72">
        <f t="shared" si="41"/>
        <v>4.9497474683058214E-2</v>
      </c>
      <c r="O358" s="84">
        <v>2.34</v>
      </c>
      <c r="P358" s="73">
        <f t="shared" si="42"/>
        <v>88.749733934701709</v>
      </c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</row>
    <row r="359" spans="1:30">
      <c r="A359" s="57" t="s">
        <v>467</v>
      </c>
      <c r="B359" s="68" t="s">
        <v>87</v>
      </c>
      <c r="C359" s="57">
        <v>16</v>
      </c>
      <c r="D359" s="57" t="s">
        <v>21</v>
      </c>
      <c r="E359" s="75">
        <v>42302</v>
      </c>
      <c r="F359" s="57" t="s">
        <v>31</v>
      </c>
      <c r="G359" s="70">
        <v>10351</v>
      </c>
      <c r="H359" s="70">
        <v>10680</v>
      </c>
      <c r="I359" s="71">
        <f t="shared" si="39"/>
        <v>10515.5</v>
      </c>
      <c r="J359" s="81">
        <v>2.52</v>
      </c>
      <c r="K359" s="81"/>
      <c r="L359" s="81">
        <v>2.59</v>
      </c>
      <c r="M359" s="72">
        <f t="shared" si="40"/>
        <v>2.5549999999999997</v>
      </c>
      <c r="N359" s="72">
        <f t="shared" si="41"/>
        <v>4.9497474683058214E-2</v>
      </c>
      <c r="O359" s="84">
        <v>2.44</v>
      </c>
      <c r="P359" s="73">
        <f t="shared" si="42"/>
        <v>91.088572026319866</v>
      </c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</row>
    <row r="360" spans="1:30">
      <c r="A360" s="57" t="s">
        <v>470</v>
      </c>
      <c r="B360" s="68" t="s">
        <v>87</v>
      </c>
      <c r="C360" s="57">
        <v>16</v>
      </c>
      <c r="D360" s="57" t="s">
        <v>21</v>
      </c>
      <c r="E360" s="75">
        <v>42302</v>
      </c>
      <c r="F360" s="57" t="s">
        <v>31</v>
      </c>
      <c r="G360" s="70">
        <v>10351</v>
      </c>
      <c r="H360" s="70">
        <v>10680</v>
      </c>
      <c r="I360" s="71">
        <f t="shared" si="39"/>
        <v>10515.5</v>
      </c>
      <c r="J360" s="81"/>
      <c r="K360" s="81">
        <v>2.6</v>
      </c>
      <c r="L360" s="81">
        <v>2.66</v>
      </c>
      <c r="M360" s="72">
        <f t="shared" si="40"/>
        <v>2.63</v>
      </c>
      <c r="N360" s="72">
        <f t="shared" si="41"/>
        <v>4.2426406871192889E-2</v>
      </c>
      <c r="O360" s="84">
        <v>2.4900000000000002</v>
      </c>
      <c r="P360" s="73">
        <f t="shared" si="42"/>
        <v>100.242878144164</v>
      </c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</row>
    <row r="361" spans="1:30">
      <c r="A361" s="4" t="s">
        <v>475</v>
      </c>
      <c r="B361" s="21" t="s">
        <v>87</v>
      </c>
      <c r="C361" s="57">
        <v>16</v>
      </c>
      <c r="D361" s="4" t="s">
        <v>23</v>
      </c>
      <c r="E361" s="59">
        <v>42302</v>
      </c>
      <c r="F361" s="4" t="s">
        <v>31</v>
      </c>
      <c r="G361" s="27">
        <v>10351</v>
      </c>
      <c r="H361" s="27">
        <v>10680</v>
      </c>
      <c r="I361" s="31">
        <f t="shared" si="39"/>
        <v>10515.5</v>
      </c>
      <c r="J361" s="78">
        <v>2.52</v>
      </c>
      <c r="L361" s="78">
        <v>2.57</v>
      </c>
      <c r="M361" s="28">
        <f t="shared" si="40"/>
        <v>2.5449999999999999</v>
      </c>
      <c r="N361" s="28">
        <f t="shared" si="41"/>
        <v>3.5355339059327251E-2</v>
      </c>
      <c r="O361" s="84">
        <v>2.4500000000000002</v>
      </c>
      <c r="P361" s="73">
        <f t="shared" si="42"/>
        <v>89.913845832431036</v>
      </c>
      <c r="T361"/>
      <c r="U361"/>
      <c r="V361"/>
      <c r="W361"/>
      <c r="X361"/>
      <c r="Y361"/>
      <c r="Z361"/>
      <c r="AA361"/>
      <c r="AB361"/>
      <c r="AC361"/>
      <c r="AD361"/>
    </row>
    <row r="362" spans="1:30">
      <c r="A362" s="4" t="s">
        <v>468</v>
      </c>
      <c r="B362" s="21" t="s">
        <v>87</v>
      </c>
      <c r="C362" s="57">
        <v>16</v>
      </c>
      <c r="D362" s="4" t="s">
        <v>21</v>
      </c>
      <c r="E362" s="59">
        <v>42302</v>
      </c>
      <c r="F362" s="4" t="s">
        <v>31</v>
      </c>
      <c r="G362" s="27">
        <v>10351</v>
      </c>
      <c r="H362" s="27">
        <v>10680</v>
      </c>
      <c r="I362" s="31">
        <f t="shared" si="39"/>
        <v>10515.5</v>
      </c>
      <c r="J362" s="78">
        <v>2.5099999999999998</v>
      </c>
      <c r="K362" s="78">
        <v>2.4700000000000002</v>
      </c>
      <c r="L362" s="78">
        <v>2.54</v>
      </c>
      <c r="M362" s="28">
        <f t="shared" si="40"/>
        <v>2.5066666666666668</v>
      </c>
      <c r="N362" s="28">
        <f t="shared" si="41"/>
        <v>3.5118845842842368E-2</v>
      </c>
      <c r="P362" s="73">
        <f t="shared" si="42"/>
        <v>85.508580957372203</v>
      </c>
      <c r="T362"/>
      <c r="U362"/>
      <c r="V362"/>
      <c r="W362"/>
      <c r="X362"/>
      <c r="Y362"/>
      <c r="Z362"/>
      <c r="AA362"/>
      <c r="AB362"/>
      <c r="AC362"/>
      <c r="AD362"/>
    </row>
    <row r="363" spans="1:30">
      <c r="A363" s="4" t="s">
        <v>471</v>
      </c>
      <c r="B363" s="21" t="s">
        <v>87</v>
      </c>
      <c r="C363" s="57">
        <v>16</v>
      </c>
      <c r="D363" s="4" t="s">
        <v>21</v>
      </c>
      <c r="E363" s="59">
        <v>42302</v>
      </c>
      <c r="F363" s="4" t="s">
        <v>31</v>
      </c>
      <c r="G363" s="27">
        <v>10351</v>
      </c>
      <c r="H363" s="27">
        <v>10680</v>
      </c>
      <c r="I363" s="31">
        <f t="shared" si="39"/>
        <v>10515.5</v>
      </c>
      <c r="J363" s="78">
        <v>2.61</v>
      </c>
      <c r="K363" s="78">
        <v>2.56</v>
      </c>
      <c r="L363" s="78">
        <v>2.59</v>
      </c>
      <c r="M363" s="28">
        <f t="shared" si="40"/>
        <v>2.5866666666666664</v>
      </c>
      <c r="N363" s="28">
        <f t="shared" si="41"/>
        <v>2.5166114784235735E-2</v>
      </c>
      <c r="P363" s="73">
        <f t="shared" si="42"/>
        <v>94.879184724746622</v>
      </c>
      <c r="T363"/>
      <c r="U363"/>
      <c r="V363"/>
      <c r="W363"/>
      <c r="X363"/>
      <c r="Y363"/>
      <c r="Z363"/>
      <c r="AA363"/>
      <c r="AB363"/>
      <c r="AC363"/>
      <c r="AD363"/>
    </row>
    <row r="364" spans="1:30">
      <c r="A364" s="4" t="s">
        <v>89</v>
      </c>
      <c r="B364" s="21" t="s">
        <v>87</v>
      </c>
      <c r="C364" s="57">
        <v>16</v>
      </c>
      <c r="D364" s="4" t="s">
        <v>53</v>
      </c>
      <c r="E364" s="6">
        <v>42187</v>
      </c>
      <c r="F364" s="4" t="s">
        <v>31</v>
      </c>
      <c r="G364" s="27">
        <v>10351</v>
      </c>
      <c r="H364" s="27">
        <v>10680</v>
      </c>
      <c r="I364" s="31">
        <f t="shared" si="39"/>
        <v>10515.5</v>
      </c>
      <c r="J364" s="78">
        <v>2.36</v>
      </c>
      <c r="K364" s="78">
        <v>2.39</v>
      </c>
      <c r="M364" s="28">
        <f t="shared" si="40"/>
        <v>2.375</v>
      </c>
      <c r="N364" s="28">
        <f t="shared" si="41"/>
        <v>2.12132034355966E-2</v>
      </c>
      <c r="P364" s="73">
        <f t="shared" si="42"/>
        <v>71.523138297418626</v>
      </c>
    </row>
    <row r="365" spans="1:30">
      <c r="A365" s="4" t="s">
        <v>184</v>
      </c>
      <c r="B365" s="21" t="s">
        <v>87</v>
      </c>
      <c r="C365" s="57">
        <v>16</v>
      </c>
      <c r="D365" s="4" t="s">
        <v>94</v>
      </c>
      <c r="E365" s="6">
        <v>42194</v>
      </c>
      <c r="F365" s="4" t="s">
        <v>31</v>
      </c>
      <c r="G365" s="27">
        <v>10351</v>
      </c>
      <c r="H365" s="27">
        <v>10680</v>
      </c>
      <c r="I365" s="31">
        <f t="shared" si="39"/>
        <v>10515.5</v>
      </c>
      <c r="J365" s="78">
        <v>1.91</v>
      </c>
      <c r="L365" s="78">
        <v>1.88</v>
      </c>
      <c r="M365" s="28">
        <f t="shared" si="40"/>
        <v>1.895</v>
      </c>
      <c r="N365" s="28">
        <f t="shared" si="41"/>
        <v>2.1213203435596444E-2</v>
      </c>
      <c r="O365" s="84">
        <v>1.98</v>
      </c>
      <c r="P365" s="73">
        <f t="shared" si="42"/>
        <v>33.875561251351527</v>
      </c>
      <c r="Q365" s="39"/>
      <c r="S365" s="39"/>
    </row>
    <row r="366" spans="1:30">
      <c r="A366" s="4" t="s">
        <v>183</v>
      </c>
      <c r="B366" s="21" t="s">
        <v>87</v>
      </c>
      <c r="C366" s="57">
        <v>16</v>
      </c>
      <c r="D366" s="4" t="s">
        <v>23</v>
      </c>
      <c r="E366" s="6">
        <v>42194</v>
      </c>
      <c r="F366" s="4" t="s">
        <v>31</v>
      </c>
      <c r="G366" s="27">
        <v>10351</v>
      </c>
      <c r="H366" s="27">
        <v>10680</v>
      </c>
      <c r="I366" s="31">
        <f t="shared" si="39"/>
        <v>10515.5</v>
      </c>
      <c r="K366" s="78">
        <v>2.39</v>
      </c>
      <c r="L366" s="78">
        <v>2.37</v>
      </c>
      <c r="M366" s="28">
        <f t="shared" si="40"/>
        <v>2.38</v>
      </c>
      <c r="N366" s="28">
        <f t="shared" si="41"/>
        <v>1.4142135623730963E-2</v>
      </c>
      <c r="O366" s="84">
        <v>2.46</v>
      </c>
      <c r="P366" s="73">
        <f t="shared" si="42"/>
        <v>72.022754661441738</v>
      </c>
      <c r="Q366" s="39"/>
      <c r="S366" s="39"/>
    </row>
    <row r="367" spans="1:30">
      <c r="A367" s="57" t="s">
        <v>469</v>
      </c>
      <c r="B367" s="68" t="s">
        <v>87</v>
      </c>
      <c r="C367" s="57">
        <v>16</v>
      </c>
      <c r="D367" s="57" t="s">
        <v>23</v>
      </c>
      <c r="E367" s="75">
        <v>42302</v>
      </c>
      <c r="F367" s="57" t="s">
        <v>31</v>
      </c>
      <c r="G367" s="70">
        <v>10351</v>
      </c>
      <c r="H367" s="70">
        <v>10680</v>
      </c>
      <c r="I367" s="71">
        <f t="shared" si="39"/>
        <v>10515.5</v>
      </c>
      <c r="J367" s="81"/>
      <c r="K367" s="81">
        <v>2.4300000000000002</v>
      </c>
      <c r="L367" s="81">
        <v>2.4500000000000002</v>
      </c>
      <c r="M367" s="72">
        <f t="shared" si="40"/>
        <v>2.4400000000000004</v>
      </c>
      <c r="N367" s="72">
        <f t="shared" si="41"/>
        <v>1.4142135623730963E-2</v>
      </c>
      <c r="O367" s="86">
        <v>2.67</v>
      </c>
      <c r="P367" s="73">
        <f t="shared" si="42"/>
        <v>78.209646906560451</v>
      </c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</row>
    <row r="368" spans="1:30">
      <c r="A368" s="57" t="s">
        <v>472</v>
      </c>
      <c r="B368" s="68" t="s">
        <v>87</v>
      </c>
      <c r="C368" s="57">
        <v>16</v>
      </c>
      <c r="D368" s="57" t="s">
        <v>23</v>
      </c>
      <c r="E368" s="75">
        <v>42302</v>
      </c>
      <c r="F368" s="57" t="s">
        <v>31</v>
      </c>
      <c r="G368" s="70">
        <v>10351</v>
      </c>
      <c r="H368" s="70">
        <v>10680</v>
      </c>
      <c r="I368" s="71">
        <f t="shared" si="39"/>
        <v>10515.5</v>
      </c>
      <c r="J368" s="81">
        <v>2.67</v>
      </c>
      <c r="K368" s="81"/>
      <c r="L368" s="81">
        <v>2.69</v>
      </c>
      <c r="M368" s="72">
        <f t="shared" si="40"/>
        <v>2.6799999999999997</v>
      </c>
      <c r="N368" s="72">
        <f t="shared" si="41"/>
        <v>1.4142135623730963E-2</v>
      </c>
      <c r="O368" s="84">
        <v>2.81</v>
      </c>
      <c r="P368" s="73">
        <f t="shared" si="42"/>
        <v>106.69060263871015</v>
      </c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</row>
    <row r="369" spans="1:30">
      <c r="A369" s="4" t="s">
        <v>88</v>
      </c>
      <c r="B369" s="21" t="s">
        <v>87</v>
      </c>
      <c r="C369" s="57">
        <v>16</v>
      </c>
      <c r="D369" s="4" t="s">
        <v>16</v>
      </c>
      <c r="E369" s="6">
        <v>42187</v>
      </c>
      <c r="F369" s="4" t="s">
        <v>31</v>
      </c>
      <c r="G369" s="27">
        <v>10351</v>
      </c>
      <c r="H369" s="27">
        <v>10680</v>
      </c>
      <c r="I369" s="31">
        <f t="shared" si="39"/>
        <v>10515.5</v>
      </c>
      <c r="J369" s="78">
        <v>2.54</v>
      </c>
      <c r="K369" s="78">
        <v>2.5299999999999998</v>
      </c>
      <c r="M369" s="28">
        <f t="shared" si="40"/>
        <v>2.5350000000000001</v>
      </c>
      <c r="N369" s="28">
        <f t="shared" si="41"/>
        <v>7.0710678118656384E-3</v>
      </c>
      <c r="P369" s="73">
        <f t="shared" si="42"/>
        <v>88.749733934701709</v>
      </c>
    </row>
    <row r="370" spans="1:30">
      <c r="A370" s="4" t="s">
        <v>477</v>
      </c>
      <c r="B370" s="21" t="s">
        <v>87</v>
      </c>
      <c r="C370" s="57">
        <v>16</v>
      </c>
      <c r="D370" s="4" t="s">
        <v>22</v>
      </c>
      <c r="E370" s="59">
        <v>42302</v>
      </c>
      <c r="F370" s="4" t="s">
        <v>31</v>
      </c>
      <c r="G370" s="27">
        <v>10351</v>
      </c>
      <c r="H370" s="27">
        <v>10680</v>
      </c>
      <c r="I370" s="31">
        <f t="shared" si="39"/>
        <v>10515.5</v>
      </c>
      <c r="J370" s="78">
        <v>2.41</v>
      </c>
      <c r="L370" s="78">
        <v>2.42</v>
      </c>
      <c r="M370" s="28">
        <f t="shared" si="40"/>
        <v>2.415</v>
      </c>
      <c r="N370" s="28">
        <f t="shared" si="41"/>
        <v>7.0710678118653244E-3</v>
      </c>
      <c r="O370" s="84">
        <v>2.4900000000000002</v>
      </c>
      <c r="P370" s="73">
        <f t="shared" si="42"/>
        <v>75.588498255635045</v>
      </c>
      <c r="T370"/>
      <c r="U370"/>
      <c r="V370"/>
      <c r="W370"/>
      <c r="X370"/>
      <c r="Y370"/>
      <c r="Z370"/>
      <c r="AA370"/>
      <c r="AB370"/>
      <c r="AC370"/>
      <c r="AD370"/>
    </row>
    <row r="371" spans="1:30">
      <c r="A371" s="57" t="s">
        <v>90</v>
      </c>
      <c r="B371" s="68" t="s">
        <v>87</v>
      </c>
      <c r="C371" s="57">
        <v>16</v>
      </c>
      <c r="D371" s="57" t="s">
        <v>60</v>
      </c>
      <c r="E371" s="69">
        <v>42187</v>
      </c>
      <c r="F371" s="57" t="s">
        <v>31</v>
      </c>
      <c r="G371" s="70">
        <v>10351</v>
      </c>
      <c r="H371" s="70">
        <v>10680</v>
      </c>
      <c r="I371" s="71">
        <f t="shared" si="39"/>
        <v>10515.5</v>
      </c>
      <c r="J371" s="81"/>
      <c r="K371" s="81">
        <v>2.6</v>
      </c>
      <c r="L371" s="81">
        <v>2.61</v>
      </c>
      <c r="M371" s="72">
        <f t="shared" si="40"/>
        <v>2.605</v>
      </c>
      <c r="N371" s="72">
        <f t="shared" si="41"/>
        <v>7.0710678118653244E-3</v>
      </c>
      <c r="O371" s="84">
        <v>2.74</v>
      </c>
      <c r="P371" s="73">
        <f t="shared" si="42"/>
        <v>97.123333160996566</v>
      </c>
      <c r="Q371" s="58"/>
      <c r="R371" s="58"/>
      <c r="S371" s="58"/>
      <c r="T371" s="74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</row>
    <row r="372" spans="1:30">
      <c r="A372" s="4" t="s">
        <v>474</v>
      </c>
      <c r="B372" s="21" t="s">
        <v>87</v>
      </c>
      <c r="C372" s="57">
        <v>16</v>
      </c>
      <c r="D372" s="4" t="s">
        <v>21</v>
      </c>
      <c r="E372" s="59">
        <v>42302</v>
      </c>
      <c r="F372" s="4" t="s">
        <v>31</v>
      </c>
      <c r="G372" s="27">
        <v>10351</v>
      </c>
      <c r="H372" s="27">
        <v>10680</v>
      </c>
      <c r="I372" s="31">
        <f t="shared" si="39"/>
        <v>10515.5</v>
      </c>
      <c r="J372" s="78">
        <v>2.6</v>
      </c>
      <c r="K372" s="78">
        <v>2.61</v>
      </c>
      <c r="L372" s="78">
        <v>2.61</v>
      </c>
      <c r="M372" s="28">
        <f t="shared" si="40"/>
        <v>2.6066666666666669</v>
      </c>
      <c r="N372" s="28">
        <f t="shared" si="41"/>
        <v>5.7735026918961348E-3</v>
      </c>
      <c r="P372" s="73">
        <f t="shared" si="42"/>
        <v>97.329165444954043</v>
      </c>
      <c r="T372"/>
      <c r="U372"/>
      <c r="V372"/>
      <c r="W372"/>
      <c r="X372"/>
      <c r="Y372"/>
      <c r="Z372"/>
      <c r="AA372"/>
      <c r="AB372"/>
      <c r="AC372"/>
      <c r="AD372"/>
    </row>
    <row r="373" spans="1:30">
      <c r="A373" s="4" t="s">
        <v>165</v>
      </c>
      <c r="B373" s="21" t="s">
        <v>87</v>
      </c>
      <c r="C373" s="57">
        <v>16</v>
      </c>
      <c r="D373" s="4" t="s">
        <v>23</v>
      </c>
      <c r="E373" s="6">
        <v>42191</v>
      </c>
      <c r="F373" s="4" t="s">
        <v>31</v>
      </c>
      <c r="G373" s="27">
        <v>10351</v>
      </c>
      <c r="H373" s="27">
        <v>10680</v>
      </c>
      <c r="I373" s="31">
        <f t="shared" si="39"/>
        <v>10515.5</v>
      </c>
      <c r="J373" s="78">
        <v>2.52</v>
      </c>
      <c r="M373" s="28">
        <f t="shared" si="40"/>
        <v>2.52</v>
      </c>
      <c r="P373" s="73">
        <f t="shared" si="42"/>
        <v>87.023348469501087</v>
      </c>
    </row>
    <row r="374" spans="1:30">
      <c r="A374" s="57" t="s">
        <v>164</v>
      </c>
      <c r="B374" s="68" t="s">
        <v>106</v>
      </c>
      <c r="C374" s="57">
        <v>16</v>
      </c>
      <c r="D374" s="57" t="s">
        <v>21</v>
      </c>
      <c r="E374" s="69">
        <v>42191</v>
      </c>
      <c r="F374" s="57" t="s">
        <v>31</v>
      </c>
      <c r="G374" s="70">
        <v>10680</v>
      </c>
      <c r="H374" s="70">
        <v>11010</v>
      </c>
      <c r="I374" s="71">
        <f t="shared" si="39"/>
        <v>10845</v>
      </c>
      <c r="J374" s="81">
        <v>2.61</v>
      </c>
      <c r="K374" s="81">
        <v>2.5099999999999998</v>
      </c>
      <c r="L374" s="81"/>
      <c r="M374" s="72">
        <f t="shared" si="40"/>
        <v>2.5599999999999996</v>
      </c>
      <c r="N374" s="72">
        <f t="shared" ref="N374:N401" si="43">STDEV(J374:L374)</f>
        <v>7.0710678118654821E-2</v>
      </c>
      <c r="O374" s="84">
        <v>2.4</v>
      </c>
      <c r="P374" s="73">
        <f t="shared" si="42"/>
        <v>91.679932565690223</v>
      </c>
      <c r="Q374" s="58"/>
      <c r="R374" s="92" t="s">
        <v>542</v>
      </c>
      <c r="S374" s="58"/>
      <c r="T374" s="74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</row>
    <row r="375" spans="1:30">
      <c r="A375" s="57" t="s">
        <v>163</v>
      </c>
      <c r="B375" s="68" t="s">
        <v>106</v>
      </c>
      <c r="C375" s="57">
        <v>16</v>
      </c>
      <c r="D375" s="57" t="s">
        <v>94</v>
      </c>
      <c r="E375" s="69">
        <v>42191</v>
      </c>
      <c r="F375" s="57" t="s">
        <v>31</v>
      </c>
      <c r="G375" s="70">
        <v>10680</v>
      </c>
      <c r="H375" s="70">
        <v>11010</v>
      </c>
      <c r="I375" s="71">
        <f t="shared" si="39"/>
        <v>10845</v>
      </c>
      <c r="J375" s="81">
        <v>2.64</v>
      </c>
      <c r="K375" s="81"/>
      <c r="L375" s="81">
        <v>2.74</v>
      </c>
      <c r="M375" s="72">
        <f t="shared" si="40"/>
        <v>2.6900000000000004</v>
      </c>
      <c r="N375" s="72">
        <f t="shared" si="43"/>
        <v>7.0710678118654821E-2</v>
      </c>
      <c r="O375" s="84">
        <v>2.82</v>
      </c>
      <c r="P375" s="73">
        <f t="shared" si="42"/>
        <v>108.01399938736766</v>
      </c>
      <c r="Q375" s="58"/>
      <c r="R375" s="108" t="s">
        <v>17</v>
      </c>
      <c r="S375" s="58"/>
      <c r="T375" s="74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</row>
    <row r="376" spans="1:30">
      <c r="A376" s="4" t="s">
        <v>296</v>
      </c>
      <c r="B376" s="21" t="s">
        <v>106</v>
      </c>
      <c r="C376" s="57">
        <v>16</v>
      </c>
      <c r="D376" s="4" t="s">
        <v>16</v>
      </c>
      <c r="E376" s="6">
        <v>42199</v>
      </c>
      <c r="F376" s="4" t="s">
        <v>31</v>
      </c>
      <c r="G376" s="27">
        <v>10680</v>
      </c>
      <c r="H376" s="27">
        <v>11010</v>
      </c>
      <c r="I376" s="31">
        <f t="shared" si="39"/>
        <v>10845</v>
      </c>
      <c r="J376" s="78">
        <v>2.2799999999999998</v>
      </c>
      <c r="K376" s="78">
        <v>2.33</v>
      </c>
      <c r="M376" s="28">
        <f t="shared" si="40"/>
        <v>2.3049999999999997</v>
      </c>
      <c r="N376" s="28">
        <f t="shared" si="43"/>
        <v>3.5355339059327563E-2</v>
      </c>
      <c r="O376" s="84">
        <v>2.42</v>
      </c>
      <c r="P376" s="73">
        <f t="shared" si="42"/>
        <v>64.779975197108556</v>
      </c>
      <c r="R376" s="92" t="s">
        <v>491</v>
      </c>
      <c r="T376" s="43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>
      <c r="A377" s="57" t="s">
        <v>295</v>
      </c>
      <c r="B377" s="68" t="s">
        <v>106</v>
      </c>
      <c r="C377" s="57">
        <v>16</v>
      </c>
      <c r="D377" s="57" t="s">
        <v>16</v>
      </c>
      <c r="E377" s="69">
        <v>42199</v>
      </c>
      <c r="F377" s="57" t="s">
        <v>31</v>
      </c>
      <c r="G377" s="70">
        <v>10680</v>
      </c>
      <c r="H377" s="70">
        <v>11010</v>
      </c>
      <c r="I377" s="71">
        <f t="shared" si="39"/>
        <v>10845</v>
      </c>
      <c r="J377" s="81"/>
      <c r="K377" s="81">
        <v>2.74</v>
      </c>
      <c r="L377" s="81">
        <v>2.78</v>
      </c>
      <c r="M377" s="72">
        <f t="shared" si="40"/>
        <v>2.76</v>
      </c>
      <c r="N377" s="72">
        <f t="shared" si="43"/>
        <v>2.8284271247461613E-2</v>
      </c>
      <c r="O377" s="84">
        <v>2.62</v>
      </c>
      <c r="P377" s="73">
        <f t="shared" si="42"/>
        <v>117.60047113688682</v>
      </c>
      <c r="Q377" s="58"/>
      <c r="R377" s="92" t="s">
        <v>167</v>
      </c>
      <c r="S377" s="58"/>
      <c r="T377" s="74" t="s">
        <v>70</v>
      </c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</row>
    <row r="378" spans="1:30">
      <c r="A378" s="4" t="s">
        <v>297</v>
      </c>
      <c r="B378" s="21" t="s">
        <v>106</v>
      </c>
      <c r="C378" s="57">
        <v>16</v>
      </c>
      <c r="D378" s="4" t="s">
        <v>16</v>
      </c>
      <c r="E378" s="6">
        <v>42199</v>
      </c>
      <c r="F378" s="4" t="s">
        <v>31</v>
      </c>
      <c r="G378" s="27">
        <v>10680</v>
      </c>
      <c r="H378" s="27">
        <v>11010</v>
      </c>
      <c r="I378" s="31">
        <f t="shared" si="39"/>
        <v>10845</v>
      </c>
      <c r="J378" s="78">
        <v>2.3199999999999998</v>
      </c>
      <c r="K378" s="78">
        <v>2.34</v>
      </c>
      <c r="L378" s="78">
        <v>2.29</v>
      </c>
      <c r="M378" s="28">
        <f t="shared" si="40"/>
        <v>2.3166666666666669</v>
      </c>
      <c r="N378" s="28">
        <f t="shared" si="43"/>
        <v>2.5166114784235735E-2</v>
      </c>
      <c r="P378" s="73">
        <f t="shared" si="42"/>
        <v>65.871620874745616</v>
      </c>
      <c r="T378" s="43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>
      <c r="A379" s="4" t="s">
        <v>108</v>
      </c>
      <c r="B379" s="21" t="s">
        <v>106</v>
      </c>
      <c r="C379" s="57">
        <v>16</v>
      </c>
      <c r="D379" s="4" t="s">
        <v>94</v>
      </c>
      <c r="E379" s="6">
        <v>42187</v>
      </c>
      <c r="F379" s="4" t="s">
        <v>31</v>
      </c>
      <c r="G379" s="27">
        <v>10680</v>
      </c>
      <c r="H379" s="27">
        <v>11010</v>
      </c>
      <c r="I379" s="31">
        <f t="shared" si="39"/>
        <v>10845</v>
      </c>
      <c r="J379" s="78">
        <v>2.69</v>
      </c>
      <c r="L379" s="78">
        <v>2.67</v>
      </c>
      <c r="M379" s="28">
        <f t="shared" si="40"/>
        <v>2.6799999999999997</v>
      </c>
      <c r="N379" s="28">
        <f t="shared" si="43"/>
        <v>1.4142135623730963E-2</v>
      </c>
      <c r="O379" s="84">
        <v>2.56</v>
      </c>
      <c r="P379" s="73">
        <f t="shared" si="42"/>
        <v>106.69060263871015</v>
      </c>
    </row>
    <row r="380" spans="1:30">
      <c r="A380" s="4" t="s">
        <v>107</v>
      </c>
      <c r="B380" s="21" t="s">
        <v>106</v>
      </c>
      <c r="C380" s="57">
        <v>16</v>
      </c>
      <c r="D380" s="4" t="s">
        <v>23</v>
      </c>
      <c r="E380" s="6">
        <v>42187</v>
      </c>
      <c r="F380" s="4" t="s">
        <v>31</v>
      </c>
      <c r="G380" s="27">
        <v>10680</v>
      </c>
      <c r="H380" s="27">
        <v>11010</v>
      </c>
      <c r="I380" s="31">
        <f t="shared" si="39"/>
        <v>10845</v>
      </c>
      <c r="K380" s="78">
        <v>2.52</v>
      </c>
      <c r="L380" s="78">
        <v>2.5299999999999998</v>
      </c>
      <c r="M380" s="28">
        <f t="shared" si="40"/>
        <v>2.5249999999999999</v>
      </c>
      <c r="N380" s="28">
        <f t="shared" si="43"/>
        <v>7.0710678118653244E-3</v>
      </c>
      <c r="O380" s="84">
        <v>2.61</v>
      </c>
      <c r="P380" s="73">
        <f t="shared" si="42"/>
        <v>87.596181731007292</v>
      </c>
      <c r="Q380" s="39"/>
      <c r="S380" s="39"/>
    </row>
    <row r="381" spans="1:30">
      <c r="A381" s="4" t="s">
        <v>236</v>
      </c>
      <c r="B381" s="21" t="s">
        <v>235</v>
      </c>
      <c r="C381" s="54"/>
      <c r="D381" s="4" t="s">
        <v>53</v>
      </c>
      <c r="E381" s="6">
        <v>42196</v>
      </c>
      <c r="F381" s="4" t="s">
        <v>31</v>
      </c>
      <c r="G381" s="27">
        <v>11010</v>
      </c>
      <c r="H381" s="27">
        <v>11339</v>
      </c>
      <c r="I381" s="31">
        <f t="shared" si="39"/>
        <v>11174.5</v>
      </c>
      <c r="J381" s="78">
        <v>2.17</v>
      </c>
      <c r="K381" s="78">
        <v>2.0699999999999998</v>
      </c>
      <c r="L381" s="78">
        <v>2.12</v>
      </c>
      <c r="M381" s="28">
        <f t="shared" si="40"/>
        <v>2.12</v>
      </c>
      <c r="N381" s="28">
        <f t="shared" si="43"/>
        <v>5.0000000000000044E-2</v>
      </c>
      <c r="P381" s="73">
        <f t="shared" si="42"/>
        <v>49.110199647877536</v>
      </c>
      <c r="Q381" s="39"/>
      <c r="S381" s="39"/>
      <c r="T381" s="25" t="s">
        <v>237</v>
      </c>
    </row>
    <row r="382" spans="1:30">
      <c r="A382" s="4" t="s">
        <v>234</v>
      </c>
      <c r="B382" s="21" t="s">
        <v>235</v>
      </c>
      <c r="C382" s="54"/>
      <c r="D382" s="4" t="s">
        <v>21</v>
      </c>
      <c r="E382" s="6">
        <v>42196</v>
      </c>
      <c r="F382" s="4" t="s">
        <v>31</v>
      </c>
      <c r="G382" s="27">
        <v>11010</v>
      </c>
      <c r="H382" s="27">
        <v>11339</v>
      </c>
      <c r="I382" s="31">
        <f t="shared" si="39"/>
        <v>11174.5</v>
      </c>
      <c r="J382" s="78">
        <v>2.54</v>
      </c>
      <c r="K382" s="78">
        <v>2.59</v>
      </c>
      <c r="L382" s="78">
        <v>2.57</v>
      </c>
      <c r="M382" s="28">
        <f t="shared" si="40"/>
        <v>2.5666666666666664</v>
      </c>
      <c r="N382" s="28">
        <f t="shared" si="43"/>
        <v>2.5166114784235735E-2</v>
      </c>
      <c r="P382" s="73">
        <f t="shared" si="42"/>
        <v>92.472574147609677</v>
      </c>
    </row>
    <row r="383" spans="1:30">
      <c r="A383" s="4" t="s">
        <v>104</v>
      </c>
      <c r="B383" s="21" t="s">
        <v>17</v>
      </c>
      <c r="C383" s="54">
        <v>17</v>
      </c>
      <c r="D383" s="4" t="s">
        <v>22</v>
      </c>
      <c r="E383" s="6">
        <v>42187</v>
      </c>
      <c r="F383" s="6" t="s">
        <v>31</v>
      </c>
      <c r="G383" s="27">
        <v>11668</v>
      </c>
      <c r="H383" s="27">
        <v>12656</v>
      </c>
      <c r="I383" s="31">
        <f t="shared" si="39"/>
        <v>12162</v>
      </c>
      <c r="J383" s="78">
        <v>2.2200000000000002</v>
      </c>
      <c r="K383" s="78">
        <v>2.1800000000000002</v>
      </c>
      <c r="L383" s="78">
        <v>2.2599999999999998</v>
      </c>
      <c r="M383" s="28">
        <f t="shared" si="40"/>
        <v>2.2200000000000002</v>
      </c>
      <c r="N383" s="28">
        <f t="shared" si="43"/>
        <v>3.9999999999999813E-2</v>
      </c>
      <c r="P383" s="73">
        <f t="shared" si="42"/>
        <v>57.204256513913116</v>
      </c>
      <c r="T383" s="25" t="s">
        <v>39</v>
      </c>
    </row>
    <row r="384" spans="1:30">
      <c r="A384" s="4" t="s">
        <v>103</v>
      </c>
      <c r="B384" s="21" t="s">
        <v>17</v>
      </c>
      <c r="C384" s="54">
        <v>17</v>
      </c>
      <c r="D384" s="4" t="s">
        <v>22</v>
      </c>
      <c r="E384" s="6">
        <v>42187</v>
      </c>
      <c r="F384" s="6" t="s">
        <v>31</v>
      </c>
      <c r="G384" s="27">
        <v>11668</v>
      </c>
      <c r="H384" s="27">
        <v>12656</v>
      </c>
      <c r="I384" s="31">
        <f t="shared" si="39"/>
        <v>12162</v>
      </c>
      <c r="J384" s="78">
        <v>2.33</v>
      </c>
      <c r="K384" s="78">
        <v>2.4</v>
      </c>
      <c r="L384" s="78">
        <v>2.37</v>
      </c>
      <c r="M384" s="28">
        <f t="shared" si="40"/>
        <v>2.3666666666666667</v>
      </c>
      <c r="N384" s="28">
        <f t="shared" si="43"/>
        <v>3.5118845842842389E-2</v>
      </c>
      <c r="P384" s="73">
        <f t="shared" si="42"/>
        <v>70.695827311705287</v>
      </c>
      <c r="T384" s="25" t="s">
        <v>39</v>
      </c>
    </row>
    <row r="385" spans="1:30">
      <c r="A385" s="4" t="s">
        <v>19</v>
      </c>
      <c r="B385" s="21" t="s">
        <v>17</v>
      </c>
      <c r="C385" s="54">
        <v>17</v>
      </c>
      <c r="D385" s="4" t="s">
        <v>21</v>
      </c>
      <c r="E385" s="6">
        <v>42196</v>
      </c>
      <c r="F385" s="6" t="s">
        <v>31</v>
      </c>
      <c r="G385" s="27">
        <v>11668</v>
      </c>
      <c r="H385" s="27">
        <v>12656</v>
      </c>
      <c r="I385" s="31">
        <f t="shared" si="39"/>
        <v>12162</v>
      </c>
      <c r="J385" s="78">
        <v>2.41</v>
      </c>
      <c r="K385" s="78">
        <v>2.39</v>
      </c>
      <c r="M385" s="28">
        <f t="shared" si="40"/>
        <v>2.4000000000000004</v>
      </c>
      <c r="N385" s="28">
        <f t="shared" si="43"/>
        <v>1.4142135623730963E-2</v>
      </c>
      <c r="O385" s="84">
        <v>2.5</v>
      </c>
      <c r="P385" s="73">
        <f t="shared" si="42"/>
        <v>74.045592064062333</v>
      </c>
    </row>
    <row r="386" spans="1:30">
      <c r="A386" s="4" t="s">
        <v>20</v>
      </c>
      <c r="B386" s="21" t="s">
        <v>17</v>
      </c>
      <c r="C386" s="54">
        <v>17</v>
      </c>
      <c r="D386" s="4" t="s">
        <v>23</v>
      </c>
      <c r="E386" s="6">
        <v>42187</v>
      </c>
      <c r="F386" s="6" t="s">
        <v>31</v>
      </c>
      <c r="G386" s="27">
        <v>11668</v>
      </c>
      <c r="H386" s="27">
        <v>12656</v>
      </c>
      <c r="I386" s="31">
        <f t="shared" si="39"/>
        <v>12162</v>
      </c>
      <c r="J386" s="78">
        <v>2.69</v>
      </c>
      <c r="K386" s="78">
        <v>2.67</v>
      </c>
      <c r="M386" s="28">
        <f t="shared" si="40"/>
        <v>2.6799999999999997</v>
      </c>
      <c r="N386" s="28">
        <f t="shared" si="43"/>
        <v>1.4142135623730963E-2</v>
      </c>
      <c r="O386" s="84">
        <v>2.59</v>
      </c>
      <c r="P386" s="73">
        <f t="shared" si="42"/>
        <v>106.69060263871015</v>
      </c>
    </row>
    <row r="387" spans="1:30">
      <c r="A387" s="4" t="s">
        <v>101</v>
      </c>
      <c r="B387" s="21" t="s">
        <v>17</v>
      </c>
      <c r="C387" s="54">
        <v>17</v>
      </c>
      <c r="D387" s="4" t="s">
        <v>22</v>
      </c>
      <c r="E387" s="6">
        <v>42187</v>
      </c>
      <c r="F387" s="6" t="s">
        <v>31</v>
      </c>
      <c r="G387" s="27">
        <v>11668</v>
      </c>
      <c r="H387" s="27">
        <v>12656</v>
      </c>
      <c r="I387" s="31">
        <f t="shared" si="39"/>
        <v>12162</v>
      </c>
      <c r="J387" s="78">
        <v>2.58</v>
      </c>
      <c r="K387" s="78">
        <v>2.57</v>
      </c>
      <c r="M387" s="28">
        <f t="shared" ref="M387:M401" si="44">AVERAGE(J387:L387)</f>
        <v>2.5750000000000002</v>
      </c>
      <c r="N387" s="28">
        <f t="shared" si="43"/>
        <v>7.0710678118656384E-3</v>
      </c>
      <c r="P387" s="73">
        <f t="shared" ref="P387:P401" si="45">10^((3.31*(LOG(M387)))+0.611)</f>
        <v>93.470086043645793</v>
      </c>
      <c r="T387" s="25" t="s">
        <v>39</v>
      </c>
    </row>
    <row r="388" spans="1:30">
      <c r="A388" s="4" t="s">
        <v>102</v>
      </c>
      <c r="B388" s="21" t="s">
        <v>17</v>
      </c>
      <c r="C388" s="54">
        <v>17</v>
      </c>
      <c r="D388" s="4" t="s">
        <v>23</v>
      </c>
      <c r="E388" s="6">
        <v>42187</v>
      </c>
      <c r="F388" s="6" t="s">
        <v>31</v>
      </c>
      <c r="G388" s="27">
        <v>11668</v>
      </c>
      <c r="H388" s="27">
        <v>12656</v>
      </c>
      <c r="I388" s="31">
        <f t="shared" si="39"/>
        <v>12162</v>
      </c>
      <c r="J388" s="78">
        <v>2.2400000000000002</v>
      </c>
      <c r="K388" s="78">
        <v>2.2400000000000002</v>
      </c>
      <c r="M388" s="28">
        <f t="shared" si="44"/>
        <v>2.2400000000000002</v>
      </c>
      <c r="N388" s="28">
        <f t="shared" si="43"/>
        <v>0</v>
      </c>
      <c r="O388" s="84">
        <v>2.15</v>
      </c>
      <c r="P388" s="73">
        <f t="shared" si="45"/>
        <v>58.92789676626353</v>
      </c>
      <c r="Q388" s="39"/>
      <c r="S388" s="39"/>
      <c r="T388" s="25" t="s">
        <v>39</v>
      </c>
    </row>
    <row r="389" spans="1:30">
      <c r="A389" s="4" t="s">
        <v>18</v>
      </c>
      <c r="B389" s="21" t="s">
        <v>17</v>
      </c>
      <c r="C389" s="54">
        <v>17</v>
      </c>
      <c r="D389" s="4" t="s">
        <v>21</v>
      </c>
      <c r="E389" s="6">
        <v>42187</v>
      </c>
      <c r="F389" s="6" t="s">
        <v>31</v>
      </c>
      <c r="G389" s="27">
        <v>11668</v>
      </c>
      <c r="H389" s="27">
        <v>12656</v>
      </c>
      <c r="I389" s="31">
        <f t="shared" si="39"/>
        <v>12162</v>
      </c>
      <c r="J389" s="78">
        <v>2.48</v>
      </c>
      <c r="L389" s="78">
        <v>2.48</v>
      </c>
      <c r="M389" s="28">
        <f t="shared" si="44"/>
        <v>2.48</v>
      </c>
      <c r="N389" s="28">
        <f t="shared" si="43"/>
        <v>0</v>
      </c>
      <c r="O389" s="84">
        <v>2.5</v>
      </c>
      <c r="P389" s="73">
        <f t="shared" si="45"/>
        <v>82.53441236984186</v>
      </c>
    </row>
    <row r="390" spans="1:30">
      <c r="A390" s="57" t="s">
        <v>502</v>
      </c>
      <c r="B390" s="68" t="s">
        <v>491</v>
      </c>
      <c r="C390" s="57">
        <v>18</v>
      </c>
      <c r="D390" s="57" t="s">
        <v>22</v>
      </c>
      <c r="E390" s="75">
        <v>42302</v>
      </c>
      <c r="F390" s="57" t="s">
        <v>31</v>
      </c>
      <c r="G390" s="70">
        <v>11668</v>
      </c>
      <c r="H390" s="70">
        <v>15095</v>
      </c>
      <c r="I390" s="71">
        <f t="shared" si="39"/>
        <v>13381.5</v>
      </c>
      <c r="J390" s="81">
        <v>2.4</v>
      </c>
      <c r="K390" s="81">
        <v>2.4700000000000002</v>
      </c>
      <c r="L390" s="81"/>
      <c r="M390" s="72">
        <f t="shared" si="44"/>
        <v>2.4350000000000001</v>
      </c>
      <c r="N390" s="72">
        <f t="shared" si="43"/>
        <v>4.9497474683058526E-2</v>
      </c>
      <c r="O390" s="84">
        <v>2.2999999999999998</v>
      </c>
      <c r="P390" s="73">
        <f t="shared" si="45"/>
        <v>77.680421956238803</v>
      </c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</row>
    <row r="391" spans="1:30">
      <c r="A391" s="4" t="s">
        <v>492</v>
      </c>
      <c r="B391" s="21" t="s">
        <v>491</v>
      </c>
      <c r="C391" s="57">
        <v>18</v>
      </c>
      <c r="D391" s="4" t="s">
        <v>94</v>
      </c>
      <c r="E391" s="59">
        <v>42302</v>
      </c>
      <c r="F391" s="4" t="s">
        <v>31</v>
      </c>
      <c r="G391" s="27">
        <v>11668</v>
      </c>
      <c r="H391" s="27">
        <v>15095</v>
      </c>
      <c r="I391" s="31">
        <f t="shared" si="39"/>
        <v>13381.5</v>
      </c>
      <c r="J391" s="78">
        <v>2.41</v>
      </c>
      <c r="L391" s="78">
        <v>2.44</v>
      </c>
      <c r="M391" s="28">
        <f t="shared" si="44"/>
        <v>2.4249999999999998</v>
      </c>
      <c r="N391" s="28">
        <f t="shared" si="43"/>
        <v>2.1213203435596288E-2</v>
      </c>
      <c r="O391" s="84">
        <v>2.36</v>
      </c>
      <c r="P391" s="73">
        <f t="shared" si="45"/>
        <v>76.629478348117118</v>
      </c>
      <c r="T391"/>
      <c r="U391"/>
      <c r="V391"/>
      <c r="W391"/>
      <c r="X391"/>
      <c r="Y391"/>
      <c r="Z391"/>
      <c r="AA391"/>
      <c r="AB391"/>
      <c r="AC391"/>
      <c r="AD391"/>
    </row>
    <row r="392" spans="1:30">
      <c r="A392" s="4" t="s">
        <v>503</v>
      </c>
      <c r="B392" s="21" t="s">
        <v>491</v>
      </c>
      <c r="C392" s="57">
        <v>18</v>
      </c>
      <c r="D392" s="4" t="s">
        <v>94</v>
      </c>
      <c r="E392" s="59">
        <v>42302</v>
      </c>
      <c r="F392" s="4" t="s">
        <v>31</v>
      </c>
      <c r="G392" s="27">
        <v>11668</v>
      </c>
      <c r="H392" s="27">
        <v>15095</v>
      </c>
      <c r="I392" s="31">
        <f t="shared" si="39"/>
        <v>13381.5</v>
      </c>
      <c r="K392" s="78">
        <v>2.21</v>
      </c>
      <c r="L392" s="78">
        <v>2.23</v>
      </c>
      <c r="M392" s="28">
        <f t="shared" si="44"/>
        <v>2.2199999999999998</v>
      </c>
      <c r="N392" s="28">
        <f t="shared" si="43"/>
        <v>1.4142135623730963E-2</v>
      </c>
      <c r="O392" s="84">
        <v>2.14</v>
      </c>
      <c r="P392" s="73">
        <f t="shared" si="45"/>
        <v>57.204256513913066</v>
      </c>
      <c r="Q392" s="39"/>
      <c r="S392" s="39"/>
      <c r="T392"/>
      <c r="U392"/>
      <c r="V392"/>
      <c r="W392"/>
      <c r="X392"/>
      <c r="Y392"/>
      <c r="Z392"/>
      <c r="AA392"/>
      <c r="AB392"/>
      <c r="AC392"/>
      <c r="AD392"/>
    </row>
    <row r="393" spans="1:30">
      <c r="A393" s="57" t="s">
        <v>504</v>
      </c>
      <c r="B393" s="68" t="s">
        <v>491</v>
      </c>
      <c r="C393" s="57">
        <v>18</v>
      </c>
      <c r="D393" s="57" t="s">
        <v>22</v>
      </c>
      <c r="E393" s="75">
        <v>42302</v>
      </c>
      <c r="F393" s="57" t="s">
        <v>31</v>
      </c>
      <c r="G393" s="70">
        <v>11668</v>
      </c>
      <c r="H393" s="70">
        <v>15095</v>
      </c>
      <c r="I393" s="71">
        <f t="shared" si="39"/>
        <v>13381.5</v>
      </c>
      <c r="J393" s="81">
        <v>2.33</v>
      </c>
      <c r="K393" s="81">
        <v>2.35</v>
      </c>
      <c r="L393" s="81"/>
      <c r="M393" s="72">
        <f t="shared" si="44"/>
        <v>2.34</v>
      </c>
      <c r="N393" s="72">
        <f t="shared" si="43"/>
        <v>1.4142135623730963E-2</v>
      </c>
      <c r="O393" s="84">
        <v>2.17</v>
      </c>
      <c r="P393" s="73">
        <f t="shared" si="45"/>
        <v>68.09331664511916</v>
      </c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</row>
    <row r="394" spans="1:30">
      <c r="A394" s="57" t="s">
        <v>499</v>
      </c>
      <c r="B394" s="68" t="s">
        <v>491</v>
      </c>
      <c r="C394" s="57">
        <v>18</v>
      </c>
      <c r="D394" s="57" t="s">
        <v>94</v>
      </c>
      <c r="E394" s="75">
        <v>42302</v>
      </c>
      <c r="F394" s="57" t="s">
        <v>31</v>
      </c>
      <c r="G394" s="70">
        <v>11668</v>
      </c>
      <c r="H394" s="70">
        <v>15095</v>
      </c>
      <c r="I394" s="71">
        <f t="shared" si="39"/>
        <v>13381.5</v>
      </c>
      <c r="J394" s="81"/>
      <c r="K394" s="81">
        <v>2.2400000000000002</v>
      </c>
      <c r="L394" s="81">
        <v>2.2200000000000002</v>
      </c>
      <c r="M394" s="72">
        <f t="shared" si="44"/>
        <v>2.2300000000000004</v>
      </c>
      <c r="N394" s="72">
        <f t="shared" si="43"/>
        <v>1.4142135623730963E-2</v>
      </c>
      <c r="O394" s="84">
        <v>2.4</v>
      </c>
      <c r="P394" s="73">
        <f t="shared" si="45"/>
        <v>58.06161299512025</v>
      </c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</row>
    <row r="395" spans="1:30">
      <c r="A395" s="4" t="s">
        <v>500</v>
      </c>
      <c r="B395" s="21" t="s">
        <v>491</v>
      </c>
      <c r="C395" s="57">
        <v>18</v>
      </c>
      <c r="D395" s="4" t="s">
        <v>94</v>
      </c>
      <c r="E395" s="59">
        <v>42302</v>
      </c>
      <c r="F395" s="4" t="s">
        <v>31</v>
      </c>
      <c r="G395" s="27">
        <v>11668</v>
      </c>
      <c r="H395" s="27">
        <v>15095</v>
      </c>
      <c r="I395" s="31">
        <f t="shared" si="39"/>
        <v>13381.5</v>
      </c>
      <c r="J395" s="78">
        <v>2.4300000000000002</v>
      </c>
      <c r="K395" s="78">
        <v>2.41</v>
      </c>
      <c r="M395" s="28">
        <f t="shared" si="44"/>
        <v>2.42</v>
      </c>
      <c r="N395" s="28">
        <f t="shared" si="43"/>
        <v>1.4142135623730963E-2</v>
      </c>
      <c r="P395" s="73">
        <f t="shared" si="45"/>
        <v>76.107746225851386</v>
      </c>
      <c r="T395"/>
      <c r="U395"/>
      <c r="V395"/>
      <c r="W395"/>
      <c r="X395"/>
      <c r="Y395"/>
      <c r="Z395"/>
      <c r="AA395"/>
      <c r="AB395"/>
      <c r="AC395"/>
      <c r="AD395"/>
    </row>
    <row r="396" spans="1:30">
      <c r="A396" s="4" t="s">
        <v>501</v>
      </c>
      <c r="B396" s="21" t="s">
        <v>491</v>
      </c>
      <c r="C396" s="57">
        <v>18</v>
      </c>
      <c r="D396" s="4" t="s">
        <v>23</v>
      </c>
      <c r="E396" s="59">
        <v>42302</v>
      </c>
      <c r="F396" s="4" t="s">
        <v>31</v>
      </c>
      <c r="G396" s="27">
        <v>11668</v>
      </c>
      <c r="H396" s="27">
        <v>15095</v>
      </c>
      <c r="I396" s="31">
        <f t="shared" si="39"/>
        <v>13381.5</v>
      </c>
      <c r="J396" s="78">
        <v>2.64</v>
      </c>
      <c r="L396" s="78">
        <v>2.63</v>
      </c>
      <c r="M396" s="28">
        <f t="shared" si="44"/>
        <v>2.6349999999999998</v>
      </c>
      <c r="N396" s="28">
        <f t="shared" si="43"/>
        <v>7.0710678118656384E-3</v>
      </c>
      <c r="O396" s="84">
        <v>2.54</v>
      </c>
      <c r="P396" s="73">
        <f t="shared" si="45"/>
        <v>100.87507037316401</v>
      </c>
      <c r="T396"/>
      <c r="U396"/>
      <c r="V396"/>
      <c r="W396"/>
      <c r="X396"/>
      <c r="Y396"/>
      <c r="Z396"/>
      <c r="AA396"/>
      <c r="AB396"/>
      <c r="AC396"/>
      <c r="AD396"/>
    </row>
    <row r="397" spans="1:30">
      <c r="A397" s="4" t="s">
        <v>133</v>
      </c>
      <c r="B397" s="21" t="s">
        <v>132</v>
      </c>
      <c r="C397" s="57">
        <v>18</v>
      </c>
      <c r="D397" s="4" t="s">
        <v>53</v>
      </c>
      <c r="E397" s="6">
        <v>42191</v>
      </c>
      <c r="F397" s="4" t="s">
        <v>31</v>
      </c>
      <c r="G397" s="27">
        <v>12986</v>
      </c>
      <c r="H397" s="27">
        <v>13916</v>
      </c>
      <c r="I397" s="31">
        <f t="shared" si="39"/>
        <v>13451</v>
      </c>
      <c r="J397" s="78">
        <v>2.33</v>
      </c>
      <c r="K397" s="78">
        <v>2.29</v>
      </c>
      <c r="M397" s="28">
        <f t="shared" si="44"/>
        <v>2.31</v>
      </c>
      <c r="N397" s="28">
        <f t="shared" si="43"/>
        <v>2.8284271247461926E-2</v>
      </c>
      <c r="P397" s="73">
        <f t="shared" si="45"/>
        <v>65.246264663379819</v>
      </c>
      <c r="T397" s="25" t="s">
        <v>134</v>
      </c>
    </row>
    <row r="398" spans="1:30">
      <c r="A398" s="4" t="s">
        <v>243</v>
      </c>
      <c r="B398" s="21" t="s">
        <v>242</v>
      </c>
      <c r="C398" s="57">
        <v>18</v>
      </c>
      <c r="D398" s="4" t="s">
        <v>23</v>
      </c>
      <c r="E398" s="6">
        <v>42196</v>
      </c>
      <c r="F398" s="4" t="s">
        <v>31</v>
      </c>
      <c r="G398" s="27">
        <v>11998</v>
      </c>
      <c r="H398" s="27">
        <v>15330</v>
      </c>
      <c r="I398" s="31">
        <f t="shared" si="39"/>
        <v>13664</v>
      </c>
      <c r="J398" s="78">
        <v>2.5</v>
      </c>
      <c r="K398" s="78">
        <v>2.42</v>
      </c>
      <c r="M398" s="28">
        <f t="shared" si="44"/>
        <v>2.46</v>
      </c>
      <c r="N398" s="28">
        <f t="shared" si="43"/>
        <v>5.6568542494923851E-2</v>
      </c>
      <c r="P398" s="73">
        <f t="shared" si="45"/>
        <v>80.351724968409059</v>
      </c>
      <c r="T398" s="25" t="s">
        <v>265</v>
      </c>
    </row>
    <row r="399" spans="1:30">
      <c r="A399" s="4" t="s">
        <v>244</v>
      </c>
      <c r="B399" s="21" t="s">
        <v>242</v>
      </c>
      <c r="C399" s="57">
        <v>18</v>
      </c>
      <c r="D399" s="4" t="s">
        <v>23</v>
      </c>
      <c r="E399" s="6">
        <v>42196</v>
      </c>
      <c r="F399" s="4" t="s">
        <v>31</v>
      </c>
      <c r="G399" s="27">
        <v>11998</v>
      </c>
      <c r="H399" s="27">
        <v>15330</v>
      </c>
      <c r="I399" s="31">
        <f t="shared" si="39"/>
        <v>13664</v>
      </c>
      <c r="K399" s="78">
        <v>2.2999999999999998</v>
      </c>
      <c r="L399" s="78">
        <v>2.25</v>
      </c>
      <c r="M399" s="28">
        <f t="shared" si="44"/>
        <v>2.2749999999999999</v>
      </c>
      <c r="N399" s="28">
        <f t="shared" si="43"/>
        <v>3.5355339059327251E-2</v>
      </c>
      <c r="O399" s="84">
        <v>2.17</v>
      </c>
      <c r="P399" s="73">
        <f t="shared" si="45"/>
        <v>62.030950696928713</v>
      </c>
    </row>
    <row r="400" spans="1:30">
      <c r="A400" s="4" t="s">
        <v>245</v>
      </c>
      <c r="B400" s="21" t="s">
        <v>242</v>
      </c>
      <c r="C400" s="57">
        <v>18</v>
      </c>
      <c r="D400" s="4" t="s">
        <v>22</v>
      </c>
      <c r="E400" s="6">
        <v>42196</v>
      </c>
      <c r="F400" s="4" t="s">
        <v>31</v>
      </c>
      <c r="G400" s="27">
        <v>11998</v>
      </c>
      <c r="H400" s="27">
        <v>15330</v>
      </c>
      <c r="I400" s="31">
        <f t="shared" si="39"/>
        <v>13664</v>
      </c>
      <c r="J400" s="78">
        <v>2.36</v>
      </c>
      <c r="K400" s="78">
        <v>2.33</v>
      </c>
      <c r="M400" s="28">
        <f t="shared" si="44"/>
        <v>2.3449999999999998</v>
      </c>
      <c r="N400" s="28">
        <f t="shared" si="43"/>
        <v>2.1213203435596288E-2</v>
      </c>
      <c r="O400" s="84">
        <v>2.23</v>
      </c>
      <c r="P400" s="73">
        <f t="shared" si="45"/>
        <v>68.576106485675794</v>
      </c>
    </row>
    <row r="401" spans="1:30">
      <c r="A401" s="57" t="s">
        <v>390</v>
      </c>
      <c r="B401" s="68" t="s">
        <v>242</v>
      </c>
      <c r="C401" s="57">
        <v>18</v>
      </c>
      <c r="D401" s="57" t="s">
        <v>22</v>
      </c>
      <c r="E401" s="75">
        <v>42302</v>
      </c>
      <c r="F401" s="57" t="s">
        <v>31</v>
      </c>
      <c r="G401" s="70">
        <v>11998</v>
      </c>
      <c r="H401" s="70">
        <v>15330</v>
      </c>
      <c r="I401" s="71">
        <f t="shared" si="39"/>
        <v>13664</v>
      </c>
      <c r="J401" s="81"/>
      <c r="K401" s="81">
        <v>2.14</v>
      </c>
      <c r="L401" s="81">
        <v>2.16</v>
      </c>
      <c r="M401" s="72">
        <f t="shared" si="44"/>
        <v>2.1500000000000004</v>
      </c>
      <c r="N401" s="72">
        <f t="shared" si="43"/>
        <v>1.4142135623730963E-2</v>
      </c>
      <c r="O401" s="84">
        <v>2.3199999999999998</v>
      </c>
      <c r="P401" s="73">
        <f t="shared" si="45"/>
        <v>51.448332379271569</v>
      </c>
      <c r="Q401" s="58"/>
      <c r="R401" s="58"/>
      <c r="S401" s="58"/>
      <c r="T401" s="74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</row>
    <row r="402" spans="1:30">
      <c r="A402" s="4" t="s">
        <v>389</v>
      </c>
      <c r="B402" s="21" t="s">
        <v>242</v>
      </c>
      <c r="C402" s="57">
        <v>18</v>
      </c>
      <c r="D402" s="4" t="s">
        <v>388</v>
      </c>
      <c r="E402" s="59">
        <v>42302</v>
      </c>
      <c r="F402" s="4" t="s">
        <v>31</v>
      </c>
      <c r="G402" s="27">
        <v>11998</v>
      </c>
      <c r="H402" s="27">
        <v>15330</v>
      </c>
      <c r="I402" s="31">
        <f t="shared" si="39"/>
        <v>13664</v>
      </c>
      <c r="P402" s="73"/>
    </row>
    <row r="403" spans="1:30">
      <c r="A403" s="57" t="s">
        <v>465</v>
      </c>
      <c r="B403" s="68" t="s">
        <v>466</v>
      </c>
      <c r="C403" s="57">
        <v>19</v>
      </c>
      <c r="D403" s="57" t="s">
        <v>22</v>
      </c>
      <c r="E403" s="75">
        <v>42302</v>
      </c>
      <c r="F403" s="57" t="s">
        <v>31</v>
      </c>
      <c r="G403" s="70">
        <v>12656</v>
      </c>
      <c r="H403" s="70">
        <v>15095</v>
      </c>
      <c r="I403" s="71">
        <f t="shared" si="39"/>
        <v>13875.5</v>
      </c>
      <c r="J403" s="81">
        <v>2.4</v>
      </c>
      <c r="K403" s="81">
        <v>2.4900000000000002</v>
      </c>
      <c r="L403" s="81"/>
      <c r="M403" s="72">
        <f t="shared" ref="M403:M417" si="46">AVERAGE(J403:L403)</f>
        <v>2.4450000000000003</v>
      </c>
      <c r="N403" s="72">
        <f t="shared" ref="N403:N417" si="47">STDEV(J403:L403)</f>
        <v>6.3639610306789496E-2</v>
      </c>
      <c r="O403" s="84">
        <v>2.6</v>
      </c>
      <c r="P403" s="73">
        <f t="shared" ref="P403:P417" si="48">10^((3.31*(LOG(M403)))+0.611)</f>
        <v>78.741382937850688</v>
      </c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</row>
    <row r="404" spans="1:30">
      <c r="A404" s="57" t="s">
        <v>493</v>
      </c>
      <c r="B404" s="68" t="s">
        <v>466</v>
      </c>
      <c r="C404" s="57">
        <v>19</v>
      </c>
      <c r="D404" s="57" t="s">
        <v>60</v>
      </c>
      <c r="E404" s="75">
        <v>42302</v>
      </c>
      <c r="F404" s="57" t="s">
        <v>31</v>
      </c>
      <c r="G404" s="70">
        <v>12656</v>
      </c>
      <c r="H404" s="70">
        <v>15095</v>
      </c>
      <c r="I404" s="71">
        <f t="shared" si="39"/>
        <v>13875.5</v>
      </c>
      <c r="J404" s="81">
        <v>2.38</v>
      </c>
      <c r="K404" s="81"/>
      <c r="L404" s="81">
        <v>2.4500000000000002</v>
      </c>
      <c r="M404" s="72">
        <f t="shared" si="46"/>
        <v>2.415</v>
      </c>
      <c r="N404" s="72">
        <f t="shared" si="47"/>
        <v>4.9497474683058526E-2</v>
      </c>
      <c r="O404" s="84">
        <v>2.58</v>
      </c>
      <c r="P404" s="73">
        <f t="shared" si="48"/>
        <v>75.588498255635045</v>
      </c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</row>
    <row r="405" spans="1:30">
      <c r="A405" s="4" t="s">
        <v>298</v>
      </c>
      <c r="B405" s="21" t="s">
        <v>299</v>
      </c>
      <c r="C405" s="57">
        <v>19</v>
      </c>
      <c r="D405" s="4" t="s">
        <v>53</v>
      </c>
      <c r="E405" s="6">
        <v>42199</v>
      </c>
      <c r="F405" s="4" t="s">
        <v>31</v>
      </c>
      <c r="G405" s="27">
        <v>13916</v>
      </c>
      <c r="H405" s="27">
        <v>14152</v>
      </c>
      <c r="I405" s="31">
        <f t="shared" si="39"/>
        <v>14034</v>
      </c>
      <c r="J405" s="78">
        <v>2.17</v>
      </c>
      <c r="K405" s="78">
        <v>2.2200000000000002</v>
      </c>
      <c r="M405" s="28">
        <f t="shared" si="46"/>
        <v>2.1950000000000003</v>
      </c>
      <c r="N405" s="28">
        <f t="shared" si="47"/>
        <v>3.5355339059327563E-2</v>
      </c>
      <c r="P405" s="73">
        <f t="shared" si="48"/>
        <v>55.099578468171011</v>
      </c>
      <c r="T405" s="43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>
      <c r="A406" s="4" t="s">
        <v>85</v>
      </c>
      <c r="B406" s="21" t="s">
        <v>83</v>
      </c>
      <c r="C406" s="57">
        <v>19</v>
      </c>
      <c r="D406" s="4" t="s">
        <v>53</v>
      </c>
      <c r="E406" s="6">
        <v>42187</v>
      </c>
      <c r="F406" s="4" t="s">
        <v>31</v>
      </c>
      <c r="G406" s="27">
        <v>14152</v>
      </c>
      <c r="H406" s="27">
        <v>14387</v>
      </c>
      <c r="I406" s="31">
        <f t="shared" si="39"/>
        <v>14269.5</v>
      </c>
      <c r="J406" s="78">
        <v>2.71</v>
      </c>
      <c r="K406" s="78">
        <v>2.61</v>
      </c>
      <c r="M406" s="28">
        <f t="shared" si="46"/>
        <v>2.66</v>
      </c>
      <c r="N406" s="28">
        <f t="shared" si="47"/>
        <v>7.0710678118654821E-2</v>
      </c>
      <c r="P406" s="73">
        <f t="shared" si="48"/>
        <v>104.07782725504735</v>
      </c>
    </row>
    <row r="407" spans="1:30">
      <c r="A407" s="4" t="s">
        <v>82</v>
      </c>
      <c r="B407" s="21" t="s">
        <v>83</v>
      </c>
      <c r="C407" s="57">
        <v>19</v>
      </c>
      <c r="D407" s="4" t="s">
        <v>16</v>
      </c>
      <c r="E407" s="6">
        <v>42187</v>
      </c>
      <c r="F407" s="4" t="s">
        <v>31</v>
      </c>
      <c r="G407" s="27">
        <v>14152</v>
      </c>
      <c r="H407" s="27">
        <v>14387</v>
      </c>
      <c r="I407" s="31">
        <f t="shared" si="39"/>
        <v>14269.5</v>
      </c>
      <c r="J407" s="78">
        <v>2.59</v>
      </c>
      <c r="K407" s="78">
        <v>2.5099999999999998</v>
      </c>
      <c r="M407" s="28">
        <f t="shared" si="46"/>
        <v>2.5499999999999998</v>
      </c>
      <c r="N407" s="28">
        <f t="shared" si="47"/>
        <v>5.6568542494923851E-2</v>
      </c>
      <c r="P407" s="73">
        <f t="shared" si="48"/>
        <v>90.499878727120972</v>
      </c>
    </row>
    <row r="408" spans="1:30">
      <c r="A408" s="4" t="s">
        <v>109</v>
      </c>
      <c r="B408" s="21" t="s">
        <v>83</v>
      </c>
      <c r="C408" s="57">
        <v>19</v>
      </c>
      <c r="D408" s="4" t="s">
        <v>23</v>
      </c>
      <c r="E408" s="6">
        <v>42199</v>
      </c>
      <c r="F408" s="4" t="s">
        <v>31</v>
      </c>
      <c r="G408" s="27">
        <v>14152</v>
      </c>
      <c r="H408" s="27">
        <v>14387</v>
      </c>
      <c r="I408" s="31">
        <f t="shared" si="39"/>
        <v>14269.5</v>
      </c>
      <c r="J408" s="78">
        <v>2.2799999999999998</v>
      </c>
      <c r="K408" s="78">
        <v>2.21</v>
      </c>
      <c r="M408" s="28">
        <f t="shared" si="46"/>
        <v>2.2450000000000001</v>
      </c>
      <c r="N408" s="28">
        <f t="shared" si="47"/>
        <v>4.9497474683058214E-2</v>
      </c>
      <c r="O408" s="84">
        <v>2.15</v>
      </c>
      <c r="P408" s="73">
        <f t="shared" si="48"/>
        <v>59.36440278246446</v>
      </c>
      <c r="T408" s="43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>
      <c r="A409" s="4" t="s">
        <v>86</v>
      </c>
      <c r="B409" s="21" t="s">
        <v>83</v>
      </c>
      <c r="C409" s="57">
        <v>19</v>
      </c>
      <c r="D409" s="4" t="s">
        <v>53</v>
      </c>
      <c r="E409" s="6">
        <v>42187</v>
      </c>
      <c r="F409" s="4" t="s">
        <v>31</v>
      </c>
      <c r="G409" s="27">
        <v>14152</v>
      </c>
      <c r="H409" s="27">
        <v>14387</v>
      </c>
      <c r="I409" s="31">
        <f t="shared" si="39"/>
        <v>14269.5</v>
      </c>
      <c r="J409" s="78">
        <v>2.5299999999999998</v>
      </c>
      <c r="L409" s="78">
        <v>2.52</v>
      </c>
      <c r="M409" s="28">
        <f t="shared" si="46"/>
        <v>2.5249999999999999</v>
      </c>
      <c r="N409" s="28">
        <f t="shared" si="47"/>
        <v>7.0710678118653244E-3</v>
      </c>
      <c r="O409" s="84">
        <v>2.65</v>
      </c>
      <c r="P409" s="73">
        <f t="shared" si="48"/>
        <v>87.596181731007292</v>
      </c>
    </row>
    <row r="410" spans="1:30">
      <c r="A410" s="57" t="s">
        <v>382</v>
      </c>
      <c r="B410" s="68" t="s">
        <v>383</v>
      </c>
      <c r="C410" s="57">
        <v>19</v>
      </c>
      <c r="D410" s="57" t="s">
        <v>94</v>
      </c>
      <c r="E410" s="75">
        <v>42302</v>
      </c>
      <c r="F410" s="57" t="s">
        <v>31</v>
      </c>
      <c r="G410" s="70">
        <v>14387</v>
      </c>
      <c r="H410" s="70">
        <v>14623</v>
      </c>
      <c r="I410" s="71">
        <f t="shared" si="39"/>
        <v>14505</v>
      </c>
      <c r="J410" s="81">
        <v>2.5</v>
      </c>
      <c r="K410" s="81"/>
      <c r="L410" s="81">
        <v>2.54</v>
      </c>
      <c r="M410" s="72">
        <f t="shared" si="46"/>
        <v>2.52</v>
      </c>
      <c r="N410" s="72">
        <f t="shared" si="47"/>
        <v>2.8284271247461926E-2</v>
      </c>
      <c r="O410" s="84">
        <v>2.36</v>
      </c>
      <c r="P410" s="73">
        <f t="shared" si="48"/>
        <v>87.023348469501087</v>
      </c>
      <c r="Q410" s="58"/>
      <c r="R410" s="58"/>
      <c r="S410" s="58"/>
      <c r="T410" s="74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</row>
    <row r="411" spans="1:30">
      <c r="A411" s="57" t="s">
        <v>169</v>
      </c>
      <c r="B411" s="68" t="s">
        <v>167</v>
      </c>
      <c r="C411" s="57">
        <v>19</v>
      </c>
      <c r="D411" s="57" t="s">
        <v>21</v>
      </c>
      <c r="E411" s="69">
        <v>42191</v>
      </c>
      <c r="F411" s="57" t="s">
        <v>31</v>
      </c>
      <c r="G411" s="70">
        <v>13916</v>
      </c>
      <c r="H411" s="70">
        <v>15095</v>
      </c>
      <c r="I411" s="71">
        <f t="shared" si="39"/>
        <v>14505.5</v>
      </c>
      <c r="J411" s="81"/>
      <c r="K411" s="81">
        <v>2.5299999999999998</v>
      </c>
      <c r="L411" s="81">
        <v>2.59</v>
      </c>
      <c r="M411" s="72">
        <f t="shared" si="46"/>
        <v>2.5599999999999996</v>
      </c>
      <c r="N411" s="72">
        <f t="shared" si="47"/>
        <v>4.2426406871192889E-2</v>
      </c>
      <c r="O411" s="84">
        <v>2.72</v>
      </c>
      <c r="P411" s="73">
        <f t="shared" si="48"/>
        <v>91.679932565690223</v>
      </c>
      <c r="Q411" s="58"/>
      <c r="R411" s="58"/>
      <c r="S411" s="58"/>
      <c r="T411" s="74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</row>
    <row r="412" spans="1:30">
      <c r="A412" s="4" t="s">
        <v>172</v>
      </c>
      <c r="B412" s="21" t="s">
        <v>167</v>
      </c>
      <c r="C412" s="57">
        <v>19</v>
      </c>
      <c r="D412" s="4" t="s">
        <v>23</v>
      </c>
      <c r="E412" s="6">
        <v>42191</v>
      </c>
      <c r="F412" s="4" t="s">
        <v>31</v>
      </c>
      <c r="G412" s="27">
        <v>13916</v>
      </c>
      <c r="H412" s="27">
        <v>15095</v>
      </c>
      <c r="I412" s="31">
        <f t="shared" si="39"/>
        <v>14505.5</v>
      </c>
      <c r="J412" s="78">
        <v>2.36</v>
      </c>
      <c r="K412" s="78">
        <v>2.4</v>
      </c>
      <c r="L412" s="78">
        <v>2.33</v>
      </c>
      <c r="M412" s="28">
        <f t="shared" si="46"/>
        <v>2.3633333333333333</v>
      </c>
      <c r="N412" s="28">
        <f t="shared" si="47"/>
        <v>3.5118845842842389E-2</v>
      </c>
      <c r="P412" s="73">
        <f t="shared" si="48"/>
        <v>70.366781177428081</v>
      </c>
    </row>
    <row r="413" spans="1:30">
      <c r="A413" s="57" t="s">
        <v>170</v>
      </c>
      <c r="B413" s="68" t="s">
        <v>167</v>
      </c>
      <c r="C413" s="57">
        <v>19</v>
      </c>
      <c r="D413" s="57" t="s">
        <v>23</v>
      </c>
      <c r="E413" s="69">
        <v>42191</v>
      </c>
      <c r="F413" s="57" t="s">
        <v>31</v>
      </c>
      <c r="G413" s="70">
        <v>13916</v>
      </c>
      <c r="H413" s="70">
        <v>15095</v>
      </c>
      <c r="I413" s="71">
        <f t="shared" si="39"/>
        <v>14505.5</v>
      </c>
      <c r="J413" s="81">
        <v>2.41</v>
      </c>
      <c r="K413" s="81"/>
      <c r="L413" s="81">
        <v>2.4500000000000002</v>
      </c>
      <c r="M413" s="72">
        <f t="shared" si="46"/>
        <v>2.4300000000000002</v>
      </c>
      <c r="N413" s="72">
        <f t="shared" si="47"/>
        <v>2.8284271247461926E-2</v>
      </c>
      <c r="O413" s="84">
        <v>2.58</v>
      </c>
      <c r="P413" s="73">
        <f t="shared" si="48"/>
        <v>77.153701348217751</v>
      </c>
      <c r="Q413" s="58"/>
      <c r="R413" s="58"/>
      <c r="S413" s="58"/>
      <c r="T413" s="74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</row>
    <row r="414" spans="1:30">
      <c r="A414" s="4" t="s">
        <v>168</v>
      </c>
      <c r="B414" s="21" t="s">
        <v>167</v>
      </c>
      <c r="C414" s="57">
        <v>19</v>
      </c>
      <c r="D414" s="4" t="s">
        <v>94</v>
      </c>
      <c r="E414" s="6">
        <v>42191</v>
      </c>
      <c r="F414" s="4" t="s">
        <v>31</v>
      </c>
      <c r="G414" s="27">
        <v>13916</v>
      </c>
      <c r="H414" s="27">
        <v>15095</v>
      </c>
      <c r="I414" s="31">
        <f t="shared" si="39"/>
        <v>14505.5</v>
      </c>
      <c r="J414" s="78">
        <v>2.67</v>
      </c>
      <c r="K414" s="78">
        <v>2.65</v>
      </c>
      <c r="M414" s="28">
        <f t="shared" si="46"/>
        <v>2.66</v>
      </c>
      <c r="N414" s="28">
        <f t="shared" si="47"/>
        <v>1.4142135623730963E-2</v>
      </c>
      <c r="O414" s="84">
        <v>2.75</v>
      </c>
      <c r="P414" s="73">
        <f t="shared" si="48"/>
        <v>104.07782725504735</v>
      </c>
    </row>
    <row r="415" spans="1:30">
      <c r="A415" s="4" t="s">
        <v>387</v>
      </c>
      <c r="B415" s="21" t="s">
        <v>167</v>
      </c>
      <c r="C415" s="57">
        <v>19</v>
      </c>
      <c r="D415" s="4" t="s">
        <v>23</v>
      </c>
      <c r="E415" s="59">
        <v>42302</v>
      </c>
      <c r="F415" s="4" t="s">
        <v>31</v>
      </c>
      <c r="G415" s="27">
        <v>13916</v>
      </c>
      <c r="H415" s="27">
        <v>15095</v>
      </c>
      <c r="I415" s="31">
        <f t="shared" si="39"/>
        <v>14505.5</v>
      </c>
      <c r="J415" s="78">
        <v>2.7</v>
      </c>
      <c r="K415" s="78">
        <v>2.72</v>
      </c>
      <c r="M415" s="28">
        <f t="shared" si="46"/>
        <v>2.71</v>
      </c>
      <c r="N415" s="28">
        <f t="shared" si="47"/>
        <v>1.4142135623730963E-2</v>
      </c>
      <c r="O415" s="84">
        <v>2.62</v>
      </c>
      <c r="P415" s="73">
        <f t="shared" si="48"/>
        <v>110.69508874802516</v>
      </c>
    </row>
    <row r="416" spans="1:30">
      <c r="A416" s="4" t="s">
        <v>166</v>
      </c>
      <c r="B416" s="21" t="s">
        <v>167</v>
      </c>
      <c r="C416" s="57">
        <v>19</v>
      </c>
      <c r="D416" s="4" t="s">
        <v>22</v>
      </c>
      <c r="E416" s="6">
        <v>42191</v>
      </c>
      <c r="F416" s="4" t="s">
        <v>31</v>
      </c>
      <c r="G416" s="27">
        <v>13916</v>
      </c>
      <c r="H416" s="27">
        <v>15095</v>
      </c>
      <c r="I416" s="31">
        <f t="shared" si="39"/>
        <v>14505.5</v>
      </c>
      <c r="K416" s="78">
        <v>2.4300000000000002</v>
      </c>
      <c r="L416" s="78">
        <v>2.4500000000000002</v>
      </c>
      <c r="M416" s="28">
        <f t="shared" si="46"/>
        <v>2.4400000000000004</v>
      </c>
      <c r="N416" s="28">
        <f t="shared" si="47"/>
        <v>1.4142135623730963E-2</v>
      </c>
      <c r="O416" s="84">
        <v>2.5099999999999998</v>
      </c>
      <c r="P416" s="73">
        <f t="shared" si="48"/>
        <v>78.209646906560451</v>
      </c>
    </row>
    <row r="417" spans="1:30">
      <c r="A417" s="4" t="s">
        <v>171</v>
      </c>
      <c r="B417" s="21" t="s">
        <v>167</v>
      </c>
      <c r="C417" s="57">
        <v>19</v>
      </c>
      <c r="D417" s="4" t="s">
        <v>22</v>
      </c>
      <c r="E417" s="6">
        <v>42191</v>
      </c>
      <c r="F417" s="4" t="s">
        <v>31</v>
      </c>
      <c r="G417" s="27">
        <v>13916</v>
      </c>
      <c r="H417" s="27">
        <v>15095</v>
      </c>
      <c r="I417" s="31">
        <f t="shared" si="39"/>
        <v>14505.5</v>
      </c>
      <c r="J417" s="78">
        <v>2.2599999999999998</v>
      </c>
      <c r="K417" s="78">
        <v>2.2400000000000002</v>
      </c>
      <c r="M417" s="28">
        <f t="shared" si="46"/>
        <v>2.25</v>
      </c>
      <c r="N417" s="28">
        <f t="shared" si="47"/>
        <v>1.4142135623730649E-2</v>
      </c>
      <c r="O417" s="84">
        <v>2.35</v>
      </c>
      <c r="P417" s="73">
        <f t="shared" si="48"/>
        <v>59.803160306526593</v>
      </c>
    </row>
    <row r="418" spans="1:30">
      <c r="A418" s="4" t="s">
        <v>386</v>
      </c>
      <c r="B418" s="21" t="s">
        <v>167</v>
      </c>
      <c r="C418" s="57">
        <v>19</v>
      </c>
      <c r="D418" s="4" t="s">
        <v>388</v>
      </c>
      <c r="E418" s="59">
        <v>42302</v>
      </c>
      <c r="F418" s="4" t="s">
        <v>31</v>
      </c>
      <c r="G418" s="27">
        <v>13916</v>
      </c>
      <c r="H418" s="27">
        <v>15095</v>
      </c>
      <c r="I418" s="31">
        <f t="shared" ref="I418" si="49">AVERAGE(G418:H418)</f>
        <v>14505.5</v>
      </c>
      <c r="P418" s="73"/>
    </row>
    <row r="419" spans="1:30">
      <c r="A419" s="40"/>
      <c r="B419" s="40"/>
      <c r="C419" s="54"/>
      <c r="D419" s="40"/>
      <c r="E419" s="40"/>
      <c r="F419" s="40"/>
      <c r="G419" s="40"/>
      <c r="H419" s="40"/>
      <c r="I419" s="40"/>
      <c r="T419"/>
      <c r="U419"/>
      <c r="V419"/>
      <c r="W419"/>
      <c r="X419"/>
      <c r="Y419"/>
      <c r="Z419"/>
      <c r="AA419"/>
      <c r="AB419"/>
      <c r="AC419"/>
      <c r="AD419"/>
    </row>
    <row r="420" spans="1:30">
      <c r="A420"/>
      <c r="B420"/>
      <c r="C420" s="54"/>
      <c r="D420"/>
      <c r="E420"/>
      <c r="F420"/>
      <c r="G420"/>
      <c r="H420"/>
      <c r="I420"/>
      <c r="J420"/>
      <c r="K420"/>
      <c r="L420"/>
      <c r="M420"/>
      <c r="N420"/>
      <c r="O420" s="87"/>
      <c r="P420"/>
      <c r="T420"/>
      <c r="U420"/>
      <c r="V420"/>
      <c r="W420"/>
      <c r="X420"/>
      <c r="Y420"/>
      <c r="Z420"/>
      <c r="AA420"/>
      <c r="AB420"/>
      <c r="AC420"/>
      <c r="AD420"/>
    </row>
    <row r="421" spans="1:30">
      <c r="A421"/>
      <c r="B421"/>
      <c r="C421" s="54"/>
      <c r="D421"/>
      <c r="E421"/>
      <c r="F421"/>
      <c r="G421"/>
      <c r="H421"/>
      <c r="I421"/>
      <c r="J421"/>
      <c r="K421"/>
      <c r="L421"/>
      <c r="M421"/>
      <c r="N421"/>
      <c r="O421" s="87"/>
      <c r="P421"/>
      <c r="T421"/>
      <c r="U421"/>
      <c r="V421"/>
      <c r="W421"/>
      <c r="X421"/>
      <c r="Y421"/>
      <c r="Z421"/>
      <c r="AA421"/>
      <c r="AB421"/>
      <c r="AC421"/>
      <c r="AD421"/>
    </row>
    <row r="422" spans="1:30">
      <c r="A422"/>
      <c r="B422"/>
      <c r="C422" s="54"/>
      <c r="D422"/>
      <c r="E422"/>
      <c r="F422"/>
      <c r="G422"/>
      <c r="H422"/>
      <c r="I422"/>
      <c r="J422"/>
      <c r="K422"/>
      <c r="L422"/>
      <c r="M422"/>
      <c r="N422"/>
      <c r="O422" s="87"/>
      <c r="P422"/>
      <c r="T422"/>
      <c r="U422"/>
      <c r="V422"/>
      <c r="W422"/>
      <c r="X422"/>
      <c r="Y422"/>
      <c r="Z422"/>
      <c r="AA422"/>
      <c r="AB422"/>
      <c r="AC422"/>
      <c r="AD422"/>
    </row>
    <row r="423" spans="1:30">
      <c r="A423"/>
      <c r="B423"/>
      <c r="C423" s="54"/>
      <c r="D423"/>
      <c r="E423"/>
      <c r="F423"/>
      <c r="G423"/>
      <c r="H423"/>
      <c r="I423"/>
      <c r="J423"/>
      <c r="K423"/>
      <c r="L423"/>
      <c r="M423"/>
      <c r="N423"/>
      <c r="O423" s="87"/>
      <c r="P423"/>
      <c r="T423"/>
      <c r="U423"/>
      <c r="V423"/>
      <c r="W423"/>
      <c r="X423"/>
      <c r="Y423"/>
      <c r="Z423"/>
      <c r="AA423"/>
      <c r="AB423"/>
      <c r="AC423"/>
      <c r="AD423"/>
    </row>
    <row r="424" spans="1:30">
      <c r="A424"/>
      <c r="B424"/>
      <c r="C424" s="54"/>
      <c r="D424"/>
      <c r="E424"/>
      <c r="F424"/>
      <c r="G424"/>
      <c r="H424"/>
      <c r="I424"/>
      <c r="J424"/>
      <c r="K424"/>
      <c r="L424"/>
      <c r="M424"/>
      <c r="N424"/>
      <c r="O424" s="87"/>
      <c r="P424"/>
      <c r="T424"/>
      <c r="U424"/>
      <c r="V424"/>
      <c r="W424"/>
      <c r="X424"/>
      <c r="Y424"/>
      <c r="Z424"/>
      <c r="AA424"/>
      <c r="AB424"/>
      <c r="AC424"/>
      <c r="AD424"/>
    </row>
    <row r="425" spans="1:30">
      <c r="A425"/>
      <c r="B425"/>
      <c r="C425" s="54"/>
      <c r="D425"/>
      <c r="E425"/>
      <c r="F425"/>
      <c r="G425"/>
      <c r="H425"/>
      <c r="I425"/>
      <c r="J425"/>
      <c r="K425"/>
      <c r="L425"/>
      <c r="M425"/>
      <c r="N425"/>
      <c r="O425" s="87"/>
      <c r="P425"/>
      <c r="T425"/>
      <c r="U425"/>
      <c r="V425"/>
      <c r="W425"/>
      <c r="X425"/>
      <c r="Y425"/>
      <c r="Z425"/>
      <c r="AA425"/>
      <c r="AB425"/>
      <c r="AC425"/>
      <c r="AD425"/>
    </row>
    <row r="426" spans="1:30">
      <c r="A426"/>
      <c r="B426"/>
      <c r="C426" s="54"/>
      <c r="D426"/>
      <c r="E426"/>
      <c r="F426"/>
      <c r="G426"/>
      <c r="H426"/>
      <c r="I426"/>
      <c r="J426"/>
      <c r="K426"/>
      <c r="L426"/>
      <c r="M426"/>
      <c r="N426"/>
      <c r="O426" s="87"/>
      <c r="P426"/>
      <c r="T426"/>
      <c r="U426"/>
      <c r="V426"/>
      <c r="W426"/>
      <c r="X426"/>
      <c r="Y426"/>
      <c r="Z426"/>
      <c r="AA426"/>
      <c r="AB426"/>
      <c r="AC426"/>
      <c r="AD426"/>
    </row>
    <row r="427" spans="1:30">
      <c r="A427"/>
      <c r="B427"/>
      <c r="C427" s="54"/>
      <c r="D427"/>
      <c r="E427"/>
      <c r="F427"/>
      <c r="G427"/>
      <c r="H427"/>
      <c r="I427"/>
      <c r="J427"/>
      <c r="K427"/>
      <c r="L427"/>
      <c r="M427"/>
      <c r="N427"/>
      <c r="O427" s="87"/>
      <c r="P427"/>
      <c r="T427"/>
      <c r="U427"/>
      <c r="V427"/>
      <c r="W427"/>
      <c r="X427"/>
      <c r="Y427"/>
      <c r="Z427"/>
      <c r="AA427"/>
      <c r="AB427"/>
      <c r="AC427"/>
      <c r="AD427"/>
    </row>
    <row r="428" spans="1:30">
      <c r="A428"/>
      <c r="B428"/>
      <c r="C428" s="54"/>
      <c r="D428"/>
      <c r="E428"/>
      <c r="F428"/>
      <c r="G428"/>
      <c r="H428"/>
      <c r="I428"/>
      <c r="J428"/>
      <c r="K428"/>
      <c r="L428"/>
      <c r="M428"/>
      <c r="N428"/>
      <c r="O428" s="87"/>
      <c r="P428"/>
      <c r="T428"/>
      <c r="U428"/>
      <c r="V428"/>
      <c r="W428"/>
      <c r="X428"/>
      <c r="Y428"/>
      <c r="Z428"/>
      <c r="AA428"/>
      <c r="AB428"/>
      <c r="AC428"/>
      <c r="AD428"/>
    </row>
  </sheetData>
  <sortState ref="A10:AD394">
    <sortCondition ref="I10:I39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baseColWidth="10" defaultColWidth="10.6640625" defaultRowHeight="15" x14ac:dyDescent="0"/>
  <cols>
    <col min="1" max="2" width="10.6640625" style="4"/>
    <col min="3" max="3" width="164.1640625" style="5" customWidth="1"/>
  </cols>
  <sheetData>
    <row r="1" spans="1:3" s="14" customFormat="1" ht="32" customHeight="1" thickBot="1">
      <c r="A1" s="12" t="s">
        <v>24</v>
      </c>
      <c r="B1" s="12" t="s">
        <v>25</v>
      </c>
      <c r="C1" s="13" t="s">
        <v>26</v>
      </c>
    </row>
    <row r="2" spans="1:3" ht="63">
      <c r="A2" s="6">
        <v>41917</v>
      </c>
      <c r="B2" s="4" t="s">
        <v>27</v>
      </c>
      <c r="C2" s="5" t="s">
        <v>28</v>
      </c>
    </row>
    <row r="3" spans="1:3">
      <c r="C3" s="3" t="s">
        <v>40</v>
      </c>
    </row>
    <row r="4" spans="1:3" ht="47.25">
      <c r="A4" s="29">
        <v>42186</v>
      </c>
      <c r="B4" s="4" t="s">
        <v>27</v>
      </c>
      <c r="C4" s="5" t="s">
        <v>281</v>
      </c>
    </row>
    <row r="6" spans="1:3">
      <c r="A6" s="6">
        <v>42298</v>
      </c>
      <c r="B6" s="4" t="s">
        <v>27</v>
      </c>
      <c r="C6" s="5" t="s">
        <v>318</v>
      </c>
    </row>
    <row r="7" spans="1:3" ht="47.25">
      <c r="A7" s="6">
        <v>42302</v>
      </c>
      <c r="B7" s="4" t="s">
        <v>31</v>
      </c>
      <c r="C7" s="5" t="s">
        <v>520</v>
      </c>
    </row>
    <row r="8" spans="1:3" ht="31.5">
      <c r="A8" s="6">
        <v>42303</v>
      </c>
      <c r="B8" s="4" t="s">
        <v>27</v>
      </c>
      <c r="C8" s="5" t="s">
        <v>521</v>
      </c>
    </row>
    <row r="10" spans="1:3" ht="31.5">
      <c r="A10" s="6">
        <v>42308</v>
      </c>
      <c r="B10" s="4" t="s">
        <v>27</v>
      </c>
      <c r="C10" s="5" t="s">
        <v>574</v>
      </c>
    </row>
    <row r="11" spans="1:3">
      <c r="C11" s="5" t="s">
        <v>580</v>
      </c>
    </row>
    <row r="12" spans="1:3">
      <c r="A12" s="6">
        <v>42564</v>
      </c>
      <c r="B12" s="4" t="s">
        <v>27</v>
      </c>
      <c r="C12" s="5" t="s">
        <v>624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0"/>
  <sheetViews>
    <sheetView topLeftCell="A2" workbookViewId="0">
      <selection activeCell="Q57" sqref="J37:Q57"/>
    </sheetView>
  </sheetViews>
  <sheetFormatPr baseColWidth="10" defaultColWidth="10.6640625" defaultRowHeight="15" x14ac:dyDescent="0"/>
  <cols>
    <col min="1" max="1" width="10.5" style="92" customWidth="1"/>
    <col min="2" max="5" width="8.6640625" style="57" customWidth="1"/>
    <col min="6" max="8" width="6.1640625" style="31" customWidth="1"/>
    <col min="9" max="9" width="3.6640625" customWidth="1"/>
    <col min="10" max="13" width="6.5" style="54" customWidth="1"/>
    <col min="14" max="14" width="9.6640625" style="54" customWidth="1"/>
    <col min="15" max="15" width="10.5" style="88" customWidth="1"/>
    <col min="16" max="17" width="6.83203125" style="57" customWidth="1"/>
    <col min="18" max="18" width="11.6640625" style="57" customWidth="1"/>
    <col min="19" max="19" width="15" style="90" customWidth="1"/>
    <col min="20" max="20" width="5.6640625" style="90" customWidth="1"/>
    <col min="21" max="21" width="11.5" style="54" customWidth="1"/>
    <col min="22" max="22" width="10.33203125" style="53" customWidth="1"/>
    <col min="23" max="23" width="10.33203125" style="90" customWidth="1"/>
    <col min="24" max="24" width="6.33203125" style="89" customWidth="1"/>
    <col min="25" max="25" width="10.5" style="90" customWidth="1"/>
    <col min="26" max="26" width="10.6640625" style="53"/>
    <col min="27" max="28" width="10.6640625" style="90"/>
    <col min="29" max="29" width="11.6640625" style="137" customWidth="1"/>
    <col min="30" max="31" width="11.6640625" style="139" customWidth="1"/>
    <col min="32" max="32" width="11.6640625" customWidth="1"/>
  </cols>
  <sheetData>
    <row r="1" spans="1:32" s="52" customFormat="1" ht="82" customHeight="1">
      <c r="A1" s="96" t="s">
        <v>12</v>
      </c>
      <c r="B1" s="97" t="s">
        <v>315</v>
      </c>
      <c r="C1" s="97" t="s">
        <v>316</v>
      </c>
      <c r="D1" s="98" t="s">
        <v>317</v>
      </c>
      <c r="E1" s="98" t="s">
        <v>534</v>
      </c>
      <c r="F1" s="99" t="s">
        <v>593</v>
      </c>
      <c r="G1" s="99" t="s">
        <v>596</v>
      </c>
      <c r="H1" s="99" t="s">
        <v>621</v>
      </c>
      <c r="J1" s="125" t="s">
        <v>528</v>
      </c>
      <c r="K1" s="125" t="s">
        <v>529</v>
      </c>
      <c r="L1" s="125" t="s">
        <v>530</v>
      </c>
      <c r="M1" s="125" t="s">
        <v>536</v>
      </c>
      <c r="N1" s="125" t="s">
        <v>544</v>
      </c>
      <c r="O1" s="126" t="s">
        <v>531</v>
      </c>
      <c r="P1" s="144" t="s">
        <v>595</v>
      </c>
      <c r="Q1" s="144" t="s">
        <v>597</v>
      </c>
      <c r="R1" s="127" t="s">
        <v>554</v>
      </c>
      <c r="S1" s="128" t="s">
        <v>551</v>
      </c>
      <c r="T1" s="128" t="s">
        <v>546</v>
      </c>
      <c r="U1" s="125" t="s">
        <v>545</v>
      </c>
      <c r="V1" s="129" t="s">
        <v>547</v>
      </c>
      <c r="W1" s="130" t="s">
        <v>548</v>
      </c>
      <c r="X1" s="131" t="s">
        <v>49</v>
      </c>
      <c r="Y1" s="130" t="s">
        <v>549</v>
      </c>
      <c r="Z1" s="129" t="s">
        <v>550</v>
      </c>
      <c r="AA1" s="130" t="s">
        <v>552</v>
      </c>
      <c r="AB1" s="130" t="s">
        <v>553</v>
      </c>
      <c r="AC1" s="132" t="s">
        <v>577</v>
      </c>
      <c r="AD1" s="128" t="s">
        <v>578</v>
      </c>
      <c r="AE1" s="128" t="s">
        <v>579</v>
      </c>
      <c r="AF1" s="52" t="s">
        <v>581</v>
      </c>
    </row>
    <row r="2" spans="1:32" s="93" customFormat="1" ht="13" customHeight="1">
      <c r="A2" s="91" t="s">
        <v>312</v>
      </c>
      <c r="B2" s="101">
        <v>0</v>
      </c>
      <c r="C2" s="101">
        <v>1128</v>
      </c>
      <c r="D2" s="101">
        <f>AVERAGE(B2:C2)</f>
        <v>564</v>
      </c>
      <c r="E2" s="101">
        <f>C2-D2</f>
        <v>564</v>
      </c>
      <c r="F2" s="102">
        <v>7</v>
      </c>
      <c r="G2" s="102">
        <v>1</v>
      </c>
      <c r="H2" s="102">
        <v>2</v>
      </c>
      <c r="J2" s="105">
        <v>0</v>
      </c>
      <c r="K2" s="105">
        <v>1458</v>
      </c>
      <c r="L2" s="112">
        <f>AVERAGE(J2:K2)</f>
        <v>729</v>
      </c>
      <c r="M2" s="112">
        <f>K2-J2</f>
        <v>1458</v>
      </c>
      <c r="N2" s="112">
        <v>1</v>
      </c>
      <c r="O2" s="92" t="s">
        <v>533</v>
      </c>
      <c r="P2" s="112">
        <v>18</v>
      </c>
      <c r="Q2" s="158" t="s">
        <v>612</v>
      </c>
      <c r="R2" s="112">
        <v>0</v>
      </c>
      <c r="S2" s="90">
        <v>3.2545455000000001E-2</v>
      </c>
      <c r="T2" s="90">
        <v>0.401332619</v>
      </c>
      <c r="U2" s="54">
        <v>165</v>
      </c>
      <c r="V2" s="53">
        <v>83.9</v>
      </c>
      <c r="W2" s="90">
        <v>21.57</v>
      </c>
      <c r="X2" s="89">
        <v>18</v>
      </c>
      <c r="Y2" s="90">
        <v>9.9700000000000006</v>
      </c>
      <c r="Z2" s="53">
        <v>82</v>
      </c>
      <c r="AA2" s="90">
        <v>0.13</v>
      </c>
      <c r="AB2" s="90">
        <v>-0.83</v>
      </c>
      <c r="AC2" s="137">
        <v>87.844399999999993</v>
      </c>
      <c r="AD2" s="139">
        <v>21.53586</v>
      </c>
      <c r="AE2" s="139">
        <v>5.0760500000000004</v>
      </c>
      <c r="AF2" s="93">
        <v>121.2</v>
      </c>
    </row>
    <row r="3" spans="1:32" s="93" customFormat="1" ht="13" customHeight="1">
      <c r="A3" s="91" t="s">
        <v>81</v>
      </c>
      <c r="B3" s="101">
        <v>0</v>
      </c>
      <c r="C3" s="101">
        <v>1787</v>
      </c>
      <c r="D3" s="101">
        <f t="shared" ref="D3:D50" si="0">AVERAGE(B3:C3)</f>
        <v>893.5</v>
      </c>
      <c r="E3" s="101">
        <f t="shared" ref="E3:E50" si="1">C3-D3</f>
        <v>893.5</v>
      </c>
      <c r="F3" s="102">
        <v>2</v>
      </c>
      <c r="G3" s="102">
        <v>1</v>
      </c>
      <c r="H3" s="102"/>
      <c r="J3" s="105">
        <v>1458</v>
      </c>
      <c r="K3" s="105">
        <v>2775</v>
      </c>
      <c r="L3" s="112">
        <f t="shared" ref="L3:L9" si="2">AVERAGE(J3:K3)</f>
        <v>2116.5</v>
      </c>
      <c r="M3" s="112">
        <f t="shared" ref="M3:M9" si="3">K3-J3</f>
        <v>1317</v>
      </c>
      <c r="N3" s="112">
        <v>2</v>
      </c>
      <c r="O3" s="92" t="s">
        <v>532</v>
      </c>
      <c r="P3" s="112">
        <v>22</v>
      </c>
      <c r="Q3" s="159" t="s">
        <v>613</v>
      </c>
      <c r="R3" s="112">
        <v>0</v>
      </c>
      <c r="S3" s="90">
        <v>1.171984127</v>
      </c>
      <c r="T3" s="90">
        <v>0.41466520400000001</v>
      </c>
      <c r="U3" s="54">
        <v>126</v>
      </c>
      <c r="V3" s="53">
        <v>83</v>
      </c>
      <c r="W3" s="90">
        <v>16.600000000000001</v>
      </c>
      <c r="X3" s="89">
        <v>22</v>
      </c>
      <c r="Y3" s="90">
        <v>6.94</v>
      </c>
      <c r="Z3" s="53">
        <v>82.95</v>
      </c>
      <c r="AA3" s="90">
        <v>0.32</v>
      </c>
      <c r="AB3" s="90">
        <v>-0.17</v>
      </c>
      <c r="AC3" s="137">
        <v>88.05</v>
      </c>
      <c r="AD3" s="139">
        <v>19.33681</v>
      </c>
      <c r="AE3" s="139">
        <v>4.1226200000000004</v>
      </c>
      <c r="AF3" s="93">
        <v>121.2</v>
      </c>
    </row>
    <row r="4" spans="1:32" s="94" customFormat="1" ht="13" customHeight="1">
      <c r="A4" s="91" t="s">
        <v>336</v>
      </c>
      <c r="B4" s="113">
        <v>1128</v>
      </c>
      <c r="C4" s="111">
        <v>1458</v>
      </c>
      <c r="D4" s="101">
        <f t="shared" si="0"/>
        <v>1293</v>
      </c>
      <c r="E4" s="101">
        <f t="shared" si="1"/>
        <v>165</v>
      </c>
      <c r="F4" s="102">
        <v>9</v>
      </c>
      <c r="G4" s="102">
        <v>1</v>
      </c>
      <c r="H4" s="102">
        <v>8</v>
      </c>
      <c r="J4" s="110">
        <v>3104</v>
      </c>
      <c r="K4" s="110">
        <v>4422</v>
      </c>
      <c r="L4" s="114">
        <f t="shared" si="2"/>
        <v>3763</v>
      </c>
      <c r="M4" s="114">
        <f t="shared" si="3"/>
        <v>1318</v>
      </c>
      <c r="N4" s="114">
        <v>3</v>
      </c>
      <c r="O4" s="108" t="s">
        <v>535</v>
      </c>
      <c r="P4" s="114">
        <v>7</v>
      </c>
      <c r="Q4" s="158" t="s">
        <v>614</v>
      </c>
      <c r="R4" s="114">
        <v>0</v>
      </c>
      <c r="S4" s="90">
        <v>1.3975</v>
      </c>
      <c r="T4" s="90">
        <v>0.609954993</v>
      </c>
      <c r="U4" s="54">
        <v>108</v>
      </c>
      <c r="V4" s="53">
        <v>86.8</v>
      </c>
      <c r="W4" s="90">
        <v>6.18</v>
      </c>
      <c r="X4" s="89">
        <v>7</v>
      </c>
      <c r="Y4" s="90">
        <v>4.58</v>
      </c>
      <c r="Z4" s="53">
        <v>86.5</v>
      </c>
      <c r="AA4" s="90">
        <v>-0.08</v>
      </c>
      <c r="AB4" s="90">
        <v>-0.98</v>
      </c>
      <c r="AC4" s="137">
        <v>91.257099999999994</v>
      </c>
      <c r="AD4" s="139">
        <v>10.080819999999999</v>
      </c>
      <c r="AE4" s="139">
        <v>3.81019</v>
      </c>
      <c r="AF4" s="94">
        <v>95.3</v>
      </c>
    </row>
    <row r="5" spans="1:32" s="94" customFormat="1" ht="13" customHeight="1">
      <c r="A5" s="91" t="s">
        <v>333</v>
      </c>
      <c r="B5" s="101">
        <v>1458</v>
      </c>
      <c r="C5" s="101">
        <v>1787</v>
      </c>
      <c r="D5" s="101">
        <f t="shared" si="0"/>
        <v>1622.5</v>
      </c>
      <c r="E5" s="101">
        <f t="shared" si="1"/>
        <v>164.5</v>
      </c>
      <c r="F5" s="102">
        <v>15</v>
      </c>
      <c r="G5" s="102">
        <v>10</v>
      </c>
      <c r="H5" s="102">
        <v>7</v>
      </c>
      <c r="J5" s="105">
        <v>4751</v>
      </c>
      <c r="K5" s="105">
        <v>5410</v>
      </c>
      <c r="L5" s="112">
        <f t="shared" si="2"/>
        <v>5080.5</v>
      </c>
      <c r="M5" s="112">
        <f t="shared" si="3"/>
        <v>659</v>
      </c>
      <c r="N5" s="112">
        <v>4</v>
      </c>
      <c r="O5" s="92" t="s">
        <v>537</v>
      </c>
      <c r="P5" s="112">
        <v>15</v>
      </c>
      <c r="Q5" s="159" t="s">
        <v>615</v>
      </c>
      <c r="R5" s="112">
        <v>0</v>
      </c>
      <c r="S5" s="90">
        <v>1.1000000000000001</v>
      </c>
      <c r="T5" s="90">
        <v>0.617703365</v>
      </c>
      <c r="U5" s="54">
        <v>48</v>
      </c>
      <c r="V5" s="53">
        <v>77.7</v>
      </c>
      <c r="W5" s="90">
        <v>19.72</v>
      </c>
      <c r="X5" s="89">
        <v>14</v>
      </c>
      <c r="Y5" s="90">
        <v>10.33</v>
      </c>
      <c r="Z5" s="53">
        <v>76.099999999999994</v>
      </c>
      <c r="AA5" s="90">
        <v>-0.16</v>
      </c>
      <c r="AB5" s="90">
        <v>1.59</v>
      </c>
      <c r="AC5" s="137">
        <v>82.578599999999994</v>
      </c>
      <c r="AD5" s="139">
        <v>19.87396</v>
      </c>
      <c r="AE5" s="139">
        <v>5.3115399999999999</v>
      </c>
      <c r="AF5" s="94">
        <v>117.6</v>
      </c>
    </row>
    <row r="6" spans="1:32" s="93" customFormat="1" ht="13" customHeight="1">
      <c r="A6" s="91" t="s">
        <v>327</v>
      </c>
      <c r="B6" s="101">
        <v>1787</v>
      </c>
      <c r="C6" s="101">
        <v>2116</v>
      </c>
      <c r="D6" s="101">
        <f t="shared" si="0"/>
        <v>1951.5</v>
      </c>
      <c r="E6" s="101">
        <f t="shared" si="1"/>
        <v>164.5</v>
      </c>
      <c r="F6" s="104">
        <v>5</v>
      </c>
      <c r="G6" s="152">
        <v>4</v>
      </c>
      <c r="H6" s="152">
        <v>3</v>
      </c>
      <c r="J6" s="105">
        <v>5410</v>
      </c>
      <c r="K6" s="105">
        <v>6069</v>
      </c>
      <c r="L6" s="112">
        <f t="shared" si="2"/>
        <v>5739.5</v>
      </c>
      <c r="M6" s="112">
        <f t="shared" si="3"/>
        <v>659</v>
      </c>
      <c r="N6" s="112">
        <v>5</v>
      </c>
      <c r="O6" s="92" t="s">
        <v>538</v>
      </c>
      <c r="P6" s="112">
        <v>20</v>
      </c>
      <c r="Q6" s="112">
        <v>28</v>
      </c>
      <c r="R6" s="112">
        <v>0</v>
      </c>
      <c r="S6" s="90">
        <v>1.2170454550000001</v>
      </c>
      <c r="T6" s="90">
        <v>0.402200803</v>
      </c>
      <c r="U6" s="54">
        <v>44</v>
      </c>
      <c r="V6" s="53">
        <v>85.1</v>
      </c>
      <c r="W6" s="90">
        <v>13.39</v>
      </c>
      <c r="X6" s="89">
        <v>20</v>
      </c>
      <c r="Y6" s="90">
        <v>5.87</v>
      </c>
      <c r="Z6" s="53">
        <v>83.1</v>
      </c>
      <c r="AA6" s="90">
        <v>0.41</v>
      </c>
      <c r="AB6" s="90">
        <v>-1.1200000000000001</v>
      </c>
      <c r="AC6" s="137">
        <v>88.364999999999995</v>
      </c>
      <c r="AD6" s="139">
        <v>13.54673</v>
      </c>
      <c r="AE6" s="139">
        <v>3.0291399999999999</v>
      </c>
      <c r="AF6" s="93">
        <v>108</v>
      </c>
    </row>
    <row r="7" spans="1:32" s="93" customFormat="1" ht="13" customHeight="1">
      <c r="A7" s="91" t="s">
        <v>353</v>
      </c>
      <c r="B7" s="95">
        <v>2116</v>
      </c>
      <c r="C7" s="95">
        <v>2446</v>
      </c>
      <c r="D7" s="101">
        <f t="shared" si="0"/>
        <v>2281</v>
      </c>
      <c r="E7" s="101">
        <f t="shared" si="1"/>
        <v>165</v>
      </c>
      <c r="F7" s="102">
        <v>1</v>
      </c>
      <c r="G7" s="102">
        <v>1</v>
      </c>
      <c r="H7" s="102"/>
      <c r="J7" s="105">
        <v>6069</v>
      </c>
      <c r="K7" s="105">
        <v>6398</v>
      </c>
      <c r="L7" s="112">
        <f t="shared" si="2"/>
        <v>6233.5</v>
      </c>
      <c r="M7" s="112">
        <f t="shared" si="3"/>
        <v>329</v>
      </c>
      <c r="N7" s="112">
        <v>6</v>
      </c>
      <c r="O7" s="92" t="s">
        <v>539</v>
      </c>
      <c r="P7" s="112">
        <v>25</v>
      </c>
      <c r="Q7" s="112">
        <v>29</v>
      </c>
      <c r="R7" s="112">
        <v>0</v>
      </c>
      <c r="S7" s="90">
        <v>0.90047619000000001</v>
      </c>
      <c r="T7" s="90">
        <v>0.165905883</v>
      </c>
      <c r="U7" s="54">
        <v>21</v>
      </c>
      <c r="V7" s="53">
        <v>85.3</v>
      </c>
      <c r="W7" s="90">
        <v>16.829999999999998</v>
      </c>
      <c r="X7" s="89">
        <v>25</v>
      </c>
      <c r="Y7" s="90">
        <v>6.6</v>
      </c>
      <c r="Z7" s="53">
        <v>83.1</v>
      </c>
      <c r="AA7" s="90">
        <v>0.34</v>
      </c>
      <c r="AB7" s="90">
        <v>0.38</v>
      </c>
      <c r="AC7" s="137">
        <v>88.444000000000003</v>
      </c>
      <c r="AD7" s="139">
        <v>16.294170000000001</v>
      </c>
      <c r="AE7" s="139">
        <v>3.2588300000000001</v>
      </c>
      <c r="AF7" s="93">
        <v>121.2</v>
      </c>
    </row>
    <row r="8" spans="1:32" s="93" customFormat="1" ht="13" customHeight="1">
      <c r="A8" s="91" t="s">
        <v>121</v>
      </c>
      <c r="B8" s="95">
        <v>2446</v>
      </c>
      <c r="C8" s="95">
        <v>2775</v>
      </c>
      <c r="D8" s="101">
        <f t="shared" si="0"/>
        <v>2610.5</v>
      </c>
      <c r="E8" s="101">
        <f t="shared" si="1"/>
        <v>164.5</v>
      </c>
      <c r="F8" s="102">
        <v>1</v>
      </c>
      <c r="G8" s="102">
        <v>1</v>
      </c>
      <c r="H8" s="102"/>
      <c r="J8" s="106">
        <v>6398</v>
      </c>
      <c r="K8" s="106">
        <v>6728</v>
      </c>
      <c r="L8" s="112">
        <f t="shared" si="2"/>
        <v>6563</v>
      </c>
      <c r="M8" s="112">
        <f t="shared" si="3"/>
        <v>330</v>
      </c>
      <c r="N8" s="112">
        <v>7</v>
      </c>
      <c r="O8" s="92" t="s">
        <v>540</v>
      </c>
      <c r="P8" s="112">
        <v>28</v>
      </c>
      <c r="Q8" s="112">
        <v>15</v>
      </c>
      <c r="R8" s="112">
        <v>0</v>
      </c>
      <c r="S8" s="90">
        <v>0.86952381000000001</v>
      </c>
      <c r="T8" s="90">
        <v>0.15714567099999999</v>
      </c>
      <c r="U8" s="54">
        <v>21</v>
      </c>
      <c r="V8" s="53">
        <v>88.9</v>
      </c>
      <c r="W8" s="90">
        <v>15.67</v>
      </c>
      <c r="X8" s="89">
        <v>28</v>
      </c>
      <c r="Y8" s="90">
        <v>5.8</v>
      </c>
      <c r="Z8" s="53">
        <v>86.75</v>
      </c>
      <c r="AA8" s="90">
        <v>0.42</v>
      </c>
      <c r="AB8" s="90">
        <v>0.62</v>
      </c>
      <c r="AC8" s="137">
        <v>91.632099999999994</v>
      </c>
      <c r="AD8" s="139">
        <v>15.66071</v>
      </c>
      <c r="AE8" s="139">
        <v>2.9596</v>
      </c>
      <c r="AF8" s="93">
        <v>130.80000000000001</v>
      </c>
    </row>
    <row r="9" spans="1:32" s="93" customFormat="1" ht="13" customHeight="1">
      <c r="A9" s="91" t="s">
        <v>360</v>
      </c>
      <c r="B9" s="95">
        <v>2775</v>
      </c>
      <c r="C9" s="95">
        <v>3104</v>
      </c>
      <c r="D9" s="101">
        <f t="shared" si="0"/>
        <v>2939.5</v>
      </c>
      <c r="E9" s="101">
        <f t="shared" si="1"/>
        <v>164.5</v>
      </c>
      <c r="F9" s="102">
        <v>4</v>
      </c>
      <c r="G9" s="102">
        <v>2</v>
      </c>
      <c r="H9" s="169">
        <v>3</v>
      </c>
      <c r="J9" s="106">
        <v>6728</v>
      </c>
      <c r="K9" s="106">
        <v>7716</v>
      </c>
      <c r="L9" s="112">
        <f t="shared" si="2"/>
        <v>7222</v>
      </c>
      <c r="M9" s="112">
        <f t="shared" si="3"/>
        <v>988</v>
      </c>
      <c r="N9" s="112">
        <v>8</v>
      </c>
      <c r="O9" s="92" t="s">
        <v>541</v>
      </c>
      <c r="P9" s="112">
        <v>21</v>
      </c>
      <c r="Q9" s="159" t="s">
        <v>616</v>
      </c>
      <c r="R9" s="112">
        <v>0</v>
      </c>
      <c r="S9" s="90">
        <v>1.6016949149999999</v>
      </c>
      <c r="T9" s="90">
        <v>0.70332989400000001</v>
      </c>
      <c r="U9" s="54">
        <v>59</v>
      </c>
      <c r="V9" s="53">
        <v>82.1</v>
      </c>
      <c r="W9" s="90">
        <v>16.48</v>
      </c>
      <c r="X9" s="89">
        <v>21</v>
      </c>
      <c r="Y9" s="90">
        <v>7.05</v>
      </c>
      <c r="Z9" s="53">
        <v>78.599999999999994</v>
      </c>
      <c r="AA9" s="90">
        <v>0.76</v>
      </c>
      <c r="AB9" s="90">
        <v>0.25</v>
      </c>
      <c r="AC9" s="137">
        <v>83.6952</v>
      </c>
      <c r="AD9" s="139">
        <v>15.95476</v>
      </c>
      <c r="AE9" s="139">
        <v>3.4816099999999999</v>
      </c>
      <c r="AF9" s="93">
        <v>119</v>
      </c>
    </row>
    <row r="10" spans="1:32" s="93" customFormat="1" ht="13" customHeight="1">
      <c r="A10" s="91" t="s">
        <v>522</v>
      </c>
      <c r="B10" s="95">
        <v>3104</v>
      </c>
      <c r="C10" s="95">
        <v>3434</v>
      </c>
      <c r="D10" s="101">
        <f t="shared" si="0"/>
        <v>3269</v>
      </c>
      <c r="E10" s="101">
        <f t="shared" si="1"/>
        <v>165</v>
      </c>
      <c r="F10" s="102">
        <v>0</v>
      </c>
      <c r="G10" s="102">
        <v>0</v>
      </c>
      <c r="H10" s="169"/>
      <c r="J10" s="112">
        <v>7716</v>
      </c>
      <c r="K10" s="112">
        <v>8045</v>
      </c>
      <c r="L10" s="112">
        <f t="shared" ref="L10:L15" si="4">AVERAGE(J10:K10)</f>
        <v>7880.5</v>
      </c>
      <c r="M10" s="112">
        <f t="shared" ref="M10:M15" si="5">K10-J10</f>
        <v>329</v>
      </c>
      <c r="N10" s="112">
        <v>9</v>
      </c>
      <c r="O10" s="92" t="s">
        <v>412</v>
      </c>
      <c r="P10" s="112">
        <v>19</v>
      </c>
      <c r="Q10" s="158" t="s">
        <v>617</v>
      </c>
      <c r="R10" s="112">
        <v>0</v>
      </c>
      <c r="S10" s="90">
        <v>2.5716666670000001</v>
      </c>
      <c r="T10" s="90">
        <v>0.38760577299999999</v>
      </c>
      <c r="U10" s="54">
        <v>18</v>
      </c>
      <c r="V10" s="53">
        <v>82.4</v>
      </c>
      <c r="W10" s="90">
        <v>18.100000000000001</v>
      </c>
      <c r="X10" s="89">
        <v>19</v>
      </c>
      <c r="Y10" s="90">
        <v>8.14</v>
      </c>
      <c r="Z10" s="53">
        <v>81.400000000000006</v>
      </c>
      <c r="AA10" s="90">
        <v>-0.25</v>
      </c>
      <c r="AB10" s="90">
        <v>0.43</v>
      </c>
      <c r="AC10" s="137">
        <v>85.5</v>
      </c>
      <c r="AD10" s="139">
        <v>19.384640000000001</v>
      </c>
      <c r="AE10" s="139">
        <v>4.4471400000000001</v>
      </c>
      <c r="AF10" s="93">
        <v>117.6</v>
      </c>
    </row>
    <row r="11" spans="1:32" s="93" customFormat="1" ht="13" customHeight="1">
      <c r="A11" s="91" t="s">
        <v>438</v>
      </c>
      <c r="B11" s="95">
        <v>3434</v>
      </c>
      <c r="C11" s="95">
        <v>3763</v>
      </c>
      <c r="D11" s="101">
        <f t="shared" si="0"/>
        <v>3598.5</v>
      </c>
      <c r="E11" s="101">
        <f t="shared" si="1"/>
        <v>164.5</v>
      </c>
      <c r="F11" s="102">
        <v>1</v>
      </c>
      <c r="G11" s="102">
        <v>0</v>
      </c>
      <c r="H11" s="169"/>
      <c r="J11" s="112">
        <v>8045</v>
      </c>
      <c r="K11" s="112">
        <v>8375</v>
      </c>
      <c r="L11" s="112">
        <f t="shared" si="4"/>
        <v>8210</v>
      </c>
      <c r="M11" s="112">
        <f t="shared" si="5"/>
        <v>330</v>
      </c>
      <c r="N11" s="112">
        <v>10</v>
      </c>
      <c r="O11" s="92" t="s">
        <v>391</v>
      </c>
      <c r="P11" s="112">
        <v>17</v>
      </c>
      <c r="Q11" s="159" t="s">
        <v>618</v>
      </c>
      <c r="R11" s="112">
        <v>0</v>
      </c>
      <c r="S11" s="90">
        <v>0.152777778</v>
      </c>
      <c r="T11" s="90">
        <v>0.77206221600000002</v>
      </c>
      <c r="U11" s="54">
        <v>18</v>
      </c>
      <c r="V11" s="53">
        <v>85.5</v>
      </c>
      <c r="W11" s="90">
        <v>14.6</v>
      </c>
      <c r="X11" s="89">
        <v>16</v>
      </c>
      <c r="Y11" s="90">
        <v>7.15</v>
      </c>
      <c r="Z11" s="53">
        <v>84.95</v>
      </c>
      <c r="AA11" s="90">
        <v>0.23</v>
      </c>
      <c r="AB11" s="90">
        <v>-0.98</v>
      </c>
      <c r="AC11" s="137">
        <v>89.743799999999993</v>
      </c>
      <c r="AD11" s="139">
        <v>15.941850000000001</v>
      </c>
      <c r="AE11" s="139">
        <v>3.9854599999999998</v>
      </c>
      <c r="AF11" s="93">
        <v>111.4</v>
      </c>
    </row>
    <row r="12" spans="1:32" s="93" customFormat="1" ht="13" customHeight="1">
      <c r="A12" s="91" t="s">
        <v>523</v>
      </c>
      <c r="B12" s="95">
        <v>3763</v>
      </c>
      <c r="C12" s="95">
        <v>4093</v>
      </c>
      <c r="D12" s="101">
        <f t="shared" si="0"/>
        <v>3928</v>
      </c>
      <c r="E12" s="101">
        <f t="shared" si="1"/>
        <v>165</v>
      </c>
      <c r="F12" s="102">
        <v>0</v>
      </c>
      <c r="G12" s="102">
        <v>0</v>
      </c>
      <c r="H12" s="102"/>
      <c r="J12" s="112">
        <v>8704</v>
      </c>
      <c r="K12" s="112">
        <v>9033</v>
      </c>
      <c r="L12" s="112">
        <f t="shared" si="4"/>
        <v>8868.5</v>
      </c>
      <c r="M12" s="112">
        <f t="shared" si="5"/>
        <v>329</v>
      </c>
      <c r="N12" s="112">
        <v>11</v>
      </c>
      <c r="O12" s="92" t="s">
        <v>135</v>
      </c>
      <c r="P12" s="112">
        <v>16</v>
      </c>
      <c r="Q12" s="112">
        <v>11</v>
      </c>
      <c r="R12" s="112">
        <v>0</v>
      </c>
      <c r="S12" s="90">
        <v>2.0376470590000002</v>
      </c>
      <c r="T12" s="90">
        <v>0.172174672</v>
      </c>
      <c r="U12" s="54">
        <v>17</v>
      </c>
      <c r="V12" s="53">
        <v>82.9</v>
      </c>
      <c r="W12" s="90">
        <v>19.260000000000002</v>
      </c>
      <c r="X12" s="89">
        <v>16</v>
      </c>
      <c r="Y12" s="90">
        <v>9.44</v>
      </c>
      <c r="Z12" s="53">
        <v>83.1</v>
      </c>
      <c r="AA12" s="90">
        <v>0.23</v>
      </c>
      <c r="AB12" s="90">
        <v>-0.35</v>
      </c>
      <c r="AC12" s="137">
        <v>89.406300000000002</v>
      </c>
      <c r="AD12" s="139">
        <v>20.93881</v>
      </c>
      <c r="AE12" s="139">
        <v>5.2347000000000001</v>
      </c>
      <c r="AF12" s="93">
        <v>119.7</v>
      </c>
    </row>
    <row r="13" spans="1:32" s="93" customFormat="1" ht="13" customHeight="1">
      <c r="A13" s="91" t="s">
        <v>524</v>
      </c>
      <c r="B13" s="95">
        <v>4093</v>
      </c>
      <c r="C13" s="95">
        <v>4422</v>
      </c>
      <c r="D13" s="101">
        <f t="shared" si="0"/>
        <v>4257.5</v>
      </c>
      <c r="E13" s="101">
        <f t="shared" si="1"/>
        <v>164.5</v>
      </c>
      <c r="F13" s="102">
        <v>0</v>
      </c>
      <c r="G13" s="102">
        <v>0</v>
      </c>
      <c r="H13" s="102"/>
      <c r="J13" s="112">
        <v>9033</v>
      </c>
      <c r="K13" s="112">
        <v>9363</v>
      </c>
      <c r="L13" s="101">
        <f t="shared" si="4"/>
        <v>9198</v>
      </c>
      <c r="M13" s="112">
        <f t="shared" si="5"/>
        <v>330</v>
      </c>
      <c r="N13" s="112">
        <v>12</v>
      </c>
      <c r="O13" s="92" t="s">
        <v>200</v>
      </c>
      <c r="P13" s="104">
        <v>22</v>
      </c>
      <c r="Q13" s="104">
        <v>15</v>
      </c>
      <c r="R13" s="104">
        <v>0</v>
      </c>
      <c r="S13" s="90">
        <v>1.728823529</v>
      </c>
      <c r="T13" s="90">
        <v>0.25663403800000001</v>
      </c>
      <c r="U13" s="54">
        <v>17</v>
      </c>
      <c r="V13" s="53">
        <v>75.2</v>
      </c>
      <c r="W13" s="90">
        <v>18.399999999999999</v>
      </c>
      <c r="X13" s="89">
        <v>22</v>
      </c>
      <c r="Y13" s="90">
        <v>7.69</v>
      </c>
      <c r="Z13" s="53">
        <v>70.25</v>
      </c>
      <c r="AA13" s="90">
        <v>0.96</v>
      </c>
      <c r="AB13" s="90">
        <v>0.24</v>
      </c>
      <c r="AC13" s="137">
        <v>81.427300000000002</v>
      </c>
      <c r="AD13" s="139">
        <v>17.827970000000001</v>
      </c>
      <c r="AE13" s="139">
        <v>3.8009400000000002</v>
      </c>
      <c r="AF13" s="93">
        <v>118.3</v>
      </c>
    </row>
    <row r="14" spans="1:32" s="93" customFormat="1" ht="13" customHeight="1">
      <c r="A14" s="91" t="s">
        <v>363</v>
      </c>
      <c r="B14" s="95">
        <v>4422</v>
      </c>
      <c r="C14" s="95">
        <v>4751</v>
      </c>
      <c r="D14" s="101">
        <f t="shared" si="0"/>
        <v>4586.5</v>
      </c>
      <c r="E14" s="101">
        <f t="shared" si="1"/>
        <v>164.5</v>
      </c>
      <c r="F14" s="102">
        <v>2</v>
      </c>
      <c r="G14" s="102">
        <v>1</v>
      </c>
      <c r="H14" s="102">
        <v>1</v>
      </c>
      <c r="J14" s="112">
        <v>9363</v>
      </c>
      <c r="K14" s="112">
        <v>9692</v>
      </c>
      <c r="L14" s="101">
        <f t="shared" si="4"/>
        <v>9527.5</v>
      </c>
      <c r="M14" s="112">
        <f t="shared" si="5"/>
        <v>329</v>
      </c>
      <c r="N14" s="112">
        <v>13</v>
      </c>
      <c r="O14" s="92" t="s">
        <v>145</v>
      </c>
      <c r="P14" s="104">
        <v>22</v>
      </c>
      <c r="Q14" s="104">
        <v>13</v>
      </c>
      <c r="R14" s="104">
        <v>0</v>
      </c>
      <c r="S14" s="90">
        <v>1.401333333</v>
      </c>
      <c r="T14" s="90">
        <v>0.26098348799999999</v>
      </c>
      <c r="U14" s="54">
        <v>15</v>
      </c>
      <c r="V14" s="53">
        <v>84.8</v>
      </c>
      <c r="W14" s="90">
        <v>14.9</v>
      </c>
      <c r="X14" s="89">
        <v>22</v>
      </c>
      <c r="Y14" s="90">
        <v>6.22</v>
      </c>
      <c r="Z14" s="53">
        <v>86.45</v>
      </c>
      <c r="AA14" s="90">
        <v>-0.21</v>
      </c>
      <c r="AB14" s="90">
        <v>-0.28999999999999998</v>
      </c>
      <c r="AC14" s="137">
        <v>87.663600000000002</v>
      </c>
      <c r="AD14" s="139">
        <v>14.46729</v>
      </c>
      <c r="AE14" s="139">
        <v>3.0844399999999998</v>
      </c>
      <c r="AF14" s="93">
        <v>111.4</v>
      </c>
    </row>
    <row r="15" spans="1:32" s="94" customFormat="1" ht="13" customHeight="1">
      <c r="A15" s="92" t="s">
        <v>123</v>
      </c>
      <c r="B15" s="112">
        <v>4751</v>
      </c>
      <c r="C15" s="112">
        <v>5081</v>
      </c>
      <c r="D15" s="101">
        <f t="shared" si="0"/>
        <v>4916</v>
      </c>
      <c r="E15" s="101">
        <f t="shared" si="1"/>
        <v>165</v>
      </c>
      <c r="F15" s="147">
        <v>12</v>
      </c>
      <c r="G15" s="102">
        <v>10</v>
      </c>
      <c r="H15" s="102">
        <v>1</v>
      </c>
      <c r="J15" s="112">
        <v>9692</v>
      </c>
      <c r="K15" s="112">
        <v>10021</v>
      </c>
      <c r="L15" s="101">
        <f t="shared" si="4"/>
        <v>9856.5</v>
      </c>
      <c r="M15" s="112">
        <f t="shared" si="5"/>
        <v>329</v>
      </c>
      <c r="N15" s="112">
        <v>14</v>
      </c>
      <c r="O15" s="92" t="s">
        <v>454</v>
      </c>
      <c r="P15" s="104">
        <v>22</v>
      </c>
      <c r="Q15" s="124">
        <v>8</v>
      </c>
      <c r="R15" s="104">
        <v>0</v>
      </c>
      <c r="S15" s="90">
        <v>1.438571429</v>
      </c>
      <c r="T15" s="90">
        <v>0.29157020900000002</v>
      </c>
      <c r="U15" s="54">
        <v>14</v>
      </c>
      <c r="V15" s="53">
        <v>84.4</v>
      </c>
      <c r="W15" s="90">
        <v>16.68</v>
      </c>
      <c r="X15" s="89">
        <v>22</v>
      </c>
      <c r="Y15" s="90">
        <v>6.97</v>
      </c>
      <c r="Z15" s="53">
        <v>87.9</v>
      </c>
      <c r="AA15" s="90">
        <v>-0.24</v>
      </c>
      <c r="AB15" s="90">
        <v>-1.1200000000000001</v>
      </c>
      <c r="AC15" s="137">
        <v>88.340900000000005</v>
      </c>
      <c r="AD15" s="139">
        <v>17.823329999999999</v>
      </c>
      <c r="AE15" s="139">
        <v>3.7999499999999999</v>
      </c>
      <c r="AF15" s="94">
        <v>110.7</v>
      </c>
    </row>
    <row r="16" spans="1:32" s="94" customFormat="1" ht="13" customHeight="1">
      <c r="A16" s="92" t="s">
        <v>385</v>
      </c>
      <c r="B16" s="112">
        <v>4751</v>
      </c>
      <c r="C16" s="115">
        <v>5739</v>
      </c>
      <c r="D16" s="101">
        <f>(4751+5739)/2</f>
        <v>5245</v>
      </c>
      <c r="E16" s="101">
        <f t="shared" si="1"/>
        <v>494</v>
      </c>
      <c r="F16" s="102">
        <v>1</v>
      </c>
      <c r="G16" s="102">
        <v>1</v>
      </c>
      <c r="H16" s="102"/>
      <c r="J16" s="112">
        <v>10021</v>
      </c>
      <c r="K16" s="112">
        <v>10351</v>
      </c>
      <c r="L16" s="101">
        <f>AVERAGE(J16:K16)</f>
        <v>10186</v>
      </c>
      <c r="M16" s="112">
        <f>K16-J16</f>
        <v>330</v>
      </c>
      <c r="N16" s="112">
        <v>15</v>
      </c>
      <c r="O16" s="92" t="s">
        <v>13</v>
      </c>
      <c r="P16" s="104">
        <v>46</v>
      </c>
      <c r="Q16" s="104">
        <v>11</v>
      </c>
      <c r="R16" s="104">
        <v>0</v>
      </c>
      <c r="S16" s="90">
        <v>0.55000000000000004</v>
      </c>
      <c r="T16" s="90">
        <v>0.61955467900000005</v>
      </c>
      <c r="U16" s="54">
        <v>26</v>
      </c>
      <c r="V16" s="53">
        <v>84.6</v>
      </c>
      <c r="W16" s="90">
        <v>16.670000000000002</v>
      </c>
      <c r="X16" s="89">
        <v>46</v>
      </c>
      <c r="Y16" s="90">
        <v>4.82</v>
      </c>
      <c r="Z16" s="53">
        <v>85.05</v>
      </c>
      <c r="AA16" s="90">
        <v>0.01</v>
      </c>
      <c r="AB16" s="90">
        <v>-0.2</v>
      </c>
      <c r="AC16" s="137">
        <v>87.506500000000003</v>
      </c>
      <c r="AD16" s="139">
        <v>16.626650000000001</v>
      </c>
      <c r="AE16" s="139">
        <v>2.45147</v>
      </c>
      <c r="AF16" s="94">
        <v>121.4</v>
      </c>
    </row>
    <row r="17" spans="1:52" s="94" customFormat="1" ht="13" customHeight="1">
      <c r="A17" s="91" t="s">
        <v>410</v>
      </c>
      <c r="B17" s="116">
        <v>5081</v>
      </c>
      <c r="C17" s="116">
        <v>5410</v>
      </c>
      <c r="D17" s="101">
        <f t="shared" si="0"/>
        <v>5245.5</v>
      </c>
      <c r="E17" s="101">
        <f t="shared" si="1"/>
        <v>164.5</v>
      </c>
      <c r="F17" s="102">
        <v>3</v>
      </c>
      <c r="G17" s="102">
        <v>1</v>
      </c>
      <c r="H17" s="102"/>
      <c r="J17" s="112">
        <v>10351</v>
      </c>
      <c r="K17" s="112">
        <v>11010</v>
      </c>
      <c r="L17" s="101">
        <f>AVERAGE(J17:K17)</f>
        <v>10680.5</v>
      </c>
      <c r="M17" s="112">
        <f>K17-J17</f>
        <v>659</v>
      </c>
      <c r="N17" s="112">
        <v>16</v>
      </c>
      <c r="O17" s="92" t="s">
        <v>542</v>
      </c>
      <c r="P17" s="104">
        <v>26</v>
      </c>
      <c r="Q17" s="104">
        <v>20</v>
      </c>
      <c r="R17" s="104">
        <v>0</v>
      </c>
      <c r="S17" s="90">
        <v>-2.1704255319999999</v>
      </c>
      <c r="T17" s="90">
        <v>0.96993715000000003</v>
      </c>
      <c r="U17" s="54">
        <v>47</v>
      </c>
      <c r="V17" s="53">
        <v>83.9</v>
      </c>
      <c r="W17" s="90">
        <v>19</v>
      </c>
      <c r="X17" s="89">
        <v>26</v>
      </c>
      <c r="Y17" s="90">
        <v>7.3</v>
      </c>
      <c r="Z17" s="53">
        <v>88.15</v>
      </c>
      <c r="AA17" s="90">
        <v>-0.6</v>
      </c>
      <c r="AB17" s="90">
        <v>0.45</v>
      </c>
      <c r="AC17" s="137">
        <v>87.7654</v>
      </c>
      <c r="AD17" s="139">
        <v>19.199960000000001</v>
      </c>
      <c r="AE17" s="139">
        <v>3.7654200000000002</v>
      </c>
      <c r="AF17" s="93">
        <v>117.6</v>
      </c>
    </row>
    <row r="18" spans="1:52" s="93" customFormat="1" ht="13" customHeight="1">
      <c r="A18" s="91" t="s">
        <v>518</v>
      </c>
      <c r="B18" s="115">
        <v>5410</v>
      </c>
      <c r="C18" s="115">
        <v>5739</v>
      </c>
      <c r="D18" s="101">
        <f t="shared" si="0"/>
        <v>5574.5</v>
      </c>
      <c r="E18" s="101">
        <f t="shared" si="1"/>
        <v>164.5</v>
      </c>
      <c r="F18" s="117">
        <v>2</v>
      </c>
      <c r="G18" s="117">
        <v>3</v>
      </c>
      <c r="H18" s="117"/>
      <c r="J18" s="114">
        <v>11668</v>
      </c>
      <c r="K18" s="114">
        <f>AVERAGE(12656,13444)</f>
        <v>13050</v>
      </c>
      <c r="L18" s="118">
        <f>AVERAGE(J18:K18)</f>
        <v>12359</v>
      </c>
      <c r="M18" s="114">
        <f>K18-J18</f>
        <v>1382</v>
      </c>
      <c r="N18" s="114">
        <v>17</v>
      </c>
      <c r="O18" s="108" t="s">
        <v>17</v>
      </c>
      <c r="P18" s="119">
        <v>7</v>
      </c>
      <c r="Q18" s="124">
        <v>7</v>
      </c>
      <c r="R18" s="119">
        <v>1</v>
      </c>
      <c r="S18" s="90">
        <v>-15.282500000000001</v>
      </c>
      <c r="T18" s="90">
        <v>2.3228880680000001</v>
      </c>
      <c r="U18" s="54">
        <v>40</v>
      </c>
      <c r="V18" s="53">
        <v>77.599999999999994</v>
      </c>
      <c r="W18" s="90">
        <v>18.03</v>
      </c>
      <c r="X18" s="89">
        <v>7</v>
      </c>
      <c r="Y18" s="90">
        <v>13.36</v>
      </c>
      <c r="Z18" s="53">
        <v>74</v>
      </c>
      <c r="AA18" s="90">
        <v>0.52</v>
      </c>
      <c r="AB18" s="90">
        <v>-0.64</v>
      </c>
      <c r="AC18" s="137">
        <v>84.028599999999997</v>
      </c>
      <c r="AD18" s="139">
        <v>20.446169999999999</v>
      </c>
      <c r="AE18" s="139">
        <v>7.7279200000000001</v>
      </c>
      <c r="AF18" s="93">
        <v>106.7</v>
      </c>
    </row>
    <row r="19" spans="1:52" s="93" customFormat="1" ht="13" customHeight="1">
      <c r="A19" s="92" t="s">
        <v>182</v>
      </c>
      <c r="B19" s="115">
        <v>5739</v>
      </c>
      <c r="C19" s="115">
        <v>6069</v>
      </c>
      <c r="D19" s="101">
        <f t="shared" si="0"/>
        <v>5904</v>
      </c>
      <c r="E19" s="101">
        <f t="shared" si="1"/>
        <v>165</v>
      </c>
      <c r="F19" s="117">
        <v>18</v>
      </c>
      <c r="G19" s="117">
        <v>25</v>
      </c>
      <c r="H19" s="117"/>
      <c r="J19" s="112">
        <v>11668</v>
      </c>
      <c r="K19" s="112">
        <v>15095</v>
      </c>
      <c r="L19" s="101">
        <f>AVERAGE(J19:K19)</f>
        <v>13381.5</v>
      </c>
      <c r="M19" s="112">
        <f>K19-J19</f>
        <v>3427</v>
      </c>
      <c r="N19" s="112">
        <v>18</v>
      </c>
      <c r="O19" s="92" t="s">
        <v>491</v>
      </c>
      <c r="P19" s="104">
        <v>15</v>
      </c>
      <c r="Q19" s="124" t="s">
        <v>619</v>
      </c>
      <c r="R19" s="104">
        <v>2</v>
      </c>
      <c r="S19" s="90">
        <v>-9.9611450379999997</v>
      </c>
      <c r="T19" s="90">
        <v>5.0037700620000001</v>
      </c>
      <c r="U19" s="54">
        <v>131</v>
      </c>
      <c r="V19" s="53">
        <v>71.2</v>
      </c>
      <c r="W19" s="90">
        <v>12.51</v>
      </c>
      <c r="X19" s="89">
        <v>14</v>
      </c>
      <c r="Y19" s="90">
        <v>6.55</v>
      </c>
      <c r="Z19" s="53">
        <v>72.099999999999994</v>
      </c>
      <c r="AA19" s="90">
        <v>0.66</v>
      </c>
      <c r="AB19" s="90">
        <v>1.27</v>
      </c>
      <c r="AC19" s="137">
        <v>75.724999999999994</v>
      </c>
      <c r="AD19" s="139">
        <v>15.68932</v>
      </c>
      <c r="AE19" s="139">
        <v>4.5291199999999998</v>
      </c>
      <c r="AF19" s="93">
        <v>100.9</v>
      </c>
    </row>
    <row r="20" spans="1:52" s="93" customFormat="1">
      <c r="A20" s="92" t="s">
        <v>124</v>
      </c>
      <c r="B20" s="112">
        <v>6069</v>
      </c>
      <c r="C20" s="112">
        <v>6398</v>
      </c>
      <c r="D20" s="101">
        <f t="shared" si="0"/>
        <v>6233.5</v>
      </c>
      <c r="E20" s="101">
        <f t="shared" si="1"/>
        <v>164.5</v>
      </c>
      <c r="F20" s="117">
        <v>25</v>
      </c>
      <c r="G20" s="117">
        <v>29</v>
      </c>
      <c r="H20" s="117"/>
      <c r="J20" s="112">
        <v>13915</v>
      </c>
      <c r="K20" s="112">
        <v>15095</v>
      </c>
      <c r="L20" s="112">
        <f>AVERAGE(J20:K20)</f>
        <v>14505</v>
      </c>
      <c r="M20" s="112">
        <f>K20-J20</f>
        <v>1180</v>
      </c>
      <c r="N20" s="112">
        <v>19</v>
      </c>
      <c r="O20" s="145" t="s">
        <v>611</v>
      </c>
      <c r="P20" s="112">
        <v>14</v>
      </c>
      <c r="Q20" s="158" t="s">
        <v>620</v>
      </c>
      <c r="R20" s="112">
        <v>11</v>
      </c>
      <c r="S20" s="90">
        <v>-6.4907547169999997</v>
      </c>
      <c r="T20" s="90">
        <v>4.469230638</v>
      </c>
      <c r="U20" s="54">
        <v>53</v>
      </c>
      <c r="V20" s="53">
        <v>82.8</v>
      </c>
      <c r="W20" s="90">
        <v>18.059999999999999</v>
      </c>
      <c r="X20" s="89">
        <v>13</v>
      </c>
      <c r="Y20" s="90">
        <v>9.82</v>
      </c>
      <c r="Z20" s="53">
        <v>87</v>
      </c>
      <c r="AA20" s="90">
        <v>-0.09</v>
      </c>
      <c r="AB20" s="90">
        <v>-1.05</v>
      </c>
      <c r="AC20" s="137">
        <v>88.013300000000001</v>
      </c>
      <c r="AD20" s="139">
        <v>17.532779999999999</v>
      </c>
      <c r="AE20" s="139">
        <v>4.5269399999999997</v>
      </c>
      <c r="AF20" s="93">
        <v>110.7</v>
      </c>
    </row>
    <row r="21" spans="1:52" s="93" customFormat="1">
      <c r="A21" s="92" t="s">
        <v>122</v>
      </c>
      <c r="B21" s="112">
        <v>6398</v>
      </c>
      <c r="C21" s="112">
        <v>6728</v>
      </c>
      <c r="D21" s="101">
        <f t="shared" si="0"/>
        <v>6563</v>
      </c>
      <c r="E21" s="101">
        <f t="shared" si="1"/>
        <v>165</v>
      </c>
      <c r="F21" s="117">
        <v>28</v>
      </c>
      <c r="G21" s="117">
        <v>15</v>
      </c>
      <c r="H21" s="117"/>
      <c r="J21" s="103"/>
      <c r="K21" s="103"/>
      <c r="L21" s="115"/>
      <c r="M21" s="115"/>
      <c r="N21" s="115"/>
      <c r="O21" s="153" t="s">
        <v>525</v>
      </c>
      <c r="P21" s="154">
        <v>0</v>
      </c>
      <c r="Q21" s="154">
        <v>23</v>
      </c>
      <c r="R21" s="112"/>
      <c r="S21" s="90"/>
      <c r="T21" s="90"/>
      <c r="U21" s="54"/>
      <c r="V21" s="53"/>
      <c r="W21" s="90"/>
      <c r="X21" s="89"/>
      <c r="Y21" s="90"/>
      <c r="Z21" s="53"/>
      <c r="AA21" s="90"/>
      <c r="AB21" s="90"/>
      <c r="AC21" s="137"/>
      <c r="AD21" s="139"/>
      <c r="AE21" s="139"/>
    </row>
    <row r="22" spans="1:52" s="93" customFormat="1">
      <c r="A22" s="92" t="s">
        <v>505</v>
      </c>
      <c r="B22" s="112">
        <v>6728</v>
      </c>
      <c r="C22" s="112">
        <v>7057</v>
      </c>
      <c r="D22" s="101">
        <f t="shared" si="0"/>
        <v>6892.5</v>
      </c>
      <c r="E22" s="101">
        <f t="shared" si="1"/>
        <v>164.5</v>
      </c>
      <c r="F22" s="117">
        <v>5</v>
      </c>
      <c r="G22" s="117">
        <v>5</v>
      </c>
      <c r="H22" s="117">
        <v>2</v>
      </c>
      <c r="O22" s="145" t="s">
        <v>235</v>
      </c>
      <c r="P22" s="93">
        <v>2</v>
      </c>
      <c r="Q22" s="94">
        <v>1</v>
      </c>
      <c r="R22" s="112"/>
      <c r="S22" s="90"/>
      <c r="T22" s="90"/>
      <c r="U22" s="54"/>
      <c r="V22" s="53"/>
      <c r="W22" s="90"/>
      <c r="X22" s="89"/>
      <c r="Y22" s="90"/>
      <c r="Z22" s="53"/>
      <c r="AA22" s="90"/>
      <c r="AB22" s="90"/>
      <c r="AC22" s="137"/>
      <c r="AD22" s="139"/>
      <c r="AE22" s="139"/>
    </row>
    <row r="23" spans="1:52" s="93" customFormat="1">
      <c r="A23" s="145" t="s">
        <v>608</v>
      </c>
      <c r="B23" s="112">
        <v>6728</v>
      </c>
      <c r="C23" s="112">
        <v>10680</v>
      </c>
      <c r="D23" s="101">
        <f t="shared" si="0"/>
        <v>8704</v>
      </c>
      <c r="E23" s="101">
        <f t="shared" si="1"/>
        <v>1976</v>
      </c>
      <c r="F23" s="117">
        <v>0</v>
      </c>
      <c r="G23" s="117">
        <v>1</v>
      </c>
      <c r="H23" s="117"/>
      <c r="O23" s="145"/>
      <c r="R23" s="112"/>
      <c r="S23" s="90"/>
      <c r="T23" s="90"/>
      <c r="U23" s="54"/>
      <c r="V23" s="53"/>
      <c r="W23" s="90"/>
      <c r="X23" s="89"/>
      <c r="Y23" s="90"/>
      <c r="Z23" s="53"/>
      <c r="AA23" s="90"/>
      <c r="AB23" s="90"/>
      <c r="AC23" s="137"/>
      <c r="AD23" s="139"/>
      <c r="AE23" s="139"/>
    </row>
    <row r="24" spans="1:52" s="93" customFormat="1">
      <c r="A24" s="92" t="s">
        <v>511</v>
      </c>
      <c r="B24" s="112">
        <v>7057</v>
      </c>
      <c r="C24" s="112">
        <v>7386</v>
      </c>
      <c r="D24" s="101">
        <f t="shared" si="0"/>
        <v>7221.5</v>
      </c>
      <c r="E24" s="101">
        <f t="shared" si="1"/>
        <v>164.5</v>
      </c>
      <c r="F24" s="117">
        <v>4</v>
      </c>
      <c r="G24" s="117">
        <v>4</v>
      </c>
      <c r="H24" s="117">
        <v>5</v>
      </c>
      <c r="J24" s="143" t="s">
        <v>594</v>
      </c>
      <c r="K24" s="103"/>
      <c r="L24" s="115"/>
      <c r="M24" s="115"/>
      <c r="N24" s="115"/>
      <c r="O24" s="120"/>
      <c r="P24" s="112"/>
      <c r="Q24" s="112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52" s="93" customFormat="1" ht="33.75">
      <c r="A25" s="92" t="s">
        <v>397</v>
      </c>
      <c r="B25" s="112">
        <v>7386</v>
      </c>
      <c r="C25" s="112">
        <v>7716</v>
      </c>
      <c r="D25" s="101">
        <f t="shared" si="0"/>
        <v>7551</v>
      </c>
      <c r="E25" s="101">
        <f t="shared" si="1"/>
        <v>165</v>
      </c>
      <c r="F25" s="117">
        <v>12</v>
      </c>
      <c r="G25" s="117">
        <v>3</v>
      </c>
      <c r="H25" s="117">
        <v>5</v>
      </c>
      <c r="J25" s="148" t="s">
        <v>528</v>
      </c>
      <c r="K25" s="148" t="s">
        <v>529</v>
      </c>
      <c r="L25" s="148" t="s">
        <v>530</v>
      </c>
      <c r="M25" s="148" t="s">
        <v>536</v>
      </c>
      <c r="N25" s="148" t="s">
        <v>583</v>
      </c>
      <c r="O25" s="149" t="s">
        <v>531</v>
      </c>
      <c r="P25" s="150" t="s">
        <v>595</v>
      </c>
      <c r="Q25" s="150" t="s">
        <v>597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s="93" customFormat="1">
      <c r="A26" s="92" t="s">
        <v>412</v>
      </c>
      <c r="B26" s="112">
        <v>7716</v>
      </c>
      <c r="C26" s="112">
        <v>8045</v>
      </c>
      <c r="D26" s="101">
        <f t="shared" si="0"/>
        <v>7880.5</v>
      </c>
      <c r="E26" s="101">
        <f t="shared" si="1"/>
        <v>164.5</v>
      </c>
      <c r="F26" s="117">
        <v>19</v>
      </c>
      <c r="G26" s="117">
        <v>9</v>
      </c>
      <c r="H26" s="117">
        <v>3</v>
      </c>
      <c r="J26" s="105">
        <v>0</v>
      </c>
      <c r="K26" s="105">
        <v>1458</v>
      </c>
      <c r="L26" s="112">
        <f>(J26+K26)/2</f>
        <v>729</v>
      </c>
      <c r="M26" s="112">
        <f>K26-J26</f>
        <v>1458</v>
      </c>
      <c r="N26" s="112">
        <v>1</v>
      </c>
      <c r="O26" s="145" t="s">
        <v>598</v>
      </c>
      <c r="P26" s="112">
        <v>17</v>
      </c>
      <c r="Q26" s="112">
        <v>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93" customFormat="1">
      <c r="A27" s="92" t="s">
        <v>391</v>
      </c>
      <c r="B27" s="112">
        <v>8045</v>
      </c>
      <c r="C27" s="112">
        <v>8375</v>
      </c>
      <c r="D27" s="101">
        <f t="shared" si="0"/>
        <v>8210</v>
      </c>
      <c r="E27" s="101">
        <f t="shared" si="1"/>
        <v>165</v>
      </c>
      <c r="F27" s="117">
        <v>17</v>
      </c>
      <c r="G27" s="117">
        <v>10</v>
      </c>
      <c r="H27" s="117">
        <v>4</v>
      </c>
      <c r="J27" s="105">
        <v>1458</v>
      </c>
      <c r="K27" s="105">
        <v>3104</v>
      </c>
      <c r="L27" s="112">
        <f t="shared" ref="L27:L35" si="6">(J27+K27)/2</f>
        <v>2281</v>
      </c>
      <c r="M27" s="112">
        <f t="shared" ref="M27:M35" si="7">K27-J27</f>
        <v>1646</v>
      </c>
      <c r="N27" s="112">
        <v>2</v>
      </c>
      <c r="O27" s="145" t="s">
        <v>599</v>
      </c>
      <c r="P27" s="112">
        <v>24</v>
      </c>
      <c r="Q27" s="112">
        <v>18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93" customFormat="1">
      <c r="A28" s="92" t="s">
        <v>525</v>
      </c>
      <c r="B28" s="112">
        <v>8375</v>
      </c>
      <c r="C28" s="112">
        <v>8704</v>
      </c>
      <c r="D28" s="101">
        <f t="shared" si="0"/>
        <v>8539.5</v>
      </c>
      <c r="E28" s="101">
        <f t="shared" si="1"/>
        <v>164.5</v>
      </c>
      <c r="F28" s="117">
        <v>0</v>
      </c>
      <c r="G28" s="117">
        <v>23</v>
      </c>
      <c r="H28" s="117"/>
      <c r="J28" s="110">
        <v>3104</v>
      </c>
      <c r="K28" s="110">
        <v>4751</v>
      </c>
      <c r="L28" s="112">
        <f t="shared" si="6"/>
        <v>3927.5</v>
      </c>
      <c r="M28" s="112">
        <f t="shared" si="7"/>
        <v>1647</v>
      </c>
      <c r="N28" s="114">
        <v>3</v>
      </c>
      <c r="O28" s="146" t="s">
        <v>600</v>
      </c>
      <c r="P28" s="114">
        <v>3</v>
      </c>
      <c r="Q28" s="114">
        <v>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s="93" customFormat="1">
      <c r="A29" s="92" t="s">
        <v>135</v>
      </c>
      <c r="B29" s="112">
        <v>8704</v>
      </c>
      <c r="C29" s="112">
        <v>9033</v>
      </c>
      <c r="D29" s="101">
        <f t="shared" si="0"/>
        <v>8868.5</v>
      </c>
      <c r="E29" s="101">
        <f t="shared" si="1"/>
        <v>164.5</v>
      </c>
      <c r="F29" s="117">
        <v>16</v>
      </c>
      <c r="G29" s="117">
        <v>11</v>
      </c>
      <c r="H29" s="117"/>
      <c r="J29" s="105">
        <v>4751</v>
      </c>
      <c r="K29" s="105">
        <v>6398</v>
      </c>
      <c r="L29" s="112">
        <f t="shared" si="6"/>
        <v>5574.5</v>
      </c>
      <c r="M29" s="112">
        <f t="shared" si="7"/>
        <v>1647</v>
      </c>
      <c r="N29" s="112">
        <v>4</v>
      </c>
      <c r="O29" s="145" t="s">
        <v>601</v>
      </c>
      <c r="P29" s="112">
        <v>49</v>
      </c>
      <c r="Q29" s="112">
        <v>69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s="94" customFormat="1">
      <c r="A30" s="92" t="s">
        <v>200</v>
      </c>
      <c r="B30" s="112">
        <v>9033</v>
      </c>
      <c r="C30" s="112">
        <v>9363</v>
      </c>
      <c r="D30" s="101">
        <f t="shared" si="0"/>
        <v>9198</v>
      </c>
      <c r="E30" s="101">
        <f t="shared" si="1"/>
        <v>165</v>
      </c>
      <c r="F30" s="117">
        <v>22</v>
      </c>
      <c r="G30" s="117">
        <v>15</v>
      </c>
      <c r="H30" s="117"/>
      <c r="J30" s="105">
        <v>6398</v>
      </c>
      <c r="K30" s="105">
        <v>8045</v>
      </c>
      <c r="L30" s="112">
        <f t="shared" si="6"/>
        <v>7221.5</v>
      </c>
      <c r="M30" s="112">
        <f t="shared" si="7"/>
        <v>1647</v>
      </c>
      <c r="N30" s="112">
        <v>5</v>
      </c>
      <c r="O30" s="145" t="s">
        <v>602</v>
      </c>
      <c r="P30" s="112">
        <v>66</v>
      </c>
      <c r="Q30" s="112">
        <v>37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s="94" customFormat="1">
      <c r="A31" s="92" t="s">
        <v>145</v>
      </c>
      <c r="B31" s="112">
        <v>9363</v>
      </c>
      <c r="C31" s="112">
        <v>9692</v>
      </c>
      <c r="D31" s="101">
        <f t="shared" si="0"/>
        <v>9527.5</v>
      </c>
      <c r="E31" s="101">
        <f t="shared" si="1"/>
        <v>164.5</v>
      </c>
      <c r="F31" s="117">
        <v>22</v>
      </c>
      <c r="G31" s="117">
        <v>13</v>
      </c>
      <c r="H31" s="117"/>
      <c r="J31" s="105">
        <v>8045</v>
      </c>
      <c r="K31" s="105">
        <v>9692</v>
      </c>
      <c r="L31" s="112">
        <f t="shared" si="6"/>
        <v>8868.5</v>
      </c>
      <c r="M31" s="112">
        <f t="shared" si="7"/>
        <v>1647</v>
      </c>
      <c r="N31" s="112">
        <v>6</v>
      </c>
      <c r="O31" s="145" t="s">
        <v>603</v>
      </c>
      <c r="P31" s="112">
        <v>68</v>
      </c>
      <c r="Q31" s="112">
        <v>72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s="93" customFormat="1">
      <c r="A32" s="92" t="s">
        <v>454</v>
      </c>
      <c r="B32" s="112">
        <v>9692</v>
      </c>
      <c r="C32" s="112">
        <v>10021</v>
      </c>
      <c r="D32" s="101">
        <f t="shared" si="0"/>
        <v>9856.5</v>
      </c>
      <c r="E32" s="101">
        <f t="shared" si="1"/>
        <v>164.5</v>
      </c>
      <c r="F32" s="117">
        <v>22</v>
      </c>
      <c r="G32" s="117">
        <v>8</v>
      </c>
      <c r="H32" s="117"/>
      <c r="J32" s="106">
        <v>9692</v>
      </c>
      <c r="K32" s="106">
        <v>11339</v>
      </c>
      <c r="L32" s="112">
        <f t="shared" si="6"/>
        <v>10515.5</v>
      </c>
      <c r="M32" s="112">
        <f t="shared" si="7"/>
        <v>1647</v>
      </c>
      <c r="N32" s="112">
        <v>7</v>
      </c>
      <c r="O32" s="145" t="s">
        <v>604</v>
      </c>
      <c r="P32" s="112">
        <v>91</v>
      </c>
      <c r="Q32" s="112">
        <v>40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s="93" customFormat="1">
      <c r="A33" s="92" t="s">
        <v>13</v>
      </c>
      <c r="B33" s="112">
        <v>10021</v>
      </c>
      <c r="C33" s="112">
        <v>10351</v>
      </c>
      <c r="D33" s="101">
        <f t="shared" si="0"/>
        <v>10186</v>
      </c>
      <c r="E33" s="101">
        <f t="shared" si="1"/>
        <v>165</v>
      </c>
      <c r="F33" s="117">
        <v>46</v>
      </c>
      <c r="G33" s="117">
        <v>11</v>
      </c>
      <c r="H33" s="117"/>
      <c r="J33" s="106">
        <v>11339</v>
      </c>
      <c r="K33" s="106">
        <v>12986</v>
      </c>
      <c r="L33" s="112">
        <f t="shared" si="6"/>
        <v>12162.5</v>
      </c>
      <c r="M33" s="112">
        <f t="shared" si="7"/>
        <v>1647</v>
      </c>
      <c r="N33" s="112">
        <v>8</v>
      </c>
      <c r="O33" s="145" t="s">
        <v>605</v>
      </c>
      <c r="P33" s="112">
        <v>3</v>
      </c>
      <c r="Q33" s="112">
        <v>7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s="93" customFormat="1">
      <c r="A34" s="92" t="s">
        <v>87</v>
      </c>
      <c r="B34" s="112">
        <v>10351</v>
      </c>
      <c r="C34" s="112">
        <v>10680</v>
      </c>
      <c r="D34" s="101">
        <f t="shared" si="0"/>
        <v>10515.5</v>
      </c>
      <c r="E34" s="101">
        <f t="shared" si="1"/>
        <v>164.5</v>
      </c>
      <c r="F34" s="117">
        <v>19</v>
      </c>
      <c r="G34" s="117">
        <v>12</v>
      </c>
      <c r="H34" s="117"/>
      <c r="J34" s="112">
        <v>12986</v>
      </c>
      <c r="K34" s="112">
        <v>14856</v>
      </c>
      <c r="L34" s="112">
        <f t="shared" si="6"/>
        <v>13921</v>
      </c>
      <c r="M34" s="112">
        <f t="shared" si="7"/>
        <v>1870</v>
      </c>
      <c r="N34" s="112">
        <v>9</v>
      </c>
      <c r="O34" s="145" t="s">
        <v>606</v>
      </c>
      <c r="P34" s="112">
        <v>26</v>
      </c>
      <c r="Q34" s="112">
        <v>19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s="93" customFormat="1">
      <c r="A35" s="145" t="s">
        <v>542</v>
      </c>
      <c r="B35" s="112">
        <v>10351</v>
      </c>
      <c r="C35" s="112">
        <v>11010</v>
      </c>
      <c r="D35" s="101">
        <f t="shared" si="0"/>
        <v>10680.5</v>
      </c>
      <c r="E35" s="101">
        <f t="shared" si="1"/>
        <v>329.5</v>
      </c>
      <c r="F35" s="117">
        <v>0</v>
      </c>
      <c r="G35" s="117">
        <v>1</v>
      </c>
      <c r="H35" s="117"/>
      <c r="J35" s="112">
        <v>14856</v>
      </c>
      <c r="K35" s="112">
        <v>15802</v>
      </c>
      <c r="L35" s="112">
        <f t="shared" si="6"/>
        <v>15329</v>
      </c>
      <c r="M35" s="112">
        <f t="shared" si="7"/>
        <v>946</v>
      </c>
      <c r="N35" s="112">
        <v>10</v>
      </c>
      <c r="O35" s="145" t="s">
        <v>607</v>
      </c>
      <c r="P35" s="112">
        <v>0</v>
      </c>
      <c r="Q35" s="112">
        <v>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s="93" customFormat="1">
      <c r="A36" s="92" t="s">
        <v>106</v>
      </c>
      <c r="B36" s="112">
        <v>10680</v>
      </c>
      <c r="C36" s="112">
        <v>11010</v>
      </c>
      <c r="D36" s="101">
        <f t="shared" si="0"/>
        <v>10845</v>
      </c>
      <c r="E36" s="101">
        <f t="shared" si="1"/>
        <v>165</v>
      </c>
      <c r="F36" s="117">
        <v>7</v>
      </c>
      <c r="G36" s="117">
        <v>7</v>
      </c>
      <c r="H36" s="117"/>
      <c r="J36" s="155"/>
      <c r="K36" s="155"/>
      <c r="L36" s="155"/>
      <c r="M36" s="155"/>
      <c r="N36" s="155"/>
      <c r="O36" s="156"/>
      <c r="P36" s="157"/>
      <c r="Q36" s="157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s="93" customFormat="1" ht="33.75">
      <c r="A37" s="92" t="s">
        <v>235</v>
      </c>
      <c r="B37" s="112">
        <v>11010</v>
      </c>
      <c r="C37" s="112">
        <v>11339</v>
      </c>
      <c r="D37" s="101">
        <f t="shared" si="0"/>
        <v>11174.5</v>
      </c>
      <c r="E37" s="101">
        <f t="shared" si="1"/>
        <v>164.5</v>
      </c>
      <c r="F37" s="117">
        <v>2</v>
      </c>
      <c r="G37" s="117">
        <v>1</v>
      </c>
      <c r="H37" s="117"/>
      <c r="J37" s="148" t="s">
        <v>528</v>
      </c>
      <c r="K37" s="148" t="s">
        <v>529</v>
      </c>
      <c r="L37" s="148" t="s">
        <v>530</v>
      </c>
      <c r="M37" s="148" t="s">
        <v>536</v>
      </c>
      <c r="N37" s="148" t="s">
        <v>583</v>
      </c>
      <c r="O37" s="149" t="s">
        <v>531</v>
      </c>
      <c r="P37" s="150" t="s">
        <v>595</v>
      </c>
      <c r="Q37" s="150" t="s">
        <v>597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s="93" customFormat="1">
      <c r="A38" s="92" t="s">
        <v>526</v>
      </c>
      <c r="B38" s="112">
        <v>11339</v>
      </c>
      <c r="C38" s="112">
        <v>11668</v>
      </c>
      <c r="D38" s="101">
        <f t="shared" si="0"/>
        <v>11503.5</v>
      </c>
      <c r="E38" s="101">
        <f t="shared" si="1"/>
        <v>164.5</v>
      </c>
      <c r="F38" s="117">
        <v>0</v>
      </c>
      <c r="G38" s="117">
        <v>0</v>
      </c>
      <c r="H38" s="117"/>
      <c r="J38" s="161">
        <v>0</v>
      </c>
      <c r="K38" s="161">
        <v>1458</v>
      </c>
      <c r="L38" s="159">
        <f>AVERAGE(J38:K38)</f>
        <v>729</v>
      </c>
      <c r="M38" s="159">
        <f>K38-J38</f>
        <v>1458</v>
      </c>
      <c r="N38" s="159">
        <v>1</v>
      </c>
      <c r="O38" s="145" t="s">
        <v>533</v>
      </c>
      <c r="P38" s="112">
        <v>18</v>
      </c>
      <c r="Q38" s="158" t="s">
        <v>612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s="93" customFormat="1">
      <c r="A39" s="92" t="s">
        <v>527</v>
      </c>
      <c r="B39" s="112">
        <v>11668</v>
      </c>
      <c r="C39" s="112">
        <f>AVERAGE(11998,12973)</f>
        <v>12485.5</v>
      </c>
      <c r="D39" s="101">
        <f t="shared" si="0"/>
        <v>12076.75</v>
      </c>
      <c r="E39" s="101">
        <f t="shared" si="1"/>
        <v>408.75</v>
      </c>
      <c r="F39" s="117">
        <v>0</v>
      </c>
      <c r="G39" s="117">
        <v>0</v>
      </c>
      <c r="H39" s="117"/>
      <c r="J39" s="161">
        <v>1458</v>
      </c>
      <c r="K39" s="161">
        <v>2775</v>
      </c>
      <c r="L39" s="159">
        <f t="shared" ref="L39:L52" si="8">AVERAGE(J39:K39)</f>
        <v>2116.5</v>
      </c>
      <c r="M39" s="159">
        <f t="shared" ref="M39:M52" si="9">K39-J39</f>
        <v>1317</v>
      </c>
      <c r="N39" s="159">
        <v>2</v>
      </c>
      <c r="O39" s="145" t="s">
        <v>532</v>
      </c>
      <c r="P39" s="112">
        <v>22</v>
      </c>
      <c r="Q39" s="159" t="s">
        <v>613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s="93" customFormat="1">
      <c r="A40" s="100" t="s">
        <v>17</v>
      </c>
      <c r="B40" s="121">
        <v>11668</v>
      </c>
      <c r="C40" s="121">
        <f>AVERAGE(12656,13444)</f>
        <v>13050</v>
      </c>
      <c r="D40" s="122">
        <f t="shared" si="0"/>
        <v>12359</v>
      </c>
      <c r="E40" s="122">
        <f t="shared" si="1"/>
        <v>691</v>
      </c>
      <c r="F40" s="123">
        <v>7</v>
      </c>
      <c r="G40" s="123">
        <v>7</v>
      </c>
      <c r="H40" s="123"/>
      <c r="J40" s="161">
        <v>3104</v>
      </c>
      <c r="K40" s="161">
        <v>4422</v>
      </c>
      <c r="L40" s="159">
        <f t="shared" si="8"/>
        <v>3763</v>
      </c>
      <c r="M40" s="159">
        <f t="shared" si="9"/>
        <v>1318</v>
      </c>
      <c r="N40" s="159">
        <v>3</v>
      </c>
      <c r="O40" s="145" t="s">
        <v>535</v>
      </c>
      <c r="P40" s="158">
        <v>7</v>
      </c>
      <c r="Q40" s="158" t="s">
        <v>614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s="93" customFormat="1">
      <c r="A41" s="100" t="s">
        <v>491</v>
      </c>
      <c r="B41" s="121">
        <v>11668</v>
      </c>
      <c r="C41" s="121">
        <v>15095</v>
      </c>
      <c r="D41" s="122">
        <f t="shared" si="0"/>
        <v>13381.5</v>
      </c>
      <c r="E41" s="122">
        <f t="shared" si="1"/>
        <v>1713.5</v>
      </c>
      <c r="F41" s="123">
        <v>15</v>
      </c>
      <c r="G41" s="123">
        <v>1</v>
      </c>
      <c r="H41" s="123">
        <v>8</v>
      </c>
      <c r="J41" s="161">
        <v>4751</v>
      </c>
      <c r="K41" s="161">
        <v>5410</v>
      </c>
      <c r="L41" s="159">
        <f t="shared" si="8"/>
        <v>5080.5</v>
      </c>
      <c r="M41" s="159">
        <f t="shared" si="9"/>
        <v>659</v>
      </c>
      <c r="N41" s="159">
        <v>4</v>
      </c>
      <c r="O41" s="145" t="s">
        <v>537</v>
      </c>
      <c r="P41" s="112">
        <v>15</v>
      </c>
      <c r="Q41" s="159" t="s">
        <v>615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s="93" customFormat="1">
      <c r="A42" s="151" t="s">
        <v>242</v>
      </c>
      <c r="B42" s="112">
        <f>AVERAGE(11998,12973)</f>
        <v>12485.5</v>
      </c>
      <c r="C42" s="121">
        <v>15095</v>
      </c>
      <c r="D42" s="122">
        <f t="shared" si="0"/>
        <v>13790.25</v>
      </c>
      <c r="E42" s="122">
        <f t="shared" si="1"/>
        <v>1304.75</v>
      </c>
      <c r="F42" s="123">
        <v>4</v>
      </c>
      <c r="G42" s="123">
        <v>4</v>
      </c>
      <c r="H42" s="123">
        <v>2</v>
      </c>
      <c r="J42" s="161">
        <v>5410</v>
      </c>
      <c r="K42" s="161">
        <v>6069</v>
      </c>
      <c r="L42" s="159">
        <f t="shared" si="8"/>
        <v>5739.5</v>
      </c>
      <c r="M42" s="159">
        <f t="shared" si="9"/>
        <v>659</v>
      </c>
      <c r="N42" s="159">
        <v>5</v>
      </c>
      <c r="O42" s="145" t="s">
        <v>538</v>
      </c>
      <c r="P42" s="112">
        <v>20</v>
      </c>
      <c r="Q42" s="112">
        <v>28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s="93" customFormat="1">
      <c r="A43" s="151" t="s">
        <v>609</v>
      </c>
      <c r="B43" s="121">
        <f>AVERAGE(12656,13444)</f>
        <v>13050</v>
      </c>
      <c r="C43">
        <v>14152</v>
      </c>
      <c r="D43" s="122">
        <f t="shared" si="0"/>
        <v>13601</v>
      </c>
      <c r="E43" s="122">
        <f t="shared" si="1"/>
        <v>551</v>
      </c>
      <c r="F43" s="123">
        <v>0</v>
      </c>
      <c r="G43" s="123">
        <v>2</v>
      </c>
      <c r="H43" s="123"/>
      <c r="J43" s="161">
        <v>6069</v>
      </c>
      <c r="K43" s="161">
        <v>6398</v>
      </c>
      <c r="L43" s="159">
        <f t="shared" si="8"/>
        <v>6233.5</v>
      </c>
      <c r="M43" s="159">
        <f t="shared" si="9"/>
        <v>329</v>
      </c>
      <c r="N43" s="159">
        <v>6</v>
      </c>
      <c r="O43" s="145" t="s">
        <v>539</v>
      </c>
      <c r="P43" s="112">
        <v>25</v>
      </c>
      <c r="Q43" s="112">
        <v>29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s="93" customFormat="1">
      <c r="A44" s="151" t="s">
        <v>466</v>
      </c>
      <c r="B44" s="121">
        <f>AVERAGE(12656,13444)</f>
        <v>13050</v>
      </c>
      <c r="C44" s="121">
        <v>15095</v>
      </c>
      <c r="D44" s="122">
        <f t="shared" si="0"/>
        <v>14072.5</v>
      </c>
      <c r="E44" s="122">
        <f t="shared" si="1"/>
        <v>1022.5</v>
      </c>
      <c r="F44" s="123">
        <v>2</v>
      </c>
      <c r="G44" s="123">
        <v>1</v>
      </c>
      <c r="H44" s="123"/>
      <c r="J44" s="162">
        <v>6398</v>
      </c>
      <c r="K44" s="162">
        <v>6728</v>
      </c>
      <c r="L44" s="159">
        <f t="shared" si="8"/>
        <v>6563</v>
      </c>
      <c r="M44" s="159">
        <f t="shared" si="9"/>
        <v>330</v>
      </c>
      <c r="N44" s="159">
        <v>7</v>
      </c>
      <c r="O44" s="145" t="s">
        <v>540</v>
      </c>
      <c r="P44" s="112">
        <v>28</v>
      </c>
      <c r="Q44" s="112">
        <v>15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s="93" customFormat="1">
      <c r="A45" s="151" t="s">
        <v>132</v>
      </c>
      <c r="B45">
        <v>12986</v>
      </c>
      <c r="C45" s="112">
        <v>13915</v>
      </c>
      <c r="D45" s="122">
        <f t="shared" si="0"/>
        <v>13450.5</v>
      </c>
      <c r="E45" s="122">
        <f t="shared" si="1"/>
        <v>464.5</v>
      </c>
      <c r="F45" s="123">
        <v>1</v>
      </c>
      <c r="G45" s="123">
        <v>0</v>
      </c>
      <c r="H45" s="123"/>
      <c r="J45" s="162">
        <v>6728</v>
      </c>
      <c r="K45" s="162">
        <v>7716</v>
      </c>
      <c r="L45" s="159">
        <f t="shared" si="8"/>
        <v>7222</v>
      </c>
      <c r="M45" s="159">
        <f t="shared" si="9"/>
        <v>988</v>
      </c>
      <c r="N45" s="159">
        <v>8</v>
      </c>
      <c r="O45" s="145" t="s">
        <v>541</v>
      </c>
      <c r="P45" s="112">
        <v>21</v>
      </c>
      <c r="Q45" s="159" t="s">
        <v>616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s="93" customFormat="1">
      <c r="A46" s="151" t="s">
        <v>299</v>
      </c>
      <c r="B46" s="112">
        <v>13915</v>
      </c>
      <c r="C46">
        <v>14152</v>
      </c>
      <c r="D46" s="122">
        <f t="shared" si="0"/>
        <v>14033.5</v>
      </c>
      <c r="E46" s="122">
        <f t="shared" si="1"/>
        <v>118.5</v>
      </c>
      <c r="F46" s="123">
        <v>1</v>
      </c>
      <c r="G46" s="123">
        <v>1</v>
      </c>
      <c r="H46" s="123"/>
      <c r="J46" s="159">
        <v>7716</v>
      </c>
      <c r="K46" s="159">
        <v>8045</v>
      </c>
      <c r="L46" s="159">
        <f t="shared" si="8"/>
        <v>7880.5</v>
      </c>
      <c r="M46" s="159">
        <f t="shared" si="9"/>
        <v>329</v>
      </c>
      <c r="N46" s="159">
        <v>9</v>
      </c>
      <c r="O46" s="145" t="s">
        <v>412</v>
      </c>
      <c r="P46" s="112">
        <v>19</v>
      </c>
      <c r="Q46" s="158" t="s">
        <v>617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s="93" customFormat="1">
      <c r="A47" s="92" t="s">
        <v>167</v>
      </c>
      <c r="B47" s="112">
        <v>13915</v>
      </c>
      <c r="C47" s="112">
        <v>15095</v>
      </c>
      <c r="D47" s="101">
        <f t="shared" si="0"/>
        <v>14505</v>
      </c>
      <c r="E47" s="101">
        <f t="shared" si="1"/>
        <v>590</v>
      </c>
      <c r="F47" s="124">
        <v>14</v>
      </c>
      <c r="G47" s="117">
        <v>6</v>
      </c>
      <c r="H47" s="117">
        <v>1</v>
      </c>
      <c r="J47" s="159">
        <v>8045</v>
      </c>
      <c r="K47" s="159">
        <v>8375</v>
      </c>
      <c r="L47" s="159">
        <f t="shared" si="8"/>
        <v>8210</v>
      </c>
      <c r="M47" s="159">
        <f t="shared" si="9"/>
        <v>330</v>
      </c>
      <c r="N47" s="159">
        <v>10</v>
      </c>
      <c r="O47" s="145" t="s">
        <v>391</v>
      </c>
      <c r="P47" s="112">
        <v>17</v>
      </c>
      <c r="Q47" s="159" t="s">
        <v>618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</row>
    <row r="48" spans="1:52" s="93" customFormat="1">
      <c r="A48" s="145" t="s">
        <v>83</v>
      </c>
      <c r="B48">
        <v>14152</v>
      </c>
      <c r="C48">
        <v>14385</v>
      </c>
      <c r="D48" s="101">
        <f t="shared" si="0"/>
        <v>14268.5</v>
      </c>
      <c r="E48" s="101">
        <f t="shared" si="1"/>
        <v>116.5</v>
      </c>
      <c r="F48" s="117">
        <v>4</v>
      </c>
      <c r="G48" s="117">
        <v>4</v>
      </c>
      <c r="H48" s="117"/>
      <c r="J48" s="159">
        <v>8375</v>
      </c>
      <c r="K48" s="159">
        <v>8704</v>
      </c>
      <c r="L48" s="159">
        <f t="shared" si="8"/>
        <v>8539.5</v>
      </c>
      <c r="M48" s="159">
        <f t="shared" si="9"/>
        <v>329</v>
      </c>
      <c r="N48" s="159">
        <v>11</v>
      </c>
      <c r="O48" s="145" t="s">
        <v>525</v>
      </c>
      <c r="P48" s="158">
        <v>0</v>
      </c>
      <c r="Q48" s="159">
        <v>23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s="93" customFormat="1">
      <c r="A49" s="145" t="s">
        <v>383</v>
      </c>
      <c r="B49">
        <v>14385</v>
      </c>
      <c r="C49">
        <v>14621</v>
      </c>
      <c r="D49" s="101">
        <f t="shared" si="0"/>
        <v>14503</v>
      </c>
      <c r="E49" s="101">
        <f t="shared" si="1"/>
        <v>118</v>
      </c>
      <c r="F49" s="152">
        <v>1</v>
      </c>
      <c r="G49" s="117">
        <v>0</v>
      </c>
      <c r="H49" s="117"/>
      <c r="J49" s="159">
        <v>8704</v>
      </c>
      <c r="K49" s="159">
        <v>9033</v>
      </c>
      <c r="L49" s="159">
        <f t="shared" si="8"/>
        <v>8868.5</v>
      </c>
      <c r="M49" s="159">
        <f t="shared" si="9"/>
        <v>329</v>
      </c>
      <c r="N49" s="159">
        <v>12</v>
      </c>
      <c r="O49" s="145" t="s">
        <v>135</v>
      </c>
      <c r="P49" s="112">
        <v>16</v>
      </c>
      <c r="Q49" s="112">
        <v>11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s="93" customFormat="1">
      <c r="A50" s="145" t="s">
        <v>610</v>
      </c>
      <c r="B50" s="121">
        <v>15095</v>
      </c>
      <c r="C50">
        <v>15798</v>
      </c>
      <c r="D50" s="101">
        <f t="shared" si="0"/>
        <v>15446.5</v>
      </c>
      <c r="E50" s="101">
        <f t="shared" si="1"/>
        <v>351.5</v>
      </c>
      <c r="F50" s="117">
        <v>0</v>
      </c>
      <c r="G50" s="117">
        <v>1</v>
      </c>
      <c r="H50" s="117">
        <v>1</v>
      </c>
      <c r="J50" s="159">
        <v>9033</v>
      </c>
      <c r="K50" s="159">
        <v>9363</v>
      </c>
      <c r="L50" s="163">
        <f t="shared" si="8"/>
        <v>9198</v>
      </c>
      <c r="M50" s="159">
        <f t="shared" si="9"/>
        <v>330</v>
      </c>
      <c r="N50" s="159">
        <v>13</v>
      </c>
      <c r="O50" s="145" t="s">
        <v>200</v>
      </c>
      <c r="P50" s="104">
        <v>22</v>
      </c>
      <c r="Q50" s="104">
        <v>15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s="93" customFormat="1">
      <c r="A51" s="92"/>
      <c r="B51" s="111"/>
      <c r="C51" s="111"/>
      <c r="D51" s="111"/>
      <c r="E51" s="112"/>
      <c r="F51" s="117"/>
      <c r="G51" s="117"/>
      <c r="H51" s="117"/>
      <c r="J51" s="159">
        <v>9363</v>
      </c>
      <c r="K51" s="159">
        <v>9692</v>
      </c>
      <c r="L51" s="163">
        <f t="shared" si="8"/>
        <v>9527.5</v>
      </c>
      <c r="M51" s="159">
        <f t="shared" si="9"/>
        <v>329</v>
      </c>
      <c r="N51" s="159">
        <v>14</v>
      </c>
      <c r="O51" s="145" t="s">
        <v>145</v>
      </c>
      <c r="P51" s="104">
        <v>22</v>
      </c>
      <c r="Q51" s="104">
        <v>13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s="93" customFormat="1">
      <c r="A52" s="92"/>
      <c r="B52" s="101"/>
      <c r="C52" s="101"/>
      <c r="D52" s="101"/>
      <c r="E52" s="112"/>
      <c r="F52" s="124"/>
      <c r="G52" s="124">
        <f>SUM(G2:G50)</f>
        <v>267</v>
      </c>
      <c r="H52" s="124"/>
      <c r="J52" s="159">
        <v>9692</v>
      </c>
      <c r="K52" s="159">
        <v>10021</v>
      </c>
      <c r="L52" s="163">
        <f t="shared" si="8"/>
        <v>9856.5</v>
      </c>
      <c r="M52" s="159">
        <f t="shared" si="9"/>
        <v>329</v>
      </c>
      <c r="N52" s="159">
        <v>15</v>
      </c>
      <c r="O52" s="145" t="s">
        <v>454</v>
      </c>
      <c r="P52" s="104">
        <v>22</v>
      </c>
      <c r="Q52" s="124">
        <v>8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s="93" customFormat="1">
      <c r="A53" s="92"/>
      <c r="B53" s="111"/>
      <c r="C53" s="111"/>
      <c r="D53" s="111"/>
      <c r="E53" s="112"/>
      <c r="F53" s="124"/>
      <c r="G53" s="124"/>
      <c r="H53" s="124"/>
      <c r="J53" s="159">
        <v>10021</v>
      </c>
      <c r="K53" s="159">
        <v>10351</v>
      </c>
      <c r="L53" s="163">
        <f>AVERAGE(J53:K53)</f>
        <v>10186</v>
      </c>
      <c r="M53" s="159">
        <f>K53-J53</f>
        <v>330</v>
      </c>
      <c r="N53" s="159">
        <v>16</v>
      </c>
      <c r="O53" s="145" t="s">
        <v>13</v>
      </c>
      <c r="P53" s="104">
        <v>46</v>
      </c>
      <c r="Q53" s="104">
        <v>11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s="93" customFormat="1">
      <c r="A54" s="92"/>
      <c r="B54" s="111"/>
      <c r="C54" s="111"/>
      <c r="D54" s="111"/>
      <c r="E54" s="112"/>
      <c r="F54" s="117"/>
      <c r="G54" s="117"/>
      <c r="H54" s="117"/>
      <c r="J54" s="159">
        <v>10351</v>
      </c>
      <c r="K54" s="159">
        <v>11668</v>
      </c>
      <c r="L54" s="163">
        <f>AVERAGE(J54:K54)</f>
        <v>11009.5</v>
      </c>
      <c r="M54" s="159">
        <f>K54-J54</f>
        <v>1317</v>
      </c>
      <c r="N54" s="159">
        <v>17</v>
      </c>
      <c r="O54" s="145" t="s">
        <v>623</v>
      </c>
      <c r="P54" s="104">
        <v>28</v>
      </c>
      <c r="Q54" s="104">
        <v>21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s="93" customFormat="1">
      <c r="A55" s="92"/>
      <c r="B55" s="111"/>
      <c r="C55" s="111"/>
      <c r="D55" s="111"/>
      <c r="E55" s="112"/>
      <c r="F55" s="117"/>
      <c r="G55" s="117"/>
      <c r="H55" s="117"/>
      <c r="J55" s="159">
        <v>11668</v>
      </c>
      <c r="K55" s="159">
        <f>AVERAGE(12656,13444)</f>
        <v>13050</v>
      </c>
      <c r="L55" s="163">
        <f>AVERAGE(J55:K55)</f>
        <v>12359</v>
      </c>
      <c r="M55" s="159">
        <f>K55-J55</f>
        <v>1382</v>
      </c>
      <c r="N55" s="159">
        <v>18</v>
      </c>
      <c r="O55" s="145" t="s">
        <v>17</v>
      </c>
      <c r="P55" s="124">
        <v>7</v>
      </c>
      <c r="Q55" s="124">
        <v>7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s="93" customFormat="1">
      <c r="A56" s="92"/>
      <c r="B56" s="111"/>
      <c r="C56" s="111"/>
      <c r="D56" s="111"/>
      <c r="E56" s="112"/>
      <c r="F56" s="117"/>
      <c r="G56" s="117"/>
      <c r="H56" s="117"/>
      <c r="J56" s="164">
        <v>11668</v>
      </c>
      <c r="K56" s="164">
        <v>15095</v>
      </c>
      <c r="L56" s="165">
        <f>AVERAGE(J56:K56)</f>
        <v>13381.5</v>
      </c>
      <c r="M56" s="167">
        <f>K56-J56</f>
        <v>3427</v>
      </c>
      <c r="N56" s="164"/>
      <c r="O56" s="168" t="s">
        <v>491</v>
      </c>
      <c r="P56" s="160">
        <v>15</v>
      </c>
      <c r="Q56" s="166" t="s">
        <v>619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</row>
    <row r="57" spans="1:52" s="93" customFormat="1">
      <c r="A57" s="92"/>
      <c r="B57" s="112"/>
      <c r="C57" s="112"/>
      <c r="D57" s="112"/>
      <c r="E57" s="112"/>
      <c r="F57" s="117"/>
      <c r="G57" s="117"/>
      <c r="H57" s="117"/>
      <c r="J57" s="159">
        <v>13915</v>
      </c>
      <c r="K57" s="159">
        <v>15095</v>
      </c>
      <c r="L57" s="159">
        <f>AVERAGE(J57:K57)</f>
        <v>14505</v>
      </c>
      <c r="M57" s="159">
        <f>K57-J57</f>
        <v>1180</v>
      </c>
      <c r="N57" s="159">
        <v>19</v>
      </c>
      <c r="O57" s="145" t="s">
        <v>622</v>
      </c>
      <c r="P57" s="112">
        <v>14</v>
      </c>
      <c r="Q57" s="158" t="s">
        <v>620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</row>
    <row r="58" spans="1:52" s="93" customFormat="1">
      <c r="A58" s="92"/>
      <c r="B58" s="112"/>
      <c r="C58" s="112"/>
      <c r="D58" s="112"/>
      <c r="E58" s="112"/>
      <c r="F58" s="117"/>
      <c r="G58" s="117"/>
      <c r="H58" s="117"/>
      <c r="J58" s="103"/>
      <c r="K58" s="103"/>
      <c r="L58" s="115"/>
      <c r="M58" s="115"/>
      <c r="N58" s="115"/>
      <c r="O58" s="153"/>
      <c r="P58" s="154"/>
      <c r="Q58" s="154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s="93" customFormat="1">
      <c r="A59" s="92"/>
      <c r="B59" s="112"/>
      <c r="C59" s="112"/>
      <c r="D59" s="112"/>
      <c r="E59" s="112"/>
      <c r="F59" s="117"/>
      <c r="G59" s="117"/>
      <c r="H59" s="117"/>
      <c r="O59" s="145"/>
      <c r="Q59" s="94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s="93" customFormat="1">
      <c r="A60" s="92"/>
      <c r="B60" s="112"/>
      <c r="C60" s="112"/>
      <c r="D60" s="112"/>
      <c r="E60" s="112"/>
      <c r="F60" s="117"/>
      <c r="G60" s="117"/>
      <c r="H60" s="117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s="94" customFormat="1">
      <c r="A61" s="92"/>
      <c r="B61" s="112"/>
      <c r="C61" s="112"/>
      <c r="D61" s="112"/>
      <c r="E61" s="112"/>
      <c r="F61" s="117"/>
      <c r="G61" s="117"/>
      <c r="H61" s="117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s="94" customFormat="1">
      <c r="A62" s="92"/>
      <c r="B62" s="112"/>
      <c r="C62" s="112"/>
      <c r="D62" s="112"/>
      <c r="E62" s="112"/>
      <c r="F62" s="117"/>
      <c r="G62" s="117"/>
      <c r="H62" s="117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s="93" customFormat="1">
      <c r="A63" s="92"/>
      <c r="B63" s="112"/>
      <c r="C63" s="112"/>
      <c r="D63" s="112"/>
      <c r="E63" s="112"/>
      <c r="F63" s="117"/>
      <c r="G63" s="117"/>
      <c r="H63" s="117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</row>
    <row r="64" spans="1:52" s="93" customFormat="1">
      <c r="A64" s="92"/>
      <c r="B64" s="112"/>
      <c r="C64" s="112"/>
      <c r="D64" s="112"/>
      <c r="E64" s="112"/>
      <c r="F64" s="117"/>
      <c r="G64" s="117"/>
      <c r="H64" s="117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s="93" customFormat="1">
      <c r="A65" s="92"/>
      <c r="B65" s="112"/>
      <c r="C65" s="112"/>
      <c r="D65" s="112"/>
      <c r="E65" s="112"/>
      <c r="F65" s="117"/>
      <c r="G65" s="117"/>
      <c r="H65" s="117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spans="1:52" s="93" customFormat="1">
      <c r="A66" s="92"/>
      <c r="B66" s="112"/>
      <c r="C66" s="112"/>
      <c r="D66" s="112"/>
      <c r="E66" s="112"/>
      <c r="F66" s="117"/>
      <c r="G66" s="117"/>
      <c r="H66" s="11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s="93" customFormat="1">
      <c r="A67" s="92"/>
      <c r="B67" s="112"/>
      <c r="C67" s="112"/>
      <c r="D67" s="112"/>
      <c r="E67" s="112"/>
      <c r="F67" s="117"/>
      <c r="G67" s="117"/>
      <c r="H67" s="11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s="93" customFormat="1">
      <c r="A68" s="92"/>
      <c r="B68" s="112"/>
      <c r="C68" s="112"/>
      <c r="D68" s="112"/>
      <c r="E68" s="112"/>
      <c r="F68" s="117"/>
      <c r="G68" s="117"/>
      <c r="H68" s="117"/>
      <c r="J68"/>
      <c r="K68"/>
      <c r="L68"/>
      <c r="M68"/>
      <c r="N68"/>
      <c r="O68"/>
      <c r="P68"/>
      <c r="Q68"/>
      <c r="R68" s="112"/>
      <c r="S68" s="90"/>
      <c r="T68" s="90"/>
      <c r="U68" s="54"/>
      <c r="V68" s="53"/>
      <c r="W68" s="90"/>
      <c r="X68" s="89"/>
      <c r="Y68" s="90"/>
      <c r="Z68" s="53"/>
      <c r="AA68" s="90"/>
      <c r="AB68" s="90"/>
      <c r="AC68" s="137"/>
      <c r="AD68" s="139"/>
      <c r="AE68" s="139"/>
    </row>
    <row r="69" spans="1:52" s="93" customFormat="1">
      <c r="A69" s="92"/>
      <c r="B69" s="112"/>
      <c r="C69" s="112"/>
      <c r="D69" s="112"/>
      <c r="E69" s="112"/>
      <c r="F69" s="117"/>
      <c r="G69" s="117"/>
      <c r="H69" s="117"/>
      <c r="J69" s="103"/>
      <c r="K69" s="103"/>
      <c r="L69" s="103"/>
      <c r="M69" s="103"/>
      <c r="N69" s="103"/>
      <c r="O69" s="120"/>
      <c r="P69" s="112"/>
      <c r="Q69" s="112"/>
      <c r="R69" s="112"/>
      <c r="S69" s="90"/>
      <c r="T69" s="90"/>
      <c r="U69" s="54"/>
      <c r="V69" s="53"/>
      <c r="W69" s="90"/>
      <c r="X69" s="89"/>
      <c r="Y69" s="90"/>
      <c r="Z69" s="53"/>
      <c r="AA69" s="90"/>
      <c r="AB69" s="90"/>
      <c r="AC69" s="137"/>
      <c r="AD69" s="139"/>
      <c r="AE69" s="139"/>
    </row>
    <row r="70" spans="1:52" s="93" customFormat="1">
      <c r="A70" s="92"/>
      <c r="B70" s="112"/>
      <c r="C70" s="112"/>
      <c r="D70" s="112"/>
      <c r="E70" s="112"/>
      <c r="F70" s="117"/>
      <c r="G70" s="117"/>
      <c r="H70" s="117"/>
      <c r="J70" s="103"/>
      <c r="K70" s="103"/>
      <c r="L70" s="103"/>
      <c r="M70" s="103"/>
      <c r="N70" s="103"/>
      <c r="O70" s="120"/>
      <c r="P70" s="112"/>
      <c r="Q70" s="112"/>
      <c r="R70" s="112"/>
      <c r="S70" s="90"/>
      <c r="T70" s="90"/>
      <c r="U70" s="54"/>
      <c r="V70" s="53"/>
      <c r="W70" s="90"/>
      <c r="X70" s="89"/>
      <c r="Y70" s="90"/>
      <c r="Z70" s="53"/>
      <c r="AA70" s="90"/>
      <c r="AB70" s="90"/>
      <c r="AC70" s="137"/>
      <c r="AD70" s="139"/>
      <c r="AE70" s="139"/>
    </row>
    <row r="71" spans="1:52" s="93" customFormat="1">
      <c r="A71" s="92"/>
      <c r="B71" s="112"/>
      <c r="C71" s="112"/>
      <c r="D71" s="112"/>
      <c r="E71" s="112"/>
      <c r="F71" s="117"/>
      <c r="G71" s="117"/>
      <c r="H71" s="117"/>
      <c r="J71" s="103"/>
      <c r="K71" s="103"/>
      <c r="L71" s="103"/>
      <c r="M71" s="103"/>
      <c r="N71" s="103"/>
      <c r="O71" s="120"/>
      <c r="P71" s="112"/>
      <c r="Q71" s="112"/>
      <c r="R71" s="112"/>
      <c r="S71" s="90"/>
      <c r="T71" s="90"/>
      <c r="U71" s="54"/>
      <c r="V71" s="53"/>
      <c r="W71" s="90"/>
      <c r="X71" s="89"/>
      <c r="Y71" s="90"/>
      <c r="Z71" s="53"/>
      <c r="AA71" s="90"/>
      <c r="AB71" s="90"/>
      <c r="AC71" s="137"/>
      <c r="AD71" s="139"/>
      <c r="AE71" s="139"/>
    </row>
    <row r="72" spans="1:52" s="93" customFormat="1">
      <c r="A72" s="92"/>
      <c r="B72" s="112"/>
      <c r="C72" s="112"/>
      <c r="D72" s="112"/>
      <c r="E72" s="112"/>
      <c r="F72" s="117"/>
      <c r="G72" s="117"/>
      <c r="H72" s="117"/>
      <c r="J72" s="103"/>
      <c r="K72" s="103"/>
      <c r="L72" s="103"/>
      <c r="M72" s="103"/>
      <c r="N72" s="103"/>
      <c r="O72" s="120"/>
      <c r="P72" s="112"/>
      <c r="Q72" s="112"/>
      <c r="R72" s="112"/>
      <c r="S72" s="90"/>
      <c r="T72" s="90"/>
      <c r="U72" s="54"/>
      <c r="V72" s="53"/>
      <c r="W72" s="90"/>
      <c r="X72" s="89"/>
      <c r="Y72" s="90"/>
      <c r="Z72" s="53"/>
      <c r="AA72" s="90"/>
      <c r="AB72" s="90"/>
      <c r="AC72" s="137"/>
      <c r="AD72" s="139"/>
      <c r="AE72" s="139"/>
    </row>
    <row r="73" spans="1:52" s="93" customFormat="1">
      <c r="A73" s="92"/>
      <c r="B73" s="112"/>
      <c r="C73" s="112"/>
      <c r="D73" s="112"/>
      <c r="E73" s="112"/>
      <c r="F73" s="117"/>
      <c r="G73" s="117"/>
      <c r="H73" s="117"/>
      <c r="J73" s="103"/>
      <c r="K73" s="103"/>
      <c r="L73" s="103"/>
      <c r="M73" s="103"/>
      <c r="N73" s="103"/>
      <c r="O73" s="120"/>
      <c r="P73" s="112"/>
      <c r="Q73" s="112"/>
      <c r="R73" s="112"/>
      <c r="S73" s="90"/>
      <c r="T73" s="90"/>
      <c r="U73" s="54"/>
      <c r="V73" s="53"/>
      <c r="W73" s="90"/>
      <c r="X73" s="89"/>
      <c r="Y73" s="90"/>
      <c r="Z73" s="53"/>
      <c r="AA73" s="90"/>
      <c r="AB73" s="90"/>
      <c r="AC73" s="137"/>
      <c r="AD73" s="139"/>
      <c r="AE73" s="139"/>
    </row>
    <row r="74" spans="1:52" s="93" customFormat="1">
      <c r="A74" s="92"/>
      <c r="B74" s="112"/>
      <c r="C74" s="112"/>
      <c r="D74" s="112"/>
      <c r="E74" s="112"/>
      <c r="F74" s="117"/>
      <c r="G74" s="117"/>
      <c r="H74" s="117"/>
      <c r="J74" s="103"/>
      <c r="K74" s="103"/>
      <c r="L74" s="103"/>
      <c r="M74" s="103"/>
      <c r="N74" s="103"/>
      <c r="O74" s="120"/>
      <c r="P74" s="112"/>
      <c r="Q74" s="112"/>
      <c r="R74" s="112"/>
      <c r="S74" s="90"/>
      <c r="T74" s="90"/>
      <c r="U74" s="54"/>
      <c r="V74" s="53"/>
      <c r="W74" s="90"/>
      <c r="X74" s="89"/>
      <c r="Y74" s="90"/>
      <c r="Z74" s="53"/>
      <c r="AA74" s="90"/>
      <c r="AB74" s="90"/>
      <c r="AC74" s="137"/>
      <c r="AD74" s="139"/>
      <c r="AE74" s="139"/>
    </row>
    <row r="75" spans="1:52" s="93" customFormat="1">
      <c r="A75" s="92"/>
      <c r="B75" s="112"/>
      <c r="C75" s="112"/>
      <c r="D75" s="112"/>
      <c r="E75" s="112"/>
      <c r="F75" s="117"/>
      <c r="G75" s="117"/>
      <c r="H75" s="117"/>
      <c r="J75" s="103"/>
      <c r="K75" s="103"/>
      <c r="L75" s="103"/>
      <c r="M75" s="103"/>
      <c r="N75" s="103"/>
      <c r="O75" s="120"/>
      <c r="P75" s="112"/>
      <c r="Q75" s="112"/>
      <c r="R75" s="112"/>
      <c r="S75" s="90"/>
      <c r="T75" s="90"/>
      <c r="U75" s="54"/>
      <c r="V75" s="53"/>
      <c r="W75" s="90"/>
      <c r="X75" s="89"/>
      <c r="Y75" s="90"/>
      <c r="Z75" s="53"/>
      <c r="AA75" s="90"/>
      <c r="AB75" s="90"/>
      <c r="AC75" s="137"/>
      <c r="AD75" s="139"/>
      <c r="AE75" s="139"/>
    </row>
    <row r="76" spans="1:52" s="93" customFormat="1">
      <c r="A76" s="92"/>
      <c r="B76" s="112"/>
      <c r="C76" s="112"/>
      <c r="D76" s="112"/>
      <c r="E76" s="112"/>
      <c r="F76" s="117"/>
      <c r="G76" s="117"/>
      <c r="H76" s="117"/>
      <c r="J76" s="103"/>
      <c r="K76" s="103"/>
      <c r="L76" s="103"/>
      <c r="M76" s="103"/>
      <c r="N76" s="103"/>
      <c r="O76" s="120"/>
      <c r="P76" s="112"/>
      <c r="Q76" s="112"/>
      <c r="R76" s="112"/>
      <c r="S76" s="90"/>
      <c r="T76" s="90"/>
      <c r="U76" s="54"/>
      <c r="V76" s="53"/>
      <c r="W76" s="90"/>
      <c r="X76" s="89"/>
      <c r="Y76" s="90"/>
      <c r="Z76" s="53"/>
      <c r="AA76" s="90"/>
      <c r="AB76" s="90"/>
      <c r="AC76" s="137"/>
      <c r="AD76" s="139"/>
      <c r="AE76" s="139"/>
    </row>
    <row r="77" spans="1:52" s="93" customFormat="1">
      <c r="A77" s="92"/>
      <c r="B77" s="112"/>
      <c r="C77" s="112"/>
      <c r="D77" s="112"/>
      <c r="E77" s="112"/>
      <c r="F77" s="124"/>
      <c r="G77" s="124"/>
      <c r="H77" s="124"/>
      <c r="J77" s="103"/>
      <c r="K77" s="103"/>
      <c r="L77" s="103"/>
      <c r="M77" s="103"/>
      <c r="N77" s="103"/>
      <c r="O77" s="120"/>
      <c r="P77" s="112"/>
      <c r="Q77" s="112"/>
      <c r="R77" s="112"/>
      <c r="S77" s="90"/>
      <c r="T77" s="90"/>
      <c r="U77" s="54"/>
      <c r="V77" s="53"/>
      <c r="W77" s="90"/>
      <c r="X77" s="89"/>
      <c r="Y77" s="90"/>
      <c r="Z77" s="53"/>
      <c r="AA77" s="90"/>
      <c r="AB77" s="90"/>
      <c r="AC77" s="137"/>
      <c r="AD77" s="139"/>
      <c r="AE77" s="139"/>
    </row>
    <row r="78" spans="1:52" s="93" customFormat="1">
      <c r="A78" s="92"/>
      <c r="B78" s="112"/>
      <c r="C78" s="112"/>
      <c r="D78" s="112"/>
      <c r="E78" s="112"/>
      <c r="F78" s="124"/>
      <c r="G78" s="124"/>
      <c r="H78" s="124"/>
      <c r="J78" s="103"/>
      <c r="K78" s="103"/>
      <c r="L78" s="103"/>
      <c r="M78" s="103"/>
      <c r="N78" s="103"/>
      <c r="O78" s="120"/>
      <c r="P78" s="112"/>
      <c r="Q78" s="112"/>
      <c r="R78" s="112"/>
      <c r="S78" s="90"/>
      <c r="T78" s="90"/>
      <c r="U78" s="54"/>
      <c r="V78" s="53"/>
      <c r="W78" s="90"/>
      <c r="X78" s="89"/>
      <c r="Y78" s="90"/>
      <c r="Z78" s="53"/>
      <c r="AA78" s="90"/>
      <c r="AB78" s="90"/>
      <c r="AC78" s="137"/>
      <c r="AD78" s="139"/>
      <c r="AE78" s="139"/>
    </row>
    <row r="79" spans="1:52" s="93" customFormat="1">
      <c r="A79" s="92"/>
      <c r="B79" s="112"/>
      <c r="C79" s="112"/>
      <c r="D79" s="112"/>
      <c r="E79" s="112"/>
      <c r="F79" s="117"/>
      <c r="G79" s="117"/>
      <c r="H79" s="117"/>
      <c r="J79" s="103"/>
      <c r="K79" s="103"/>
      <c r="L79" s="103"/>
      <c r="M79" s="103"/>
      <c r="N79" s="103"/>
      <c r="O79" s="120"/>
      <c r="P79" s="112"/>
      <c r="Q79" s="112"/>
      <c r="R79" s="112"/>
      <c r="S79" s="90"/>
      <c r="T79" s="90"/>
      <c r="U79" s="54"/>
      <c r="V79" s="53"/>
      <c r="W79" s="90"/>
      <c r="X79" s="89"/>
      <c r="Y79" s="90"/>
      <c r="Z79" s="53"/>
      <c r="AA79" s="90"/>
      <c r="AB79" s="90"/>
      <c r="AC79" s="137"/>
      <c r="AD79" s="139"/>
      <c r="AE79" s="139"/>
    </row>
    <row r="80" spans="1:52" s="93" customFormat="1">
      <c r="A80" s="92"/>
      <c r="B80" s="112"/>
      <c r="C80" s="112"/>
      <c r="D80" s="112"/>
      <c r="E80" s="112"/>
      <c r="F80" s="117"/>
      <c r="G80" s="117"/>
      <c r="H80" s="117"/>
      <c r="J80" s="103"/>
      <c r="K80" s="103"/>
      <c r="L80" s="103"/>
      <c r="M80" s="103"/>
      <c r="N80" s="103"/>
      <c r="O80" s="120"/>
      <c r="P80" s="112"/>
      <c r="Q80" s="112"/>
      <c r="R80" s="112"/>
      <c r="S80" s="90"/>
      <c r="T80" s="90"/>
      <c r="U80" s="54"/>
      <c r="V80" s="53"/>
      <c r="W80" s="90"/>
      <c r="X80" s="89"/>
      <c r="Y80" s="90"/>
      <c r="Z80" s="53"/>
      <c r="AA80" s="90"/>
      <c r="AB80" s="90"/>
      <c r="AC80" s="137"/>
      <c r="AD80" s="139"/>
      <c r="AE80" s="139"/>
    </row>
    <row r="81" spans="1:31" s="93" customFormat="1">
      <c r="A81" s="92"/>
      <c r="B81" s="112"/>
      <c r="C81" s="112"/>
      <c r="D81" s="112"/>
      <c r="E81" s="112"/>
      <c r="F81" s="117"/>
      <c r="G81" s="117"/>
      <c r="H81" s="117"/>
      <c r="J81" s="103"/>
      <c r="K81" s="103"/>
      <c r="L81" s="103"/>
      <c r="M81" s="103"/>
      <c r="N81" s="103"/>
      <c r="O81" s="120"/>
      <c r="P81" s="112"/>
      <c r="Q81" s="112"/>
      <c r="R81" s="112"/>
      <c r="S81" s="90"/>
      <c r="T81" s="90"/>
      <c r="U81" s="54"/>
      <c r="V81" s="53"/>
      <c r="W81" s="90"/>
      <c r="X81" s="89"/>
      <c r="Y81" s="90"/>
      <c r="Z81" s="53"/>
      <c r="AA81" s="90"/>
      <c r="AB81" s="90"/>
      <c r="AC81" s="137"/>
      <c r="AD81" s="139"/>
      <c r="AE81" s="139"/>
    </row>
    <row r="82" spans="1:31" s="93" customFormat="1">
      <c r="A82" s="92"/>
      <c r="B82" s="112"/>
      <c r="C82" s="112"/>
      <c r="D82" s="112"/>
      <c r="E82" s="112"/>
      <c r="F82" s="117"/>
      <c r="G82" s="117"/>
      <c r="H82" s="117"/>
      <c r="J82" s="103"/>
      <c r="K82" s="103"/>
      <c r="L82" s="103"/>
      <c r="M82" s="103"/>
      <c r="N82" s="103"/>
      <c r="O82" s="120"/>
      <c r="P82" s="112"/>
      <c r="Q82" s="112"/>
      <c r="R82" s="112"/>
      <c r="S82" s="90"/>
      <c r="T82" s="90"/>
      <c r="U82" s="54"/>
      <c r="V82" s="53"/>
      <c r="W82" s="90"/>
      <c r="X82" s="89"/>
      <c r="Y82" s="90"/>
      <c r="Z82" s="53"/>
      <c r="AA82" s="90"/>
      <c r="AB82" s="90"/>
      <c r="AC82" s="137"/>
      <c r="AD82" s="139"/>
      <c r="AE82" s="139"/>
    </row>
    <row r="83" spans="1:31" s="93" customFormat="1">
      <c r="A83" s="92"/>
      <c r="B83" s="112"/>
      <c r="C83" s="112"/>
      <c r="D83" s="112"/>
      <c r="E83" s="112"/>
      <c r="F83" s="117"/>
      <c r="G83" s="117"/>
      <c r="H83" s="117"/>
      <c r="J83" s="103"/>
      <c r="K83" s="103"/>
      <c r="L83" s="103"/>
      <c r="M83" s="103"/>
      <c r="N83" s="103"/>
      <c r="O83" s="120"/>
      <c r="P83" s="112"/>
      <c r="Q83" s="112"/>
      <c r="R83" s="112"/>
      <c r="S83" s="90"/>
      <c r="T83" s="90"/>
      <c r="U83" s="54"/>
      <c r="V83" s="53"/>
      <c r="W83" s="90"/>
      <c r="X83" s="89"/>
      <c r="Y83" s="90"/>
      <c r="Z83" s="53"/>
      <c r="AA83" s="90"/>
      <c r="AB83" s="90"/>
      <c r="AC83" s="137"/>
      <c r="AD83" s="139"/>
      <c r="AE83" s="139"/>
    </row>
    <row r="84" spans="1:31" s="93" customFormat="1">
      <c r="A84" s="92"/>
      <c r="B84" s="112"/>
      <c r="C84" s="112"/>
      <c r="D84" s="112"/>
      <c r="E84" s="112"/>
      <c r="F84" s="117"/>
      <c r="G84" s="117"/>
      <c r="H84" s="117"/>
      <c r="J84" s="103"/>
      <c r="K84" s="103"/>
      <c r="L84" s="103"/>
      <c r="M84" s="103"/>
      <c r="N84" s="103"/>
      <c r="O84" s="120"/>
      <c r="P84" s="112"/>
      <c r="Q84" s="112"/>
      <c r="R84" s="112"/>
      <c r="S84" s="90"/>
      <c r="T84" s="90"/>
      <c r="U84" s="54"/>
      <c r="V84" s="53"/>
      <c r="W84" s="90"/>
      <c r="X84" s="89"/>
      <c r="Y84" s="90"/>
      <c r="Z84" s="53"/>
      <c r="AA84" s="90"/>
      <c r="AB84" s="90"/>
      <c r="AC84" s="137"/>
      <c r="AD84" s="139"/>
      <c r="AE84" s="139"/>
    </row>
    <row r="85" spans="1:31">
      <c r="J85" s="103"/>
      <c r="K85" s="103"/>
      <c r="L85" s="103"/>
      <c r="M85" s="103"/>
      <c r="N85" s="103"/>
      <c r="O85" s="120"/>
      <c r="P85" s="112"/>
      <c r="Q85" s="112"/>
    </row>
    <row r="87" spans="1:31">
      <c r="K87" s="55"/>
      <c r="L87" s="55"/>
      <c r="M87" s="55"/>
      <c r="N87" s="55"/>
      <c r="O87" s="64"/>
    </row>
    <row r="88" spans="1:31">
      <c r="K88" s="55"/>
      <c r="L88" s="55"/>
      <c r="M88" s="55"/>
      <c r="N88" s="55"/>
      <c r="O88" s="64"/>
    </row>
    <row r="89" spans="1:31" s="2" customFormat="1">
      <c r="A89" s="92"/>
      <c r="B89" s="57"/>
      <c r="C89" s="57"/>
      <c r="D89" s="57"/>
      <c r="E89" s="57"/>
      <c r="F89" s="31"/>
      <c r="G89" s="31"/>
      <c r="H89" s="31"/>
      <c r="J89" s="54"/>
      <c r="K89" s="54"/>
      <c r="L89" s="54"/>
      <c r="M89" s="54"/>
      <c r="N89" s="54"/>
      <c r="O89" s="88"/>
      <c r="P89" s="57"/>
      <c r="Q89" s="57"/>
      <c r="R89" s="57"/>
      <c r="S89" s="90"/>
      <c r="T89" s="90"/>
      <c r="U89" s="54"/>
      <c r="V89" s="53"/>
      <c r="W89" s="90"/>
      <c r="X89" s="89"/>
      <c r="Y89" s="90"/>
      <c r="Z89" s="53"/>
      <c r="AA89" s="90"/>
      <c r="AB89" s="90"/>
      <c r="AC89" s="137"/>
      <c r="AD89" s="139"/>
      <c r="AE89" s="139"/>
    </row>
    <row r="90" spans="1:31" s="2" customFormat="1">
      <c r="A90" s="92"/>
      <c r="B90" s="57"/>
      <c r="C90" s="57"/>
      <c r="D90" s="57"/>
      <c r="E90" s="57"/>
      <c r="F90" s="31"/>
      <c r="G90" s="31"/>
      <c r="H90" s="31"/>
      <c r="J90" s="54"/>
      <c r="K90" s="54"/>
      <c r="L90" s="54"/>
      <c r="M90" s="54"/>
      <c r="N90" s="54"/>
      <c r="O90" s="88"/>
      <c r="P90" s="57"/>
      <c r="Q90" s="57"/>
      <c r="R90" s="57"/>
      <c r="S90" s="90"/>
      <c r="T90" s="90"/>
      <c r="U90" s="54"/>
      <c r="V90" s="53"/>
      <c r="W90" s="90"/>
      <c r="X90" s="89"/>
      <c r="Y90" s="90"/>
      <c r="Z90" s="53"/>
      <c r="AA90" s="90"/>
      <c r="AB90" s="90"/>
      <c r="AC90" s="137"/>
      <c r="AD90" s="139"/>
      <c r="AE90" s="139"/>
    </row>
    <row r="103" spans="1:31">
      <c r="K103" s="55"/>
      <c r="L103" s="55"/>
      <c r="M103" s="55"/>
      <c r="N103" s="55"/>
      <c r="O103" s="64"/>
    </row>
    <row r="104" spans="1:31">
      <c r="K104" s="55"/>
      <c r="L104" s="55"/>
      <c r="M104" s="55"/>
      <c r="N104" s="55"/>
      <c r="O104" s="64"/>
    </row>
    <row r="105" spans="1:31" s="2" customFormat="1">
      <c r="A105" s="92"/>
      <c r="B105" s="57"/>
      <c r="C105" s="57"/>
      <c r="D105" s="57"/>
      <c r="E105" s="57"/>
      <c r="F105" s="66"/>
      <c r="G105" s="66"/>
      <c r="H105" s="66"/>
      <c r="J105" s="54"/>
      <c r="K105" s="54"/>
      <c r="L105" s="54"/>
      <c r="M105" s="54"/>
      <c r="N105" s="54"/>
      <c r="O105" s="88"/>
      <c r="P105" s="57"/>
      <c r="Q105" s="57"/>
      <c r="R105" s="57"/>
      <c r="S105" s="90"/>
      <c r="T105" s="90"/>
      <c r="U105" s="54"/>
      <c r="V105" s="53"/>
      <c r="W105" s="90"/>
      <c r="X105" s="89"/>
      <c r="Y105" s="90"/>
      <c r="Z105" s="53"/>
      <c r="AA105" s="90"/>
      <c r="AB105" s="90"/>
      <c r="AC105" s="137"/>
      <c r="AD105" s="139"/>
      <c r="AE105" s="139"/>
    </row>
    <row r="106" spans="1:31" s="2" customFormat="1">
      <c r="A106" s="92"/>
      <c r="B106" s="57"/>
      <c r="C106" s="57"/>
      <c r="D106" s="57"/>
      <c r="E106" s="57"/>
      <c r="F106" s="66"/>
      <c r="G106" s="66"/>
      <c r="H106" s="66"/>
      <c r="J106" s="54"/>
      <c r="K106" s="54"/>
      <c r="L106" s="54"/>
      <c r="M106" s="54"/>
      <c r="N106" s="54"/>
      <c r="O106" s="88"/>
      <c r="P106" s="57"/>
      <c r="Q106" s="57"/>
      <c r="R106" s="57"/>
      <c r="S106" s="90"/>
      <c r="T106" s="90"/>
      <c r="U106" s="54"/>
      <c r="V106" s="53"/>
      <c r="W106" s="90"/>
      <c r="X106" s="89"/>
      <c r="Y106" s="90"/>
      <c r="Z106" s="53"/>
      <c r="AA106" s="90"/>
      <c r="AB106" s="90"/>
      <c r="AC106" s="137"/>
      <c r="AD106" s="139"/>
      <c r="AE106" s="139"/>
    </row>
    <row r="121" spans="1:31">
      <c r="F121" s="66"/>
      <c r="G121" s="66"/>
      <c r="H121" s="66"/>
    </row>
    <row r="122" spans="1:31">
      <c r="F122" s="66"/>
      <c r="G122" s="66"/>
      <c r="H122" s="66"/>
    </row>
    <row r="125" spans="1:31">
      <c r="K125" s="55"/>
      <c r="L125" s="55"/>
      <c r="M125" s="55"/>
      <c r="N125" s="55"/>
      <c r="O125" s="64"/>
    </row>
    <row r="126" spans="1:31">
      <c r="K126" s="55"/>
      <c r="L126" s="55"/>
      <c r="M126" s="55"/>
      <c r="N126" s="55"/>
      <c r="O126" s="64"/>
    </row>
    <row r="127" spans="1:31" s="2" customFormat="1">
      <c r="A127" s="92"/>
      <c r="B127" s="57"/>
      <c r="C127" s="57"/>
      <c r="D127" s="57"/>
      <c r="E127" s="57"/>
      <c r="F127" s="31"/>
      <c r="G127" s="31"/>
      <c r="H127" s="31"/>
      <c r="J127" s="54"/>
      <c r="K127" s="54"/>
      <c r="L127" s="54"/>
      <c r="M127" s="54"/>
      <c r="N127" s="54"/>
      <c r="O127" s="88"/>
      <c r="P127" s="57"/>
      <c r="Q127" s="57"/>
      <c r="R127" s="57"/>
      <c r="S127" s="90"/>
      <c r="T127" s="90"/>
      <c r="U127" s="54"/>
      <c r="V127" s="53"/>
      <c r="W127" s="67"/>
      <c r="X127" s="65"/>
      <c r="Y127" s="67"/>
      <c r="Z127" s="56"/>
      <c r="AA127" s="67"/>
      <c r="AB127" s="67"/>
      <c r="AC127" s="137"/>
      <c r="AD127" s="139"/>
      <c r="AE127" s="139"/>
    </row>
    <row r="128" spans="1:31" s="2" customFormat="1">
      <c r="A128" s="92"/>
      <c r="B128" s="57"/>
      <c r="C128" s="57"/>
      <c r="D128" s="57"/>
      <c r="E128" s="57"/>
      <c r="F128" s="31"/>
      <c r="G128" s="31"/>
      <c r="H128" s="31"/>
      <c r="J128" s="54"/>
      <c r="K128" s="54"/>
      <c r="L128" s="54"/>
      <c r="M128" s="54"/>
      <c r="N128" s="54"/>
      <c r="O128" s="88"/>
      <c r="P128" s="57"/>
      <c r="Q128" s="57"/>
      <c r="R128" s="57"/>
      <c r="S128" s="90"/>
      <c r="T128" s="90"/>
      <c r="U128" s="54"/>
      <c r="V128" s="53"/>
      <c r="W128" s="67"/>
      <c r="X128" s="65"/>
      <c r="Y128" s="67"/>
      <c r="Z128" s="56"/>
      <c r="AA128" s="67"/>
      <c r="AB128" s="67"/>
      <c r="AC128" s="137"/>
      <c r="AD128" s="139"/>
      <c r="AE128" s="139"/>
    </row>
    <row r="142" spans="1:31">
      <c r="K142" s="55"/>
      <c r="L142" s="55"/>
      <c r="M142" s="55"/>
      <c r="N142" s="55"/>
      <c r="O142" s="64"/>
    </row>
    <row r="143" spans="1:31">
      <c r="F143" s="66"/>
      <c r="G143" s="66"/>
      <c r="H143" s="66"/>
      <c r="K143" s="55"/>
      <c r="L143" s="55"/>
      <c r="M143" s="55"/>
      <c r="N143" s="55"/>
      <c r="O143" s="64"/>
    </row>
    <row r="144" spans="1:31" s="2" customFormat="1">
      <c r="A144" s="92"/>
      <c r="B144" s="57"/>
      <c r="C144" s="57"/>
      <c r="D144" s="57"/>
      <c r="E144" s="57"/>
      <c r="F144" s="66"/>
      <c r="G144" s="66"/>
      <c r="H144" s="66"/>
      <c r="J144" s="54"/>
      <c r="K144" s="54"/>
      <c r="L144" s="54"/>
      <c r="M144" s="54"/>
      <c r="N144" s="54"/>
      <c r="O144" s="88"/>
      <c r="P144" s="57"/>
      <c r="Q144" s="57"/>
      <c r="R144" s="57"/>
      <c r="S144" s="90"/>
      <c r="T144" s="90"/>
      <c r="U144" s="54"/>
      <c r="V144" s="53"/>
      <c r="W144" s="67"/>
      <c r="X144" s="65"/>
      <c r="Y144" s="67"/>
      <c r="Z144" s="56"/>
      <c r="AA144" s="67"/>
      <c r="AB144" s="67"/>
      <c r="AC144" s="137"/>
      <c r="AD144" s="139"/>
      <c r="AE144" s="139"/>
    </row>
    <row r="145" spans="1:31" s="2" customFormat="1">
      <c r="A145" s="92"/>
      <c r="B145" s="57"/>
      <c r="C145" s="57"/>
      <c r="D145" s="57"/>
      <c r="E145" s="57"/>
      <c r="F145" s="31"/>
      <c r="G145" s="31"/>
      <c r="H145" s="31"/>
      <c r="J145" s="54"/>
      <c r="K145" s="54"/>
      <c r="L145" s="54"/>
      <c r="M145" s="54"/>
      <c r="N145" s="54"/>
      <c r="O145" s="88"/>
      <c r="P145" s="57"/>
      <c r="Q145" s="57"/>
      <c r="R145" s="57"/>
      <c r="S145" s="90"/>
      <c r="T145" s="90"/>
      <c r="U145" s="54"/>
      <c r="V145" s="53"/>
      <c r="W145" s="67"/>
      <c r="X145" s="65"/>
      <c r="Y145" s="67"/>
      <c r="Z145" s="56"/>
      <c r="AA145" s="67"/>
      <c r="AB145" s="67"/>
      <c r="AC145" s="137"/>
      <c r="AD145" s="139"/>
      <c r="AE145" s="139"/>
    </row>
    <row r="160" spans="1:31">
      <c r="F160" s="66"/>
      <c r="G160" s="66"/>
      <c r="H160" s="66"/>
    </row>
    <row r="161" spans="6:8">
      <c r="F161" s="66"/>
      <c r="G161" s="66"/>
      <c r="H161" s="66"/>
    </row>
    <row r="188" spans="1:31">
      <c r="K188" s="55"/>
      <c r="L188" s="55"/>
      <c r="M188" s="55"/>
      <c r="N188" s="55"/>
      <c r="O188" s="64"/>
    </row>
    <row r="189" spans="1:31">
      <c r="K189" s="55"/>
      <c r="L189" s="55"/>
      <c r="M189" s="55"/>
      <c r="N189" s="55"/>
      <c r="O189" s="64"/>
    </row>
    <row r="190" spans="1:31" s="2" customFormat="1">
      <c r="A190" s="92"/>
      <c r="B190" s="57"/>
      <c r="C190" s="57"/>
      <c r="D190" s="57"/>
      <c r="E190" s="57"/>
      <c r="F190" s="31"/>
      <c r="G190" s="31"/>
      <c r="H190" s="31"/>
      <c r="J190" s="54"/>
      <c r="K190" s="54"/>
      <c r="L190" s="54"/>
      <c r="M190" s="54"/>
      <c r="N190" s="54"/>
      <c r="O190" s="88"/>
      <c r="P190" s="57"/>
      <c r="Q190" s="57"/>
      <c r="R190" s="57"/>
      <c r="S190" s="90"/>
      <c r="T190" s="90"/>
      <c r="U190" s="54"/>
      <c r="V190" s="53"/>
      <c r="W190" s="67"/>
      <c r="X190" s="65"/>
      <c r="Y190" s="67"/>
      <c r="Z190" s="56"/>
      <c r="AA190" s="67"/>
      <c r="AB190" s="67"/>
      <c r="AC190" s="137"/>
      <c r="AD190" s="139"/>
      <c r="AE190" s="139"/>
    </row>
    <row r="191" spans="1:31" s="2" customFormat="1">
      <c r="A191" s="92"/>
      <c r="B191" s="57"/>
      <c r="C191" s="57"/>
      <c r="D191" s="57"/>
      <c r="E191" s="57"/>
      <c r="F191" s="31"/>
      <c r="G191" s="31"/>
      <c r="H191" s="31"/>
      <c r="J191" s="54"/>
      <c r="K191" s="54"/>
      <c r="L191" s="54"/>
      <c r="M191" s="54"/>
      <c r="N191" s="54"/>
      <c r="O191" s="88"/>
      <c r="P191" s="57"/>
      <c r="Q191" s="57"/>
      <c r="R191" s="57"/>
      <c r="S191" s="90"/>
      <c r="T191" s="90"/>
      <c r="U191" s="54"/>
      <c r="V191" s="53"/>
      <c r="W191" s="67"/>
      <c r="X191" s="65"/>
      <c r="Y191" s="67"/>
      <c r="Z191" s="56"/>
      <c r="AA191" s="67"/>
      <c r="AB191" s="67"/>
      <c r="AC191" s="137"/>
      <c r="AD191" s="139"/>
      <c r="AE191" s="139"/>
    </row>
    <row r="196" spans="1:31">
      <c r="K196" s="55"/>
      <c r="L196" s="55"/>
      <c r="M196" s="55"/>
      <c r="N196" s="55"/>
      <c r="O196" s="64"/>
    </row>
    <row r="197" spans="1:31">
      <c r="K197" s="55"/>
      <c r="L197" s="55"/>
      <c r="M197" s="55"/>
      <c r="N197" s="55"/>
      <c r="O197" s="64"/>
    </row>
    <row r="198" spans="1:31" s="2" customFormat="1">
      <c r="A198" s="92"/>
      <c r="B198" s="57"/>
      <c r="C198" s="57"/>
      <c r="D198" s="57"/>
      <c r="E198" s="57"/>
      <c r="F198" s="31"/>
      <c r="G198" s="31"/>
      <c r="H198" s="31"/>
      <c r="J198" s="54"/>
      <c r="K198" s="54"/>
      <c r="L198" s="54"/>
      <c r="M198" s="54"/>
      <c r="N198" s="54"/>
      <c r="O198" s="88"/>
      <c r="P198" s="57"/>
      <c r="Q198" s="57"/>
      <c r="R198" s="57"/>
      <c r="S198" s="90"/>
      <c r="T198" s="90"/>
      <c r="U198" s="54"/>
      <c r="V198" s="53"/>
      <c r="W198" s="67"/>
      <c r="X198" s="65"/>
      <c r="Y198" s="67"/>
      <c r="Z198" s="56"/>
      <c r="AA198" s="67"/>
      <c r="AB198" s="67"/>
      <c r="AC198" s="137"/>
      <c r="AD198" s="139"/>
      <c r="AE198" s="139"/>
    </row>
    <row r="199" spans="1:31" s="2" customFormat="1">
      <c r="A199" s="92"/>
      <c r="B199" s="57"/>
      <c r="C199" s="57"/>
      <c r="D199" s="57"/>
      <c r="E199" s="57"/>
      <c r="F199" s="31"/>
      <c r="G199" s="31"/>
      <c r="H199" s="31"/>
      <c r="J199" s="54"/>
      <c r="K199" s="54"/>
      <c r="L199" s="54"/>
      <c r="M199" s="54"/>
      <c r="N199" s="54"/>
      <c r="O199" s="88"/>
      <c r="P199" s="57"/>
      <c r="Q199" s="57"/>
      <c r="R199" s="57"/>
      <c r="S199" s="90"/>
      <c r="T199" s="90"/>
      <c r="U199" s="54"/>
      <c r="V199" s="53"/>
      <c r="W199" s="67"/>
      <c r="X199" s="65"/>
      <c r="Y199" s="67"/>
      <c r="Z199" s="56"/>
      <c r="AA199" s="67"/>
      <c r="AB199" s="67"/>
      <c r="AC199" s="137"/>
      <c r="AD199" s="139"/>
      <c r="AE199" s="139"/>
    </row>
    <row r="205" spans="1:31">
      <c r="K205" s="55"/>
      <c r="L205" s="55"/>
      <c r="M205" s="55"/>
      <c r="N205" s="55"/>
      <c r="O205" s="64"/>
    </row>
    <row r="206" spans="1:31">
      <c r="F206" s="66"/>
      <c r="G206" s="66"/>
      <c r="H206" s="66"/>
      <c r="K206" s="55"/>
      <c r="L206" s="55"/>
      <c r="M206" s="55"/>
      <c r="N206" s="55"/>
      <c r="O206" s="64"/>
    </row>
    <row r="207" spans="1:31" s="2" customFormat="1">
      <c r="A207" s="92"/>
      <c r="B207" s="57"/>
      <c r="C207" s="57"/>
      <c r="D207" s="57"/>
      <c r="E207" s="57"/>
      <c r="F207" s="66"/>
      <c r="G207" s="66"/>
      <c r="H207" s="66"/>
      <c r="J207" s="54"/>
      <c r="K207" s="54"/>
      <c r="L207" s="54"/>
      <c r="M207" s="54"/>
      <c r="N207" s="54"/>
      <c r="O207" s="88"/>
      <c r="P207" s="57"/>
      <c r="Q207" s="57"/>
      <c r="R207" s="57"/>
      <c r="S207" s="90"/>
      <c r="T207" s="90"/>
      <c r="U207" s="54"/>
      <c r="V207" s="53"/>
      <c r="W207" s="67"/>
      <c r="X207" s="65"/>
      <c r="Y207" s="67"/>
      <c r="Z207" s="56"/>
      <c r="AA207" s="67"/>
      <c r="AB207" s="67"/>
      <c r="AC207" s="137"/>
      <c r="AD207" s="139"/>
      <c r="AE207" s="139"/>
    </row>
    <row r="208" spans="1:31" s="2" customFormat="1">
      <c r="A208" s="92"/>
      <c r="B208" s="57"/>
      <c r="C208" s="57"/>
      <c r="D208" s="57"/>
      <c r="E208" s="57"/>
      <c r="F208" s="31"/>
      <c r="G208" s="31"/>
      <c r="H208" s="31"/>
      <c r="J208" s="54"/>
      <c r="K208" s="54"/>
      <c r="L208" s="54"/>
      <c r="M208" s="54"/>
      <c r="N208" s="54"/>
      <c r="O208" s="88"/>
      <c r="P208" s="57"/>
      <c r="Q208" s="57"/>
      <c r="R208" s="57"/>
      <c r="S208" s="90"/>
      <c r="T208" s="90"/>
      <c r="U208" s="54"/>
      <c r="V208" s="53"/>
      <c r="W208" s="67"/>
      <c r="X208" s="65"/>
      <c r="Y208" s="67"/>
      <c r="Z208" s="56"/>
      <c r="AA208" s="67"/>
      <c r="AB208" s="67"/>
      <c r="AC208" s="137"/>
      <c r="AD208" s="139"/>
      <c r="AE208" s="139"/>
    </row>
    <row r="212" spans="1:31">
      <c r="K212" s="55"/>
    </row>
    <row r="214" spans="1:31">
      <c r="F214" s="66"/>
      <c r="G214" s="66"/>
      <c r="H214" s="66"/>
    </row>
    <row r="215" spans="1:31">
      <c r="F215" s="66"/>
      <c r="G215" s="66"/>
      <c r="H215" s="66"/>
    </row>
    <row r="217" spans="1:31">
      <c r="L217" s="55"/>
      <c r="M217" s="55"/>
      <c r="N217" s="55"/>
      <c r="O217" s="64"/>
    </row>
    <row r="218" spans="1:31">
      <c r="K218" s="55"/>
    </row>
    <row r="219" spans="1:31" s="2" customFormat="1">
      <c r="A219" s="92"/>
      <c r="B219" s="57"/>
      <c r="C219" s="57"/>
      <c r="D219" s="57"/>
      <c r="E219" s="57"/>
      <c r="F219" s="31"/>
      <c r="G219" s="31"/>
      <c r="H219" s="31"/>
      <c r="J219" s="54"/>
      <c r="K219" s="54"/>
      <c r="L219" s="54"/>
      <c r="M219" s="54"/>
      <c r="N219" s="54"/>
      <c r="O219" s="88"/>
      <c r="P219" s="57"/>
      <c r="Q219" s="57"/>
      <c r="R219" s="57"/>
      <c r="S219" s="90"/>
      <c r="T219" s="90"/>
      <c r="U219" s="54"/>
      <c r="V219" s="53"/>
      <c r="W219" s="67"/>
      <c r="X219" s="65"/>
      <c r="Y219" s="67"/>
      <c r="Z219" s="56"/>
      <c r="AA219" s="67"/>
      <c r="AB219" s="67"/>
      <c r="AC219" s="137"/>
      <c r="AD219" s="139"/>
      <c r="AE219" s="139"/>
    </row>
    <row r="223" spans="1:31">
      <c r="F223" s="66"/>
      <c r="G223" s="66"/>
      <c r="H223" s="66"/>
      <c r="L223" s="55"/>
      <c r="M223" s="55"/>
      <c r="N223" s="55"/>
      <c r="O223" s="64"/>
    </row>
    <row r="224" spans="1:31">
      <c r="F224" s="66"/>
      <c r="G224" s="66"/>
      <c r="H224" s="66"/>
    </row>
    <row r="225" spans="1:31" s="2" customFormat="1">
      <c r="A225" s="92"/>
      <c r="B225" s="57"/>
      <c r="C225" s="57"/>
      <c r="D225" s="57"/>
      <c r="E225" s="57"/>
      <c r="F225" s="31"/>
      <c r="G225" s="31"/>
      <c r="H225" s="31"/>
      <c r="J225" s="54"/>
      <c r="K225" s="54"/>
      <c r="L225" s="54"/>
      <c r="M225" s="54"/>
      <c r="N225" s="54"/>
      <c r="O225" s="88"/>
      <c r="P225" s="57"/>
      <c r="Q225" s="57"/>
      <c r="R225" s="57"/>
      <c r="S225" s="90"/>
      <c r="T225" s="90"/>
      <c r="U225" s="54"/>
      <c r="V225" s="53"/>
      <c r="W225" s="67"/>
      <c r="X225" s="65"/>
      <c r="Y225" s="67"/>
      <c r="Z225" s="56"/>
      <c r="AA225" s="67"/>
      <c r="AB225" s="67"/>
      <c r="AC225" s="137"/>
      <c r="AD225" s="139"/>
      <c r="AE225" s="139"/>
    </row>
    <row r="230" spans="1:31">
      <c r="F230" s="66"/>
      <c r="G230" s="66"/>
      <c r="H230" s="66"/>
    </row>
    <row r="236" spans="1:31">
      <c r="F236" s="66"/>
      <c r="G236" s="66"/>
      <c r="H236" s="66"/>
    </row>
    <row r="377" spans="14:18">
      <c r="R377" s="109"/>
    </row>
    <row r="378" spans="14:18">
      <c r="N378" s="107"/>
      <c r="O378" s="108"/>
      <c r="P378" s="109"/>
      <c r="Q378" s="109"/>
      <c r="R378" s="71"/>
    </row>
    <row r="379" spans="14:18">
      <c r="N379" s="57"/>
      <c r="O379" s="92"/>
      <c r="P379" s="71"/>
      <c r="Q379" s="71"/>
    </row>
    <row r="380" spans="14:18">
      <c r="N380" s="57"/>
      <c r="O380" s="92"/>
    </row>
  </sheetData>
  <mergeCells count="1">
    <mergeCell ref="H9:H1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3" workbookViewId="0"/>
  </sheetViews>
  <sheetFormatPr baseColWidth="10" defaultColWidth="10.6640625" defaultRowHeight="15" x14ac:dyDescent="0"/>
  <cols>
    <col min="1" max="2" width="10.6640625" style="44"/>
    <col min="3" max="3" width="12.83203125" customWidth="1"/>
    <col min="4" max="4" width="12.1640625" customWidth="1"/>
    <col min="6" max="6" width="8.83203125" style="41" customWidth="1"/>
    <col min="7" max="8" width="10.6640625" style="41"/>
  </cols>
  <sheetData>
    <row r="1" spans="1:20">
      <c r="A1"/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</row>
    <row r="2" spans="1:20">
      <c r="A2"/>
      <c r="B2">
        <v>729</v>
      </c>
      <c r="C2">
        <v>2116.5</v>
      </c>
      <c r="D2">
        <v>3763</v>
      </c>
      <c r="E2">
        <v>5080.5</v>
      </c>
      <c r="F2">
        <v>5739.5</v>
      </c>
      <c r="G2">
        <v>6233.5</v>
      </c>
      <c r="H2">
        <v>6563</v>
      </c>
      <c r="I2">
        <v>7222</v>
      </c>
      <c r="J2">
        <v>7880.5</v>
      </c>
      <c r="K2">
        <v>8210</v>
      </c>
      <c r="L2">
        <v>8868.5</v>
      </c>
      <c r="M2">
        <v>9198</v>
      </c>
      <c r="N2">
        <v>9527.5</v>
      </c>
      <c r="O2">
        <v>9856.5</v>
      </c>
      <c r="P2">
        <v>10186</v>
      </c>
      <c r="Q2">
        <v>10680.5</v>
      </c>
      <c r="R2">
        <v>12359</v>
      </c>
      <c r="S2">
        <v>13381.5</v>
      </c>
      <c r="T2">
        <v>14505</v>
      </c>
    </row>
    <row r="3" spans="1:20" s="134" customFormat="1">
      <c r="A3" s="133"/>
      <c r="B3" s="92" t="s">
        <v>533</v>
      </c>
      <c r="C3" s="92" t="s">
        <v>532</v>
      </c>
      <c r="D3" s="108" t="s">
        <v>535</v>
      </c>
      <c r="E3" s="92" t="s">
        <v>537</v>
      </c>
      <c r="F3" s="92" t="s">
        <v>538</v>
      </c>
      <c r="G3" s="92" t="s">
        <v>539</v>
      </c>
      <c r="H3" s="92" t="s">
        <v>540</v>
      </c>
      <c r="I3" s="92" t="s">
        <v>541</v>
      </c>
      <c r="J3" s="92" t="s">
        <v>412</v>
      </c>
      <c r="K3" s="92" t="s">
        <v>391</v>
      </c>
      <c r="L3" s="92" t="s">
        <v>135</v>
      </c>
      <c r="M3" s="92" t="s">
        <v>200</v>
      </c>
      <c r="N3" s="92" t="s">
        <v>145</v>
      </c>
      <c r="O3" s="92" t="s">
        <v>454</v>
      </c>
      <c r="P3" s="92" t="s">
        <v>13</v>
      </c>
      <c r="Q3" s="92" t="s">
        <v>542</v>
      </c>
      <c r="R3" s="108" t="s">
        <v>17</v>
      </c>
      <c r="S3" s="92" t="s">
        <v>491</v>
      </c>
      <c r="T3" s="92" t="s">
        <v>167</v>
      </c>
    </row>
    <row r="4" spans="1:20">
      <c r="A4"/>
      <c r="B4"/>
      <c r="F4"/>
      <c r="G4"/>
      <c r="H4"/>
    </row>
    <row r="5" spans="1:20">
      <c r="A5"/>
      <c r="B5">
        <v>85.885533573899892</v>
      </c>
      <c r="C5">
        <v>95.28449116458566</v>
      </c>
      <c r="D5">
        <v>78.20964690656038</v>
      </c>
      <c r="E5">
        <v>33.580609294372231</v>
      </c>
      <c r="F5">
        <v>108.01399938736766</v>
      </c>
      <c r="G5">
        <v>88.171641281128387</v>
      </c>
      <c r="H5">
        <v>104.07782725504735</v>
      </c>
      <c r="I5">
        <v>77.153701348217609</v>
      </c>
      <c r="J5">
        <v>71.523138297418626</v>
      </c>
      <c r="K5">
        <v>72.022754661441738</v>
      </c>
      <c r="L5">
        <v>55.516115869313488</v>
      </c>
      <c r="M5">
        <v>113.42227700592768</v>
      </c>
      <c r="N5">
        <v>71.025945747909674</v>
      </c>
      <c r="O5">
        <v>68.09331664511916</v>
      </c>
      <c r="P5">
        <v>52.646032953724003</v>
      </c>
      <c r="Q5">
        <v>62.030950696928713</v>
      </c>
      <c r="R5">
        <v>57.204256513913116</v>
      </c>
      <c r="S5">
        <v>77.680421956238803</v>
      </c>
      <c r="T5">
        <v>55.099578468171011</v>
      </c>
    </row>
    <row r="6" spans="1:20">
      <c r="A6"/>
      <c r="B6">
        <v>115.49818897189537</v>
      </c>
      <c r="C6">
        <v>90.499878727120972</v>
      </c>
      <c r="D6">
        <v>95.28449116458566</v>
      </c>
      <c r="E6">
        <v>65.558422390302923</v>
      </c>
      <c r="F6">
        <v>105.37856375652099</v>
      </c>
      <c r="G6">
        <v>53.04955180141981</v>
      </c>
      <c r="H6">
        <v>60.687456167771181</v>
      </c>
      <c r="I6">
        <v>110.69508874802516</v>
      </c>
      <c r="J6">
        <v>41.396241673270971</v>
      </c>
      <c r="K6">
        <v>68.576106485675794</v>
      </c>
      <c r="L6">
        <v>80.351724968409059</v>
      </c>
      <c r="M6">
        <v>79.633208152719462</v>
      </c>
      <c r="N6">
        <v>97.123333160996566</v>
      </c>
      <c r="O6">
        <v>58.49363569120689</v>
      </c>
      <c r="P6">
        <v>80.893572795805753</v>
      </c>
      <c r="Q6">
        <v>58.49363569120689</v>
      </c>
      <c r="R6">
        <v>70.695827311705287</v>
      </c>
      <c r="S6">
        <v>76.629478348117118</v>
      </c>
      <c r="T6">
        <v>104.07782725504735</v>
      </c>
    </row>
    <row r="7" spans="1:20">
      <c r="A7"/>
      <c r="B7">
        <v>77.680421956238803</v>
      </c>
      <c r="C7">
        <v>75.071727715989212</v>
      </c>
      <c r="D7">
        <v>88.749733934701709</v>
      </c>
      <c r="E7">
        <v>117.60047113688682</v>
      </c>
      <c r="F7">
        <v>98.986797598227227</v>
      </c>
      <c r="G7">
        <v>82.53441236984186</v>
      </c>
      <c r="H7">
        <v>81.984909730128763</v>
      </c>
      <c r="I7">
        <v>82.534412369841931</v>
      </c>
      <c r="J7">
        <v>74.557427889747444</v>
      </c>
      <c r="K7">
        <v>104.51015369119114</v>
      </c>
      <c r="L7">
        <v>100.87507037316401</v>
      </c>
      <c r="M7">
        <v>56.778909627218873</v>
      </c>
      <c r="N7">
        <v>108.6799743184838</v>
      </c>
      <c r="O7">
        <v>97.741742973365078</v>
      </c>
      <c r="P7">
        <v>105.37856375652099</v>
      </c>
      <c r="Q7">
        <v>59.36440278246446</v>
      </c>
      <c r="R7">
        <v>74.045592064062333</v>
      </c>
      <c r="S7">
        <v>57.204256513913066</v>
      </c>
      <c r="T7">
        <v>90.499878727120972</v>
      </c>
    </row>
    <row r="8" spans="1:20">
      <c r="A8"/>
      <c r="B8">
        <v>63.395064281510365</v>
      </c>
      <c r="C8">
        <v>76.629478348117118</v>
      </c>
      <c r="D8">
        <v>92.870682728331374</v>
      </c>
      <c r="E8">
        <v>78.741382937850688</v>
      </c>
      <c r="F8">
        <v>103.43168007538166</v>
      </c>
      <c r="G8">
        <v>80.351724968409059</v>
      </c>
      <c r="H8">
        <v>84.198338264951687</v>
      </c>
      <c r="I8">
        <v>80.893572795805753</v>
      </c>
      <c r="J8">
        <v>81.437965461622312</v>
      </c>
      <c r="K8">
        <v>85.132784490402969</v>
      </c>
      <c r="L8">
        <v>78.209646906560451</v>
      </c>
      <c r="M8">
        <v>66.659183297343105</v>
      </c>
      <c r="N8">
        <v>84.198338264951687</v>
      </c>
      <c r="O8">
        <v>105.37856375652099</v>
      </c>
      <c r="P8">
        <v>121.40356088324799</v>
      </c>
      <c r="Q8">
        <v>88.749733934701709</v>
      </c>
      <c r="R8">
        <v>106.69060263871015</v>
      </c>
      <c r="S8">
        <v>68.09331664511916</v>
      </c>
      <c r="T8">
        <v>59.36440278246446</v>
      </c>
    </row>
    <row r="9" spans="1:20">
      <c r="A9"/>
      <c r="B9">
        <v>48.727859061985377</v>
      </c>
      <c r="C9">
        <v>95.894714131452233</v>
      </c>
      <c r="D9">
        <v>85.885533573899892</v>
      </c>
      <c r="E9">
        <v>97.741742973365078</v>
      </c>
      <c r="F9">
        <v>76.629478348117118</v>
      </c>
      <c r="G9">
        <v>104.72678617354116</v>
      </c>
      <c r="H9">
        <v>86.45313468595451</v>
      </c>
      <c r="I9">
        <v>77.680421956238803</v>
      </c>
      <c r="J9">
        <v>78.20964690656038</v>
      </c>
      <c r="K9">
        <v>84.758142159370664</v>
      </c>
      <c r="L9">
        <v>113.42227700592768</v>
      </c>
      <c r="M9">
        <v>55.099578468171011</v>
      </c>
      <c r="N9">
        <v>96.507659172657199</v>
      </c>
      <c r="O9">
        <v>100.242878144164</v>
      </c>
      <c r="P9">
        <v>77.680421956238803</v>
      </c>
      <c r="Q9">
        <v>91.088572026319866</v>
      </c>
      <c r="R9">
        <v>93.470086043645793</v>
      </c>
      <c r="S9">
        <v>58.06161299512025</v>
      </c>
      <c r="T9">
        <v>87.596181731007292</v>
      </c>
    </row>
    <row r="10" spans="1:20">
      <c r="A10"/>
      <c r="B10">
        <v>121.16338847405083</v>
      </c>
      <c r="C10">
        <v>89.330466510741147</v>
      </c>
      <c r="D10">
        <v>80.351724968409059</v>
      </c>
      <c r="E10">
        <v>72.022754661441738</v>
      </c>
      <c r="F10">
        <v>68.576106485675794</v>
      </c>
      <c r="G10">
        <v>80.351724968409059</v>
      </c>
      <c r="H10">
        <v>106.69060263871015</v>
      </c>
      <c r="I10">
        <v>60.687456167771181</v>
      </c>
      <c r="J10">
        <v>87.596181731007292</v>
      </c>
      <c r="K10">
        <v>65.246264663379819</v>
      </c>
      <c r="L10">
        <v>84.758142159370664</v>
      </c>
      <c r="M10">
        <v>85.32053833106356</v>
      </c>
      <c r="N10">
        <v>81.437965461622241</v>
      </c>
      <c r="O10">
        <v>92.472574147609677</v>
      </c>
      <c r="P10">
        <v>51.448332379271569</v>
      </c>
      <c r="Q10">
        <v>100.242878144164</v>
      </c>
      <c r="R10">
        <v>58.92789676626353</v>
      </c>
      <c r="S10">
        <v>76.107746225851386</v>
      </c>
      <c r="T10">
        <v>87.023348469501087</v>
      </c>
    </row>
    <row r="11" spans="1:20">
      <c r="A11"/>
      <c r="B11">
        <v>104.72678617354116</v>
      </c>
      <c r="C11">
        <v>94.072183983207808</v>
      </c>
      <c r="D11">
        <v>86.453134685954439</v>
      </c>
      <c r="E11">
        <v>63.395064281510365</v>
      </c>
      <c r="F11">
        <v>84.758142159370664</v>
      </c>
      <c r="G11">
        <v>119.01673597626414</v>
      </c>
      <c r="H11">
        <v>84.758142159370664</v>
      </c>
      <c r="I11">
        <v>87.596181731007292</v>
      </c>
      <c r="J11">
        <v>74.045592064062333</v>
      </c>
      <c r="K11">
        <v>89.719091554328699</v>
      </c>
      <c r="L11">
        <v>97.123333160996566</v>
      </c>
      <c r="M11">
        <v>65.246264663379819</v>
      </c>
      <c r="N11">
        <v>87.023348469501087</v>
      </c>
      <c r="O11">
        <v>78.741382937850688</v>
      </c>
      <c r="P11">
        <v>81.437965461622241</v>
      </c>
      <c r="Q11">
        <v>89.913845832431036</v>
      </c>
      <c r="R11">
        <v>82.53441236984186</v>
      </c>
      <c r="S11">
        <v>100.87507037316401</v>
      </c>
      <c r="T11">
        <v>91.679932565690223</v>
      </c>
    </row>
    <row r="12" spans="1:20">
      <c r="A12"/>
      <c r="B12">
        <v>88.171641281128387</v>
      </c>
      <c r="C12">
        <v>73.029285584602718</v>
      </c>
      <c r="E12">
        <v>72.524801526782966</v>
      </c>
      <c r="F12">
        <v>81.437965461622312</v>
      </c>
      <c r="G12">
        <v>83.271073951278439</v>
      </c>
      <c r="H12">
        <v>106.69060263871015</v>
      </c>
      <c r="I12">
        <v>92.273967185043091</v>
      </c>
      <c r="J12">
        <v>74.045592064062333</v>
      </c>
      <c r="K12">
        <v>95.894714131452233</v>
      </c>
      <c r="L12">
        <v>70.038805367037725</v>
      </c>
      <c r="M12">
        <v>94.072183983207808</v>
      </c>
      <c r="N12">
        <v>70.038805367037725</v>
      </c>
      <c r="O12">
        <v>86.453134685954439</v>
      </c>
      <c r="P12">
        <v>101.51003977332563</v>
      </c>
      <c r="Q12">
        <v>85.508580957372203</v>
      </c>
      <c r="S12">
        <v>65.246264663379819</v>
      </c>
      <c r="T12">
        <v>70.366781177428081</v>
      </c>
    </row>
    <row r="13" spans="1:20">
      <c r="A13"/>
      <c r="B13">
        <v>112.05289265196565</v>
      </c>
      <c r="C13">
        <v>121.16338847405083</v>
      </c>
      <c r="E13">
        <v>84.758142159370664</v>
      </c>
      <c r="F13">
        <v>85.132784490402969</v>
      </c>
      <c r="G13">
        <v>67.134861700469955</v>
      </c>
      <c r="H13">
        <v>106.03316693367366</v>
      </c>
      <c r="I13">
        <v>76.629478348117118</v>
      </c>
      <c r="J13">
        <v>101.51003977332563</v>
      </c>
      <c r="K13">
        <v>111.37254662908687</v>
      </c>
      <c r="L13">
        <v>51.845429733503607</v>
      </c>
      <c r="M13">
        <v>95.28449116458566</v>
      </c>
      <c r="N13">
        <v>91.679932565690223</v>
      </c>
      <c r="O13">
        <v>64.316016391088468</v>
      </c>
      <c r="P13">
        <v>98.362895490750162</v>
      </c>
      <c r="Q13">
        <v>94.879184724746622</v>
      </c>
      <c r="S13">
        <v>80.351724968409059</v>
      </c>
      <c r="T13">
        <v>77.153701348217751</v>
      </c>
    </row>
    <row r="14" spans="1:20">
      <c r="A14"/>
      <c r="B14">
        <v>75.071727715989212</v>
      </c>
      <c r="C14">
        <v>100.87507037316401</v>
      </c>
      <c r="E14">
        <v>82.53441236984186</v>
      </c>
      <c r="F14">
        <v>73.536213530411189</v>
      </c>
      <c r="G14">
        <v>88.171641281128316</v>
      </c>
      <c r="H14">
        <v>62.938057749963988</v>
      </c>
      <c r="I14">
        <v>71.523138297418626</v>
      </c>
      <c r="J14">
        <v>94.676983403365128</v>
      </c>
      <c r="K14">
        <v>88.749733934701709</v>
      </c>
      <c r="L14">
        <v>62.938057749963988</v>
      </c>
      <c r="M14">
        <v>58.0616129951202</v>
      </c>
      <c r="N14">
        <v>84.758142159370664</v>
      </c>
      <c r="O14">
        <v>92.87068272833146</v>
      </c>
      <c r="P14">
        <v>88.749733934701709</v>
      </c>
      <c r="Q14">
        <v>71.523138297418626</v>
      </c>
      <c r="S14">
        <v>62.030950696928713</v>
      </c>
      <c r="T14">
        <v>104.07782725504735</v>
      </c>
    </row>
    <row r="15" spans="1:20">
      <c r="A15"/>
      <c r="B15">
        <v>60.687456167771181</v>
      </c>
      <c r="C15">
        <v>107.35087780936044</v>
      </c>
      <c r="F15">
        <v>69.548844183905089</v>
      </c>
      <c r="G15">
        <v>79.275636793059704</v>
      </c>
      <c r="H15">
        <v>98.986797598227227</v>
      </c>
      <c r="I15">
        <v>71.025945747909745</v>
      </c>
      <c r="J15">
        <v>104.72678617354116</v>
      </c>
      <c r="K15">
        <v>106.03316693367366</v>
      </c>
      <c r="L15">
        <v>85.32053833106356</v>
      </c>
      <c r="M15">
        <v>89.913845832431036</v>
      </c>
      <c r="N15">
        <v>85.885533573899892</v>
      </c>
      <c r="O15">
        <v>74.045592064062333</v>
      </c>
      <c r="P15">
        <v>100.87507037316401</v>
      </c>
      <c r="Q15">
        <v>33.875561251351527</v>
      </c>
      <c r="S15">
        <v>68.576106485675794</v>
      </c>
      <c r="T15">
        <v>110.69508874802516</v>
      </c>
    </row>
    <row r="16" spans="1:20">
      <c r="A16"/>
      <c r="B16">
        <v>51.053362548923786</v>
      </c>
      <c r="C16">
        <v>65.246264663379819</v>
      </c>
      <c r="E16">
        <v>96.507659172657284</v>
      </c>
      <c r="F16">
        <v>77.680421956238803</v>
      </c>
      <c r="G16">
        <v>80.351724968409059</v>
      </c>
      <c r="H16">
        <v>74.045592064062333</v>
      </c>
      <c r="I16">
        <v>78.56385816894722</v>
      </c>
      <c r="J16">
        <v>102.14779325008192</v>
      </c>
      <c r="K16">
        <v>83.086480153518039</v>
      </c>
      <c r="L16">
        <v>87.023348469501087</v>
      </c>
      <c r="M16">
        <v>87.596181731007292</v>
      </c>
      <c r="N16">
        <v>111.37254662908687</v>
      </c>
      <c r="O16">
        <v>55.099578468171011</v>
      </c>
      <c r="P16">
        <v>61.133007661036373</v>
      </c>
      <c r="Q16">
        <v>72.022754661441738</v>
      </c>
      <c r="S16">
        <v>51.448332379271569</v>
      </c>
      <c r="T16">
        <v>78.209646906560451</v>
      </c>
    </row>
    <row r="17" spans="1:20">
      <c r="B17" s="44">
        <v>94.072183983207808</v>
      </c>
      <c r="C17">
        <v>92.870682728331374</v>
      </c>
      <c r="E17">
        <v>63.395064281510365</v>
      </c>
      <c r="F17" s="41">
        <v>65.246264663379762</v>
      </c>
      <c r="G17" s="41">
        <v>55.099578468171011</v>
      </c>
      <c r="H17" s="41">
        <v>85.132784490402969</v>
      </c>
      <c r="I17">
        <v>78.209646906560451</v>
      </c>
      <c r="J17">
        <v>94.676983403365128</v>
      </c>
      <c r="K17">
        <v>78.741382937850688</v>
      </c>
      <c r="L17">
        <v>65.246264663379762</v>
      </c>
      <c r="M17">
        <v>72.524801526782966</v>
      </c>
      <c r="N17">
        <v>88.749733934701709</v>
      </c>
      <c r="O17">
        <v>83.086480153518039</v>
      </c>
      <c r="P17">
        <v>74.045592064062333</v>
      </c>
      <c r="Q17">
        <v>78.209646906560451</v>
      </c>
      <c r="S17">
        <v>78.741382937850688</v>
      </c>
      <c r="T17">
        <v>59.803160306526593</v>
      </c>
    </row>
    <row r="18" spans="1:20">
      <c r="A18"/>
      <c r="B18">
        <v>83.641119858148173</v>
      </c>
      <c r="C18">
        <v>72.022754661441738</v>
      </c>
      <c r="E18">
        <v>73.536213530411189</v>
      </c>
      <c r="F18">
        <v>74.557427889747444</v>
      </c>
      <c r="G18">
        <v>80.893572795805753</v>
      </c>
      <c r="H18">
        <v>76.107746225851386</v>
      </c>
      <c r="I18">
        <v>70.038805367037725</v>
      </c>
      <c r="J18">
        <v>62.030950696928713</v>
      </c>
      <c r="K18">
        <v>96.507659172657284</v>
      </c>
      <c r="L18">
        <v>81.437965461622241</v>
      </c>
      <c r="M18">
        <v>71.025945747909674</v>
      </c>
      <c r="N18">
        <v>70.531170330473557</v>
      </c>
      <c r="O18">
        <v>77.680421956238803</v>
      </c>
      <c r="P18">
        <v>84.758142159370664</v>
      </c>
      <c r="Q18">
        <v>106.69060263871015</v>
      </c>
      <c r="S18">
        <v>75.588498255635045</v>
      </c>
    </row>
    <row r="19" spans="1:20">
      <c r="A19"/>
      <c r="B19">
        <v>75.588498255635045</v>
      </c>
      <c r="C19">
        <v>53.04955180141981</v>
      </c>
      <c r="E19">
        <v>85.32053833106356</v>
      </c>
      <c r="F19">
        <v>103.43168007538166</v>
      </c>
      <c r="G19">
        <v>121.16338847405083</v>
      </c>
      <c r="H19">
        <v>97.123333160996566</v>
      </c>
      <c r="I19">
        <v>56.355774916361376</v>
      </c>
      <c r="J19">
        <v>85.32053833106356</v>
      </c>
      <c r="K19">
        <v>72.022754661441738</v>
      </c>
      <c r="L19">
        <v>119.72931243057542</v>
      </c>
      <c r="M19">
        <v>57.204256513913066</v>
      </c>
      <c r="N19">
        <v>53.455224136399785</v>
      </c>
      <c r="O19">
        <v>107.35087780936044</v>
      </c>
      <c r="P19">
        <v>106.69060263871015</v>
      </c>
      <c r="Q19">
        <v>88.749733934701709</v>
      </c>
    </row>
    <row r="20" spans="1:20">
      <c r="A20"/>
      <c r="B20">
        <v>104.72678617354116</v>
      </c>
      <c r="C20">
        <v>69.548844183905089</v>
      </c>
      <c r="F20">
        <v>98.362895490750162</v>
      </c>
      <c r="G20">
        <v>108.6799743184838</v>
      </c>
      <c r="H20">
        <v>87.023348469501087</v>
      </c>
      <c r="I20">
        <v>83.086480153518039</v>
      </c>
      <c r="J20">
        <v>117.60047113688682</v>
      </c>
      <c r="K20">
        <v>66.185862081688427</v>
      </c>
      <c r="L20">
        <v>92.870682728331374</v>
      </c>
      <c r="M20">
        <v>58.06161299512025</v>
      </c>
      <c r="N20">
        <v>67.61290393395862</v>
      </c>
      <c r="O20">
        <v>98.155539481699307</v>
      </c>
      <c r="P20">
        <v>68.09331664511916</v>
      </c>
      <c r="Q20">
        <v>75.588498255635045</v>
      </c>
    </row>
    <row r="21" spans="1:20">
      <c r="B21" s="44">
        <v>80.351724968409059</v>
      </c>
      <c r="C21">
        <v>91.088572026319866</v>
      </c>
      <c r="F21" s="41">
        <v>86.453134685954439</v>
      </c>
      <c r="G21" s="41">
        <v>83.086480153518039</v>
      </c>
      <c r="H21" s="41">
        <v>110.69508874802516</v>
      </c>
      <c r="I21">
        <v>110.02051204306248</v>
      </c>
      <c r="J21">
        <v>82.53441236984186</v>
      </c>
      <c r="M21">
        <v>76.629478348117118</v>
      </c>
      <c r="N21">
        <v>87.596181731007292</v>
      </c>
      <c r="O21">
        <v>65.246264663379819</v>
      </c>
      <c r="P21">
        <v>53.863056461139969</v>
      </c>
      <c r="Q21">
        <v>97.123333160996566</v>
      </c>
    </row>
    <row r="22" spans="1:20">
      <c r="B22" s="44">
        <v>67.61290393395862</v>
      </c>
      <c r="C22">
        <v>75.071727715989212</v>
      </c>
      <c r="F22" s="41">
        <v>76.629478348117118</v>
      </c>
      <c r="G22" s="41">
        <v>83.086480153518039</v>
      </c>
      <c r="H22" s="41">
        <v>95.28449116458566</v>
      </c>
      <c r="I22">
        <v>99.613456184953733</v>
      </c>
      <c r="J22">
        <v>81.437965461622312</v>
      </c>
      <c r="M22">
        <v>118.30712454810106</v>
      </c>
      <c r="N22">
        <v>99.613456184953733</v>
      </c>
      <c r="O22">
        <v>91.679932565690308</v>
      </c>
      <c r="P22">
        <v>81.984909730128834</v>
      </c>
      <c r="Q22">
        <v>97.329165444954043</v>
      </c>
    </row>
    <row r="23" spans="1:20">
      <c r="C23">
        <v>62.938057749963988</v>
      </c>
      <c r="F23" s="41">
        <v>86.453134685954439</v>
      </c>
      <c r="G23" s="41">
        <v>67.61290393395862</v>
      </c>
      <c r="H23" s="41">
        <v>83.086480153518039</v>
      </c>
      <c r="I23">
        <v>79.275636793059704</v>
      </c>
      <c r="J23">
        <v>57.204256513913116</v>
      </c>
      <c r="M23">
        <v>67.61290393395862</v>
      </c>
      <c r="N23">
        <v>77.680421956238803</v>
      </c>
      <c r="O23">
        <v>110.69508874802516</v>
      </c>
      <c r="P23">
        <v>97.123333160996566</v>
      </c>
      <c r="Q23">
        <v>87.023348469501087</v>
      </c>
    </row>
    <row r="24" spans="1:20">
      <c r="C24">
        <v>73.029285584602718</v>
      </c>
      <c r="F24" s="41">
        <v>77.680421956238803</v>
      </c>
      <c r="G24" s="41">
        <v>92.273967185043091</v>
      </c>
      <c r="H24" s="41">
        <v>72.524801526782966</v>
      </c>
      <c r="I24">
        <v>61.58083697431406</v>
      </c>
      <c r="M24">
        <v>69.548844183905089</v>
      </c>
      <c r="N24">
        <v>102.14779325008192</v>
      </c>
      <c r="O24">
        <v>63.395064281510365</v>
      </c>
      <c r="P24">
        <v>66.659183297343105</v>
      </c>
      <c r="Q24">
        <v>91.679932565690223</v>
      </c>
    </row>
    <row r="25" spans="1:20">
      <c r="C25">
        <v>63.395064281510365</v>
      </c>
      <c r="G25" s="41">
        <v>92.273967185043091</v>
      </c>
      <c r="H25" s="41">
        <v>91.088572026319866</v>
      </c>
      <c r="I25">
        <v>119.01673597626414</v>
      </c>
      <c r="M25">
        <v>57.63182212037848</v>
      </c>
      <c r="N25">
        <v>87.596181731007292</v>
      </c>
      <c r="O25">
        <v>89.330466510741147</v>
      </c>
      <c r="P25">
        <v>114.11132928831576</v>
      </c>
      <c r="Q25">
        <v>108.01399938736766</v>
      </c>
    </row>
    <row r="26" spans="1:20">
      <c r="C26">
        <v>89.330466510741147</v>
      </c>
      <c r="G26" s="41">
        <v>87.023348469501087</v>
      </c>
      <c r="H26" s="41">
        <v>86.453134685954439</v>
      </c>
      <c r="M26">
        <v>58.0616129951202</v>
      </c>
      <c r="N26">
        <v>61.58083697431406</v>
      </c>
      <c r="O26">
        <v>96.507659172657284</v>
      </c>
      <c r="P26">
        <v>85.885533573899892</v>
      </c>
      <c r="Q26">
        <v>64.779975197108556</v>
      </c>
    </row>
    <row r="27" spans="1:20">
      <c r="G27" s="41">
        <v>78.20964690656038</v>
      </c>
      <c r="H27" s="41">
        <v>73.536213530411189</v>
      </c>
      <c r="P27">
        <v>80.351724968409059</v>
      </c>
      <c r="Q27">
        <v>117.60047113688682</v>
      </c>
    </row>
    <row r="28" spans="1:20">
      <c r="G28" s="41">
        <v>72.022754661441738</v>
      </c>
      <c r="H28" s="41">
        <v>67.134861700469955</v>
      </c>
      <c r="P28">
        <v>87.023348469501087</v>
      </c>
      <c r="Q28">
        <v>65.871620874745616</v>
      </c>
    </row>
    <row r="29" spans="1:20">
      <c r="G29" s="41">
        <v>104.07782725504735</v>
      </c>
      <c r="H29" s="41">
        <v>130.77854060206661</v>
      </c>
      <c r="P29">
        <v>77.153701348217609</v>
      </c>
      <c r="Q29">
        <v>106.69060263871015</v>
      </c>
    </row>
    <row r="30" spans="1:20">
      <c r="H30" s="41">
        <v>94.072183983207808</v>
      </c>
      <c r="P30">
        <v>76.107746225851386</v>
      </c>
      <c r="Q30">
        <v>87.596181731007292</v>
      </c>
    </row>
    <row r="31" spans="1:20">
      <c r="H31" s="41">
        <v>91.679932565690308</v>
      </c>
      <c r="P31">
        <v>88.171641281128387</v>
      </c>
    </row>
    <row r="32" spans="1:20">
      <c r="H32" s="41">
        <v>90.499878727120972</v>
      </c>
      <c r="P32">
        <v>78.209646906560451</v>
      </c>
    </row>
    <row r="33" spans="16:16">
      <c r="P33">
        <v>101.51003977332563</v>
      </c>
    </row>
    <row r="34" spans="16:16">
      <c r="P34">
        <v>64.779975197108556</v>
      </c>
    </row>
    <row r="35" spans="16:16">
      <c r="P35">
        <v>74.557427889747444</v>
      </c>
    </row>
    <row r="36" spans="16:16">
      <c r="P36">
        <v>62.938057749963988</v>
      </c>
    </row>
    <row r="37" spans="16:16">
      <c r="P37">
        <v>93.470086043645793</v>
      </c>
    </row>
    <row r="38" spans="16:16">
      <c r="P38">
        <v>91.088572026319866</v>
      </c>
    </row>
    <row r="39" spans="16:16">
      <c r="P39">
        <v>118.30712454810106</v>
      </c>
    </row>
    <row r="40" spans="16:16">
      <c r="P40">
        <v>85.32053833106356</v>
      </c>
    </row>
    <row r="41" spans="16:16">
      <c r="P41">
        <v>85.32053833106356</v>
      </c>
    </row>
    <row r="42" spans="16:16">
      <c r="P42">
        <v>73.536213530411189</v>
      </c>
    </row>
    <row r="43" spans="16:16">
      <c r="P43">
        <v>97.123333160996566</v>
      </c>
    </row>
    <row r="44" spans="16:16">
      <c r="P44">
        <v>60.244175909701966</v>
      </c>
    </row>
    <row r="45" spans="16:16">
      <c r="P45">
        <v>81.984909730128834</v>
      </c>
    </row>
    <row r="46" spans="16:16">
      <c r="P46">
        <v>97.123333160996566</v>
      </c>
    </row>
    <row r="47" spans="16:16">
      <c r="P47">
        <v>87.023348469501087</v>
      </c>
    </row>
    <row r="48" spans="16:16">
      <c r="P48">
        <v>84.758142159370664</v>
      </c>
    </row>
    <row r="49" spans="16:16">
      <c r="P49">
        <v>90.499878727120972</v>
      </c>
    </row>
    <row r="50" spans="16:16">
      <c r="P50">
        <v>100.242878144164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"/>
  <sheetViews>
    <sheetView topLeftCell="A251" workbookViewId="0">
      <selection activeCell="K349" sqref="K349:K386"/>
    </sheetView>
  </sheetViews>
  <sheetFormatPr baseColWidth="10" defaultColWidth="10.6640625" defaultRowHeight="15" x14ac:dyDescent="0"/>
  <cols>
    <col min="1" max="1" width="13.5" style="4" customWidth="1"/>
    <col min="2" max="3" width="10.6640625" style="21"/>
    <col min="4" max="4" width="10.6640625" style="4"/>
    <col min="5" max="6" width="11.5" style="27" customWidth="1"/>
    <col min="7" max="7" width="9.1640625" style="31" customWidth="1"/>
    <col min="8" max="9" width="10" style="28" customWidth="1"/>
    <col min="10" max="10" width="10" style="4" customWidth="1"/>
    <col min="11" max="11" width="13" style="137" customWidth="1"/>
    <col min="12" max="12" width="10.6640625" style="41"/>
  </cols>
  <sheetData>
    <row r="1" spans="1:12" ht="48" thickBot="1">
      <c r="A1" s="7" t="s">
        <v>0</v>
      </c>
      <c r="B1" s="22" t="s">
        <v>12</v>
      </c>
      <c r="C1" s="22" t="s">
        <v>313</v>
      </c>
      <c r="D1" s="7" t="s">
        <v>15</v>
      </c>
      <c r="E1" s="36" t="s">
        <v>282</v>
      </c>
      <c r="F1" s="36" t="s">
        <v>283</v>
      </c>
      <c r="G1" s="37" t="s">
        <v>38</v>
      </c>
      <c r="H1" s="30" t="s">
        <v>35</v>
      </c>
      <c r="I1" s="30" t="s">
        <v>36</v>
      </c>
      <c r="J1" s="7" t="s">
        <v>300</v>
      </c>
      <c r="K1" s="138" t="s">
        <v>576</v>
      </c>
      <c r="L1" s="52" t="s">
        <v>575</v>
      </c>
    </row>
    <row r="2" spans="1:12">
      <c r="A2" s="57" t="s">
        <v>357</v>
      </c>
      <c r="B2" s="68" t="s">
        <v>354</v>
      </c>
      <c r="C2" s="57">
        <v>1</v>
      </c>
      <c r="D2" s="57" t="s">
        <v>16</v>
      </c>
      <c r="E2" s="70">
        <v>0</v>
      </c>
      <c r="F2" s="76">
        <v>1128.129117259552</v>
      </c>
      <c r="G2" s="71">
        <f t="shared" ref="G2:G65" si="0">AVERAGE(E2:F2)</f>
        <v>564.064558629776</v>
      </c>
      <c r="H2" s="72">
        <v>2.7450000000000001</v>
      </c>
      <c r="I2" s="72">
        <v>6.3639610306789177E-2</v>
      </c>
      <c r="J2" s="73">
        <v>115.49818897189537</v>
      </c>
      <c r="K2" s="73">
        <v>115.49818897189537</v>
      </c>
      <c r="L2" s="41">
        <v>1</v>
      </c>
    </row>
    <row r="3" spans="1:12">
      <c r="A3" s="57" t="s">
        <v>375</v>
      </c>
      <c r="B3" s="68" t="s">
        <v>354</v>
      </c>
      <c r="C3" s="57">
        <v>1</v>
      </c>
      <c r="D3" s="57" t="s">
        <v>21</v>
      </c>
      <c r="E3" s="70">
        <v>0</v>
      </c>
      <c r="F3" s="76">
        <v>1128.129117259552</v>
      </c>
      <c r="G3" s="71">
        <f t="shared" si="0"/>
        <v>564.064558629776</v>
      </c>
      <c r="H3" s="72">
        <v>2.5099999999999998</v>
      </c>
      <c r="I3" s="72">
        <v>7.0710678118654821E-2</v>
      </c>
      <c r="J3" s="73">
        <v>85.885533573899892</v>
      </c>
      <c r="K3" s="73">
        <v>85.885533573899892</v>
      </c>
      <c r="L3" s="41">
        <v>1</v>
      </c>
    </row>
    <row r="4" spans="1:12">
      <c r="A4" s="4" t="s">
        <v>372</v>
      </c>
      <c r="B4" s="21" t="s">
        <v>354</v>
      </c>
      <c r="C4" s="57">
        <v>1</v>
      </c>
      <c r="D4" s="4" t="s">
        <v>21</v>
      </c>
      <c r="E4" s="27">
        <v>0</v>
      </c>
      <c r="F4" s="63">
        <v>1128.129117259552</v>
      </c>
      <c r="G4" s="31">
        <f t="shared" si="0"/>
        <v>564.064558629776</v>
      </c>
      <c r="H4" s="28">
        <v>2.4350000000000001</v>
      </c>
      <c r="I4" s="28">
        <v>3.5355339059327251E-2</v>
      </c>
      <c r="J4" s="73">
        <v>77.680421956238803</v>
      </c>
      <c r="K4" s="73">
        <v>77.680421956238803</v>
      </c>
      <c r="L4" s="41">
        <v>1</v>
      </c>
    </row>
    <row r="5" spans="1:12">
      <c r="A5" s="57" t="s">
        <v>371</v>
      </c>
      <c r="B5" s="68" t="s">
        <v>354</v>
      </c>
      <c r="C5" s="57">
        <v>1</v>
      </c>
      <c r="D5" s="57" t="s">
        <v>21</v>
      </c>
      <c r="E5" s="70">
        <v>0</v>
      </c>
      <c r="F5" s="76">
        <v>1128.129117259552</v>
      </c>
      <c r="G5" s="71">
        <f t="shared" si="0"/>
        <v>564.064558629776</v>
      </c>
      <c r="H5" s="72">
        <v>2.1150000000000002</v>
      </c>
      <c r="I5" s="72">
        <v>2.1213203435596288E-2</v>
      </c>
      <c r="J5" s="73">
        <v>48.727859061985377</v>
      </c>
      <c r="K5" s="73">
        <v>48.727859061985377</v>
      </c>
      <c r="L5" s="41">
        <v>1</v>
      </c>
    </row>
    <row r="6" spans="1:12">
      <c r="A6" s="4" t="s">
        <v>370</v>
      </c>
      <c r="B6" s="21" t="s">
        <v>354</v>
      </c>
      <c r="C6" s="57">
        <v>1</v>
      </c>
      <c r="D6" s="4" t="s">
        <v>21</v>
      </c>
      <c r="E6" s="27">
        <v>0</v>
      </c>
      <c r="F6" s="63">
        <v>1128.129117259552</v>
      </c>
      <c r="G6" s="31">
        <f t="shared" si="0"/>
        <v>564.064558629776</v>
      </c>
      <c r="H6" s="28">
        <v>2.7850000000000001</v>
      </c>
      <c r="I6" s="28">
        <v>7.0710678118656384E-3</v>
      </c>
      <c r="J6" s="73">
        <v>121.16338847405083</v>
      </c>
      <c r="K6" s="73">
        <v>121.16338847405083</v>
      </c>
      <c r="L6" s="41">
        <v>1</v>
      </c>
    </row>
    <row r="7" spans="1:12">
      <c r="A7" s="4" t="s">
        <v>356</v>
      </c>
      <c r="B7" s="21" t="s">
        <v>354</v>
      </c>
      <c r="C7" s="57">
        <v>1</v>
      </c>
      <c r="D7" s="4" t="s">
        <v>21</v>
      </c>
      <c r="E7" s="27">
        <v>0</v>
      </c>
      <c r="F7" s="63">
        <v>1128.129117259552</v>
      </c>
      <c r="G7" s="31">
        <f t="shared" si="0"/>
        <v>564.064558629776</v>
      </c>
      <c r="H7" s="28">
        <v>2.665</v>
      </c>
      <c r="I7" s="28">
        <v>7.0710678118653244E-3</v>
      </c>
      <c r="J7" s="73">
        <v>104.72678617354116</v>
      </c>
      <c r="K7" s="73">
        <v>104.72678617354116</v>
      </c>
      <c r="L7" s="41">
        <v>1</v>
      </c>
    </row>
    <row r="8" spans="1:12">
      <c r="A8" s="4" t="s">
        <v>364</v>
      </c>
      <c r="B8" s="21" t="s">
        <v>336</v>
      </c>
      <c r="C8" s="57">
        <v>1</v>
      </c>
      <c r="D8" s="4" t="s">
        <v>21</v>
      </c>
      <c r="E8" s="63">
        <v>1128.129117259552</v>
      </c>
      <c r="F8" s="27">
        <v>1458</v>
      </c>
      <c r="G8" s="31">
        <f t="shared" si="0"/>
        <v>1293.064558629776</v>
      </c>
      <c r="H8" s="28">
        <v>2.41</v>
      </c>
      <c r="I8" s="28">
        <v>4.2426406871192889E-2</v>
      </c>
      <c r="J8" s="73">
        <v>75.071727715989212</v>
      </c>
      <c r="K8" s="73">
        <v>75.071727715989212</v>
      </c>
      <c r="L8" s="41">
        <v>1</v>
      </c>
    </row>
    <row r="9" spans="1:12">
      <c r="A9" s="57" t="s">
        <v>358</v>
      </c>
      <c r="B9" s="68" t="s">
        <v>336</v>
      </c>
      <c r="C9" s="57">
        <v>1</v>
      </c>
      <c r="D9" s="57" t="s">
        <v>21</v>
      </c>
      <c r="E9" s="76">
        <v>1128.129117259552</v>
      </c>
      <c r="F9" s="70">
        <v>1458</v>
      </c>
      <c r="G9" s="71">
        <f t="shared" si="0"/>
        <v>1293.064558629776</v>
      </c>
      <c r="H9" s="72">
        <v>2.58</v>
      </c>
      <c r="I9" s="72">
        <v>2.8284271247461926E-2</v>
      </c>
      <c r="J9" s="73">
        <v>94.072183983207808</v>
      </c>
      <c r="K9" s="73">
        <v>94.072183983207808</v>
      </c>
      <c r="L9" s="41">
        <v>1</v>
      </c>
    </row>
    <row r="10" spans="1:12">
      <c r="A10" s="57" t="s">
        <v>366</v>
      </c>
      <c r="B10" s="68" t="s">
        <v>336</v>
      </c>
      <c r="C10" s="57">
        <v>1</v>
      </c>
      <c r="D10" s="57" t="s">
        <v>21</v>
      </c>
      <c r="E10" s="76">
        <v>1128.129117259552</v>
      </c>
      <c r="F10" s="70">
        <v>1458</v>
      </c>
      <c r="G10" s="71">
        <f t="shared" si="0"/>
        <v>1293.064558629776</v>
      </c>
      <c r="H10" s="72">
        <v>2.665</v>
      </c>
      <c r="I10" s="72">
        <v>2.12132034355966E-2</v>
      </c>
      <c r="J10" s="73">
        <v>104.72678617354116</v>
      </c>
      <c r="K10" s="73">
        <v>104.72678617354116</v>
      </c>
      <c r="L10" s="41">
        <v>1</v>
      </c>
    </row>
    <row r="11" spans="1:12">
      <c r="A11" s="4" t="s">
        <v>365</v>
      </c>
      <c r="B11" s="21" t="s">
        <v>336</v>
      </c>
      <c r="C11" s="57">
        <v>1</v>
      </c>
      <c r="D11" s="4" t="s">
        <v>21</v>
      </c>
      <c r="E11" s="63">
        <v>1128.129117259552</v>
      </c>
      <c r="F11" s="27">
        <v>1458</v>
      </c>
      <c r="G11" s="31">
        <f t="shared" si="0"/>
        <v>1293.064558629776</v>
      </c>
      <c r="H11" s="28">
        <v>2.335</v>
      </c>
      <c r="I11" s="28">
        <v>7.0710678118653244E-3</v>
      </c>
      <c r="J11" s="73">
        <v>67.61290393395862</v>
      </c>
      <c r="K11" s="73">
        <v>67.61290393395862</v>
      </c>
      <c r="L11" s="41">
        <v>1</v>
      </c>
    </row>
    <row r="12" spans="1:12">
      <c r="A12" s="57" t="s">
        <v>80</v>
      </c>
      <c r="B12" s="68" t="s">
        <v>81</v>
      </c>
      <c r="C12" s="57">
        <v>1</v>
      </c>
      <c r="D12" s="57" t="s">
        <v>53</v>
      </c>
      <c r="E12" s="70">
        <v>0</v>
      </c>
      <c r="F12" s="70">
        <v>1787</v>
      </c>
      <c r="G12" s="71">
        <f t="shared" si="0"/>
        <v>893.5</v>
      </c>
      <c r="H12" s="72">
        <v>2.5300000000000002</v>
      </c>
      <c r="I12" s="72">
        <v>5.6568542494923539E-2</v>
      </c>
      <c r="J12" s="73">
        <v>88.171641281128387</v>
      </c>
      <c r="K12" s="137">
        <f t="shared" ref="K12:K19" si="1">J12*1.1155</f>
        <v>98.355465849098707</v>
      </c>
      <c r="L12" s="41">
        <v>2</v>
      </c>
    </row>
    <row r="13" spans="1:12">
      <c r="A13" s="57" t="s">
        <v>369</v>
      </c>
      <c r="B13" s="68" t="s">
        <v>336</v>
      </c>
      <c r="C13" s="57">
        <v>1</v>
      </c>
      <c r="D13" s="57" t="s">
        <v>321</v>
      </c>
      <c r="E13" s="76">
        <v>1128.129117259552</v>
      </c>
      <c r="F13" s="70">
        <v>1458</v>
      </c>
      <c r="G13" s="71">
        <f t="shared" si="0"/>
        <v>1293.064558629776</v>
      </c>
      <c r="H13" s="72">
        <v>2.145</v>
      </c>
      <c r="I13" s="72">
        <v>3.5355339059327251E-2</v>
      </c>
      <c r="J13" s="73">
        <v>51.053362548923786</v>
      </c>
      <c r="K13" s="137">
        <f t="shared" si="1"/>
        <v>56.950025923324482</v>
      </c>
      <c r="L13" s="41">
        <v>2</v>
      </c>
    </row>
    <row r="14" spans="1:12">
      <c r="A14" s="4" t="s">
        <v>346</v>
      </c>
      <c r="B14" s="21" t="s">
        <v>336</v>
      </c>
      <c r="C14" s="57">
        <v>1</v>
      </c>
      <c r="D14" s="4" t="s">
        <v>321</v>
      </c>
      <c r="E14" s="63">
        <v>1128.129117259552</v>
      </c>
      <c r="F14" s="27">
        <v>1458</v>
      </c>
      <c r="G14" s="31">
        <f t="shared" si="0"/>
        <v>1293.064558629776</v>
      </c>
      <c r="H14" s="28">
        <v>2.4600000000000004</v>
      </c>
      <c r="I14" s="28">
        <v>2.0000000000000018E-2</v>
      </c>
      <c r="J14" s="73">
        <v>80.351724968409059</v>
      </c>
      <c r="K14" s="137">
        <f t="shared" si="1"/>
        <v>89.632349202260301</v>
      </c>
      <c r="L14" s="41">
        <v>2</v>
      </c>
    </row>
    <row r="15" spans="1:12">
      <c r="A15" s="4" t="s">
        <v>355</v>
      </c>
      <c r="B15" s="21" t="s">
        <v>354</v>
      </c>
      <c r="C15" s="57">
        <v>1</v>
      </c>
      <c r="D15" s="4" t="s">
        <v>320</v>
      </c>
      <c r="E15" s="27">
        <v>0</v>
      </c>
      <c r="F15" s="63">
        <v>1128.129117259552</v>
      </c>
      <c r="G15" s="31">
        <f t="shared" si="0"/>
        <v>564.064558629776</v>
      </c>
      <c r="H15" s="28">
        <v>2.29</v>
      </c>
      <c r="I15" s="28">
        <v>2.8284271247461926E-2</v>
      </c>
      <c r="J15" s="73">
        <v>63.395064281510365</v>
      </c>
      <c r="K15" s="137">
        <f t="shared" si="1"/>
        <v>70.717194206024814</v>
      </c>
      <c r="L15" s="41">
        <v>2</v>
      </c>
    </row>
    <row r="16" spans="1:12">
      <c r="A16" s="4" t="s">
        <v>373</v>
      </c>
      <c r="B16" s="21" t="s">
        <v>374</v>
      </c>
      <c r="C16" s="57">
        <v>1</v>
      </c>
      <c r="D16" s="4" t="s">
        <v>320</v>
      </c>
      <c r="E16" s="27">
        <v>0</v>
      </c>
      <c r="F16" s="27">
        <v>1787</v>
      </c>
      <c r="G16" s="31">
        <f t="shared" si="0"/>
        <v>893.5</v>
      </c>
      <c r="H16" s="28">
        <v>2.72</v>
      </c>
      <c r="I16" s="28">
        <v>0</v>
      </c>
      <c r="J16" s="73">
        <v>112.05289265196565</v>
      </c>
      <c r="K16" s="137">
        <f t="shared" si="1"/>
        <v>124.99500175326767</v>
      </c>
      <c r="L16" s="41">
        <v>2</v>
      </c>
    </row>
    <row r="17" spans="1:12">
      <c r="A17" s="57" t="s">
        <v>367</v>
      </c>
      <c r="B17" s="68" t="s">
        <v>336</v>
      </c>
      <c r="C17" s="57">
        <v>1</v>
      </c>
      <c r="D17" s="57" t="s">
        <v>320</v>
      </c>
      <c r="E17" s="76">
        <v>1128.129117259552</v>
      </c>
      <c r="F17" s="70">
        <v>1458</v>
      </c>
      <c r="G17" s="71">
        <f t="shared" si="0"/>
        <v>1293.064558629776</v>
      </c>
      <c r="H17" s="72">
        <v>2.2599999999999998</v>
      </c>
      <c r="I17" s="72">
        <v>4.2426406871192889E-2</v>
      </c>
      <c r="J17" s="73">
        <v>60.687456167771181</v>
      </c>
      <c r="K17" s="137">
        <f t="shared" si="1"/>
        <v>67.696857355148751</v>
      </c>
      <c r="L17" s="41">
        <v>2</v>
      </c>
    </row>
    <row r="18" spans="1:12">
      <c r="A18" s="4" t="s">
        <v>335</v>
      </c>
      <c r="B18" s="21" t="s">
        <v>336</v>
      </c>
      <c r="C18" s="57">
        <v>1</v>
      </c>
      <c r="D18" s="4" t="s">
        <v>320</v>
      </c>
      <c r="E18" s="63">
        <v>1128.129117259552</v>
      </c>
      <c r="F18" s="27">
        <v>1458</v>
      </c>
      <c r="G18" s="31">
        <f t="shared" si="0"/>
        <v>1293.064558629776</v>
      </c>
      <c r="H18" s="28">
        <v>2.4900000000000002</v>
      </c>
      <c r="I18" s="28">
        <v>2.8284271247461613E-2</v>
      </c>
      <c r="J18" s="73">
        <v>83.641119858148173</v>
      </c>
      <c r="K18" s="137">
        <f t="shared" si="1"/>
        <v>93.301669201764284</v>
      </c>
      <c r="L18" s="41">
        <v>2</v>
      </c>
    </row>
    <row r="19" spans="1:12">
      <c r="A19" s="4" t="s">
        <v>368</v>
      </c>
      <c r="B19" s="21" t="s">
        <v>336</v>
      </c>
      <c r="C19" s="57">
        <v>1</v>
      </c>
      <c r="D19" s="4" t="s">
        <v>320</v>
      </c>
      <c r="E19" s="63">
        <v>1128.129117259552</v>
      </c>
      <c r="F19" s="27">
        <v>1458</v>
      </c>
      <c r="G19" s="31">
        <f t="shared" si="0"/>
        <v>1293.064558629776</v>
      </c>
      <c r="H19" s="28">
        <v>2.415</v>
      </c>
      <c r="I19" s="28">
        <v>2.12132034355966E-2</v>
      </c>
      <c r="J19" s="73">
        <v>75.588498255635045</v>
      </c>
      <c r="K19" s="137">
        <f t="shared" si="1"/>
        <v>84.318969804160886</v>
      </c>
      <c r="L19" s="41">
        <v>2</v>
      </c>
    </row>
    <row r="20" spans="1:12">
      <c r="A20" s="57" t="s">
        <v>337</v>
      </c>
      <c r="B20" s="68" t="s">
        <v>333</v>
      </c>
      <c r="C20" s="57">
        <v>2</v>
      </c>
      <c r="D20" s="57" t="s">
        <v>325</v>
      </c>
      <c r="E20" s="70">
        <v>1458</v>
      </c>
      <c r="F20" s="70">
        <v>1787</v>
      </c>
      <c r="G20" s="71">
        <f t="shared" si="0"/>
        <v>1622.5</v>
      </c>
      <c r="H20" s="72">
        <v>2.41</v>
      </c>
      <c r="I20" s="72">
        <v>4.2426406871192889E-2</v>
      </c>
      <c r="J20" s="73">
        <v>75.071727715989212</v>
      </c>
      <c r="K20" s="73">
        <v>75.071727715989212</v>
      </c>
      <c r="L20" s="41">
        <v>1</v>
      </c>
    </row>
    <row r="21" spans="1:12">
      <c r="A21" s="4" t="s">
        <v>332</v>
      </c>
      <c r="B21" s="21" t="s">
        <v>333</v>
      </c>
      <c r="C21" s="57">
        <v>2</v>
      </c>
      <c r="D21" s="4" t="s">
        <v>325</v>
      </c>
      <c r="E21" s="27">
        <v>1458</v>
      </c>
      <c r="F21" s="27">
        <v>1787</v>
      </c>
      <c r="G21" s="31">
        <f t="shared" si="0"/>
        <v>1622.5</v>
      </c>
      <c r="H21" s="28">
        <v>2.5949999999999998</v>
      </c>
      <c r="I21" s="28">
        <v>3.5355339059327563E-2</v>
      </c>
      <c r="J21" s="73">
        <v>95.894714131452233</v>
      </c>
      <c r="K21" s="73">
        <v>95.894714131452233</v>
      </c>
      <c r="L21" s="41">
        <v>1</v>
      </c>
    </row>
    <row r="22" spans="1:12">
      <c r="A22" s="4" t="s">
        <v>342</v>
      </c>
      <c r="B22" s="21" t="s">
        <v>333</v>
      </c>
      <c r="C22" s="57">
        <v>2</v>
      </c>
      <c r="D22" s="4" t="s">
        <v>325</v>
      </c>
      <c r="E22" s="27">
        <v>1458</v>
      </c>
      <c r="F22" s="27">
        <v>1787</v>
      </c>
      <c r="G22" s="31">
        <f t="shared" si="0"/>
        <v>1622.5</v>
      </c>
      <c r="H22" s="28">
        <v>2.58</v>
      </c>
      <c r="I22" s="28">
        <v>1.4142135623730963E-2</v>
      </c>
      <c r="J22" s="73">
        <v>94.072183983207808</v>
      </c>
      <c r="K22" s="73">
        <v>94.072183983207808</v>
      </c>
      <c r="L22" s="41">
        <v>1</v>
      </c>
    </row>
    <row r="23" spans="1:12">
      <c r="A23" s="57" t="s">
        <v>351</v>
      </c>
      <c r="B23" s="68" t="s">
        <v>333</v>
      </c>
      <c r="C23" s="57">
        <v>2</v>
      </c>
      <c r="D23" s="57" t="s">
        <v>325</v>
      </c>
      <c r="E23" s="70">
        <v>1458</v>
      </c>
      <c r="F23" s="70">
        <v>1787</v>
      </c>
      <c r="G23" s="71">
        <f t="shared" si="0"/>
        <v>1622.5</v>
      </c>
      <c r="H23" s="72">
        <v>2.6349999999999998</v>
      </c>
      <c r="I23" s="72">
        <v>7.0710678118656384E-3</v>
      </c>
      <c r="J23" s="73">
        <v>100.87507037316401</v>
      </c>
      <c r="K23" s="73">
        <v>100.87507037316401</v>
      </c>
      <c r="L23" s="41">
        <v>1</v>
      </c>
    </row>
    <row r="24" spans="1:12">
      <c r="A24" s="57" t="s">
        <v>352</v>
      </c>
      <c r="B24" s="68" t="s">
        <v>353</v>
      </c>
      <c r="C24" s="57">
        <v>2</v>
      </c>
      <c r="D24" s="57" t="s">
        <v>325</v>
      </c>
      <c r="E24" s="70">
        <v>2116</v>
      </c>
      <c r="F24" s="70">
        <v>2446</v>
      </c>
      <c r="G24" s="71">
        <f t="shared" si="0"/>
        <v>2281</v>
      </c>
      <c r="H24" s="72">
        <v>2.29</v>
      </c>
      <c r="I24" s="72">
        <v>4.2426406871192889E-2</v>
      </c>
      <c r="J24" s="73">
        <v>63.395064281510365</v>
      </c>
      <c r="K24" s="73">
        <v>63.395064281510365</v>
      </c>
      <c r="L24" s="41">
        <v>1</v>
      </c>
    </row>
    <row r="25" spans="1:12">
      <c r="A25" s="4" t="s">
        <v>340</v>
      </c>
      <c r="B25" s="21" t="s">
        <v>333</v>
      </c>
      <c r="C25" s="57">
        <v>2</v>
      </c>
      <c r="D25" s="4" t="s">
        <v>21</v>
      </c>
      <c r="E25" s="27">
        <v>1458</v>
      </c>
      <c r="F25" s="27">
        <v>1787</v>
      </c>
      <c r="G25" s="31">
        <f t="shared" si="0"/>
        <v>1622.5</v>
      </c>
      <c r="H25" s="28">
        <v>2.4249999999999998</v>
      </c>
      <c r="I25" s="28">
        <v>3.5355339059327563E-2</v>
      </c>
      <c r="J25" s="73">
        <v>76.629478348117118</v>
      </c>
      <c r="K25" s="73">
        <v>76.629478348117118</v>
      </c>
      <c r="L25" s="41">
        <v>1</v>
      </c>
    </row>
    <row r="26" spans="1:12">
      <c r="A26" s="4" t="s">
        <v>343</v>
      </c>
      <c r="B26" s="21" t="s">
        <v>333</v>
      </c>
      <c r="C26" s="57">
        <v>2</v>
      </c>
      <c r="D26" s="4" t="s">
        <v>21</v>
      </c>
      <c r="E26" s="27">
        <v>1458</v>
      </c>
      <c r="F26" s="27">
        <v>1787</v>
      </c>
      <c r="G26" s="31">
        <f t="shared" si="0"/>
        <v>1622.5</v>
      </c>
      <c r="H26" s="28">
        <v>2.31</v>
      </c>
      <c r="I26" s="28">
        <v>0</v>
      </c>
      <c r="J26" s="73">
        <v>65.246264663379819</v>
      </c>
      <c r="K26" s="73">
        <v>65.246264663379819</v>
      </c>
      <c r="L26" s="41">
        <v>1</v>
      </c>
    </row>
    <row r="27" spans="1:12">
      <c r="A27" s="4" t="s">
        <v>339</v>
      </c>
      <c r="B27" s="21" t="s">
        <v>333</v>
      </c>
      <c r="C27" s="57">
        <v>2</v>
      </c>
      <c r="D27" s="4" t="s">
        <v>21</v>
      </c>
      <c r="E27" s="27">
        <v>1458</v>
      </c>
      <c r="F27" s="27">
        <v>1787</v>
      </c>
      <c r="G27" s="31">
        <f t="shared" si="0"/>
        <v>1622.5</v>
      </c>
      <c r="H27" s="28">
        <v>2.57</v>
      </c>
      <c r="I27" s="28">
        <v>0</v>
      </c>
      <c r="J27" s="73">
        <v>92.870682728331374</v>
      </c>
      <c r="K27" s="73">
        <v>92.870682728331374</v>
      </c>
      <c r="L27" s="41">
        <v>1</v>
      </c>
    </row>
    <row r="28" spans="1:12">
      <c r="A28" s="57" t="s">
        <v>338</v>
      </c>
      <c r="B28" s="68" t="s">
        <v>333</v>
      </c>
      <c r="C28" s="57">
        <v>2</v>
      </c>
      <c r="D28" s="57" t="s">
        <v>21</v>
      </c>
      <c r="E28" s="70">
        <v>1458</v>
      </c>
      <c r="F28" s="70">
        <v>1787</v>
      </c>
      <c r="G28" s="71">
        <f t="shared" si="0"/>
        <v>1622.5</v>
      </c>
      <c r="H28" s="72">
        <v>2.17</v>
      </c>
      <c r="I28" s="72">
        <v>0</v>
      </c>
      <c r="J28" s="73">
        <v>53.04955180141981</v>
      </c>
      <c r="K28" s="73">
        <v>53.04955180141981</v>
      </c>
      <c r="L28" s="41">
        <v>1</v>
      </c>
    </row>
    <row r="29" spans="1:12">
      <c r="A29" s="4" t="s">
        <v>328</v>
      </c>
      <c r="B29" s="21" t="s">
        <v>327</v>
      </c>
      <c r="C29" s="57">
        <v>2</v>
      </c>
      <c r="D29" s="4" t="s">
        <v>21</v>
      </c>
      <c r="E29" s="27">
        <v>1787</v>
      </c>
      <c r="F29" s="27">
        <v>2116</v>
      </c>
      <c r="G29" s="31">
        <f t="shared" si="0"/>
        <v>1951.5</v>
      </c>
      <c r="H29" s="28">
        <v>2.5549999999999997</v>
      </c>
      <c r="I29" s="28">
        <v>3.5355339059327563E-2</v>
      </c>
      <c r="J29" s="73">
        <v>91.088572026319866</v>
      </c>
      <c r="K29" s="73">
        <v>91.088572026319866</v>
      </c>
      <c r="L29" s="41">
        <v>1</v>
      </c>
    </row>
    <row r="30" spans="1:12">
      <c r="A30" s="4" t="s">
        <v>350</v>
      </c>
      <c r="B30" s="21" t="s">
        <v>327</v>
      </c>
      <c r="C30" s="57">
        <v>2</v>
      </c>
      <c r="D30" s="4" t="s">
        <v>21</v>
      </c>
      <c r="E30" s="27">
        <v>1787</v>
      </c>
      <c r="F30" s="27">
        <v>2116</v>
      </c>
      <c r="G30" s="31">
        <f t="shared" si="0"/>
        <v>1951.5</v>
      </c>
      <c r="H30" s="28">
        <v>2.2850000000000001</v>
      </c>
      <c r="I30" s="28">
        <v>7.0710678118656384E-3</v>
      </c>
      <c r="J30" s="73">
        <v>62.938057749963988</v>
      </c>
      <c r="K30" s="73">
        <v>62.938057749963988</v>
      </c>
      <c r="L30" s="41">
        <v>1</v>
      </c>
    </row>
    <row r="31" spans="1:12">
      <c r="A31" s="4" t="s">
        <v>329</v>
      </c>
      <c r="B31" s="21" t="s">
        <v>327</v>
      </c>
      <c r="C31" s="57">
        <v>2</v>
      </c>
      <c r="D31" s="4" t="s">
        <v>330</v>
      </c>
      <c r="E31" s="27">
        <v>1787</v>
      </c>
      <c r="F31" s="27">
        <v>2116</v>
      </c>
      <c r="G31" s="31">
        <f t="shared" si="0"/>
        <v>1951.5</v>
      </c>
      <c r="J31" s="73"/>
    </row>
    <row r="32" spans="1:12">
      <c r="A32" s="4" t="s">
        <v>84</v>
      </c>
      <c r="B32" s="21" t="s">
        <v>121</v>
      </c>
      <c r="C32" s="57">
        <v>2</v>
      </c>
      <c r="D32" s="4" t="s">
        <v>53</v>
      </c>
      <c r="E32" s="27">
        <v>2446</v>
      </c>
      <c r="F32" s="27">
        <v>2775</v>
      </c>
      <c r="G32" s="31">
        <f t="shared" si="0"/>
        <v>2610.5</v>
      </c>
      <c r="H32" s="28">
        <v>2.54</v>
      </c>
      <c r="I32" s="28">
        <v>5.6568542494923851E-2</v>
      </c>
      <c r="J32" s="73">
        <v>89.330466510741147</v>
      </c>
      <c r="K32" s="137">
        <f t="shared" ref="K32:K42" si="2">J32*1.1155</f>
        <v>99.648135392731746</v>
      </c>
      <c r="L32" s="41">
        <v>2</v>
      </c>
    </row>
    <row r="33" spans="1:12">
      <c r="A33" s="57" t="s">
        <v>334</v>
      </c>
      <c r="B33" s="68" t="s">
        <v>333</v>
      </c>
      <c r="C33" s="57">
        <v>2</v>
      </c>
      <c r="D33" s="57" t="s">
        <v>321</v>
      </c>
      <c r="E33" s="70">
        <v>1458</v>
      </c>
      <c r="F33" s="70">
        <v>1787</v>
      </c>
      <c r="G33" s="71">
        <f t="shared" si="0"/>
        <v>1622.5</v>
      </c>
      <c r="H33" s="72">
        <v>2.5499999999999998</v>
      </c>
      <c r="I33" s="72">
        <v>5.6568542494923851E-2</v>
      </c>
      <c r="J33" s="73">
        <v>90.499878727120972</v>
      </c>
      <c r="K33" s="137">
        <f t="shared" si="2"/>
        <v>100.95261472010344</v>
      </c>
      <c r="L33" s="41">
        <v>2</v>
      </c>
    </row>
    <row r="34" spans="1:12">
      <c r="A34" s="57" t="s">
        <v>349</v>
      </c>
      <c r="B34" s="68" t="s">
        <v>333</v>
      </c>
      <c r="C34" s="57">
        <v>2</v>
      </c>
      <c r="D34" s="57" t="s">
        <v>321</v>
      </c>
      <c r="E34" s="70">
        <v>1458</v>
      </c>
      <c r="F34" s="70">
        <v>1787</v>
      </c>
      <c r="G34" s="71">
        <f t="shared" si="0"/>
        <v>1622.5</v>
      </c>
      <c r="H34" s="72">
        <v>2.3899999999999997</v>
      </c>
      <c r="I34" s="72">
        <v>1.4142135623730963E-2</v>
      </c>
      <c r="J34" s="73">
        <v>73.029285584602718</v>
      </c>
      <c r="K34" s="137">
        <f t="shared" si="2"/>
        <v>81.464168069624321</v>
      </c>
      <c r="L34" s="41">
        <v>2</v>
      </c>
    </row>
    <row r="35" spans="1:12">
      <c r="A35" s="4" t="s">
        <v>377</v>
      </c>
      <c r="B35" s="21" t="s">
        <v>333</v>
      </c>
      <c r="C35" s="57">
        <v>2</v>
      </c>
      <c r="D35" s="4" t="s">
        <v>321</v>
      </c>
      <c r="E35" s="27">
        <v>1458</v>
      </c>
      <c r="F35" s="27">
        <v>1787</v>
      </c>
      <c r="G35" s="31">
        <f t="shared" si="0"/>
        <v>1622.5</v>
      </c>
      <c r="H35" s="28">
        <v>2.7850000000000001</v>
      </c>
      <c r="I35" s="28">
        <v>7.0710678118656384E-3</v>
      </c>
      <c r="J35" s="73">
        <v>121.16338847405083</v>
      </c>
      <c r="K35" s="137">
        <f t="shared" si="2"/>
        <v>135.1577598428037</v>
      </c>
      <c r="L35" s="41">
        <v>2</v>
      </c>
    </row>
    <row r="36" spans="1:12">
      <c r="A36" s="57" t="s">
        <v>331</v>
      </c>
      <c r="B36" s="68" t="s">
        <v>327</v>
      </c>
      <c r="C36" s="57">
        <v>2</v>
      </c>
      <c r="D36" s="57" t="s">
        <v>321</v>
      </c>
      <c r="E36" s="70">
        <v>1787</v>
      </c>
      <c r="F36" s="70">
        <v>2116</v>
      </c>
      <c r="G36" s="71">
        <f t="shared" si="0"/>
        <v>1951.5</v>
      </c>
      <c r="H36" s="72">
        <v>2.355</v>
      </c>
      <c r="I36" s="72">
        <v>4.9497474683058526E-2</v>
      </c>
      <c r="J36" s="73">
        <v>69.548844183905089</v>
      </c>
      <c r="K36" s="137">
        <f t="shared" si="2"/>
        <v>77.581735687146121</v>
      </c>
      <c r="L36" s="41">
        <v>2</v>
      </c>
    </row>
    <row r="37" spans="1:12">
      <c r="A37" s="4" t="s">
        <v>348</v>
      </c>
      <c r="B37" s="21" t="s">
        <v>327</v>
      </c>
      <c r="C37" s="57">
        <v>2</v>
      </c>
      <c r="D37" s="4" t="s">
        <v>321</v>
      </c>
      <c r="E37" s="27">
        <v>1787</v>
      </c>
      <c r="F37" s="27">
        <v>2116</v>
      </c>
      <c r="G37" s="31">
        <f t="shared" si="0"/>
        <v>1951.5</v>
      </c>
      <c r="H37" s="28">
        <v>2.41</v>
      </c>
      <c r="I37" s="28">
        <v>2.8284271247461926E-2</v>
      </c>
      <c r="J37" s="73">
        <v>75.071727715989212</v>
      </c>
      <c r="K37" s="137">
        <f t="shared" si="2"/>
        <v>83.742512267185958</v>
      </c>
      <c r="L37" s="41">
        <v>2</v>
      </c>
    </row>
    <row r="38" spans="1:12">
      <c r="A38" s="57" t="s">
        <v>347</v>
      </c>
      <c r="B38" s="68" t="s">
        <v>327</v>
      </c>
      <c r="C38" s="57">
        <v>2</v>
      </c>
      <c r="D38" s="57" t="s">
        <v>321</v>
      </c>
      <c r="E38" s="70">
        <v>1787</v>
      </c>
      <c r="F38" s="70">
        <v>2116</v>
      </c>
      <c r="G38" s="71">
        <f t="shared" si="0"/>
        <v>1951.5</v>
      </c>
      <c r="H38" s="72">
        <v>2.39</v>
      </c>
      <c r="I38" s="72">
        <v>0</v>
      </c>
      <c r="J38" s="73">
        <v>73.029285584602718</v>
      </c>
      <c r="K38" s="137">
        <f t="shared" si="2"/>
        <v>81.464168069624321</v>
      </c>
      <c r="L38" s="41">
        <v>2</v>
      </c>
    </row>
    <row r="39" spans="1:12">
      <c r="A39" s="57" t="s">
        <v>376</v>
      </c>
      <c r="B39" s="68" t="s">
        <v>333</v>
      </c>
      <c r="C39" s="57">
        <v>2</v>
      </c>
      <c r="D39" s="57" t="s">
        <v>320</v>
      </c>
      <c r="E39" s="70">
        <v>1458</v>
      </c>
      <c r="F39" s="70">
        <v>1787</v>
      </c>
      <c r="G39" s="71">
        <f t="shared" si="0"/>
        <v>1622.5</v>
      </c>
      <c r="H39" s="72">
        <v>2.59</v>
      </c>
      <c r="I39" s="72">
        <v>5.6568542494923851E-2</v>
      </c>
      <c r="J39" s="73">
        <v>95.28449116458566</v>
      </c>
      <c r="K39" s="137">
        <f t="shared" si="2"/>
        <v>106.2898498940953</v>
      </c>
      <c r="L39" s="41">
        <v>2</v>
      </c>
    </row>
    <row r="40" spans="1:12">
      <c r="A40" s="57" t="s">
        <v>345</v>
      </c>
      <c r="B40" s="68" t="s">
        <v>333</v>
      </c>
      <c r="C40" s="57">
        <v>2</v>
      </c>
      <c r="D40" s="57" t="s">
        <v>320</v>
      </c>
      <c r="E40" s="70">
        <v>1458</v>
      </c>
      <c r="F40" s="70">
        <v>1787</v>
      </c>
      <c r="G40" s="71">
        <f t="shared" si="0"/>
        <v>1622.5</v>
      </c>
      <c r="H40" s="72">
        <v>2.54</v>
      </c>
      <c r="I40" s="72">
        <v>2.8284271247461926E-2</v>
      </c>
      <c r="J40" s="73">
        <v>89.330466510741147</v>
      </c>
      <c r="K40" s="137">
        <f t="shared" si="2"/>
        <v>99.648135392731746</v>
      </c>
      <c r="L40" s="41">
        <v>2</v>
      </c>
    </row>
    <row r="41" spans="1:12">
      <c r="A41" s="4" t="s">
        <v>344</v>
      </c>
      <c r="B41" s="21" t="s">
        <v>333</v>
      </c>
      <c r="C41" s="57">
        <v>2</v>
      </c>
      <c r="D41" s="4" t="s">
        <v>320</v>
      </c>
      <c r="E41" s="27">
        <v>1458</v>
      </c>
      <c r="F41" s="27">
        <v>1787</v>
      </c>
      <c r="G41" s="31">
        <f t="shared" si="0"/>
        <v>1622.5</v>
      </c>
      <c r="H41" s="28">
        <v>2.6850000000000001</v>
      </c>
      <c r="I41" s="28">
        <v>7.0710678118653244E-3</v>
      </c>
      <c r="J41" s="73">
        <v>107.35087780936044</v>
      </c>
      <c r="K41" s="137">
        <f t="shared" si="2"/>
        <v>119.74990419634156</v>
      </c>
      <c r="L41" s="41">
        <v>2</v>
      </c>
    </row>
    <row r="42" spans="1:12">
      <c r="A42" s="4" t="s">
        <v>341</v>
      </c>
      <c r="B42" s="21" t="s">
        <v>333</v>
      </c>
      <c r="C42" s="57">
        <v>2</v>
      </c>
      <c r="D42" s="4" t="s">
        <v>320</v>
      </c>
      <c r="E42" s="27">
        <v>1458</v>
      </c>
      <c r="F42" s="27">
        <v>1787</v>
      </c>
      <c r="G42" s="31">
        <f t="shared" si="0"/>
        <v>1622.5</v>
      </c>
      <c r="H42" s="28">
        <v>2.38</v>
      </c>
      <c r="I42" s="28">
        <v>0</v>
      </c>
      <c r="J42" s="73">
        <v>72.022754661441738</v>
      </c>
      <c r="K42" s="137">
        <f t="shared" si="2"/>
        <v>80.341382824838249</v>
      </c>
      <c r="L42" s="41">
        <v>2</v>
      </c>
    </row>
    <row r="43" spans="1:12">
      <c r="A43" s="4" t="s">
        <v>359</v>
      </c>
      <c r="B43" s="21" t="s">
        <v>360</v>
      </c>
      <c r="C43" s="54">
        <v>3</v>
      </c>
      <c r="D43" s="4" t="s">
        <v>16</v>
      </c>
      <c r="E43" s="27">
        <v>2775</v>
      </c>
      <c r="F43" s="27">
        <v>3104</v>
      </c>
      <c r="G43" s="31">
        <f t="shared" si="0"/>
        <v>2939.5</v>
      </c>
      <c r="H43" s="28">
        <v>2.44</v>
      </c>
      <c r="I43" s="28">
        <v>2.8284271247461926E-2</v>
      </c>
      <c r="J43" s="73">
        <v>78.20964690656038</v>
      </c>
      <c r="K43" s="73">
        <v>78.20964690656038</v>
      </c>
      <c r="L43" s="41">
        <v>1</v>
      </c>
    </row>
    <row r="44" spans="1:12">
      <c r="A44" s="57" t="s">
        <v>439</v>
      </c>
      <c r="B44" s="68" t="s">
        <v>438</v>
      </c>
      <c r="C44" s="54">
        <v>3</v>
      </c>
      <c r="D44" s="57" t="s">
        <v>16</v>
      </c>
      <c r="E44" s="70">
        <v>3434</v>
      </c>
      <c r="F44" s="70">
        <v>3763</v>
      </c>
      <c r="G44" s="71">
        <f t="shared" si="0"/>
        <v>3598.5</v>
      </c>
      <c r="H44" s="72">
        <v>2.5099999999999998</v>
      </c>
      <c r="I44" s="72">
        <v>4.2426406871192889E-2</v>
      </c>
      <c r="J44" s="73">
        <v>85.885533573899892</v>
      </c>
      <c r="K44" s="73">
        <v>85.885533573899892</v>
      </c>
      <c r="L44" s="41">
        <v>1</v>
      </c>
    </row>
    <row r="45" spans="1:12">
      <c r="A45" s="57" t="s">
        <v>362</v>
      </c>
      <c r="B45" s="68" t="s">
        <v>363</v>
      </c>
      <c r="C45" s="54">
        <v>3</v>
      </c>
      <c r="D45" s="57" t="s">
        <v>21</v>
      </c>
      <c r="E45" s="70">
        <v>4422</v>
      </c>
      <c r="F45" s="70">
        <v>4751</v>
      </c>
      <c r="G45" s="71">
        <f t="shared" si="0"/>
        <v>4586.5</v>
      </c>
      <c r="H45" s="72">
        <v>2.5149999999999997</v>
      </c>
      <c r="I45" s="72">
        <v>2.1213203435596288E-2</v>
      </c>
      <c r="J45" s="73">
        <v>86.453134685954439</v>
      </c>
      <c r="K45" s="73">
        <v>86.453134685954439</v>
      </c>
      <c r="L45" s="41">
        <v>1</v>
      </c>
    </row>
    <row r="46" spans="1:12">
      <c r="A46" s="57" t="s">
        <v>494</v>
      </c>
      <c r="B46" s="68" t="s">
        <v>360</v>
      </c>
      <c r="C46" s="54">
        <v>3</v>
      </c>
      <c r="D46" s="57" t="s">
        <v>60</v>
      </c>
      <c r="E46" s="70">
        <v>2775</v>
      </c>
      <c r="F46" s="70">
        <v>3104</v>
      </c>
      <c r="G46" s="71">
        <f t="shared" si="0"/>
        <v>2939.5</v>
      </c>
      <c r="H46" s="72">
        <v>2.5350000000000001</v>
      </c>
      <c r="I46" s="72">
        <v>7.0710678118656384E-3</v>
      </c>
      <c r="J46" s="73">
        <v>88.749733934701709</v>
      </c>
      <c r="K46" s="73">
        <v>88.749733934701709</v>
      </c>
    </row>
    <row r="47" spans="1:12">
      <c r="A47" s="4" t="s">
        <v>495</v>
      </c>
      <c r="B47" s="21" t="s">
        <v>360</v>
      </c>
      <c r="C47" s="54">
        <v>3</v>
      </c>
      <c r="D47" s="4" t="s">
        <v>22</v>
      </c>
      <c r="E47" s="27">
        <v>2775</v>
      </c>
      <c r="F47" s="27">
        <v>3104</v>
      </c>
      <c r="G47" s="31">
        <f t="shared" si="0"/>
        <v>2939.5</v>
      </c>
      <c r="H47" s="28">
        <v>2.59</v>
      </c>
      <c r="I47" s="28">
        <v>1.4142135623730963E-2</v>
      </c>
      <c r="J47" s="73">
        <v>95.28449116458566</v>
      </c>
      <c r="K47" s="137">
        <f>J47*1.1155</f>
        <v>106.2898498940953</v>
      </c>
      <c r="L47" s="41">
        <v>2</v>
      </c>
    </row>
    <row r="48" spans="1:12">
      <c r="A48" s="4" t="s">
        <v>361</v>
      </c>
      <c r="B48" s="21" t="s">
        <v>360</v>
      </c>
      <c r="C48" s="54">
        <v>3</v>
      </c>
      <c r="D48" s="4" t="s">
        <v>321</v>
      </c>
      <c r="E48" s="27">
        <v>2775</v>
      </c>
      <c r="F48" s="27">
        <v>3104</v>
      </c>
      <c r="G48" s="31">
        <f t="shared" si="0"/>
        <v>2939.5</v>
      </c>
      <c r="H48" s="28">
        <v>2.57</v>
      </c>
      <c r="I48" s="28">
        <v>0</v>
      </c>
      <c r="J48" s="73">
        <v>92.870682728331374</v>
      </c>
      <c r="K48" s="137">
        <f>J48*1.1155</f>
        <v>103.59724658345364</v>
      </c>
      <c r="L48" s="41">
        <v>2</v>
      </c>
    </row>
    <row r="49" spans="1:12">
      <c r="A49" s="57" t="s">
        <v>381</v>
      </c>
      <c r="B49" s="68" t="s">
        <v>363</v>
      </c>
      <c r="C49" s="54">
        <v>3</v>
      </c>
      <c r="D49" s="57" t="s">
        <v>23</v>
      </c>
      <c r="E49" s="70">
        <v>4422</v>
      </c>
      <c r="F49" s="70">
        <v>4751</v>
      </c>
      <c r="G49" s="71">
        <f t="shared" si="0"/>
        <v>4586.5</v>
      </c>
      <c r="H49" s="72">
        <v>2.46</v>
      </c>
      <c r="I49" s="72">
        <v>5.6568542494923851E-2</v>
      </c>
      <c r="J49" s="73">
        <v>80.351724968409059</v>
      </c>
      <c r="K49" s="137">
        <f>J49*1.1155</f>
        <v>89.632349202260301</v>
      </c>
      <c r="L49" s="41">
        <v>2</v>
      </c>
    </row>
    <row r="50" spans="1:12">
      <c r="A50" s="57" t="s">
        <v>111</v>
      </c>
      <c r="B50" s="68" t="s">
        <v>123</v>
      </c>
      <c r="C50" s="57">
        <v>4</v>
      </c>
      <c r="D50" s="57" t="s">
        <v>94</v>
      </c>
      <c r="E50" s="70">
        <v>4751</v>
      </c>
      <c r="F50" s="70">
        <v>5081</v>
      </c>
      <c r="G50" s="71">
        <f t="shared" si="0"/>
        <v>4916</v>
      </c>
      <c r="H50" s="72">
        <v>1.8900000000000001</v>
      </c>
      <c r="I50" s="72">
        <v>0.11313708498984755</v>
      </c>
      <c r="J50" s="73">
        <v>33.580609294372231</v>
      </c>
      <c r="K50" s="73">
        <v>33.580609294372231</v>
      </c>
      <c r="L50" s="41">
        <v>1</v>
      </c>
    </row>
    <row r="51" spans="1:12">
      <c r="A51" s="4" t="s">
        <v>112</v>
      </c>
      <c r="B51" s="21" t="s">
        <v>123</v>
      </c>
      <c r="C51" s="57">
        <v>4</v>
      </c>
      <c r="D51" s="4" t="s">
        <v>94</v>
      </c>
      <c r="E51" s="27">
        <v>4751</v>
      </c>
      <c r="F51" s="27">
        <v>5081</v>
      </c>
      <c r="G51" s="31">
        <f t="shared" si="0"/>
        <v>4916</v>
      </c>
      <c r="H51" s="28">
        <v>2.76</v>
      </c>
      <c r="I51" s="28">
        <v>2.8284271247461613E-2</v>
      </c>
      <c r="J51" s="73">
        <v>117.60047113688682</v>
      </c>
      <c r="K51" s="73">
        <v>117.60047113688682</v>
      </c>
      <c r="L51" s="41">
        <v>1</v>
      </c>
    </row>
    <row r="52" spans="1:12">
      <c r="A52" s="4" t="s">
        <v>113</v>
      </c>
      <c r="B52" s="21" t="s">
        <v>123</v>
      </c>
      <c r="C52" s="57">
        <v>4</v>
      </c>
      <c r="D52" s="4" t="s">
        <v>94</v>
      </c>
      <c r="E52" s="27">
        <v>4751</v>
      </c>
      <c r="F52" s="27">
        <v>5081</v>
      </c>
      <c r="G52" s="31">
        <f t="shared" si="0"/>
        <v>4916</v>
      </c>
      <c r="H52" s="28">
        <v>2.38</v>
      </c>
      <c r="I52" s="28">
        <v>1.4142135623730963E-2</v>
      </c>
      <c r="J52" s="73">
        <v>72.022754661441738</v>
      </c>
      <c r="K52" s="73">
        <v>72.022754661441738</v>
      </c>
      <c r="L52" s="41">
        <v>1</v>
      </c>
    </row>
    <row r="53" spans="1:12">
      <c r="A53" s="4" t="s">
        <v>117</v>
      </c>
      <c r="B53" s="21" t="s">
        <v>123</v>
      </c>
      <c r="C53" s="57">
        <v>4</v>
      </c>
      <c r="D53" s="4" t="s">
        <v>94</v>
      </c>
      <c r="E53" s="27">
        <v>4751</v>
      </c>
      <c r="F53" s="27">
        <v>5081</v>
      </c>
      <c r="G53" s="31">
        <f t="shared" si="0"/>
        <v>4916</v>
      </c>
      <c r="H53" s="28">
        <v>2.5</v>
      </c>
      <c r="I53" s="28">
        <v>0</v>
      </c>
      <c r="J53" s="73">
        <v>84.758142159370664</v>
      </c>
      <c r="K53" s="73">
        <v>84.758142159370664</v>
      </c>
      <c r="L53" s="41">
        <v>1</v>
      </c>
    </row>
    <row r="54" spans="1:12">
      <c r="A54" s="4" t="s">
        <v>379</v>
      </c>
      <c r="B54" s="21" t="s">
        <v>123</v>
      </c>
      <c r="C54" s="57">
        <v>4</v>
      </c>
      <c r="D54" s="4" t="s">
        <v>94</v>
      </c>
      <c r="E54" s="27">
        <v>4751</v>
      </c>
      <c r="F54" s="27">
        <v>5081</v>
      </c>
      <c r="G54" s="31">
        <f t="shared" si="0"/>
        <v>4916</v>
      </c>
      <c r="J54" s="73"/>
      <c r="K54" s="73"/>
      <c r="L54" s="41">
        <v>1</v>
      </c>
    </row>
    <row r="55" spans="1:12">
      <c r="A55" s="4" t="s">
        <v>384</v>
      </c>
      <c r="B55" s="21" t="s">
        <v>385</v>
      </c>
      <c r="C55" s="57">
        <v>4</v>
      </c>
      <c r="D55" s="4" t="s">
        <v>94</v>
      </c>
      <c r="E55" s="27">
        <v>4751</v>
      </c>
      <c r="F55" s="27">
        <v>5081</v>
      </c>
      <c r="G55" s="31">
        <f t="shared" si="0"/>
        <v>4916</v>
      </c>
      <c r="H55" s="28">
        <v>2.6</v>
      </c>
      <c r="I55" s="28">
        <v>1.0000000000000009E-2</v>
      </c>
      <c r="J55" s="73">
        <v>96.507659172657284</v>
      </c>
      <c r="K55" s="73">
        <v>96.507659172657284</v>
      </c>
      <c r="L55" s="41">
        <v>1</v>
      </c>
    </row>
    <row r="56" spans="1:12">
      <c r="A56" s="4" t="s">
        <v>411</v>
      </c>
      <c r="B56" s="21" t="s">
        <v>410</v>
      </c>
      <c r="C56" s="57">
        <v>4</v>
      </c>
      <c r="D56" s="62" t="s">
        <v>94</v>
      </c>
      <c r="E56" s="27">
        <v>5081</v>
      </c>
      <c r="F56" s="27">
        <v>5410</v>
      </c>
      <c r="G56" s="31">
        <f t="shared" si="0"/>
        <v>5245.5</v>
      </c>
      <c r="H56" s="28">
        <v>2.5049999999999999</v>
      </c>
      <c r="I56" s="28">
        <v>7.0710678118653244E-3</v>
      </c>
      <c r="J56" s="73">
        <v>85.32053833106356</v>
      </c>
      <c r="K56" s="73">
        <v>85.32053833106356</v>
      </c>
      <c r="L56" s="41">
        <v>1</v>
      </c>
    </row>
    <row r="57" spans="1:12">
      <c r="A57" s="4" t="s">
        <v>116</v>
      </c>
      <c r="B57" s="21" t="s">
        <v>123</v>
      </c>
      <c r="C57" s="57">
        <v>4</v>
      </c>
      <c r="D57" s="4" t="s">
        <v>22</v>
      </c>
      <c r="E57" s="27">
        <v>4751</v>
      </c>
      <c r="F57" s="27">
        <v>5081</v>
      </c>
      <c r="G57" s="31">
        <f t="shared" si="0"/>
        <v>4916</v>
      </c>
      <c r="H57" s="28">
        <v>2.3849999999999998</v>
      </c>
      <c r="I57" s="28">
        <v>7.0710678118656384E-3</v>
      </c>
      <c r="J57" s="73">
        <v>72.524801526782966</v>
      </c>
      <c r="K57" s="137">
        <f t="shared" ref="K57:K64" si="3">J57*1.1155</f>
        <v>80.901416103126394</v>
      </c>
      <c r="L57" s="41">
        <v>2</v>
      </c>
    </row>
    <row r="58" spans="1:12">
      <c r="A58" s="57" t="s">
        <v>450</v>
      </c>
      <c r="B58" s="68" t="s">
        <v>410</v>
      </c>
      <c r="C58" s="57">
        <v>4</v>
      </c>
      <c r="D58" s="57" t="s">
        <v>22</v>
      </c>
      <c r="E58" s="70">
        <v>5081</v>
      </c>
      <c r="F58" s="70">
        <v>5410</v>
      </c>
      <c r="G58" s="71">
        <f t="shared" si="0"/>
        <v>5245.5</v>
      </c>
      <c r="H58" s="72">
        <v>2.29</v>
      </c>
      <c r="I58" s="72">
        <v>4.2426406871192889E-2</v>
      </c>
      <c r="J58" s="73">
        <v>63.395064281510365</v>
      </c>
      <c r="K58" s="137">
        <f t="shared" si="3"/>
        <v>70.717194206024814</v>
      </c>
      <c r="L58" s="41">
        <v>2</v>
      </c>
    </row>
    <row r="59" spans="1:12">
      <c r="A59" s="4" t="s">
        <v>114</v>
      </c>
      <c r="B59" s="21" t="s">
        <v>123</v>
      </c>
      <c r="C59" s="57">
        <v>4</v>
      </c>
      <c r="D59" s="4" t="s">
        <v>23</v>
      </c>
      <c r="E59" s="27">
        <v>4751</v>
      </c>
      <c r="F59" s="27">
        <v>5081</v>
      </c>
      <c r="G59" s="31">
        <f t="shared" si="0"/>
        <v>4916</v>
      </c>
      <c r="H59" s="28">
        <v>2.313333333333333</v>
      </c>
      <c r="I59" s="28">
        <v>4.5092497528228866E-2</v>
      </c>
      <c r="J59" s="73">
        <v>65.558422390302923</v>
      </c>
      <c r="K59" s="137">
        <f t="shared" si="3"/>
        <v>73.130420176382913</v>
      </c>
      <c r="L59" s="41">
        <v>2</v>
      </c>
    </row>
    <row r="60" spans="1:12">
      <c r="A60" s="4" t="s">
        <v>119</v>
      </c>
      <c r="B60" s="21" t="s">
        <v>123</v>
      </c>
      <c r="C60" s="57">
        <v>4</v>
      </c>
      <c r="D60" s="4" t="s">
        <v>23</v>
      </c>
      <c r="E60" s="27">
        <v>4751</v>
      </c>
      <c r="F60" s="27">
        <v>5081</v>
      </c>
      <c r="G60" s="31">
        <f t="shared" si="0"/>
        <v>4916</v>
      </c>
      <c r="H60" s="28">
        <v>2.4450000000000003</v>
      </c>
      <c r="I60" s="28">
        <v>2.1213203435596288E-2</v>
      </c>
      <c r="J60" s="73">
        <v>78.741382937850688</v>
      </c>
      <c r="K60" s="137">
        <f t="shared" si="3"/>
        <v>87.83601266717244</v>
      </c>
      <c r="L60" s="41">
        <v>2</v>
      </c>
    </row>
    <row r="61" spans="1:12">
      <c r="A61" s="4" t="s">
        <v>118</v>
      </c>
      <c r="B61" s="21" t="s">
        <v>123</v>
      </c>
      <c r="C61" s="57">
        <v>4</v>
      </c>
      <c r="D61" s="4" t="s">
        <v>23</v>
      </c>
      <c r="E61" s="27">
        <v>4751</v>
      </c>
      <c r="F61" s="27">
        <v>5081</v>
      </c>
      <c r="G61" s="31">
        <f t="shared" si="0"/>
        <v>4916</v>
      </c>
      <c r="H61" s="28">
        <v>2.6100000000000003</v>
      </c>
      <c r="I61" s="28">
        <v>1.4142135623730963E-2</v>
      </c>
      <c r="J61" s="73">
        <v>97.741742973365078</v>
      </c>
      <c r="K61" s="137">
        <f t="shared" si="3"/>
        <v>109.03091428678874</v>
      </c>
      <c r="L61" s="41">
        <v>2</v>
      </c>
    </row>
    <row r="62" spans="1:12">
      <c r="A62" s="4" t="s">
        <v>115</v>
      </c>
      <c r="B62" s="21" t="s">
        <v>123</v>
      </c>
      <c r="C62" s="57">
        <v>4</v>
      </c>
      <c r="D62" s="4" t="s">
        <v>23</v>
      </c>
      <c r="E62" s="27">
        <v>4751</v>
      </c>
      <c r="F62" s="27">
        <v>5081</v>
      </c>
      <c r="G62" s="31">
        <f t="shared" si="0"/>
        <v>4916</v>
      </c>
      <c r="H62" s="28">
        <v>2.29</v>
      </c>
      <c r="I62" s="28">
        <v>1.4142135623730963E-2</v>
      </c>
      <c r="J62" s="73">
        <v>63.395064281510365</v>
      </c>
      <c r="K62" s="137">
        <f t="shared" si="3"/>
        <v>70.717194206024814</v>
      </c>
      <c r="L62" s="41">
        <v>2</v>
      </c>
    </row>
    <row r="63" spans="1:12">
      <c r="A63" s="4" t="s">
        <v>451</v>
      </c>
      <c r="B63" s="21" t="s">
        <v>410</v>
      </c>
      <c r="C63" s="57">
        <v>4</v>
      </c>
      <c r="D63" s="4" t="s">
        <v>23</v>
      </c>
      <c r="E63" s="27">
        <v>5081</v>
      </c>
      <c r="F63" s="27">
        <v>5410</v>
      </c>
      <c r="G63" s="31">
        <f t="shared" si="0"/>
        <v>5245.5</v>
      </c>
      <c r="H63" s="28">
        <v>2.395</v>
      </c>
      <c r="I63" s="28">
        <v>7.0710678118653244E-3</v>
      </c>
      <c r="J63" s="73">
        <v>73.536213530411189</v>
      </c>
      <c r="K63" s="137">
        <f t="shared" si="3"/>
        <v>82.029646193173676</v>
      </c>
      <c r="L63" s="41">
        <v>2</v>
      </c>
    </row>
    <row r="64" spans="1:12">
      <c r="A64" s="4" t="s">
        <v>120</v>
      </c>
      <c r="B64" s="21" t="s">
        <v>123</v>
      </c>
      <c r="C64" s="57">
        <v>4</v>
      </c>
      <c r="D64" s="4" t="s">
        <v>56</v>
      </c>
      <c r="E64" s="27">
        <v>4751</v>
      </c>
      <c r="F64" s="27">
        <v>5081</v>
      </c>
      <c r="G64" s="31">
        <f t="shared" si="0"/>
        <v>4916</v>
      </c>
      <c r="H64" s="28">
        <v>2.48</v>
      </c>
      <c r="J64" s="73">
        <v>82.53441236984186</v>
      </c>
      <c r="K64" s="137">
        <f t="shared" si="3"/>
        <v>92.067136998558595</v>
      </c>
      <c r="L64" s="41">
        <v>2</v>
      </c>
    </row>
    <row r="65" spans="1:12">
      <c r="A65" s="4" t="s">
        <v>324</v>
      </c>
      <c r="B65" s="21" t="s">
        <v>182</v>
      </c>
      <c r="C65" s="54">
        <v>5</v>
      </c>
      <c r="D65" s="4" t="s">
        <v>325</v>
      </c>
      <c r="E65" s="27">
        <v>5739</v>
      </c>
      <c r="F65" s="27">
        <v>6069</v>
      </c>
      <c r="G65" s="31">
        <f t="shared" si="0"/>
        <v>5904</v>
      </c>
      <c r="H65" s="28">
        <v>2.4249999999999998</v>
      </c>
      <c r="I65" s="28">
        <v>3.5355339059327563E-2</v>
      </c>
      <c r="J65" s="73">
        <v>76.629478348117118</v>
      </c>
      <c r="K65" s="73">
        <v>76.629478348117118</v>
      </c>
      <c r="L65" s="41">
        <v>1</v>
      </c>
    </row>
    <row r="66" spans="1:12">
      <c r="A66" s="4" t="s">
        <v>151</v>
      </c>
      <c r="B66" s="21" t="s">
        <v>182</v>
      </c>
      <c r="C66" s="54">
        <v>5</v>
      </c>
      <c r="D66" s="4" t="s">
        <v>94</v>
      </c>
      <c r="E66" s="27">
        <v>5739</v>
      </c>
      <c r="F66" s="27">
        <v>6069</v>
      </c>
      <c r="G66" s="31">
        <f t="shared" ref="G66:G129" si="4">AVERAGE(E66:F66)</f>
        <v>5904</v>
      </c>
      <c r="H66" s="28">
        <v>2.4350000000000001</v>
      </c>
      <c r="I66" s="28">
        <v>2.12132034355966E-2</v>
      </c>
      <c r="J66" s="73">
        <v>77.680421956238803</v>
      </c>
      <c r="K66" s="73">
        <v>77.680421956238803</v>
      </c>
      <c r="L66" s="41">
        <v>1</v>
      </c>
    </row>
    <row r="67" spans="1:12">
      <c r="A67" s="4" t="s">
        <v>517</v>
      </c>
      <c r="B67" s="21" t="s">
        <v>518</v>
      </c>
      <c r="C67" s="54">
        <v>5</v>
      </c>
      <c r="D67" s="4" t="s">
        <v>21</v>
      </c>
      <c r="E67" s="27">
        <v>5410</v>
      </c>
      <c r="F67" s="27">
        <v>5739</v>
      </c>
      <c r="G67" s="31">
        <f t="shared" si="4"/>
        <v>5574.5</v>
      </c>
      <c r="H67" s="28">
        <v>2.6900000000000004</v>
      </c>
      <c r="I67" s="28">
        <v>4.2426406871192889E-2</v>
      </c>
      <c r="J67" s="73">
        <v>108.01399938736766</v>
      </c>
      <c r="K67" s="73">
        <v>108.01399938736766</v>
      </c>
      <c r="L67" s="41">
        <v>1</v>
      </c>
    </row>
    <row r="68" spans="1:12">
      <c r="A68" s="4" t="s">
        <v>155</v>
      </c>
      <c r="B68" s="21" t="s">
        <v>182</v>
      </c>
      <c r="C68" s="54">
        <v>5</v>
      </c>
      <c r="D68" s="4" t="s">
        <v>21</v>
      </c>
      <c r="E68" s="27">
        <v>5739</v>
      </c>
      <c r="F68" s="27">
        <v>6069</v>
      </c>
      <c r="G68" s="31">
        <f t="shared" si="4"/>
        <v>5904</v>
      </c>
      <c r="H68" s="28">
        <v>2.62</v>
      </c>
      <c r="I68" s="28">
        <v>5.0000000000000044E-2</v>
      </c>
      <c r="J68" s="73">
        <v>98.986797598227227</v>
      </c>
      <c r="K68" s="73">
        <v>98.986797598227227</v>
      </c>
      <c r="L68" s="41">
        <v>1</v>
      </c>
    </row>
    <row r="69" spans="1:12">
      <c r="A69" s="4" t="s">
        <v>157</v>
      </c>
      <c r="B69" s="21" t="s">
        <v>182</v>
      </c>
      <c r="C69" s="54">
        <v>5</v>
      </c>
      <c r="D69" s="4" t="s">
        <v>21</v>
      </c>
      <c r="E69" s="27">
        <v>5739</v>
      </c>
      <c r="F69" s="27">
        <v>6069</v>
      </c>
      <c r="G69" s="31">
        <f t="shared" si="4"/>
        <v>5904</v>
      </c>
      <c r="H69" s="28">
        <v>2.6550000000000002</v>
      </c>
      <c r="I69" s="28">
        <v>4.9497474683058214E-2</v>
      </c>
      <c r="J69" s="73">
        <v>103.43168007538166</v>
      </c>
      <c r="K69" s="73">
        <v>103.43168007538166</v>
      </c>
      <c r="L69" s="41">
        <v>1</v>
      </c>
    </row>
    <row r="70" spans="1:12">
      <c r="A70" s="4" t="s">
        <v>159</v>
      </c>
      <c r="B70" s="21" t="s">
        <v>182</v>
      </c>
      <c r="C70" s="54">
        <v>5</v>
      </c>
      <c r="D70" s="4" t="s">
        <v>21</v>
      </c>
      <c r="E70" s="27">
        <v>5739</v>
      </c>
      <c r="F70" s="27">
        <v>6069</v>
      </c>
      <c r="G70" s="31">
        <f t="shared" si="4"/>
        <v>5904</v>
      </c>
      <c r="H70" s="28">
        <v>2.4700000000000002</v>
      </c>
      <c r="I70" s="28">
        <v>2.8284271247461926E-2</v>
      </c>
      <c r="J70" s="73">
        <v>81.437965461622312</v>
      </c>
      <c r="K70" s="73">
        <v>81.437965461622312</v>
      </c>
      <c r="L70" s="41">
        <v>1</v>
      </c>
    </row>
    <row r="71" spans="1:12">
      <c r="A71" s="4" t="s">
        <v>158</v>
      </c>
      <c r="B71" s="21" t="s">
        <v>182</v>
      </c>
      <c r="C71" s="54">
        <v>5</v>
      </c>
      <c r="D71" s="4" t="s">
        <v>21</v>
      </c>
      <c r="E71" s="27">
        <v>5739</v>
      </c>
      <c r="F71" s="27">
        <v>6069</v>
      </c>
      <c r="G71" s="31">
        <f t="shared" si="4"/>
        <v>5904</v>
      </c>
      <c r="H71" s="28">
        <v>2.355</v>
      </c>
      <c r="I71" s="28">
        <v>2.12132034355966E-2</v>
      </c>
      <c r="J71" s="73">
        <v>69.548844183905089</v>
      </c>
      <c r="K71" s="73">
        <v>69.548844183905089</v>
      </c>
      <c r="L71" s="41">
        <v>1</v>
      </c>
    </row>
    <row r="72" spans="1:12">
      <c r="A72" s="4" t="s">
        <v>156</v>
      </c>
      <c r="B72" s="21" t="s">
        <v>182</v>
      </c>
      <c r="C72" s="54">
        <v>5</v>
      </c>
      <c r="D72" s="4" t="s">
        <v>21</v>
      </c>
      <c r="E72" s="27">
        <v>5739</v>
      </c>
      <c r="F72" s="27">
        <v>6069</v>
      </c>
      <c r="G72" s="31">
        <f t="shared" si="4"/>
        <v>5904</v>
      </c>
      <c r="H72" s="28">
        <v>2.6550000000000002</v>
      </c>
      <c r="I72" s="28">
        <v>7.0710678118656384E-3</v>
      </c>
      <c r="J72" s="73">
        <v>103.43168007538166</v>
      </c>
      <c r="K72" s="73">
        <v>103.43168007538166</v>
      </c>
      <c r="L72" s="41">
        <v>1</v>
      </c>
    </row>
    <row r="73" spans="1:12">
      <c r="A73" s="4" t="s">
        <v>154</v>
      </c>
      <c r="B73" s="21" t="s">
        <v>182</v>
      </c>
      <c r="C73" s="54">
        <v>5</v>
      </c>
      <c r="D73" s="4" t="s">
        <v>21</v>
      </c>
      <c r="E73" s="27">
        <v>5739</v>
      </c>
      <c r="F73" s="27">
        <v>6069</v>
      </c>
      <c r="G73" s="31">
        <f t="shared" si="4"/>
        <v>5904</v>
      </c>
      <c r="H73" s="28">
        <v>2.6150000000000002</v>
      </c>
      <c r="I73" s="28">
        <v>7.0710678118656384E-3</v>
      </c>
      <c r="J73" s="73">
        <v>98.362895490750162</v>
      </c>
      <c r="K73" s="73">
        <v>98.362895490750162</v>
      </c>
      <c r="L73" s="41">
        <v>1</v>
      </c>
    </row>
    <row r="74" spans="1:12">
      <c r="A74" s="4" t="s">
        <v>152</v>
      </c>
      <c r="B74" s="21" t="s">
        <v>182</v>
      </c>
      <c r="C74" s="54">
        <v>5</v>
      </c>
      <c r="D74" s="4" t="s">
        <v>21</v>
      </c>
      <c r="E74" s="27">
        <v>5739</v>
      </c>
      <c r="F74" s="27">
        <v>6069</v>
      </c>
      <c r="G74" s="31">
        <f t="shared" si="4"/>
        <v>5904</v>
      </c>
      <c r="H74" s="28">
        <v>2.5149999999999997</v>
      </c>
      <c r="I74" s="28">
        <v>7.0710678118656384E-3</v>
      </c>
      <c r="J74" s="73">
        <v>86.453134685954439</v>
      </c>
      <c r="K74" s="73">
        <v>86.453134685954439</v>
      </c>
      <c r="L74" s="41">
        <v>1</v>
      </c>
    </row>
    <row r="75" spans="1:12">
      <c r="A75" s="57" t="s">
        <v>153</v>
      </c>
      <c r="B75" s="68" t="s">
        <v>182</v>
      </c>
      <c r="C75" s="54">
        <v>5</v>
      </c>
      <c r="D75" s="57" t="s">
        <v>21</v>
      </c>
      <c r="E75" s="70">
        <v>5739</v>
      </c>
      <c r="F75" s="70">
        <v>6069</v>
      </c>
      <c r="G75" s="71">
        <f t="shared" si="4"/>
        <v>5904</v>
      </c>
      <c r="H75" s="72">
        <v>2.4249999999999998</v>
      </c>
      <c r="I75" s="72">
        <v>7.0710678118656384E-3</v>
      </c>
      <c r="J75" s="73">
        <v>76.629478348117118</v>
      </c>
      <c r="K75" s="73">
        <v>76.629478348117118</v>
      </c>
      <c r="L75" s="41">
        <v>1</v>
      </c>
    </row>
    <row r="76" spans="1:12">
      <c r="A76" s="57" t="s">
        <v>185</v>
      </c>
      <c r="B76" s="68" t="s">
        <v>182</v>
      </c>
      <c r="C76" s="54">
        <v>5</v>
      </c>
      <c r="D76" s="57" t="s">
        <v>21</v>
      </c>
      <c r="E76" s="70">
        <v>5739</v>
      </c>
      <c r="F76" s="70">
        <v>6069</v>
      </c>
      <c r="G76" s="71">
        <f t="shared" si="4"/>
        <v>5904</v>
      </c>
      <c r="H76" s="72">
        <v>2.5149999999999997</v>
      </c>
      <c r="I76" s="72">
        <v>7.0710678118656384E-3</v>
      </c>
      <c r="J76" s="73">
        <v>86.453134685954439</v>
      </c>
      <c r="K76" s="73">
        <v>86.453134685954439</v>
      </c>
      <c r="L76" s="41">
        <v>1</v>
      </c>
    </row>
    <row r="77" spans="1:12">
      <c r="A77" s="4" t="s">
        <v>161</v>
      </c>
      <c r="B77" s="21" t="s">
        <v>182</v>
      </c>
      <c r="C77" s="54">
        <v>5</v>
      </c>
      <c r="D77" s="4" t="s">
        <v>60</v>
      </c>
      <c r="E77" s="27">
        <v>5739</v>
      </c>
      <c r="F77" s="27">
        <v>6069</v>
      </c>
      <c r="G77" s="31">
        <f t="shared" si="4"/>
        <v>5904</v>
      </c>
      <c r="H77" s="28">
        <v>2.3449999999999998</v>
      </c>
      <c r="I77" s="28">
        <v>3.5355339059327563E-2</v>
      </c>
      <c r="J77" s="73">
        <v>68.576106485675794</v>
      </c>
      <c r="K77" s="73">
        <v>68.576106485675794</v>
      </c>
    </row>
    <row r="78" spans="1:12">
      <c r="A78" s="57" t="s">
        <v>293</v>
      </c>
      <c r="B78" s="68" t="s">
        <v>182</v>
      </c>
      <c r="C78" s="54">
        <v>5</v>
      </c>
      <c r="D78" s="57" t="s">
        <v>53</v>
      </c>
      <c r="E78" s="70">
        <v>5739</v>
      </c>
      <c r="F78" s="70">
        <v>6069</v>
      </c>
      <c r="G78" s="71">
        <f t="shared" si="4"/>
        <v>5904</v>
      </c>
      <c r="H78" s="72">
        <v>2.3099999999999996</v>
      </c>
      <c r="I78" s="72">
        <v>1.4142135623730963E-2</v>
      </c>
      <c r="J78" s="73">
        <v>65.246264663379762</v>
      </c>
      <c r="K78" s="137">
        <f t="shared" ref="K78:K84" si="5">J78*1.1155</f>
        <v>72.782208232000116</v>
      </c>
      <c r="L78" s="41">
        <v>2</v>
      </c>
    </row>
    <row r="79" spans="1:12">
      <c r="A79" s="57" t="s">
        <v>519</v>
      </c>
      <c r="B79" s="68" t="s">
        <v>518</v>
      </c>
      <c r="C79" s="54">
        <v>5</v>
      </c>
      <c r="D79" s="57" t="s">
        <v>22</v>
      </c>
      <c r="E79" s="70">
        <v>5410</v>
      </c>
      <c r="F79" s="70">
        <v>5739</v>
      </c>
      <c r="G79" s="71">
        <f t="shared" si="4"/>
        <v>5574.5</v>
      </c>
      <c r="H79" s="72">
        <v>2.67</v>
      </c>
      <c r="I79" s="72">
        <v>2.8284271247461926E-2</v>
      </c>
      <c r="J79" s="73">
        <v>105.37856375652099</v>
      </c>
      <c r="K79" s="137">
        <f t="shared" si="5"/>
        <v>117.54978787039916</v>
      </c>
      <c r="L79" s="41">
        <v>2</v>
      </c>
    </row>
    <row r="80" spans="1:12">
      <c r="A80" s="57" t="s">
        <v>319</v>
      </c>
      <c r="B80" s="68" t="s">
        <v>182</v>
      </c>
      <c r="C80" s="54">
        <v>5</v>
      </c>
      <c r="D80" s="57" t="s">
        <v>321</v>
      </c>
      <c r="E80" s="70">
        <v>5739</v>
      </c>
      <c r="F80" s="70">
        <v>6069</v>
      </c>
      <c r="G80" s="71">
        <f t="shared" si="4"/>
        <v>5904</v>
      </c>
      <c r="H80" s="72">
        <v>2.395</v>
      </c>
      <c r="I80" s="72">
        <v>2.12132034355966E-2</v>
      </c>
      <c r="J80" s="73">
        <v>73.536213530411189</v>
      </c>
      <c r="K80" s="137">
        <f t="shared" si="5"/>
        <v>82.029646193173676</v>
      </c>
      <c r="L80" s="41">
        <v>2</v>
      </c>
    </row>
    <row r="81" spans="1:12">
      <c r="A81" s="57" t="s">
        <v>322</v>
      </c>
      <c r="B81" s="68" t="s">
        <v>182</v>
      </c>
      <c r="C81" s="54">
        <v>5</v>
      </c>
      <c r="D81" s="57" t="s">
        <v>320</v>
      </c>
      <c r="E81" s="70">
        <v>5739</v>
      </c>
      <c r="F81" s="70">
        <v>6069</v>
      </c>
      <c r="G81" s="71">
        <f t="shared" si="4"/>
        <v>5904</v>
      </c>
      <c r="H81" s="72">
        <v>2.5</v>
      </c>
      <c r="I81" s="72">
        <v>2.8284271247461926E-2</v>
      </c>
      <c r="J81" s="73">
        <v>84.758142159370664</v>
      </c>
      <c r="K81" s="137">
        <f t="shared" si="5"/>
        <v>94.547707578777974</v>
      </c>
      <c r="L81" s="41">
        <v>2</v>
      </c>
    </row>
    <row r="82" spans="1:12">
      <c r="A82" s="4" t="s">
        <v>326</v>
      </c>
      <c r="B82" s="21" t="s">
        <v>182</v>
      </c>
      <c r="C82" s="54">
        <v>5</v>
      </c>
      <c r="D82" s="4" t="s">
        <v>320</v>
      </c>
      <c r="E82" s="27">
        <v>5739</v>
      </c>
      <c r="F82" s="27">
        <v>6069</v>
      </c>
      <c r="G82" s="31">
        <f t="shared" si="4"/>
        <v>5904</v>
      </c>
      <c r="H82" s="28">
        <v>2.5033333333333334</v>
      </c>
      <c r="I82" s="28">
        <v>2.5166114784235735E-2</v>
      </c>
      <c r="J82" s="73">
        <v>85.132784490402969</v>
      </c>
      <c r="K82" s="137">
        <f t="shared" si="5"/>
        <v>94.965621099044512</v>
      </c>
      <c r="L82" s="41">
        <v>2</v>
      </c>
    </row>
    <row r="83" spans="1:12">
      <c r="A83" s="4" t="s">
        <v>323</v>
      </c>
      <c r="B83" s="21" t="s">
        <v>182</v>
      </c>
      <c r="C83" s="54">
        <v>5</v>
      </c>
      <c r="D83" s="4" t="s">
        <v>320</v>
      </c>
      <c r="E83" s="27">
        <v>5739</v>
      </c>
      <c r="F83" s="27">
        <v>6069</v>
      </c>
      <c r="G83" s="31">
        <f t="shared" si="4"/>
        <v>5904</v>
      </c>
      <c r="H83" s="28">
        <v>2.4050000000000002</v>
      </c>
      <c r="I83" s="28">
        <v>7.0710678118656384E-3</v>
      </c>
      <c r="J83" s="73">
        <v>74.557427889747444</v>
      </c>
      <c r="K83" s="137">
        <f t="shared" si="5"/>
        <v>83.168810811013273</v>
      </c>
      <c r="L83" s="41">
        <v>2</v>
      </c>
    </row>
    <row r="84" spans="1:12">
      <c r="A84" s="4" t="s">
        <v>160</v>
      </c>
      <c r="B84" s="21" t="s">
        <v>182</v>
      </c>
      <c r="C84" s="54">
        <v>5</v>
      </c>
      <c r="D84" s="4" t="s">
        <v>23</v>
      </c>
      <c r="E84" s="27">
        <v>5739</v>
      </c>
      <c r="F84" s="27">
        <v>6069</v>
      </c>
      <c r="G84" s="31">
        <f t="shared" si="4"/>
        <v>5904</v>
      </c>
      <c r="H84" s="28">
        <v>2.4350000000000001</v>
      </c>
      <c r="I84" s="28">
        <v>7.0710678118653244E-3</v>
      </c>
      <c r="J84" s="73">
        <v>77.680421956238803</v>
      </c>
      <c r="K84" s="137">
        <f t="shared" si="5"/>
        <v>86.652510692184379</v>
      </c>
      <c r="L84" s="41">
        <v>2</v>
      </c>
    </row>
    <row r="85" spans="1:12">
      <c r="A85" s="4" t="s">
        <v>127</v>
      </c>
      <c r="B85" s="21" t="s">
        <v>124</v>
      </c>
      <c r="C85" s="57">
        <v>6</v>
      </c>
      <c r="D85" s="4" t="s">
        <v>94</v>
      </c>
      <c r="E85" s="27">
        <v>6069</v>
      </c>
      <c r="F85" s="27">
        <v>6398</v>
      </c>
      <c r="G85" s="31">
        <f t="shared" si="4"/>
        <v>6233.5</v>
      </c>
      <c r="H85" s="28">
        <v>2.46</v>
      </c>
      <c r="I85" s="28">
        <v>4.2426406871192889E-2</v>
      </c>
      <c r="J85" s="73">
        <v>80.351724968409059</v>
      </c>
      <c r="K85" s="73">
        <v>80.351724968409059</v>
      </c>
      <c r="L85" s="41">
        <v>1</v>
      </c>
    </row>
    <row r="86" spans="1:12">
      <c r="A86" s="4" t="s">
        <v>259</v>
      </c>
      <c r="B86" s="21" t="s">
        <v>124</v>
      </c>
      <c r="C86" s="57">
        <v>6</v>
      </c>
      <c r="D86" s="4" t="s">
        <v>94</v>
      </c>
      <c r="E86" s="27">
        <v>6069</v>
      </c>
      <c r="F86" s="27">
        <v>6398</v>
      </c>
      <c r="G86" s="31">
        <f t="shared" si="4"/>
        <v>6233.5</v>
      </c>
      <c r="H86" s="28">
        <v>2.4649999999999999</v>
      </c>
      <c r="I86" s="28">
        <v>7.0710678118656384E-3</v>
      </c>
      <c r="J86" s="73">
        <v>80.893572795805753</v>
      </c>
      <c r="K86" s="73">
        <v>80.893572795805753</v>
      </c>
      <c r="L86" s="41">
        <v>1</v>
      </c>
    </row>
    <row r="87" spans="1:12">
      <c r="A87" s="4" t="s">
        <v>258</v>
      </c>
      <c r="B87" s="21" t="s">
        <v>124</v>
      </c>
      <c r="C87" s="57">
        <v>6</v>
      </c>
      <c r="D87" s="4" t="s">
        <v>94</v>
      </c>
      <c r="E87" s="27">
        <v>6069</v>
      </c>
      <c r="F87" s="27">
        <v>6398</v>
      </c>
      <c r="G87" s="31">
        <f t="shared" si="4"/>
        <v>6233.5</v>
      </c>
      <c r="H87" s="28">
        <v>2.7850000000000001</v>
      </c>
      <c r="I87" s="28">
        <v>7.0710678118656384E-3</v>
      </c>
      <c r="J87" s="73">
        <v>121.16338847405083</v>
      </c>
      <c r="K87" s="73">
        <v>121.16338847405083</v>
      </c>
      <c r="L87" s="41">
        <v>1</v>
      </c>
    </row>
    <row r="88" spans="1:12">
      <c r="A88" s="4" t="s">
        <v>129</v>
      </c>
      <c r="B88" s="21" t="s">
        <v>124</v>
      </c>
      <c r="C88" s="57">
        <v>6</v>
      </c>
      <c r="D88" s="4" t="s">
        <v>94</v>
      </c>
      <c r="E88" s="27">
        <v>6069</v>
      </c>
      <c r="F88" s="27">
        <v>6398</v>
      </c>
      <c r="G88" s="31">
        <f t="shared" si="4"/>
        <v>6233.5</v>
      </c>
      <c r="H88" s="28">
        <v>2.4850000000000003</v>
      </c>
      <c r="I88" s="28">
        <v>7.0710678118656384E-3</v>
      </c>
      <c r="J88" s="73">
        <v>83.086480153518039</v>
      </c>
      <c r="K88" s="73">
        <v>83.086480153518039</v>
      </c>
      <c r="L88" s="41">
        <v>1</v>
      </c>
    </row>
    <row r="89" spans="1:12">
      <c r="A89" s="4" t="s">
        <v>128</v>
      </c>
      <c r="B89" s="21" t="s">
        <v>124</v>
      </c>
      <c r="C89" s="57">
        <v>6</v>
      </c>
      <c r="D89" s="4" t="s">
        <v>94</v>
      </c>
      <c r="E89" s="27">
        <v>6069</v>
      </c>
      <c r="F89" s="27">
        <v>6398</v>
      </c>
      <c r="G89" s="31">
        <f t="shared" si="4"/>
        <v>6233.5</v>
      </c>
      <c r="H89" s="28">
        <v>2.5649999999999999</v>
      </c>
      <c r="I89" s="28">
        <v>7.0710678118653244E-3</v>
      </c>
      <c r="J89" s="73">
        <v>92.273967185043091</v>
      </c>
      <c r="K89" s="73">
        <v>92.273967185043091</v>
      </c>
      <c r="L89" s="41">
        <v>1</v>
      </c>
    </row>
    <row r="90" spans="1:12">
      <c r="A90" s="4" t="s">
        <v>232</v>
      </c>
      <c r="B90" s="21" t="s">
        <v>124</v>
      </c>
      <c r="C90" s="57">
        <v>6</v>
      </c>
      <c r="D90" s="4" t="s">
        <v>94</v>
      </c>
      <c r="E90" s="27">
        <v>6069</v>
      </c>
      <c r="F90" s="27">
        <v>6398</v>
      </c>
      <c r="G90" s="31">
        <f t="shared" si="4"/>
        <v>6233.5</v>
      </c>
      <c r="H90" s="28">
        <v>2.5649999999999999</v>
      </c>
      <c r="I90" s="28">
        <v>7.0710678118653244E-3</v>
      </c>
      <c r="J90" s="73">
        <v>92.273967185043091</v>
      </c>
      <c r="K90" s="73">
        <v>92.273967185043091</v>
      </c>
      <c r="L90" s="41">
        <v>1</v>
      </c>
    </row>
    <row r="91" spans="1:12">
      <c r="A91" s="4" t="s">
        <v>228</v>
      </c>
      <c r="B91" s="21" t="s">
        <v>124</v>
      </c>
      <c r="C91" s="57">
        <v>6</v>
      </c>
      <c r="D91" s="4" t="s">
        <v>94</v>
      </c>
      <c r="E91" s="27">
        <v>6069</v>
      </c>
      <c r="F91" s="27">
        <v>6398</v>
      </c>
      <c r="G91" s="31">
        <f t="shared" si="4"/>
        <v>6233.5</v>
      </c>
      <c r="H91" s="28">
        <v>2.52</v>
      </c>
      <c r="I91" s="28">
        <v>0</v>
      </c>
      <c r="J91" s="73">
        <v>87.023348469501087</v>
      </c>
      <c r="K91" s="73">
        <v>87.023348469501087</v>
      </c>
      <c r="L91" s="41">
        <v>1</v>
      </c>
    </row>
    <row r="92" spans="1:12">
      <c r="A92" s="4" t="s">
        <v>188</v>
      </c>
      <c r="B92" s="21" t="s">
        <v>124</v>
      </c>
      <c r="C92" s="57">
        <v>6</v>
      </c>
      <c r="D92" s="4" t="s">
        <v>94</v>
      </c>
      <c r="E92" s="27">
        <v>6069</v>
      </c>
      <c r="F92" s="27">
        <v>6398</v>
      </c>
      <c r="G92" s="31">
        <f t="shared" si="4"/>
        <v>6233.5</v>
      </c>
      <c r="H92" s="28">
        <v>2.44</v>
      </c>
      <c r="I92" s="28">
        <v>0</v>
      </c>
      <c r="J92" s="73">
        <v>78.20964690656038</v>
      </c>
      <c r="K92" s="73">
        <v>78.20964690656038</v>
      </c>
      <c r="L92" s="41">
        <v>1</v>
      </c>
    </row>
    <row r="93" spans="1:12">
      <c r="A93" s="4" t="s">
        <v>260</v>
      </c>
      <c r="B93" s="21" t="s">
        <v>124</v>
      </c>
      <c r="C93" s="54">
        <v>6</v>
      </c>
      <c r="D93" s="4" t="s">
        <v>94</v>
      </c>
      <c r="E93" s="27">
        <v>6069</v>
      </c>
      <c r="F93" s="27">
        <v>6398</v>
      </c>
      <c r="G93" s="31">
        <f t="shared" si="4"/>
        <v>6233.5</v>
      </c>
      <c r="H93" s="28">
        <v>2.66</v>
      </c>
      <c r="I93" s="28">
        <v>0</v>
      </c>
      <c r="J93" s="73">
        <v>104.07782725504735</v>
      </c>
      <c r="K93" s="73">
        <v>104.07782725504735</v>
      </c>
      <c r="L93" s="41">
        <v>1</v>
      </c>
    </row>
    <row r="94" spans="1:12">
      <c r="A94" s="57" t="s">
        <v>125</v>
      </c>
      <c r="B94" s="68" t="s">
        <v>124</v>
      </c>
      <c r="C94" s="57">
        <v>6</v>
      </c>
      <c r="D94" s="57" t="s">
        <v>21</v>
      </c>
      <c r="E94" s="70">
        <v>6069</v>
      </c>
      <c r="F94" s="70">
        <v>6398</v>
      </c>
      <c r="G94" s="71">
        <f t="shared" si="4"/>
        <v>6233.5</v>
      </c>
      <c r="H94" s="72">
        <v>2.48</v>
      </c>
      <c r="I94" s="72">
        <v>5.6568542494923851E-2</v>
      </c>
      <c r="J94" s="73">
        <v>82.53441236984186</v>
      </c>
      <c r="K94" s="73">
        <v>82.53441236984186</v>
      </c>
      <c r="L94" s="41">
        <v>1</v>
      </c>
    </row>
    <row r="95" spans="1:12">
      <c r="A95" s="57" t="s">
        <v>126</v>
      </c>
      <c r="B95" s="68" t="s">
        <v>124</v>
      </c>
      <c r="C95" s="57">
        <v>6</v>
      </c>
      <c r="D95" s="57" t="s">
        <v>21</v>
      </c>
      <c r="E95" s="70">
        <v>6069</v>
      </c>
      <c r="F95" s="70">
        <v>6398</v>
      </c>
      <c r="G95" s="71">
        <f t="shared" si="4"/>
        <v>6233.5</v>
      </c>
      <c r="H95" s="72">
        <v>2.665</v>
      </c>
      <c r="I95" s="72">
        <v>3.5355339059327251E-2</v>
      </c>
      <c r="J95" s="73">
        <v>104.72678617354116</v>
      </c>
      <c r="K95" s="73">
        <v>104.72678617354116</v>
      </c>
      <c r="L95" s="41">
        <v>1</v>
      </c>
    </row>
    <row r="96" spans="1:12">
      <c r="A96" s="4" t="s">
        <v>130</v>
      </c>
      <c r="B96" s="21" t="s">
        <v>124</v>
      </c>
      <c r="C96" s="57">
        <v>6</v>
      </c>
      <c r="D96" s="4" t="s">
        <v>21</v>
      </c>
      <c r="E96" s="27">
        <v>6069</v>
      </c>
      <c r="F96" s="27">
        <v>6398</v>
      </c>
      <c r="G96" s="31">
        <f t="shared" si="4"/>
        <v>6233.5</v>
      </c>
      <c r="H96" s="28">
        <v>2.46</v>
      </c>
      <c r="I96" s="28">
        <v>3.0000000000000027E-2</v>
      </c>
      <c r="J96" s="73">
        <v>80.351724968409059</v>
      </c>
      <c r="K96" s="73">
        <v>80.351724968409059</v>
      </c>
      <c r="L96" s="41">
        <v>1</v>
      </c>
    </row>
    <row r="97" spans="1:12">
      <c r="A97" s="4" t="s">
        <v>225</v>
      </c>
      <c r="B97" s="21" t="s">
        <v>124</v>
      </c>
      <c r="C97" s="57">
        <v>6</v>
      </c>
      <c r="D97" s="4" t="s">
        <v>21</v>
      </c>
      <c r="E97" s="27">
        <v>6069</v>
      </c>
      <c r="F97" s="27">
        <v>6398</v>
      </c>
      <c r="G97" s="31">
        <f t="shared" si="4"/>
        <v>6233.5</v>
      </c>
      <c r="H97" s="28">
        <v>2.77</v>
      </c>
      <c r="I97" s="28">
        <v>2.8284271247461926E-2</v>
      </c>
      <c r="J97" s="73">
        <v>119.01673597626414</v>
      </c>
      <c r="K97" s="73">
        <v>119.01673597626414</v>
      </c>
      <c r="L97" s="41">
        <v>1</v>
      </c>
    </row>
    <row r="98" spans="1:12">
      <c r="A98" s="4" t="s">
        <v>227</v>
      </c>
      <c r="B98" s="21" t="s">
        <v>124</v>
      </c>
      <c r="C98" s="57">
        <v>6</v>
      </c>
      <c r="D98" s="4" t="s">
        <v>21</v>
      </c>
      <c r="E98" s="27">
        <v>6069</v>
      </c>
      <c r="F98" s="27">
        <v>6398</v>
      </c>
      <c r="G98" s="31">
        <f t="shared" si="4"/>
        <v>6233.5</v>
      </c>
      <c r="H98" s="28">
        <v>2.4500000000000002</v>
      </c>
      <c r="I98" s="28">
        <v>1.4142135623730963E-2</v>
      </c>
      <c r="J98" s="73">
        <v>79.275636793059704</v>
      </c>
      <c r="K98" s="73">
        <v>79.275636793059704</v>
      </c>
      <c r="L98" s="41">
        <v>1</v>
      </c>
    </row>
    <row r="99" spans="1:12">
      <c r="A99" s="57" t="s">
        <v>186</v>
      </c>
      <c r="B99" s="68" t="s">
        <v>124</v>
      </c>
      <c r="C99" s="57">
        <v>6</v>
      </c>
      <c r="D99" s="57" t="s">
        <v>21</v>
      </c>
      <c r="E99" s="70">
        <v>6069</v>
      </c>
      <c r="F99" s="70">
        <v>6398</v>
      </c>
      <c r="G99" s="71">
        <f t="shared" si="4"/>
        <v>6233.5</v>
      </c>
      <c r="H99" s="72">
        <v>2.46</v>
      </c>
      <c r="I99" s="72">
        <v>1.4142135623730963E-2</v>
      </c>
      <c r="J99" s="73">
        <v>80.351724968409059</v>
      </c>
      <c r="K99" s="73">
        <v>80.351724968409059</v>
      </c>
      <c r="L99" s="41">
        <v>1</v>
      </c>
    </row>
    <row r="100" spans="1:12">
      <c r="A100" s="57" t="s">
        <v>261</v>
      </c>
      <c r="B100" s="68" t="s">
        <v>124</v>
      </c>
      <c r="C100" s="57">
        <v>6</v>
      </c>
      <c r="D100" s="57" t="s">
        <v>21</v>
      </c>
      <c r="E100" s="70">
        <v>6069</v>
      </c>
      <c r="F100" s="70">
        <v>6398</v>
      </c>
      <c r="G100" s="71">
        <f t="shared" si="4"/>
        <v>6233.5</v>
      </c>
      <c r="H100" s="72">
        <v>2.4850000000000003</v>
      </c>
      <c r="I100" s="72">
        <v>7.0710678118656384E-3</v>
      </c>
      <c r="J100" s="73">
        <v>83.086480153518039</v>
      </c>
      <c r="K100" s="73">
        <v>83.086480153518039</v>
      </c>
      <c r="L100" s="41">
        <v>1</v>
      </c>
    </row>
    <row r="101" spans="1:12">
      <c r="A101" s="57" t="s">
        <v>190</v>
      </c>
      <c r="B101" s="68" t="s">
        <v>124</v>
      </c>
      <c r="C101" s="57">
        <v>6</v>
      </c>
      <c r="D101" s="57" t="s">
        <v>22</v>
      </c>
      <c r="E101" s="70">
        <v>6069</v>
      </c>
      <c r="F101" s="70">
        <v>6398</v>
      </c>
      <c r="G101" s="71">
        <f t="shared" si="4"/>
        <v>6233.5</v>
      </c>
      <c r="H101" s="72">
        <v>2.5300000000000002</v>
      </c>
      <c r="I101" s="72">
        <v>7.0710678118654821E-2</v>
      </c>
      <c r="J101" s="73">
        <v>88.171641281128387</v>
      </c>
      <c r="K101" s="137">
        <f t="shared" ref="K101:K109" si="6">J101*1.1155</f>
        <v>98.355465849098707</v>
      </c>
      <c r="L101" s="41">
        <v>2</v>
      </c>
    </row>
    <row r="102" spans="1:12">
      <c r="A102" s="4" t="s">
        <v>191</v>
      </c>
      <c r="B102" s="21" t="s">
        <v>124</v>
      </c>
      <c r="C102" s="57">
        <v>6</v>
      </c>
      <c r="D102" s="4" t="s">
        <v>22</v>
      </c>
      <c r="E102" s="27">
        <v>6069</v>
      </c>
      <c r="F102" s="27">
        <v>6398</v>
      </c>
      <c r="G102" s="31">
        <f t="shared" si="4"/>
        <v>6233.5</v>
      </c>
      <c r="H102" s="28">
        <v>2.1950000000000003</v>
      </c>
      <c r="I102" s="28">
        <v>7.0710678118656384E-3</v>
      </c>
      <c r="J102" s="73">
        <v>55.099578468171011</v>
      </c>
      <c r="K102" s="137">
        <f t="shared" si="6"/>
        <v>61.463579781244761</v>
      </c>
      <c r="L102" s="41">
        <v>2</v>
      </c>
    </row>
    <row r="103" spans="1:12">
      <c r="A103" s="4" t="s">
        <v>131</v>
      </c>
      <c r="B103" s="21" t="s">
        <v>124</v>
      </c>
      <c r="C103" s="57">
        <v>6</v>
      </c>
      <c r="D103" s="4" t="s">
        <v>23</v>
      </c>
      <c r="E103" s="27">
        <v>6069</v>
      </c>
      <c r="F103" s="27">
        <v>6398</v>
      </c>
      <c r="G103" s="31">
        <f t="shared" si="4"/>
        <v>6233.5</v>
      </c>
      <c r="H103" s="28">
        <v>2.4866666666666668</v>
      </c>
      <c r="I103" s="28">
        <v>2.5166114784235766E-2</v>
      </c>
      <c r="J103" s="73">
        <v>83.271073951278439</v>
      </c>
      <c r="K103" s="137">
        <f t="shared" si="6"/>
        <v>92.888882992651091</v>
      </c>
      <c r="L103" s="41">
        <v>2</v>
      </c>
    </row>
    <row r="104" spans="1:12">
      <c r="A104" s="4" t="s">
        <v>230</v>
      </c>
      <c r="B104" s="21" t="s">
        <v>124</v>
      </c>
      <c r="C104" s="57">
        <v>6</v>
      </c>
      <c r="D104" s="4" t="s">
        <v>23</v>
      </c>
      <c r="E104" s="27">
        <v>6069</v>
      </c>
      <c r="F104" s="27">
        <v>6398</v>
      </c>
      <c r="G104" s="31">
        <f t="shared" si="4"/>
        <v>6233.5</v>
      </c>
      <c r="H104" s="28">
        <v>2.33</v>
      </c>
      <c r="I104" s="28">
        <v>2.0000000000000018E-2</v>
      </c>
      <c r="J104" s="73">
        <v>67.134861700469955</v>
      </c>
      <c r="K104" s="137">
        <f t="shared" si="6"/>
        <v>74.888938226874231</v>
      </c>
      <c r="L104" s="41">
        <v>2</v>
      </c>
    </row>
    <row r="105" spans="1:12">
      <c r="A105" s="4" t="s">
        <v>187</v>
      </c>
      <c r="B105" s="21" t="s">
        <v>124</v>
      </c>
      <c r="C105" s="57">
        <v>6</v>
      </c>
      <c r="D105" s="4" t="s">
        <v>23</v>
      </c>
      <c r="E105" s="27">
        <v>6069</v>
      </c>
      <c r="F105" s="27">
        <v>6398</v>
      </c>
      <c r="G105" s="31">
        <f t="shared" si="4"/>
        <v>6233.5</v>
      </c>
      <c r="H105" s="28">
        <v>2.5299999999999998</v>
      </c>
      <c r="I105" s="28">
        <v>2.0000000000000018E-2</v>
      </c>
      <c r="J105" s="73">
        <v>88.171641281128316</v>
      </c>
      <c r="K105" s="137">
        <f t="shared" si="6"/>
        <v>98.355465849098636</v>
      </c>
      <c r="L105" s="41">
        <v>2</v>
      </c>
    </row>
    <row r="106" spans="1:12">
      <c r="A106" s="4" t="s">
        <v>233</v>
      </c>
      <c r="B106" s="21" t="s">
        <v>124</v>
      </c>
      <c r="C106" s="57">
        <v>6</v>
      </c>
      <c r="D106" s="4" t="s">
        <v>23</v>
      </c>
      <c r="E106" s="27">
        <v>6069</v>
      </c>
      <c r="F106" s="27">
        <v>6398</v>
      </c>
      <c r="G106" s="31">
        <f t="shared" si="4"/>
        <v>6233.5</v>
      </c>
      <c r="H106" s="28">
        <v>2.6950000000000003</v>
      </c>
      <c r="I106" s="28">
        <v>7.0710678118656384E-3</v>
      </c>
      <c r="J106" s="73">
        <v>108.6799743184838</v>
      </c>
      <c r="K106" s="137">
        <f t="shared" si="6"/>
        <v>121.23251135226867</v>
      </c>
      <c r="L106" s="41">
        <v>2</v>
      </c>
    </row>
    <row r="107" spans="1:12">
      <c r="A107" s="4" t="s">
        <v>231</v>
      </c>
      <c r="B107" s="21" t="s">
        <v>124</v>
      </c>
      <c r="C107" s="57">
        <v>6</v>
      </c>
      <c r="D107" s="4" t="s">
        <v>23</v>
      </c>
      <c r="E107" s="27">
        <v>6069</v>
      </c>
      <c r="F107" s="27">
        <v>6398</v>
      </c>
      <c r="G107" s="31">
        <f t="shared" si="4"/>
        <v>6233.5</v>
      </c>
      <c r="H107" s="28">
        <v>2.335</v>
      </c>
      <c r="I107" s="28">
        <v>7.0710678118653244E-3</v>
      </c>
      <c r="J107" s="73">
        <v>67.61290393395862</v>
      </c>
      <c r="K107" s="137">
        <f t="shared" si="6"/>
        <v>75.42219433833084</v>
      </c>
      <c r="L107" s="41">
        <v>2</v>
      </c>
    </row>
    <row r="108" spans="1:12">
      <c r="A108" s="4" t="s">
        <v>229</v>
      </c>
      <c r="B108" s="21" t="s">
        <v>124</v>
      </c>
      <c r="C108" s="57">
        <v>6</v>
      </c>
      <c r="D108" s="4" t="s">
        <v>23</v>
      </c>
      <c r="E108" s="27">
        <v>6069</v>
      </c>
      <c r="F108" s="27">
        <v>6398</v>
      </c>
      <c r="G108" s="31">
        <f t="shared" si="4"/>
        <v>6233.5</v>
      </c>
      <c r="H108" s="28">
        <v>2.38</v>
      </c>
      <c r="I108" s="28">
        <v>0</v>
      </c>
      <c r="J108" s="73">
        <v>72.022754661441738</v>
      </c>
      <c r="K108" s="137">
        <f t="shared" si="6"/>
        <v>80.341382824838249</v>
      </c>
      <c r="L108" s="41">
        <v>2</v>
      </c>
    </row>
    <row r="109" spans="1:12">
      <c r="A109" s="57" t="s">
        <v>189</v>
      </c>
      <c r="B109" s="68" t="s">
        <v>124</v>
      </c>
      <c r="C109" s="57">
        <v>6</v>
      </c>
      <c r="D109" s="57" t="s">
        <v>144</v>
      </c>
      <c r="E109" s="70">
        <v>6069</v>
      </c>
      <c r="F109" s="70">
        <v>6398</v>
      </c>
      <c r="G109" s="71">
        <f t="shared" si="4"/>
        <v>6233.5</v>
      </c>
      <c r="H109" s="72">
        <v>2.17</v>
      </c>
      <c r="I109" s="72">
        <v>7.0710678118654821E-2</v>
      </c>
      <c r="J109" s="73">
        <v>53.04955180141981</v>
      </c>
      <c r="K109" s="137">
        <f t="shared" si="6"/>
        <v>59.176775034483796</v>
      </c>
      <c r="L109" s="41">
        <v>2</v>
      </c>
    </row>
    <row r="110" spans="1:12">
      <c r="A110" s="57" t="s">
        <v>62</v>
      </c>
      <c r="B110" s="68" t="s">
        <v>122</v>
      </c>
      <c r="C110" s="57">
        <v>7</v>
      </c>
      <c r="D110" s="57" t="s">
        <v>16</v>
      </c>
      <c r="E110" s="70">
        <v>6398</v>
      </c>
      <c r="F110" s="70">
        <v>6728</v>
      </c>
      <c r="G110" s="71">
        <f t="shared" si="4"/>
        <v>6563</v>
      </c>
      <c r="H110" s="72">
        <v>2.66</v>
      </c>
      <c r="I110" s="72">
        <v>0.16970562748477125</v>
      </c>
      <c r="J110" s="73">
        <v>104.07782725504735</v>
      </c>
      <c r="K110" s="73">
        <v>104.07782725504735</v>
      </c>
      <c r="L110" s="41">
        <v>1</v>
      </c>
    </row>
    <row r="111" spans="1:12">
      <c r="A111" s="57" t="s">
        <v>79</v>
      </c>
      <c r="B111" s="68" t="s">
        <v>122</v>
      </c>
      <c r="C111" s="57">
        <v>7</v>
      </c>
      <c r="D111" s="57" t="s">
        <v>16</v>
      </c>
      <c r="E111" s="70">
        <v>6398</v>
      </c>
      <c r="F111" s="70">
        <v>6728</v>
      </c>
      <c r="G111" s="71">
        <f t="shared" si="4"/>
        <v>6563</v>
      </c>
      <c r="H111" s="72">
        <v>2.4749999999999996</v>
      </c>
      <c r="I111" s="72">
        <v>7.7781745930520133E-2</v>
      </c>
      <c r="J111" s="73">
        <v>81.984909730128763</v>
      </c>
      <c r="K111" s="73">
        <v>81.984909730128763</v>
      </c>
      <c r="L111" s="41">
        <v>1</v>
      </c>
    </row>
    <row r="112" spans="1:12">
      <c r="A112" s="57" t="s">
        <v>77</v>
      </c>
      <c r="B112" s="68" t="s">
        <v>122</v>
      </c>
      <c r="C112" s="57">
        <v>7</v>
      </c>
      <c r="D112" s="57" t="s">
        <v>16</v>
      </c>
      <c r="E112" s="70">
        <v>6398</v>
      </c>
      <c r="F112" s="70">
        <v>6728</v>
      </c>
      <c r="G112" s="71">
        <f t="shared" si="4"/>
        <v>6563</v>
      </c>
      <c r="H112" s="72">
        <v>2.68</v>
      </c>
      <c r="I112" s="72">
        <v>5.6568542494923851E-2</v>
      </c>
      <c r="J112" s="73">
        <v>106.69060263871015</v>
      </c>
      <c r="K112" s="73">
        <v>106.69060263871015</v>
      </c>
      <c r="L112" s="41">
        <v>1</v>
      </c>
    </row>
    <row r="113" spans="1:12">
      <c r="A113" s="4" t="s">
        <v>51</v>
      </c>
      <c r="B113" s="21" t="s">
        <v>122</v>
      </c>
      <c r="C113" s="57">
        <v>7</v>
      </c>
      <c r="D113" s="4" t="s">
        <v>16</v>
      </c>
      <c r="E113" s="27">
        <v>6398</v>
      </c>
      <c r="F113" s="27">
        <v>6728</v>
      </c>
      <c r="G113" s="31">
        <f t="shared" si="4"/>
        <v>6563</v>
      </c>
      <c r="H113" s="28">
        <v>2.605</v>
      </c>
      <c r="I113" s="28">
        <v>2.12132034355966E-2</v>
      </c>
      <c r="J113" s="73">
        <v>97.123333160996566</v>
      </c>
      <c r="K113" s="73">
        <v>97.123333160996566</v>
      </c>
      <c r="L113" s="41">
        <v>1</v>
      </c>
    </row>
    <row r="114" spans="1:12">
      <c r="A114" s="4" t="s">
        <v>74</v>
      </c>
      <c r="B114" s="21" t="s">
        <v>122</v>
      </c>
      <c r="C114" s="57">
        <v>7</v>
      </c>
      <c r="D114" s="4" t="s">
        <v>16</v>
      </c>
      <c r="E114" s="27">
        <v>6398</v>
      </c>
      <c r="F114" s="27">
        <v>6728</v>
      </c>
      <c r="G114" s="31">
        <f t="shared" si="4"/>
        <v>6563</v>
      </c>
      <c r="H114" s="28">
        <v>2.5149999999999997</v>
      </c>
      <c r="I114" s="28">
        <v>7.0710678118656384E-3</v>
      </c>
      <c r="J114" s="73">
        <v>86.453134685954439</v>
      </c>
      <c r="K114" s="73">
        <v>86.453134685954439</v>
      </c>
      <c r="L114" s="41">
        <v>1</v>
      </c>
    </row>
    <row r="115" spans="1:12">
      <c r="A115" s="4" t="s">
        <v>292</v>
      </c>
      <c r="B115" s="21" t="s">
        <v>122</v>
      </c>
      <c r="C115" s="57">
        <v>7</v>
      </c>
      <c r="D115" s="4" t="s">
        <v>16</v>
      </c>
      <c r="E115" s="27">
        <v>6398</v>
      </c>
      <c r="F115" s="27">
        <v>6728</v>
      </c>
      <c r="G115" s="31">
        <f t="shared" si="4"/>
        <v>6563</v>
      </c>
      <c r="H115" s="28">
        <v>2.395</v>
      </c>
      <c r="I115" s="28">
        <v>7.0710678118653244E-3</v>
      </c>
      <c r="J115" s="73">
        <v>73.536213530411189</v>
      </c>
      <c r="K115" s="73">
        <v>73.536213530411189</v>
      </c>
      <c r="L115" s="41">
        <v>1</v>
      </c>
    </row>
    <row r="116" spans="1:12">
      <c r="A116" s="4" t="s">
        <v>50</v>
      </c>
      <c r="B116" s="21" t="s">
        <v>122</v>
      </c>
      <c r="C116" s="57">
        <v>7</v>
      </c>
      <c r="D116" s="4" t="s">
        <v>16</v>
      </c>
      <c r="E116" s="27">
        <v>6398</v>
      </c>
      <c r="F116" s="27">
        <v>6728</v>
      </c>
      <c r="G116" s="31">
        <f t="shared" si="4"/>
        <v>6563</v>
      </c>
      <c r="H116" s="28">
        <v>2.85</v>
      </c>
      <c r="I116" s="28">
        <v>0</v>
      </c>
      <c r="J116" s="73">
        <v>130.77854060206661</v>
      </c>
      <c r="K116" s="73">
        <v>130.77854060206661</v>
      </c>
      <c r="L116" s="41">
        <v>1</v>
      </c>
    </row>
    <row r="117" spans="1:12">
      <c r="A117" s="4" t="s">
        <v>58</v>
      </c>
      <c r="B117" s="21" t="s">
        <v>122</v>
      </c>
      <c r="C117" s="57">
        <v>7</v>
      </c>
      <c r="D117" s="4" t="s">
        <v>16</v>
      </c>
      <c r="E117" s="27">
        <v>6398</v>
      </c>
      <c r="F117" s="27">
        <v>6728</v>
      </c>
      <c r="G117" s="31">
        <f t="shared" si="4"/>
        <v>6563</v>
      </c>
      <c r="H117" s="28">
        <v>2.58</v>
      </c>
      <c r="I117" s="28">
        <v>0</v>
      </c>
      <c r="J117" s="73">
        <v>94.072183983207808</v>
      </c>
      <c r="K117" s="73">
        <v>94.072183983207808</v>
      </c>
      <c r="L117" s="41">
        <v>1</v>
      </c>
    </row>
    <row r="118" spans="1:12">
      <c r="A118" s="57" t="s">
        <v>287</v>
      </c>
      <c r="B118" s="68" t="s">
        <v>122</v>
      </c>
      <c r="C118" s="57">
        <v>7</v>
      </c>
      <c r="D118" s="57" t="s">
        <v>94</v>
      </c>
      <c r="E118" s="70">
        <v>6398</v>
      </c>
      <c r="F118" s="70">
        <v>6728</v>
      </c>
      <c r="G118" s="71">
        <f t="shared" si="4"/>
        <v>6563</v>
      </c>
      <c r="H118" s="72">
        <v>2.4950000000000001</v>
      </c>
      <c r="I118" s="72">
        <v>6.3639610306789177E-2</v>
      </c>
      <c r="J118" s="73">
        <v>84.198338264951687</v>
      </c>
      <c r="K118" s="73">
        <v>84.198338264951687</v>
      </c>
      <c r="L118" s="41">
        <v>1</v>
      </c>
    </row>
    <row r="119" spans="1:12">
      <c r="A119" s="4" t="s">
        <v>258</v>
      </c>
      <c r="B119" s="21" t="s">
        <v>122</v>
      </c>
      <c r="C119" s="57">
        <v>7</v>
      </c>
      <c r="D119" s="4" t="s">
        <v>94</v>
      </c>
      <c r="E119" s="27">
        <v>6398</v>
      </c>
      <c r="F119" s="27">
        <v>6728</v>
      </c>
      <c r="G119" s="31">
        <f t="shared" si="4"/>
        <v>6563</v>
      </c>
      <c r="H119" s="28">
        <v>2.68</v>
      </c>
      <c r="I119" s="28">
        <v>5.6568542494923851E-2</v>
      </c>
      <c r="J119" s="73">
        <v>106.69060263871015</v>
      </c>
      <c r="K119" s="73">
        <v>106.69060263871015</v>
      </c>
      <c r="L119" s="41">
        <v>1</v>
      </c>
    </row>
    <row r="120" spans="1:12">
      <c r="A120" s="4" t="s">
        <v>286</v>
      </c>
      <c r="B120" s="21" t="s">
        <v>122</v>
      </c>
      <c r="C120" s="57">
        <v>7</v>
      </c>
      <c r="D120" s="4" t="s">
        <v>94</v>
      </c>
      <c r="E120" s="27">
        <v>6398</v>
      </c>
      <c r="F120" s="27">
        <v>6728</v>
      </c>
      <c r="G120" s="31">
        <f t="shared" si="4"/>
        <v>6563</v>
      </c>
      <c r="H120" s="28">
        <v>2.5033333333333334</v>
      </c>
      <c r="I120" s="28">
        <v>3.5118845842842389E-2</v>
      </c>
      <c r="J120" s="73">
        <v>85.132784490402969</v>
      </c>
      <c r="K120" s="73">
        <v>85.132784490402969</v>
      </c>
      <c r="L120" s="41">
        <v>1</v>
      </c>
    </row>
    <row r="121" spans="1:12">
      <c r="A121" s="4" t="s">
        <v>285</v>
      </c>
      <c r="B121" s="21" t="s">
        <v>122</v>
      </c>
      <c r="C121" s="57">
        <v>7</v>
      </c>
      <c r="D121" s="4" t="s">
        <v>94</v>
      </c>
      <c r="E121" s="27">
        <v>6398</v>
      </c>
      <c r="F121" s="27">
        <v>6728</v>
      </c>
      <c r="G121" s="31">
        <f t="shared" si="4"/>
        <v>6563</v>
      </c>
      <c r="H121" s="28">
        <v>2.42</v>
      </c>
      <c r="I121" s="28">
        <v>2.8284271247461926E-2</v>
      </c>
      <c r="J121" s="73">
        <v>76.107746225851386</v>
      </c>
      <c r="K121" s="73">
        <v>76.107746225851386</v>
      </c>
      <c r="L121" s="41">
        <v>1</v>
      </c>
    </row>
    <row r="122" spans="1:12">
      <c r="A122" s="4" t="s">
        <v>260</v>
      </c>
      <c r="B122" s="21" t="s">
        <v>122</v>
      </c>
      <c r="C122" s="57">
        <v>7</v>
      </c>
      <c r="D122" s="4" t="s">
        <v>94</v>
      </c>
      <c r="E122" s="27">
        <v>6398</v>
      </c>
      <c r="F122" s="27">
        <v>6728</v>
      </c>
      <c r="G122" s="31">
        <f t="shared" si="4"/>
        <v>6563</v>
      </c>
      <c r="H122" s="28">
        <v>2.5199999999999996</v>
      </c>
      <c r="I122" s="28">
        <v>1.4142135623730963E-2</v>
      </c>
      <c r="J122" s="73">
        <v>87.023348469501087</v>
      </c>
      <c r="K122" s="73">
        <v>87.023348469501087</v>
      </c>
      <c r="L122" s="41">
        <v>1</v>
      </c>
    </row>
    <row r="123" spans="1:12">
      <c r="A123" s="4" t="s">
        <v>259</v>
      </c>
      <c r="B123" s="21" t="s">
        <v>122</v>
      </c>
      <c r="C123" s="57">
        <v>7</v>
      </c>
      <c r="D123" s="4" t="s">
        <v>94</v>
      </c>
      <c r="E123" s="27">
        <v>6398</v>
      </c>
      <c r="F123" s="27">
        <v>6728</v>
      </c>
      <c r="G123" s="31">
        <f t="shared" si="4"/>
        <v>6563</v>
      </c>
      <c r="H123" s="28">
        <v>2.59</v>
      </c>
      <c r="I123" s="28">
        <v>1.0000000000000009E-2</v>
      </c>
      <c r="J123" s="73">
        <v>95.28449116458566</v>
      </c>
      <c r="K123" s="73">
        <v>95.28449116458566</v>
      </c>
      <c r="L123" s="41">
        <v>1</v>
      </c>
    </row>
    <row r="124" spans="1:12">
      <c r="A124" s="4" t="s">
        <v>284</v>
      </c>
      <c r="B124" s="21" t="s">
        <v>122</v>
      </c>
      <c r="C124" s="57">
        <v>7</v>
      </c>
      <c r="D124" s="4" t="s">
        <v>21</v>
      </c>
      <c r="E124" s="27">
        <v>6398</v>
      </c>
      <c r="F124" s="27">
        <v>6728</v>
      </c>
      <c r="G124" s="31">
        <f t="shared" si="4"/>
        <v>6563</v>
      </c>
      <c r="H124" s="28">
        <v>2.4850000000000003</v>
      </c>
      <c r="I124" s="28">
        <v>7.0710678118656384E-3</v>
      </c>
      <c r="J124" s="73">
        <v>83.086480153518039</v>
      </c>
      <c r="K124" s="73">
        <v>83.086480153518039</v>
      </c>
      <c r="L124" s="41">
        <v>1</v>
      </c>
    </row>
    <row r="125" spans="1:12">
      <c r="A125" s="4" t="s">
        <v>261</v>
      </c>
      <c r="B125" s="21" t="s">
        <v>122</v>
      </c>
      <c r="C125" s="57">
        <v>7</v>
      </c>
      <c r="D125" s="4" t="s">
        <v>21</v>
      </c>
      <c r="E125" s="27">
        <v>6398</v>
      </c>
      <c r="F125" s="27">
        <v>6728</v>
      </c>
      <c r="G125" s="31">
        <f t="shared" si="4"/>
        <v>6563</v>
      </c>
      <c r="H125" s="28">
        <v>2.3849999999999998</v>
      </c>
      <c r="I125" s="28">
        <v>7.0710678118656384E-3</v>
      </c>
      <c r="J125" s="73">
        <v>72.524801526782966</v>
      </c>
      <c r="K125" s="73">
        <v>72.524801526782966</v>
      </c>
      <c r="L125" s="41">
        <v>1</v>
      </c>
    </row>
    <row r="126" spans="1:12">
      <c r="A126" s="4" t="s">
        <v>71</v>
      </c>
      <c r="B126" s="21" t="s">
        <v>122</v>
      </c>
      <c r="C126" s="57">
        <v>7</v>
      </c>
      <c r="D126" s="4" t="s">
        <v>60</v>
      </c>
      <c r="E126" s="27">
        <v>6398</v>
      </c>
      <c r="F126" s="27">
        <v>6728</v>
      </c>
      <c r="G126" s="31">
        <f t="shared" si="4"/>
        <v>6563</v>
      </c>
      <c r="H126" s="28">
        <v>2.4000000000000004</v>
      </c>
      <c r="I126" s="28">
        <v>4.2426406871192889E-2</v>
      </c>
      <c r="J126" s="73">
        <v>74.045592064062333</v>
      </c>
      <c r="K126" s="73">
        <v>74.045592064062333</v>
      </c>
    </row>
    <row r="127" spans="1:12">
      <c r="A127" s="4" t="s">
        <v>76</v>
      </c>
      <c r="B127" s="21" t="s">
        <v>122</v>
      </c>
      <c r="C127" s="57">
        <v>7</v>
      </c>
      <c r="D127" s="4" t="s">
        <v>60</v>
      </c>
      <c r="E127" s="27">
        <v>6398</v>
      </c>
      <c r="F127" s="27">
        <v>6728</v>
      </c>
      <c r="G127" s="31">
        <f t="shared" si="4"/>
        <v>6563</v>
      </c>
      <c r="H127" s="28">
        <v>2.71</v>
      </c>
      <c r="I127" s="28">
        <v>1.4142135623730963E-2</v>
      </c>
      <c r="J127" s="73">
        <v>110.69508874802516</v>
      </c>
      <c r="K127" s="73">
        <v>110.69508874802516</v>
      </c>
    </row>
    <row r="128" spans="1:12">
      <c r="A128" s="4" t="s">
        <v>72</v>
      </c>
      <c r="B128" s="21" t="s">
        <v>122</v>
      </c>
      <c r="C128" s="57">
        <v>7</v>
      </c>
      <c r="D128" s="4" t="s">
        <v>60</v>
      </c>
      <c r="E128" s="27">
        <v>6398</v>
      </c>
      <c r="F128" s="27">
        <v>6728</v>
      </c>
      <c r="G128" s="31">
        <f t="shared" si="4"/>
        <v>6563</v>
      </c>
      <c r="H128" s="28">
        <v>2.56</v>
      </c>
      <c r="I128" s="28">
        <v>0</v>
      </c>
      <c r="J128" s="73">
        <v>91.679932565690308</v>
      </c>
      <c r="K128" s="73">
        <v>91.679932565690308</v>
      </c>
    </row>
    <row r="129" spans="1:12">
      <c r="A129" s="4" t="s">
        <v>69</v>
      </c>
      <c r="B129" s="21" t="s">
        <v>122</v>
      </c>
      <c r="C129" s="57">
        <v>7</v>
      </c>
      <c r="D129" s="4" t="s">
        <v>60</v>
      </c>
      <c r="E129" s="27">
        <v>6398</v>
      </c>
      <c r="F129" s="27">
        <v>6728</v>
      </c>
      <c r="G129" s="31">
        <f t="shared" si="4"/>
        <v>6563</v>
      </c>
      <c r="H129" s="28">
        <v>2.5499999999999998</v>
      </c>
      <c r="J129" s="73">
        <v>90.499878727120972</v>
      </c>
      <c r="K129" s="73">
        <v>90.499878727120972</v>
      </c>
    </row>
    <row r="130" spans="1:12">
      <c r="A130" s="4" t="s">
        <v>75</v>
      </c>
      <c r="B130" s="21" t="s">
        <v>122</v>
      </c>
      <c r="C130" s="57">
        <v>7</v>
      </c>
      <c r="D130" s="4" t="s">
        <v>53</v>
      </c>
      <c r="E130" s="27">
        <v>6398</v>
      </c>
      <c r="F130" s="27">
        <v>6728</v>
      </c>
      <c r="G130" s="31">
        <f t="shared" ref="G130:G193" si="7">AVERAGE(E130:F130)</f>
        <v>6563</v>
      </c>
      <c r="H130" s="28">
        <v>2.5150000000000001</v>
      </c>
      <c r="I130" s="28">
        <v>6.3639610306789177E-2</v>
      </c>
      <c r="J130" s="73">
        <v>86.45313468595451</v>
      </c>
      <c r="K130" s="137">
        <f t="shared" ref="K130:K137" si="8">J130*1.1155</f>
        <v>96.438471742182244</v>
      </c>
      <c r="L130" s="41">
        <v>2</v>
      </c>
    </row>
    <row r="131" spans="1:12">
      <c r="A131" s="57" t="s">
        <v>59</v>
      </c>
      <c r="B131" s="68" t="s">
        <v>122</v>
      </c>
      <c r="C131" s="57">
        <v>7</v>
      </c>
      <c r="D131" s="57" t="s">
        <v>53</v>
      </c>
      <c r="E131" s="70">
        <v>6398</v>
      </c>
      <c r="F131" s="70">
        <v>6728</v>
      </c>
      <c r="G131" s="71">
        <f t="shared" si="7"/>
        <v>6563</v>
      </c>
      <c r="H131" s="72">
        <v>2.5</v>
      </c>
      <c r="I131" s="72">
        <v>5.6568542494923851E-2</v>
      </c>
      <c r="J131" s="73">
        <v>84.758142159370664</v>
      </c>
      <c r="K131" s="137">
        <f t="shared" si="8"/>
        <v>94.547707578777974</v>
      </c>
      <c r="L131" s="41">
        <v>2</v>
      </c>
    </row>
    <row r="132" spans="1:12">
      <c r="A132" s="57" t="s">
        <v>78</v>
      </c>
      <c r="B132" s="68" t="s">
        <v>122</v>
      </c>
      <c r="C132" s="57">
        <v>7</v>
      </c>
      <c r="D132" s="57" t="s">
        <v>53</v>
      </c>
      <c r="E132" s="70">
        <v>6398</v>
      </c>
      <c r="F132" s="70">
        <v>6728</v>
      </c>
      <c r="G132" s="71">
        <f t="shared" si="7"/>
        <v>6563</v>
      </c>
      <c r="H132" s="72">
        <v>2.62</v>
      </c>
      <c r="I132" s="72">
        <v>4.2426406871192889E-2</v>
      </c>
      <c r="J132" s="73">
        <v>98.986797598227227</v>
      </c>
      <c r="K132" s="137">
        <f t="shared" si="8"/>
        <v>110.41977272082246</v>
      </c>
      <c r="L132" s="41">
        <v>2</v>
      </c>
    </row>
    <row r="133" spans="1:12">
      <c r="A133" s="57" t="s">
        <v>291</v>
      </c>
      <c r="B133" s="68" t="s">
        <v>122</v>
      </c>
      <c r="C133" s="57">
        <v>7</v>
      </c>
      <c r="D133" s="57" t="s">
        <v>22</v>
      </c>
      <c r="E133" s="70">
        <v>6398</v>
      </c>
      <c r="F133" s="70">
        <v>6728</v>
      </c>
      <c r="G133" s="71">
        <f t="shared" si="7"/>
        <v>6563</v>
      </c>
      <c r="H133" s="72">
        <v>2.2599999999999998</v>
      </c>
      <c r="I133" s="72">
        <v>8.4852813742385472E-2</v>
      </c>
      <c r="J133" s="73">
        <v>60.687456167771181</v>
      </c>
      <c r="K133" s="137">
        <f t="shared" si="8"/>
        <v>67.696857355148751</v>
      </c>
      <c r="L133" s="41">
        <v>2</v>
      </c>
    </row>
    <row r="134" spans="1:12">
      <c r="A134" s="4" t="s">
        <v>73</v>
      </c>
      <c r="B134" s="21" t="s">
        <v>122</v>
      </c>
      <c r="C134" s="57">
        <v>7</v>
      </c>
      <c r="D134" s="4" t="s">
        <v>22</v>
      </c>
      <c r="E134" s="27">
        <v>6398</v>
      </c>
      <c r="F134" s="27">
        <v>6728</v>
      </c>
      <c r="G134" s="31">
        <f t="shared" si="7"/>
        <v>6563</v>
      </c>
      <c r="H134" s="28">
        <v>2.33</v>
      </c>
      <c r="I134" s="28">
        <v>0</v>
      </c>
      <c r="J134" s="73">
        <v>67.134861700469955</v>
      </c>
      <c r="K134" s="137">
        <f t="shared" si="8"/>
        <v>74.888938226874231</v>
      </c>
      <c r="L134" s="41">
        <v>2</v>
      </c>
    </row>
    <row r="135" spans="1:12">
      <c r="A135" s="4" t="s">
        <v>288</v>
      </c>
      <c r="B135" s="21" t="s">
        <v>122</v>
      </c>
      <c r="C135" s="57">
        <v>7</v>
      </c>
      <c r="D135" s="4" t="s">
        <v>23</v>
      </c>
      <c r="E135" s="27">
        <v>6398</v>
      </c>
      <c r="F135" s="27">
        <v>6728</v>
      </c>
      <c r="G135" s="31">
        <f t="shared" si="7"/>
        <v>6563</v>
      </c>
      <c r="H135" s="28">
        <v>2.2850000000000001</v>
      </c>
      <c r="I135" s="28">
        <v>4.9497474683058214E-2</v>
      </c>
      <c r="J135" s="73">
        <v>62.938057749963988</v>
      </c>
      <c r="K135" s="137">
        <f t="shared" si="8"/>
        <v>70.20740342008483</v>
      </c>
      <c r="L135" s="41">
        <v>2</v>
      </c>
    </row>
    <row r="136" spans="1:12">
      <c r="A136" s="4" t="s">
        <v>289</v>
      </c>
      <c r="B136" s="21" t="s">
        <v>122</v>
      </c>
      <c r="C136" s="57">
        <v>7</v>
      </c>
      <c r="D136" s="4" t="s">
        <v>23</v>
      </c>
      <c r="E136" s="27">
        <v>6398</v>
      </c>
      <c r="F136" s="27">
        <v>6728</v>
      </c>
      <c r="G136" s="31">
        <f t="shared" si="7"/>
        <v>6563</v>
      </c>
      <c r="H136" s="28">
        <v>2.5549999999999997</v>
      </c>
      <c r="I136" s="28">
        <v>7.0710678118656384E-3</v>
      </c>
      <c r="J136" s="73">
        <v>91.088572026319866</v>
      </c>
      <c r="K136" s="137">
        <f t="shared" si="8"/>
        <v>101.60930209535981</v>
      </c>
      <c r="L136" s="41">
        <v>2</v>
      </c>
    </row>
    <row r="137" spans="1:12">
      <c r="A137" s="57" t="s">
        <v>61</v>
      </c>
      <c r="B137" s="68" t="s">
        <v>122</v>
      </c>
      <c r="C137" s="57">
        <v>7</v>
      </c>
      <c r="D137" s="57" t="s">
        <v>56</v>
      </c>
      <c r="E137" s="70">
        <v>6398</v>
      </c>
      <c r="F137" s="70">
        <v>6728</v>
      </c>
      <c r="G137" s="71">
        <f t="shared" si="7"/>
        <v>6563</v>
      </c>
      <c r="H137" s="72">
        <v>2.6749999999999998</v>
      </c>
      <c r="I137" s="72">
        <v>4.9497474683058214E-2</v>
      </c>
      <c r="J137" s="73">
        <v>106.03316693367366</v>
      </c>
      <c r="K137" s="137">
        <f t="shared" si="8"/>
        <v>118.27999771451296</v>
      </c>
      <c r="L137" s="41">
        <v>2</v>
      </c>
    </row>
    <row r="138" spans="1:12">
      <c r="A138" s="4" t="s">
        <v>506</v>
      </c>
      <c r="B138" s="21" t="s">
        <v>505</v>
      </c>
      <c r="C138" s="57">
        <v>8</v>
      </c>
      <c r="D138" s="4" t="s">
        <v>94</v>
      </c>
      <c r="E138" s="27">
        <v>6728</v>
      </c>
      <c r="F138" s="27">
        <v>7057</v>
      </c>
      <c r="G138" s="31">
        <f t="shared" si="7"/>
        <v>6892.5</v>
      </c>
      <c r="H138" s="28">
        <v>2.4800000000000004</v>
      </c>
      <c r="I138" s="28">
        <v>1.4142135623730963E-2</v>
      </c>
      <c r="J138" s="73">
        <v>82.534412369841931</v>
      </c>
      <c r="K138" s="73">
        <v>82.534412369841931</v>
      </c>
      <c r="L138" s="41">
        <v>1</v>
      </c>
    </row>
    <row r="139" spans="1:12">
      <c r="A139" s="57" t="s">
        <v>513</v>
      </c>
      <c r="B139" s="68" t="s">
        <v>511</v>
      </c>
      <c r="C139" s="57">
        <v>8</v>
      </c>
      <c r="D139" s="57" t="s">
        <v>94</v>
      </c>
      <c r="E139" s="70">
        <v>7057</v>
      </c>
      <c r="F139" s="70">
        <v>7386</v>
      </c>
      <c r="G139" s="71">
        <f t="shared" si="7"/>
        <v>7221.5</v>
      </c>
      <c r="H139" s="72">
        <v>2.5649999999999999</v>
      </c>
      <c r="I139" s="72">
        <v>3.5355339059327251E-2</v>
      </c>
      <c r="J139" s="73">
        <v>92.273967185043091</v>
      </c>
      <c r="K139" s="73">
        <v>92.273967185043091</v>
      </c>
      <c r="L139" s="41">
        <v>1</v>
      </c>
    </row>
    <row r="140" spans="1:12">
      <c r="A140" s="57" t="s">
        <v>405</v>
      </c>
      <c r="B140" s="68" t="s">
        <v>397</v>
      </c>
      <c r="C140" s="57">
        <v>8</v>
      </c>
      <c r="D140" s="57" t="s">
        <v>94</v>
      </c>
      <c r="E140" s="70">
        <v>7386</v>
      </c>
      <c r="F140" s="70">
        <v>7716</v>
      </c>
      <c r="G140" s="71">
        <f t="shared" si="7"/>
        <v>7551</v>
      </c>
      <c r="H140" s="72">
        <v>2.375</v>
      </c>
      <c r="I140" s="72">
        <v>6.3639610306789177E-2</v>
      </c>
      <c r="J140" s="73">
        <v>71.523138297418626</v>
      </c>
      <c r="K140" s="73">
        <v>71.523138297418626</v>
      </c>
      <c r="L140" s="41">
        <v>1</v>
      </c>
    </row>
    <row r="141" spans="1:12">
      <c r="A141" s="4" t="s">
        <v>408</v>
      </c>
      <c r="B141" s="21" t="s">
        <v>397</v>
      </c>
      <c r="C141" s="57">
        <v>8</v>
      </c>
      <c r="D141" s="62" t="s">
        <v>94</v>
      </c>
      <c r="E141" s="27">
        <v>7386</v>
      </c>
      <c r="F141" s="27">
        <v>7716</v>
      </c>
      <c r="G141" s="31">
        <f t="shared" si="7"/>
        <v>7551</v>
      </c>
      <c r="H141" s="28">
        <v>2.3700000000000006</v>
      </c>
      <c r="I141" s="28">
        <v>6.0000000000000053E-2</v>
      </c>
      <c r="J141" s="73">
        <v>71.025945747909745</v>
      </c>
      <c r="K141" s="73">
        <v>71.025945747909745</v>
      </c>
      <c r="L141" s="41">
        <v>1</v>
      </c>
    </row>
    <row r="142" spans="1:12">
      <c r="A142" s="4" t="s">
        <v>402</v>
      </c>
      <c r="B142" s="21" t="s">
        <v>397</v>
      </c>
      <c r="C142" s="57">
        <v>8</v>
      </c>
      <c r="D142" s="4" t="s">
        <v>94</v>
      </c>
      <c r="E142" s="27">
        <v>7386</v>
      </c>
      <c r="F142" s="27">
        <v>7716</v>
      </c>
      <c r="G142" s="31">
        <f t="shared" si="7"/>
        <v>7551</v>
      </c>
      <c r="H142" s="28">
        <v>2.4400000000000004</v>
      </c>
      <c r="I142" s="28">
        <v>4.2426406871192889E-2</v>
      </c>
      <c r="J142" s="73">
        <v>78.209646906560451</v>
      </c>
      <c r="K142" s="73">
        <v>78.209646906560451</v>
      </c>
      <c r="L142" s="41">
        <v>1</v>
      </c>
    </row>
    <row r="143" spans="1:12">
      <c r="A143" s="4" t="s">
        <v>403</v>
      </c>
      <c r="B143" s="21" t="s">
        <v>397</v>
      </c>
      <c r="C143" s="57">
        <v>8</v>
      </c>
      <c r="D143" s="4" t="s">
        <v>94</v>
      </c>
      <c r="E143" s="27">
        <v>7386</v>
      </c>
      <c r="F143" s="27">
        <v>7716</v>
      </c>
      <c r="G143" s="31">
        <f t="shared" si="7"/>
        <v>7551</v>
      </c>
      <c r="H143" s="28">
        <v>2.36</v>
      </c>
      <c r="I143" s="28">
        <v>2.8284271247461926E-2</v>
      </c>
      <c r="J143" s="73">
        <v>70.038805367037725</v>
      </c>
      <c r="K143" s="73">
        <v>70.038805367037725</v>
      </c>
      <c r="L143" s="41">
        <v>1</v>
      </c>
    </row>
    <row r="144" spans="1:12">
      <c r="A144" s="4" t="s">
        <v>409</v>
      </c>
      <c r="B144" s="21" t="s">
        <v>397</v>
      </c>
      <c r="C144" s="57">
        <v>8</v>
      </c>
      <c r="D144" s="62" t="s">
        <v>94</v>
      </c>
      <c r="E144" s="27">
        <v>7386</v>
      </c>
      <c r="F144" s="27">
        <v>7716</v>
      </c>
      <c r="G144" s="31">
        <f t="shared" si="7"/>
        <v>7551</v>
      </c>
      <c r="H144" s="28">
        <v>2.21</v>
      </c>
      <c r="I144" s="28">
        <v>1.4142135623730963E-2</v>
      </c>
      <c r="J144" s="73">
        <v>56.355774916361376</v>
      </c>
      <c r="K144" s="73">
        <v>56.355774916361376</v>
      </c>
      <c r="L144" s="41">
        <v>1</v>
      </c>
    </row>
    <row r="145" spans="1:12">
      <c r="A145" s="57" t="s">
        <v>404</v>
      </c>
      <c r="B145" s="68" t="s">
        <v>397</v>
      </c>
      <c r="C145" s="57">
        <v>8</v>
      </c>
      <c r="D145" s="57" t="s">
        <v>94</v>
      </c>
      <c r="E145" s="70">
        <v>7386</v>
      </c>
      <c r="F145" s="70">
        <v>7716</v>
      </c>
      <c r="G145" s="71">
        <f t="shared" si="7"/>
        <v>7551</v>
      </c>
      <c r="H145" s="72">
        <v>2.4850000000000003</v>
      </c>
      <c r="I145" s="72">
        <v>7.0710678118656384E-3</v>
      </c>
      <c r="J145" s="73">
        <v>83.086480153518039</v>
      </c>
      <c r="K145" s="73">
        <v>83.086480153518039</v>
      </c>
      <c r="L145" s="41">
        <v>1</v>
      </c>
    </row>
    <row r="146" spans="1:12">
      <c r="A146" s="4" t="s">
        <v>407</v>
      </c>
      <c r="B146" s="21" t="s">
        <v>397</v>
      </c>
      <c r="C146" s="57">
        <v>8</v>
      </c>
      <c r="D146" s="62" t="s">
        <v>94</v>
      </c>
      <c r="E146" s="27">
        <v>7386</v>
      </c>
      <c r="F146" s="27">
        <v>7716</v>
      </c>
      <c r="G146" s="31">
        <f t="shared" si="7"/>
        <v>7551</v>
      </c>
      <c r="H146" s="28">
        <v>2.4500000000000002</v>
      </c>
      <c r="I146" s="28">
        <v>0</v>
      </c>
      <c r="J146" s="73">
        <v>79.275636793059704</v>
      </c>
      <c r="K146" s="73">
        <v>79.275636793059704</v>
      </c>
      <c r="L146" s="41">
        <v>1</v>
      </c>
    </row>
    <row r="147" spans="1:12">
      <c r="A147" s="4" t="s">
        <v>400</v>
      </c>
      <c r="B147" s="21" t="s">
        <v>397</v>
      </c>
      <c r="C147" s="57">
        <v>8</v>
      </c>
      <c r="D147" s="4" t="s">
        <v>94</v>
      </c>
      <c r="E147" s="27">
        <v>7386</v>
      </c>
      <c r="F147" s="27">
        <v>7716</v>
      </c>
      <c r="G147" s="31">
        <f t="shared" si="7"/>
        <v>7551</v>
      </c>
      <c r="H147" s="28">
        <v>2.77</v>
      </c>
      <c r="I147" s="28">
        <v>0</v>
      </c>
      <c r="J147" s="73">
        <v>119.01673597626414</v>
      </c>
      <c r="K147" s="73">
        <v>119.01673597626414</v>
      </c>
      <c r="L147" s="41">
        <v>1</v>
      </c>
    </row>
    <row r="148" spans="1:12">
      <c r="A148" s="4" t="s">
        <v>510</v>
      </c>
      <c r="B148" s="21" t="s">
        <v>505</v>
      </c>
      <c r="C148" s="57">
        <v>8</v>
      </c>
      <c r="D148" s="4" t="s">
        <v>21</v>
      </c>
      <c r="E148" s="27">
        <v>6728</v>
      </c>
      <c r="F148" s="27">
        <v>7057</v>
      </c>
      <c r="G148" s="31">
        <f t="shared" si="7"/>
        <v>6892.5</v>
      </c>
      <c r="H148" s="28">
        <v>2.71</v>
      </c>
      <c r="I148" s="28">
        <v>1.4142135623730963E-2</v>
      </c>
      <c r="J148" s="73">
        <v>110.69508874802516</v>
      </c>
      <c r="K148" s="73">
        <v>110.69508874802516</v>
      </c>
      <c r="L148" s="41">
        <v>1</v>
      </c>
    </row>
    <row r="149" spans="1:12">
      <c r="A149" s="4" t="s">
        <v>508</v>
      </c>
      <c r="B149" s="21" t="s">
        <v>505</v>
      </c>
      <c r="C149" s="57">
        <v>8</v>
      </c>
      <c r="D149" s="4" t="s">
        <v>21</v>
      </c>
      <c r="E149" s="27">
        <v>6728</v>
      </c>
      <c r="F149" s="27">
        <v>7057</v>
      </c>
      <c r="G149" s="31">
        <f t="shared" si="7"/>
        <v>6892.5</v>
      </c>
      <c r="H149" s="28">
        <v>2.4649999999999999</v>
      </c>
      <c r="I149" s="28">
        <v>7.0710678118656384E-3</v>
      </c>
      <c r="J149" s="73">
        <v>80.893572795805753</v>
      </c>
      <c r="K149" s="73">
        <v>80.893572795805753</v>
      </c>
      <c r="L149" s="41">
        <v>1</v>
      </c>
    </row>
    <row r="150" spans="1:12">
      <c r="A150" s="4" t="s">
        <v>509</v>
      </c>
      <c r="B150" s="21" t="s">
        <v>505</v>
      </c>
      <c r="C150" s="57">
        <v>8</v>
      </c>
      <c r="D150" s="4" t="s">
        <v>21</v>
      </c>
      <c r="E150" s="27">
        <v>6728</v>
      </c>
      <c r="F150" s="27">
        <v>7057</v>
      </c>
      <c r="G150" s="31">
        <f t="shared" si="7"/>
        <v>6892.5</v>
      </c>
      <c r="H150" s="28">
        <v>2.4350000000000001</v>
      </c>
      <c r="I150" s="28">
        <v>7.0710678118653244E-3</v>
      </c>
      <c r="J150" s="73">
        <v>77.680421956238803</v>
      </c>
      <c r="K150" s="73">
        <v>77.680421956238803</v>
      </c>
      <c r="L150" s="41">
        <v>1</v>
      </c>
    </row>
    <row r="151" spans="1:12">
      <c r="A151" s="4" t="s">
        <v>512</v>
      </c>
      <c r="B151" s="21" t="s">
        <v>511</v>
      </c>
      <c r="C151" s="57">
        <v>8</v>
      </c>
      <c r="D151" s="4" t="s">
        <v>21</v>
      </c>
      <c r="E151" s="27">
        <v>7057</v>
      </c>
      <c r="F151" s="27">
        <v>7386</v>
      </c>
      <c r="G151" s="31">
        <f t="shared" si="7"/>
        <v>7221.5</v>
      </c>
      <c r="H151" s="28">
        <v>2.4249999999999998</v>
      </c>
      <c r="I151" s="28">
        <v>2.1213203435596288E-2</v>
      </c>
      <c r="J151" s="73">
        <v>76.629478348117118</v>
      </c>
      <c r="K151" s="73">
        <v>76.629478348117118</v>
      </c>
      <c r="L151" s="41">
        <v>1</v>
      </c>
    </row>
    <row r="152" spans="1:12">
      <c r="A152" s="4" t="s">
        <v>406</v>
      </c>
      <c r="B152" s="21" t="s">
        <v>397</v>
      </c>
      <c r="C152" s="57">
        <v>8</v>
      </c>
      <c r="D152" s="4" t="s">
        <v>21</v>
      </c>
      <c r="E152" s="27">
        <v>7386</v>
      </c>
      <c r="F152" s="27">
        <v>7716</v>
      </c>
      <c r="G152" s="31">
        <f t="shared" si="7"/>
        <v>7551</v>
      </c>
      <c r="H152" s="28">
        <v>2.4433333333333334</v>
      </c>
      <c r="I152" s="28">
        <v>4.5092497528229095E-2</v>
      </c>
      <c r="J152" s="73">
        <v>78.56385816894722</v>
      </c>
      <c r="K152" s="73">
        <v>78.56385816894722</v>
      </c>
      <c r="L152" s="41">
        <v>1</v>
      </c>
    </row>
    <row r="153" spans="1:12">
      <c r="A153" s="4" t="s">
        <v>401</v>
      </c>
      <c r="B153" s="21" t="s">
        <v>397</v>
      </c>
      <c r="C153" s="57">
        <v>8</v>
      </c>
      <c r="D153" s="4" t="s">
        <v>21</v>
      </c>
      <c r="E153" s="27">
        <v>7386</v>
      </c>
      <c r="F153" s="27">
        <v>7716</v>
      </c>
      <c r="G153" s="31">
        <f t="shared" si="7"/>
        <v>7551</v>
      </c>
      <c r="H153" s="28">
        <v>2.7050000000000001</v>
      </c>
      <c r="I153" s="28">
        <v>7.0710678118653244E-3</v>
      </c>
      <c r="J153" s="73">
        <v>110.02051204306248</v>
      </c>
      <c r="K153" s="73">
        <v>110.02051204306248</v>
      </c>
      <c r="L153" s="41">
        <v>1</v>
      </c>
    </row>
    <row r="154" spans="1:12">
      <c r="A154" s="4" t="s">
        <v>399</v>
      </c>
      <c r="B154" s="21" t="s">
        <v>397</v>
      </c>
      <c r="C154" s="57">
        <v>8</v>
      </c>
      <c r="D154" s="4" t="s">
        <v>21</v>
      </c>
      <c r="E154" s="27">
        <v>7386</v>
      </c>
      <c r="F154" s="27">
        <v>7716</v>
      </c>
      <c r="G154" s="31">
        <f t="shared" si="7"/>
        <v>7551</v>
      </c>
      <c r="H154" s="28">
        <v>2.625</v>
      </c>
      <c r="I154" s="28">
        <v>7.0710678118653244E-3</v>
      </c>
      <c r="J154" s="73">
        <v>99.613456184953733</v>
      </c>
      <c r="K154" s="73">
        <v>99.613456184953733</v>
      </c>
      <c r="L154" s="41">
        <v>1</v>
      </c>
    </row>
    <row r="155" spans="1:12">
      <c r="A155" s="57" t="s">
        <v>507</v>
      </c>
      <c r="B155" s="68" t="s">
        <v>505</v>
      </c>
      <c r="C155" s="57">
        <v>8</v>
      </c>
      <c r="D155" s="57" t="s">
        <v>53</v>
      </c>
      <c r="E155" s="70">
        <v>6728</v>
      </c>
      <c r="F155" s="70">
        <v>7057</v>
      </c>
      <c r="G155" s="71">
        <f t="shared" si="7"/>
        <v>6892.5</v>
      </c>
      <c r="H155" s="72">
        <v>2.4299999999999997</v>
      </c>
      <c r="I155" s="72">
        <v>4.2426406871192889E-2</v>
      </c>
      <c r="J155" s="73">
        <v>77.153701348217609</v>
      </c>
      <c r="K155" s="137">
        <f>J155*1.1155</f>
        <v>86.064953853936743</v>
      </c>
      <c r="L155" s="41">
        <v>2</v>
      </c>
    </row>
    <row r="156" spans="1:12">
      <c r="A156" s="4" t="s">
        <v>514</v>
      </c>
      <c r="B156" s="21" t="s">
        <v>511</v>
      </c>
      <c r="C156" s="57">
        <v>8</v>
      </c>
      <c r="D156" s="4" t="s">
        <v>22</v>
      </c>
      <c r="E156" s="27">
        <v>7057</v>
      </c>
      <c r="F156" s="27">
        <v>7386</v>
      </c>
      <c r="G156" s="31">
        <f t="shared" si="7"/>
        <v>7221.5</v>
      </c>
      <c r="H156" s="28">
        <v>2.5249999999999999</v>
      </c>
      <c r="I156" s="28">
        <v>3.5355339059327251E-2</v>
      </c>
      <c r="J156" s="73">
        <v>87.596181731007292</v>
      </c>
      <c r="K156" s="137">
        <f>J156*1.1155</f>
        <v>97.713540720938624</v>
      </c>
      <c r="L156" s="41">
        <v>2</v>
      </c>
    </row>
    <row r="157" spans="1:12">
      <c r="A157" s="57" t="s">
        <v>515</v>
      </c>
      <c r="B157" s="68" t="s">
        <v>511</v>
      </c>
      <c r="C157" s="57">
        <v>8</v>
      </c>
      <c r="D157" s="57" t="s">
        <v>23</v>
      </c>
      <c r="E157" s="70">
        <v>7057</v>
      </c>
      <c r="F157" s="70">
        <v>7386</v>
      </c>
      <c r="G157" s="71">
        <f t="shared" si="7"/>
        <v>7221.5</v>
      </c>
      <c r="H157" s="72">
        <v>2.2599999999999998</v>
      </c>
      <c r="I157" s="72">
        <v>5.6568542494923539E-2</v>
      </c>
      <c r="J157" s="73">
        <v>60.687456167771181</v>
      </c>
      <c r="K157" s="137">
        <f>J157*1.1155</f>
        <v>67.696857355148751</v>
      </c>
      <c r="L157" s="41">
        <v>2</v>
      </c>
    </row>
    <row r="158" spans="1:12">
      <c r="A158" s="4" t="s">
        <v>398</v>
      </c>
      <c r="B158" s="21" t="s">
        <v>397</v>
      </c>
      <c r="C158" s="57">
        <v>8</v>
      </c>
      <c r="D158" s="4" t="s">
        <v>23</v>
      </c>
      <c r="E158" s="27">
        <v>7386</v>
      </c>
      <c r="F158" s="27">
        <v>7716</v>
      </c>
      <c r="G158" s="31">
        <f t="shared" si="7"/>
        <v>7551</v>
      </c>
      <c r="H158" s="28">
        <v>2.27</v>
      </c>
      <c r="I158" s="28">
        <v>0</v>
      </c>
      <c r="J158" s="73">
        <v>61.58083697431406</v>
      </c>
      <c r="K158" s="137">
        <f>J158*1.1155</f>
        <v>68.693423644847329</v>
      </c>
      <c r="L158" s="41">
        <v>2</v>
      </c>
    </row>
    <row r="159" spans="1:12">
      <c r="A159" s="57" t="s">
        <v>415</v>
      </c>
      <c r="B159" s="68" t="s">
        <v>412</v>
      </c>
      <c r="C159" s="57">
        <v>9</v>
      </c>
      <c r="D159" s="57" t="s">
        <v>94</v>
      </c>
      <c r="E159" s="70">
        <v>7716</v>
      </c>
      <c r="F159" s="70">
        <v>8045</v>
      </c>
      <c r="G159" s="71">
        <f t="shared" si="7"/>
        <v>7880.5</v>
      </c>
      <c r="H159" s="72">
        <v>2.4050000000000002</v>
      </c>
      <c r="I159" s="72">
        <v>3.5355339059327563E-2</v>
      </c>
      <c r="J159" s="73">
        <v>74.557427889747444</v>
      </c>
      <c r="K159" s="73">
        <v>74.557427889747444</v>
      </c>
      <c r="L159" s="41">
        <v>1</v>
      </c>
    </row>
    <row r="160" spans="1:12">
      <c r="A160" s="4" t="s">
        <v>414</v>
      </c>
      <c r="B160" s="21" t="s">
        <v>412</v>
      </c>
      <c r="C160" s="57">
        <v>9</v>
      </c>
      <c r="D160" s="4" t="s">
        <v>94</v>
      </c>
      <c r="E160" s="27">
        <v>7716</v>
      </c>
      <c r="F160" s="27">
        <v>8045</v>
      </c>
      <c r="G160" s="31">
        <f t="shared" si="7"/>
        <v>7880.5</v>
      </c>
      <c r="H160" s="28">
        <v>2.585</v>
      </c>
      <c r="I160" s="28">
        <v>7.0710678118653244E-3</v>
      </c>
      <c r="J160" s="73">
        <v>94.676983403365128</v>
      </c>
      <c r="K160" s="73">
        <v>94.676983403365128</v>
      </c>
      <c r="L160" s="41">
        <v>1</v>
      </c>
    </row>
    <row r="161" spans="1:12">
      <c r="A161" s="4" t="s">
        <v>428</v>
      </c>
      <c r="B161" s="21" t="s">
        <v>412</v>
      </c>
      <c r="C161" s="57">
        <v>9</v>
      </c>
      <c r="D161" s="4" t="s">
        <v>94</v>
      </c>
      <c r="E161" s="27">
        <v>7716</v>
      </c>
      <c r="F161" s="27">
        <v>8045</v>
      </c>
      <c r="G161" s="31">
        <f t="shared" si="7"/>
        <v>7880.5</v>
      </c>
      <c r="H161" s="28">
        <v>2.665</v>
      </c>
      <c r="I161" s="28">
        <v>7.0710678118653244E-3</v>
      </c>
      <c r="J161" s="73">
        <v>104.72678617354116</v>
      </c>
      <c r="K161" s="73">
        <v>104.72678617354116</v>
      </c>
      <c r="L161" s="41">
        <v>1</v>
      </c>
    </row>
    <row r="162" spans="1:12">
      <c r="A162" s="57" t="s">
        <v>442</v>
      </c>
      <c r="B162" s="68" t="s">
        <v>412</v>
      </c>
      <c r="C162" s="57">
        <v>9</v>
      </c>
      <c r="D162" s="57" t="s">
        <v>94</v>
      </c>
      <c r="E162" s="70">
        <v>7716</v>
      </c>
      <c r="F162" s="70">
        <v>8045</v>
      </c>
      <c r="G162" s="71">
        <f t="shared" si="7"/>
        <v>7880.5</v>
      </c>
      <c r="H162" s="72">
        <v>2.5049999999999999</v>
      </c>
      <c r="I162" s="72">
        <v>7.0710678118653244E-3</v>
      </c>
      <c r="J162" s="73">
        <v>85.32053833106356</v>
      </c>
      <c r="K162" s="73">
        <v>85.32053833106356</v>
      </c>
      <c r="L162" s="41">
        <v>1</v>
      </c>
    </row>
    <row r="163" spans="1:12">
      <c r="A163" s="4" t="s">
        <v>441</v>
      </c>
      <c r="B163" s="21" t="s">
        <v>412</v>
      </c>
      <c r="C163" s="57">
        <v>9</v>
      </c>
      <c r="D163" s="4" t="s">
        <v>94</v>
      </c>
      <c r="E163" s="27">
        <v>7716</v>
      </c>
      <c r="F163" s="27">
        <v>8045</v>
      </c>
      <c r="G163" s="31">
        <f t="shared" si="7"/>
        <v>7880.5</v>
      </c>
      <c r="H163" s="28">
        <v>2.76</v>
      </c>
      <c r="I163" s="28">
        <v>0</v>
      </c>
      <c r="J163" s="73">
        <v>117.60047113688682</v>
      </c>
      <c r="K163" s="73">
        <v>117.60047113688682</v>
      </c>
      <c r="L163" s="41">
        <v>1</v>
      </c>
    </row>
    <row r="164" spans="1:12">
      <c r="A164" s="4" t="s">
        <v>421</v>
      </c>
      <c r="B164" s="21" t="s">
        <v>412</v>
      </c>
      <c r="C164" s="57">
        <v>9</v>
      </c>
      <c r="D164" s="4" t="s">
        <v>422</v>
      </c>
      <c r="E164" s="27">
        <v>7716</v>
      </c>
      <c r="F164" s="27">
        <v>8045</v>
      </c>
      <c r="G164" s="31">
        <f t="shared" si="7"/>
        <v>7880.5</v>
      </c>
      <c r="H164" s="28">
        <v>2.4700000000000002</v>
      </c>
      <c r="I164" s="28">
        <v>2.8284271247461926E-2</v>
      </c>
      <c r="J164" s="73">
        <v>81.437965461622312</v>
      </c>
      <c r="K164" s="73">
        <v>81.437965461622312</v>
      </c>
      <c r="L164" s="41">
        <v>1</v>
      </c>
    </row>
    <row r="165" spans="1:12">
      <c r="A165" s="4" t="s">
        <v>424</v>
      </c>
      <c r="B165" s="21" t="s">
        <v>412</v>
      </c>
      <c r="C165" s="57">
        <v>9</v>
      </c>
      <c r="D165" s="4" t="s">
        <v>21</v>
      </c>
      <c r="E165" s="27">
        <v>7716</v>
      </c>
      <c r="F165" s="27">
        <v>8045</v>
      </c>
      <c r="G165" s="31">
        <f t="shared" si="7"/>
        <v>7880.5</v>
      </c>
      <c r="H165" s="28">
        <v>2.4000000000000004</v>
      </c>
      <c r="I165" s="28">
        <v>1.4142135623730963E-2</v>
      </c>
      <c r="J165" s="73">
        <v>74.045592064062333</v>
      </c>
      <c r="K165" s="73">
        <v>74.045592064062333</v>
      </c>
      <c r="L165" s="41">
        <v>1</v>
      </c>
    </row>
    <row r="166" spans="1:12">
      <c r="A166" s="4" t="s">
        <v>420</v>
      </c>
      <c r="B166" s="21" t="s">
        <v>412</v>
      </c>
      <c r="C166" s="57">
        <v>9</v>
      </c>
      <c r="D166" s="4" t="s">
        <v>21</v>
      </c>
      <c r="E166" s="27">
        <v>7716</v>
      </c>
      <c r="F166" s="27">
        <v>8045</v>
      </c>
      <c r="G166" s="31">
        <f t="shared" si="7"/>
        <v>7880.5</v>
      </c>
      <c r="H166" s="28">
        <v>2.4000000000000004</v>
      </c>
      <c r="I166" s="28">
        <v>1.4142135623730963E-2</v>
      </c>
      <c r="J166" s="73">
        <v>74.045592064062333</v>
      </c>
      <c r="K166" s="73">
        <v>74.045592064062333</v>
      </c>
      <c r="L166" s="41">
        <v>1</v>
      </c>
    </row>
    <row r="167" spans="1:12">
      <c r="A167" s="4" t="s">
        <v>413</v>
      </c>
      <c r="B167" s="21" t="s">
        <v>412</v>
      </c>
      <c r="C167" s="57">
        <v>9</v>
      </c>
      <c r="D167" s="4" t="s">
        <v>21</v>
      </c>
      <c r="E167" s="27">
        <v>7716</v>
      </c>
      <c r="F167" s="27">
        <v>8045</v>
      </c>
      <c r="G167" s="31">
        <f t="shared" si="7"/>
        <v>7880.5</v>
      </c>
      <c r="H167" s="28">
        <v>2.585</v>
      </c>
      <c r="I167" s="28">
        <v>7.0710678118653244E-3</v>
      </c>
      <c r="J167" s="73">
        <v>94.676983403365128</v>
      </c>
      <c r="K167" s="73">
        <v>94.676983403365128</v>
      </c>
      <c r="L167" s="41">
        <v>1</v>
      </c>
    </row>
    <row r="168" spans="1:12">
      <c r="A168" s="4" t="s">
        <v>427</v>
      </c>
      <c r="B168" s="21" t="s">
        <v>412</v>
      </c>
      <c r="C168" s="57">
        <v>9</v>
      </c>
      <c r="D168" s="4" t="s">
        <v>21</v>
      </c>
      <c r="E168" s="27">
        <v>7716</v>
      </c>
      <c r="F168" s="27">
        <v>8045</v>
      </c>
      <c r="G168" s="31">
        <f t="shared" si="7"/>
        <v>7880.5</v>
      </c>
      <c r="H168" s="28">
        <v>2.48</v>
      </c>
      <c r="I168" s="28">
        <v>0</v>
      </c>
      <c r="J168" s="73">
        <v>82.53441236984186</v>
      </c>
      <c r="K168" s="73">
        <v>82.53441236984186</v>
      </c>
      <c r="L168" s="41">
        <v>1</v>
      </c>
    </row>
    <row r="169" spans="1:12">
      <c r="A169" s="57" t="s">
        <v>418</v>
      </c>
      <c r="B169" s="68" t="s">
        <v>412</v>
      </c>
      <c r="C169" s="57">
        <v>9</v>
      </c>
      <c r="D169" s="57" t="s">
        <v>21</v>
      </c>
      <c r="E169" s="70">
        <v>7716</v>
      </c>
      <c r="F169" s="70">
        <v>8045</v>
      </c>
      <c r="G169" s="71">
        <f t="shared" si="7"/>
        <v>7880.5</v>
      </c>
      <c r="H169" s="72">
        <v>2.4700000000000002</v>
      </c>
      <c r="I169" s="72">
        <v>0</v>
      </c>
      <c r="J169" s="73">
        <v>81.437965461622312</v>
      </c>
      <c r="K169" s="73">
        <v>81.437965461622312</v>
      </c>
      <c r="L169" s="41">
        <v>1</v>
      </c>
    </row>
    <row r="170" spans="1:12">
      <c r="A170" s="4" t="s">
        <v>423</v>
      </c>
      <c r="B170" s="21" t="s">
        <v>412</v>
      </c>
      <c r="C170" s="57">
        <v>9</v>
      </c>
      <c r="D170" s="4" t="s">
        <v>21</v>
      </c>
      <c r="E170" s="27">
        <v>7716</v>
      </c>
      <c r="F170" s="27">
        <v>8045</v>
      </c>
      <c r="G170" s="31">
        <f t="shared" si="7"/>
        <v>7880.5</v>
      </c>
      <c r="H170" s="28">
        <v>2.2200000000000002</v>
      </c>
      <c r="I170" s="28">
        <v>0</v>
      </c>
      <c r="J170" s="73">
        <v>57.204256513913116</v>
      </c>
      <c r="K170" s="73">
        <v>57.204256513913116</v>
      </c>
      <c r="L170" s="41">
        <v>1</v>
      </c>
    </row>
    <row r="171" spans="1:12">
      <c r="A171" s="4" t="s">
        <v>416</v>
      </c>
      <c r="B171" s="21" t="s">
        <v>412</v>
      </c>
      <c r="C171" s="57">
        <v>9</v>
      </c>
      <c r="D171" s="4" t="s">
        <v>417</v>
      </c>
      <c r="E171" s="27">
        <v>7716</v>
      </c>
      <c r="F171" s="27">
        <v>8045</v>
      </c>
      <c r="G171" s="31">
        <f t="shared" si="7"/>
        <v>7880.5</v>
      </c>
      <c r="H171" s="28">
        <v>2.0133333333333332</v>
      </c>
      <c r="I171" s="28">
        <v>4.5092497528228991E-2</v>
      </c>
      <c r="J171" s="73">
        <v>41.396241673270971</v>
      </c>
      <c r="K171" s="73">
        <v>41.396241673270971</v>
      </c>
      <c r="L171" s="41">
        <v>1</v>
      </c>
    </row>
    <row r="172" spans="1:12">
      <c r="A172" s="57" t="s">
        <v>443</v>
      </c>
      <c r="B172" s="68" t="s">
        <v>412</v>
      </c>
      <c r="C172" s="57">
        <v>9</v>
      </c>
      <c r="D172" s="57" t="s">
        <v>22</v>
      </c>
      <c r="E172" s="70">
        <v>7716</v>
      </c>
      <c r="F172" s="70">
        <v>8045</v>
      </c>
      <c r="G172" s="71">
        <f t="shared" si="7"/>
        <v>7880.5</v>
      </c>
      <c r="H172" s="72">
        <v>2.6399999999999997</v>
      </c>
      <c r="I172" s="72">
        <v>1.4142135623730963E-2</v>
      </c>
      <c r="J172" s="73">
        <v>101.51003977332563</v>
      </c>
      <c r="K172" s="137">
        <f t="shared" ref="K172:K177" si="9">J172*1.1155</f>
        <v>113.23444936714473</v>
      </c>
      <c r="L172" s="41">
        <v>2</v>
      </c>
    </row>
    <row r="173" spans="1:12">
      <c r="A173" s="57" t="s">
        <v>425</v>
      </c>
      <c r="B173" s="68" t="s">
        <v>412</v>
      </c>
      <c r="C173" s="57">
        <v>9</v>
      </c>
      <c r="D173" s="57" t="s">
        <v>23</v>
      </c>
      <c r="E173" s="70">
        <v>7716</v>
      </c>
      <c r="F173" s="70">
        <v>8045</v>
      </c>
      <c r="G173" s="71">
        <f t="shared" si="7"/>
        <v>7880.5</v>
      </c>
      <c r="H173" s="72">
        <v>2.375</v>
      </c>
      <c r="I173" s="72">
        <v>4.9497474683058526E-2</v>
      </c>
      <c r="J173" s="73">
        <v>71.523138297418626</v>
      </c>
      <c r="K173" s="137">
        <f t="shared" si="9"/>
        <v>79.784060770770466</v>
      </c>
      <c r="L173" s="41">
        <v>2</v>
      </c>
    </row>
    <row r="174" spans="1:12">
      <c r="A174" s="4" t="s">
        <v>444</v>
      </c>
      <c r="B174" s="21" t="s">
        <v>412</v>
      </c>
      <c r="C174" s="57">
        <v>9</v>
      </c>
      <c r="D174" s="4" t="s">
        <v>23</v>
      </c>
      <c r="E174" s="27">
        <v>7716</v>
      </c>
      <c r="F174" s="27">
        <v>8045</v>
      </c>
      <c r="G174" s="31">
        <f t="shared" si="7"/>
        <v>7880.5</v>
      </c>
      <c r="H174" s="28">
        <v>2.44</v>
      </c>
      <c r="I174" s="28">
        <v>2.8284271247461926E-2</v>
      </c>
      <c r="J174" s="73">
        <v>78.20964690656038</v>
      </c>
      <c r="K174" s="137">
        <f t="shared" si="9"/>
        <v>87.242861124268103</v>
      </c>
      <c r="L174" s="41">
        <v>2</v>
      </c>
    </row>
    <row r="175" spans="1:12">
      <c r="A175" s="57" t="s">
        <v>440</v>
      </c>
      <c r="B175" s="68" t="s">
        <v>412</v>
      </c>
      <c r="C175" s="57">
        <v>9</v>
      </c>
      <c r="D175" s="57" t="s">
        <v>23</v>
      </c>
      <c r="E175" s="70">
        <v>7716</v>
      </c>
      <c r="F175" s="70">
        <v>8045</v>
      </c>
      <c r="G175" s="71">
        <f t="shared" si="7"/>
        <v>7880.5</v>
      </c>
      <c r="H175" s="72">
        <v>2.5249999999999999</v>
      </c>
      <c r="I175" s="72">
        <v>2.12132034355966E-2</v>
      </c>
      <c r="J175" s="73">
        <v>87.596181731007292</v>
      </c>
      <c r="K175" s="137">
        <f t="shared" si="9"/>
        <v>97.713540720938624</v>
      </c>
      <c r="L175" s="41">
        <v>2</v>
      </c>
    </row>
    <row r="176" spans="1:12">
      <c r="A176" s="4" t="s">
        <v>419</v>
      </c>
      <c r="B176" s="21" t="s">
        <v>412</v>
      </c>
      <c r="C176" s="57">
        <v>9</v>
      </c>
      <c r="D176" s="4" t="s">
        <v>23</v>
      </c>
      <c r="E176" s="27">
        <v>7716</v>
      </c>
      <c r="F176" s="27">
        <v>8045</v>
      </c>
      <c r="G176" s="31">
        <f t="shared" si="7"/>
        <v>7880.5</v>
      </c>
      <c r="H176" s="28">
        <v>2.645</v>
      </c>
      <c r="I176" s="28">
        <v>7.0710678118653244E-3</v>
      </c>
      <c r="J176" s="73">
        <v>102.14779325008192</v>
      </c>
      <c r="K176" s="137">
        <f t="shared" si="9"/>
        <v>113.94586337046637</v>
      </c>
      <c r="L176" s="41">
        <v>2</v>
      </c>
    </row>
    <row r="177" spans="1:12">
      <c r="A177" s="4" t="s">
        <v>426</v>
      </c>
      <c r="B177" s="21" t="s">
        <v>412</v>
      </c>
      <c r="C177" s="57">
        <v>9</v>
      </c>
      <c r="D177" s="4" t="s">
        <v>144</v>
      </c>
      <c r="E177" s="27">
        <v>7716</v>
      </c>
      <c r="F177" s="27">
        <v>8045</v>
      </c>
      <c r="G177" s="31">
        <f t="shared" si="7"/>
        <v>7880.5</v>
      </c>
      <c r="H177" s="28">
        <v>2.2749999999999999</v>
      </c>
      <c r="I177" s="28">
        <v>7.0710678118653244E-3</v>
      </c>
      <c r="J177" s="73">
        <v>62.030950696928713</v>
      </c>
      <c r="K177" s="137">
        <f t="shared" si="9"/>
        <v>69.195525502423976</v>
      </c>
      <c r="L177" s="41">
        <v>2</v>
      </c>
    </row>
    <row r="178" spans="1:12">
      <c r="A178" s="4" t="s">
        <v>393</v>
      </c>
      <c r="B178" s="21" t="s">
        <v>391</v>
      </c>
      <c r="C178" s="21" t="s">
        <v>543</v>
      </c>
      <c r="D178" s="4" t="s">
        <v>94</v>
      </c>
      <c r="E178" s="27">
        <v>8045</v>
      </c>
      <c r="F178" s="27">
        <v>8375</v>
      </c>
      <c r="G178" s="31">
        <f t="shared" si="7"/>
        <v>8210</v>
      </c>
      <c r="H178" s="28">
        <v>2.6633333333333336</v>
      </c>
      <c r="I178" s="28">
        <v>3.5118845842842597E-2</v>
      </c>
      <c r="J178" s="73">
        <v>104.51015369119114</v>
      </c>
      <c r="K178" s="73">
        <v>104.51015369119114</v>
      </c>
      <c r="L178" s="41">
        <v>1</v>
      </c>
    </row>
    <row r="179" spans="1:12">
      <c r="A179" s="4" t="s">
        <v>431</v>
      </c>
      <c r="B179" s="21" t="s">
        <v>391</v>
      </c>
      <c r="C179" s="21" t="s">
        <v>543</v>
      </c>
      <c r="D179" s="4" t="s">
        <v>94</v>
      </c>
      <c r="E179" s="27">
        <v>8045</v>
      </c>
      <c r="F179" s="27">
        <v>8375</v>
      </c>
      <c r="G179" s="31">
        <f t="shared" si="7"/>
        <v>8210</v>
      </c>
      <c r="H179" s="28">
        <v>2.5949999999999998</v>
      </c>
      <c r="I179" s="28">
        <v>2.1213203435596288E-2</v>
      </c>
      <c r="J179" s="73">
        <v>95.894714131452233</v>
      </c>
      <c r="K179" s="73">
        <v>95.894714131452233</v>
      </c>
      <c r="L179" s="41">
        <v>1</v>
      </c>
    </row>
    <row r="180" spans="1:12">
      <c r="A180" s="4" t="s">
        <v>448</v>
      </c>
      <c r="B180" s="21" t="s">
        <v>391</v>
      </c>
      <c r="C180" s="21" t="s">
        <v>543</v>
      </c>
      <c r="D180" s="4" t="s">
        <v>94</v>
      </c>
      <c r="E180" s="27">
        <v>8045</v>
      </c>
      <c r="F180" s="27">
        <v>8375</v>
      </c>
      <c r="G180" s="31">
        <f t="shared" si="7"/>
        <v>8210</v>
      </c>
      <c r="H180" s="28">
        <v>2.6</v>
      </c>
      <c r="I180" s="28">
        <v>0</v>
      </c>
      <c r="J180" s="73">
        <v>96.507659172657284</v>
      </c>
      <c r="K180" s="73">
        <v>96.507659172657284</v>
      </c>
      <c r="L180" s="41">
        <v>1</v>
      </c>
    </row>
    <row r="181" spans="1:12">
      <c r="A181" s="4" t="s">
        <v>436</v>
      </c>
      <c r="B181" s="21" t="s">
        <v>391</v>
      </c>
      <c r="C181" s="21" t="s">
        <v>543</v>
      </c>
      <c r="D181" s="4" t="s">
        <v>21</v>
      </c>
      <c r="E181" s="27">
        <v>8045</v>
      </c>
      <c r="F181" s="27">
        <v>8375</v>
      </c>
      <c r="G181" s="31">
        <f t="shared" si="7"/>
        <v>8210</v>
      </c>
      <c r="H181" s="28">
        <v>2.5033333333333334</v>
      </c>
      <c r="I181" s="28">
        <v>3.5118845842842389E-2</v>
      </c>
      <c r="J181" s="73">
        <v>85.132784490402969</v>
      </c>
      <c r="K181" s="73">
        <v>85.132784490402969</v>
      </c>
      <c r="L181" s="41">
        <v>1</v>
      </c>
    </row>
    <row r="182" spans="1:12">
      <c r="A182" s="4" t="s">
        <v>392</v>
      </c>
      <c r="B182" s="21" t="s">
        <v>391</v>
      </c>
      <c r="C182" s="21" t="s">
        <v>543</v>
      </c>
      <c r="D182" s="4" t="s">
        <v>21</v>
      </c>
      <c r="E182" s="27">
        <v>8045</v>
      </c>
      <c r="F182" s="27">
        <v>8375</v>
      </c>
      <c r="G182" s="31">
        <f t="shared" si="7"/>
        <v>8210</v>
      </c>
      <c r="H182" s="28">
        <v>2.5</v>
      </c>
      <c r="I182" s="28">
        <v>2.8284271247461926E-2</v>
      </c>
      <c r="J182" s="73">
        <v>84.758142159370664</v>
      </c>
      <c r="K182" s="73">
        <v>84.758142159370664</v>
      </c>
      <c r="L182" s="41">
        <v>1</v>
      </c>
    </row>
    <row r="183" spans="1:12">
      <c r="A183" s="57" t="s">
        <v>437</v>
      </c>
      <c r="B183" s="68" t="s">
        <v>391</v>
      </c>
      <c r="C183" s="21" t="s">
        <v>543</v>
      </c>
      <c r="D183" s="57" t="s">
        <v>21</v>
      </c>
      <c r="E183" s="70">
        <v>8045</v>
      </c>
      <c r="F183" s="70">
        <v>8375</v>
      </c>
      <c r="G183" s="71">
        <f t="shared" si="7"/>
        <v>8210</v>
      </c>
      <c r="H183" s="72">
        <v>2.31</v>
      </c>
      <c r="I183" s="72">
        <v>2.8284271247461926E-2</v>
      </c>
      <c r="J183" s="73">
        <v>65.246264663379819</v>
      </c>
      <c r="K183" s="73">
        <v>65.246264663379819</v>
      </c>
      <c r="L183" s="41">
        <v>1</v>
      </c>
    </row>
    <row r="184" spans="1:12">
      <c r="A184" s="4" t="s">
        <v>449</v>
      </c>
      <c r="B184" s="21" t="s">
        <v>391</v>
      </c>
      <c r="C184" s="21" t="s">
        <v>543</v>
      </c>
      <c r="D184" s="4" t="s">
        <v>21</v>
      </c>
      <c r="E184" s="27">
        <v>8045</v>
      </c>
      <c r="F184" s="27">
        <v>8375</v>
      </c>
      <c r="G184" s="31">
        <f t="shared" si="7"/>
        <v>8210</v>
      </c>
      <c r="H184" s="28">
        <v>2.5433333333333334</v>
      </c>
      <c r="I184" s="28">
        <v>2.5166114784235735E-2</v>
      </c>
      <c r="J184" s="73">
        <v>89.719091554328699</v>
      </c>
      <c r="K184" s="73">
        <v>89.719091554328699</v>
      </c>
      <c r="L184" s="41">
        <v>1</v>
      </c>
    </row>
    <row r="185" spans="1:12">
      <c r="A185" s="4" t="s">
        <v>430</v>
      </c>
      <c r="B185" s="21" t="s">
        <v>391</v>
      </c>
      <c r="C185" s="21" t="s">
        <v>543</v>
      </c>
      <c r="D185" s="4" t="s">
        <v>21</v>
      </c>
      <c r="E185" s="27">
        <v>8045</v>
      </c>
      <c r="F185" s="27">
        <v>8375</v>
      </c>
      <c r="G185" s="31">
        <f t="shared" si="7"/>
        <v>8210</v>
      </c>
      <c r="H185" s="28">
        <v>2.4850000000000003</v>
      </c>
      <c r="I185" s="28">
        <v>7.0710678118656384E-3</v>
      </c>
      <c r="J185" s="73">
        <v>83.086480153518039</v>
      </c>
      <c r="K185" s="73">
        <v>83.086480153518039</v>
      </c>
      <c r="L185" s="41">
        <v>1</v>
      </c>
    </row>
    <row r="186" spans="1:12">
      <c r="A186" s="57" t="s">
        <v>429</v>
      </c>
      <c r="B186" s="68" t="s">
        <v>391</v>
      </c>
      <c r="C186" s="21" t="s">
        <v>543</v>
      </c>
      <c r="D186" s="57" t="s">
        <v>21</v>
      </c>
      <c r="E186" s="70">
        <v>8045</v>
      </c>
      <c r="F186" s="70">
        <v>8375</v>
      </c>
      <c r="G186" s="71">
        <f t="shared" si="7"/>
        <v>8210</v>
      </c>
      <c r="H186" s="72">
        <v>2.4450000000000003</v>
      </c>
      <c r="I186" s="72">
        <v>7.0710678118656384E-3</v>
      </c>
      <c r="J186" s="73">
        <v>78.741382937850688</v>
      </c>
      <c r="K186" s="73">
        <v>78.741382937850688</v>
      </c>
      <c r="L186" s="41">
        <v>1</v>
      </c>
    </row>
    <row r="187" spans="1:12">
      <c r="A187" s="4" t="s">
        <v>431</v>
      </c>
      <c r="B187" s="21" t="s">
        <v>391</v>
      </c>
      <c r="C187" s="21" t="s">
        <v>543</v>
      </c>
      <c r="D187" s="4" t="s">
        <v>432</v>
      </c>
      <c r="E187" s="27">
        <v>8045</v>
      </c>
      <c r="F187" s="27">
        <v>8375</v>
      </c>
      <c r="G187" s="31">
        <f t="shared" si="7"/>
        <v>8210</v>
      </c>
      <c r="J187" s="73"/>
      <c r="L187" s="41">
        <v>1</v>
      </c>
    </row>
    <row r="188" spans="1:12">
      <c r="A188" s="4" t="s">
        <v>435</v>
      </c>
      <c r="B188" s="21" t="s">
        <v>391</v>
      </c>
      <c r="C188" s="21" t="s">
        <v>543</v>
      </c>
      <c r="D188" s="4" t="s">
        <v>53</v>
      </c>
      <c r="E188" s="27">
        <v>8045</v>
      </c>
      <c r="F188" s="27">
        <v>8375</v>
      </c>
      <c r="G188" s="31">
        <f t="shared" si="7"/>
        <v>8210</v>
      </c>
      <c r="H188" s="28">
        <v>2.3199999999999998</v>
      </c>
      <c r="J188" s="73">
        <v>66.185862081688427</v>
      </c>
      <c r="K188" s="137">
        <f t="shared" ref="K188:K194" si="10">J188*1.1155</f>
        <v>73.83032915212344</v>
      </c>
      <c r="L188" s="41">
        <v>2</v>
      </c>
    </row>
    <row r="189" spans="1:12">
      <c r="A189" s="4" t="s">
        <v>394</v>
      </c>
      <c r="B189" s="21" t="s">
        <v>391</v>
      </c>
      <c r="C189" s="21" t="s">
        <v>543</v>
      </c>
      <c r="D189" s="4" t="s">
        <v>22</v>
      </c>
      <c r="E189" s="27">
        <v>8045</v>
      </c>
      <c r="F189" s="27">
        <v>8375</v>
      </c>
      <c r="G189" s="31">
        <f t="shared" si="7"/>
        <v>8210</v>
      </c>
      <c r="H189" s="28">
        <v>2.3449999999999998</v>
      </c>
      <c r="I189" s="28">
        <v>3.5355339059327563E-2</v>
      </c>
      <c r="J189" s="73">
        <v>68.576106485675794</v>
      </c>
      <c r="K189" s="137">
        <f t="shared" si="10"/>
        <v>76.496646784771343</v>
      </c>
      <c r="L189" s="41">
        <v>2</v>
      </c>
    </row>
    <row r="190" spans="1:12">
      <c r="A190" s="4" t="s">
        <v>446</v>
      </c>
      <c r="B190" s="21" t="s">
        <v>391</v>
      </c>
      <c r="C190" s="21" t="s">
        <v>543</v>
      </c>
      <c r="D190" s="4" t="s">
        <v>22</v>
      </c>
      <c r="E190" s="27">
        <v>8045</v>
      </c>
      <c r="F190" s="27">
        <v>8375</v>
      </c>
      <c r="G190" s="31">
        <f t="shared" si="7"/>
        <v>8210</v>
      </c>
      <c r="H190" s="28">
        <v>2.5350000000000001</v>
      </c>
      <c r="I190" s="28">
        <v>2.1213203435596288E-2</v>
      </c>
      <c r="J190" s="73">
        <v>88.749733934701709</v>
      </c>
      <c r="K190" s="137">
        <f t="shared" si="10"/>
        <v>99.000328204159757</v>
      </c>
      <c r="L190" s="41">
        <v>2</v>
      </c>
    </row>
    <row r="191" spans="1:12">
      <c r="A191" s="4" t="s">
        <v>445</v>
      </c>
      <c r="B191" s="21" t="s">
        <v>391</v>
      </c>
      <c r="C191" s="21" t="s">
        <v>543</v>
      </c>
      <c r="D191" s="4" t="s">
        <v>23</v>
      </c>
      <c r="E191" s="27">
        <v>8045</v>
      </c>
      <c r="F191" s="27">
        <v>8375</v>
      </c>
      <c r="G191" s="31">
        <f t="shared" si="7"/>
        <v>8210</v>
      </c>
      <c r="H191" s="28">
        <v>2.3800000000000003</v>
      </c>
      <c r="I191" s="28">
        <v>7.0000000000000062E-2</v>
      </c>
      <c r="J191" s="73">
        <v>72.022754661441738</v>
      </c>
      <c r="K191" s="137">
        <f t="shared" si="10"/>
        <v>80.341382824838249</v>
      </c>
      <c r="L191" s="41">
        <v>2</v>
      </c>
    </row>
    <row r="192" spans="1:12">
      <c r="A192" s="4" t="s">
        <v>395</v>
      </c>
      <c r="B192" s="21" t="s">
        <v>391</v>
      </c>
      <c r="C192" s="21" t="s">
        <v>543</v>
      </c>
      <c r="D192" s="4" t="s">
        <v>23</v>
      </c>
      <c r="E192" s="27">
        <v>8045</v>
      </c>
      <c r="F192" s="27">
        <v>8375</v>
      </c>
      <c r="G192" s="31">
        <f t="shared" si="7"/>
        <v>8210</v>
      </c>
      <c r="H192" s="28">
        <v>2.7149999999999999</v>
      </c>
      <c r="I192" s="28">
        <v>2.1213203435596288E-2</v>
      </c>
      <c r="J192" s="73">
        <v>111.37254662908687</v>
      </c>
      <c r="K192" s="137">
        <f t="shared" si="10"/>
        <v>124.2360757647464</v>
      </c>
      <c r="L192" s="41">
        <v>2</v>
      </c>
    </row>
    <row r="193" spans="1:12">
      <c r="A193" s="57" t="s">
        <v>396</v>
      </c>
      <c r="B193" s="68" t="s">
        <v>391</v>
      </c>
      <c r="C193" s="21" t="s">
        <v>543</v>
      </c>
      <c r="D193" s="57" t="s">
        <v>23</v>
      </c>
      <c r="E193" s="70">
        <v>8045</v>
      </c>
      <c r="F193" s="70">
        <v>8375</v>
      </c>
      <c r="G193" s="71">
        <f t="shared" si="7"/>
        <v>8210</v>
      </c>
      <c r="H193" s="72">
        <v>2.6749999999999998</v>
      </c>
      <c r="I193" s="72">
        <v>2.1213203435596288E-2</v>
      </c>
      <c r="J193" s="73">
        <v>106.03316693367366</v>
      </c>
      <c r="K193" s="137">
        <f t="shared" si="10"/>
        <v>118.27999771451296</v>
      </c>
      <c r="L193" s="41">
        <v>2</v>
      </c>
    </row>
    <row r="194" spans="1:12">
      <c r="A194" s="4" t="s">
        <v>447</v>
      </c>
      <c r="B194" s="21" t="s">
        <v>391</v>
      </c>
      <c r="C194" s="21" t="s">
        <v>543</v>
      </c>
      <c r="D194" s="4" t="s">
        <v>23</v>
      </c>
      <c r="E194" s="27">
        <v>8045</v>
      </c>
      <c r="F194" s="27">
        <v>8375</v>
      </c>
      <c r="G194" s="31">
        <f t="shared" ref="G194:G257" si="11">AVERAGE(E194:F194)</f>
        <v>8210</v>
      </c>
      <c r="H194" s="28">
        <v>2.38</v>
      </c>
      <c r="I194" s="28">
        <v>0</v>
      </c>
      <c r="J194" s="73">
        <v>72.022754661441738</v>
      </c>
      <c r="K194" s="137">
        <f t="shared" si="10"/>
        <v>80.341382824838249</v>
      </c>
      <c r="L194" s="41">
        <v>2</v>
      </c>
    </row>
    <row r="195" spans="1:12">
      <c r="A195" s="4" t="s">
        <v>140</v>
      </c>
      <c r="B195" s="21" t="s">
        <v>135</v>
      </c>
      <c r="C195" s="54">
        <v>11</v>
      </c>
      <c r="D195" s="4" t="s">
        <v>16</v>
      </c>
      <c r="E195" s="27">
        <v>8704</v>
      </c>
      <c r="F195" s="27">
        <v>9033</v>
      </c>
      <c r="G195" s="31">
        <f t="shared" si="11"/>
        <v>8868.5</v>
      </c>
      <c r="H195" s="28">
        <v>2.5049999999999999</v>
      </c>
      <c r="I195" s="28">
        <v>2.1213203435596288E-2</v>
      </c>
      <c r="J195" s="73">
        <v>85.32053833106356</v>
      </c>
      <c r="K195" s="73">
        <v>85.32053833106356</v>
      </c>
      <c r="L195" s="41">
        <v>1</v>
      </c>
    </row>
    <row r="196" spans="1:12">
      <c r="A196" s="57" t="s">
        <v>239</v>
      </c>
      <c r="B196" s="68" t="s">
        <v>135</v>
      </c>
      <c r="C196" s="54">
        <v>11</v>
      </c>
      <c r="D196" s="57" t="s">
        <v>16</v>
      </c>
      <c r="E196" s="70">
        <v>8704</v>
      </c>
      <c r="F196" s="70">
        <v>9033</v>
      </c>
      <c r="G196" s="71">
        <f t="shared" si="11"/>
        <v>8868.5</v>
      </c>
      <c r="H196" s="72">
        <v>2.7749999999999999</v>
      </c>
      <c r="I196" s="72">
        <v>7.0710678118653244E-3</v>
      </c>
      <c r="J196" s="73">
        <v>119.72931243057542</v>
      </c>
      <c r="K196" s="73">
        <v>119.72931243057542</v>
      </c>
      <c r="L196" s="41">
        <v>1</v>
      </c>
    </row>
    <row r="197" spans="1:12">
      <c r="A197" s="4" t="s">
        <v>136</v>
      </c>
      <c r="B197" s="21" t="s">
        <v>135</v>
      </c>
      <c r="C197" s="54">
        <v>11</v>
      </c>
      <c r="D197" s="4" t="s">
        <v>21</v>
      </c>
      <c r="E197" s="27">
        <v>8704</v>
      </c>
      <c r="F197" s="27">
        <v>9033</v>
      </c>
      <c r="G197" s="31">
        <f t="shared" si="11"/>
        <v>8868.5</v>
      </c>
      <c r="H197" s="28">
        <v>2.3099999999999996</v>
      </c>
      <c r="I197" s="28">
        <v>1.4142135623730963E-2</v>
      </c>
      <c r="J197" s="73">
        <v>65.246264663379762</v>
      </c>
      <c r="K197" s="73">
        <v>65.246264663379762</v>
      </c>
      <c r="L197" s="41">
        <v>1</v>
      </c>
    </row>
    <row r="198" spans="1:12">
      <c r="A198" s="4" t="s">
        <v>197</v>
      </c>
      <c r="B198" s="21" t="s">
        <v>135</v>
      </c>
      <c r="C198" s="54">
        <v>11</v>
      </c>
      <c r="D198" s="4" t="s">
        <v>196</v>
      </c>
      <c r="E198" s="27">
        <v>8704</v>
      </c>
      <c r="F198" s="27">
        <v>9033</v>
      </c>
      <c r="G198" s="31">
        <f t="shared" si="11"/>
        <v>8868.5</v>
      </c>
      <c r="H198" s="28">
        <v>2.5</v>
      </c>
      <c r="I198" s="28">
        <v>4.2426406871192576E-2</v>
      </c>
      <c r="J198" s="73">
        <v>84.758142159370664</v>
      </c>
      <c r="K198" s="73">
        <v>84.758142159370664</v>
      </c>
      <c r="L198" s="41">
        <v>1</v>
      </c>
    </row>
    <row r="199" spans="1:12">
      <c r="A199" s="4" t="s">
        <v>199</v>
      </c>
      <c r="B199" s="21" t="s">
        <v>135</v>
      </c>
      <c r="C199" s="54">
        <v>11</v>
      </c>
      <c r="D199" s="4" t="s">
        <v>60</v>
      </c>
      <c r="E199" s="27">
        <v>8704</v>
      </c>
      <c r="F199" s="27">
        <v>9033</v>
      </c>
      <c r="G199" s="31">
        <f t="shared" si="11"/>
        <v>8868.5</v>
      </c>
      <c r="H199" s="28">
        <v>2.36</v>
      </c>
      <c r="I199" s="28">
        <v>2.8284271247461926E-2</v>
      </c>
      <c r="J199" s="73">
        <v>70.038805367037725</v>
      </c>
      <c r="K199" s="73">
        <v>70.038805367037725</v>
      </c>
    </row>
    <row r="200" spans="1:12">
      <c r="A200" s="4" t="s">
        <v>141</v>
      </c>
      <c r="B200" s="21" t="s">
        <v>135</v>
      </c>
      <c r="C200" s="54">
        <v>11</v>
      </c>
      <c r="D200" s="4" t="s">
        <v>53</v>
      </c>
      <c r="E200" s="27">
        <v>8704</v>
      </c>
      <c r="F200" s="27">
        <v>9033</v>
      </c>
      <c r="G200" s="31">
        <f t="shared" si="11"/>
        <v>8868.5</v>
      </c>
      <c r="H200" s="28">
        <v>2.6349999999999998</v>
      </c>
      <c r="I200" s="28">
        <v>4.9497474683058214E-2</v>
      </c>
      <c r="J200" s="73">
        <v>100.87507037316401</v>
      </c>
      <c r="K200" s="137">
        <f t="shared" ref="K200:K210" si="12">J200*1.1155</f>
        <v>112.52614100126445</v>
      </c>
      <c r="L200" s="41">
        <v>2</v>
      </c>
    </row>
    <row r="201" spans="1:12">
      <c r="A201" s="4" t="s">
        <v>241</v>
      </c>
      <c r="B201" s="21" t="s">
        <v>135</v>
      </c>
      <c r="C201" s="54">
        <v>11</v>
      </c>
      <c r="D201" s="4" t="s">
        <v>53</v>
      </c>
      <c r="E201" s="27">
        <v>8704</v>
      </c>
      <c r="F201" s="27">
        <v>9033</v>
      </c>
      <c r="G201" s="31">
        <f t="shared" si="11"/>
        <v>8868.5</v>
      </c>
      <c r="H201" s="28">
        <v>2.1550000000000002</v>
      </c>
      <c r="I201" s="28">
        <v>2.1213203435596288E-2</v>
      </c>
      <c r="J201" s="73">
        <v>51.845429733503607</v>
      </c>
      <c r="K201" s="137">
        <f t="shared" si="12"/>
        <v>57.833576867723274</v>
      </c>
      <c r="L201" s="41">
        <v>2</v>
      </c>
    </row>
    <row r="202" spans="1:12">
      <c r="A202" s="4" t="s">
        <v>139</v>
      </c>
      <c r="B202" s="21" t="s">
        <v>135</v>
      </c>
      <c r="C202" s="54">
        <v>11</v>
      </c>
      <c r="D202" s="4" t="s">
        <v>22</v>
      </c>
      <c r="E202" s="27">
        <v>8704</v>
      </c>
      <c r="F202" s="27">
        <v>9033</v>
      </c>
      <c r="G202" s="31">
        <f t="shared" si="11"/>
        <v>8868.5</v>
      </c>
      <c r="H202" s="28">
        <v>2.46</v>
      </c>
      <c r="I202" s="28">
        <v>5.6568542494923851E-2</v>
      </c>
      <c r="J202" s="73">
        <v>80.351724968409059</v>
      </c>
      <c r="K202" s="137">
        <f t="shared" si="12"/>
        <v>89.632349202260301</v>
      </c>
      <c r="L202" s="41">
        <v>2</v>
      </c>
    </row>
    <row r="203" spans="1:12">
      <c r="A203" s="57" t="s">
        <v>238</v>
      </c>
      <c r="B203" s="68" t="s">
        <v>135</v>
      </c>
      <c r="C203" s="54">
        <v>11</v>
      </c>
      <c r="D203" s="57" t="s">
        <v>22</v>
      </c>
      <c r="E203" s="70">
        <v>8704</v>
      </c>
      <c r="F203" s="70">
        <v>9033</v>
      </c>
      <c r="G203" s="71">
        <f t="shared" si="11"/>
        <v>8868.5</v>
      </c>
      <c r="H203" s="72">
        <v>2.4400000000000004</v>
      </c>
      <c r="I203" s="72">
        <v>4.2426406871192889E-2</v>
      </c>
      <c r="J203" s="73">
        <v>78.209646906560451</v>
      </c>
      <c r="K203" s="137">
        <f t="shared" si="12"/>
        <v>87.242861124268174</v>
      </c>
      <c r="L203" s="41">
        <v>2</v>
      </c>
    </row>
    <row r="204" spans="1:12">
      <c r="A204" s="4" t="s">
        <v>138</v>
      </c>
      <c r="B204" s="21" t="s">
        <v>135</v>
      </c>
      <c r="C204" s="54">
        <v>11</v>
      </c>
      <c r="D204" s="4" t="s">
        <v>22</v>
      </c>
      <c r="E204" s="27">
        <v>8704</v>
      </c>
      <c r="F204" s="27">
        <v>9033</v>
      </c>
      <c r="G204" s="31">
        <f t="shared" si="11"/>
        <v>8868.5</v>
      </c>
      <c r="H204" s="28">
        <v>2.5199999999999996</v>
      </c>
      <c r="I204" s="28">
        <v>1.4142135623730963E-2</v>
      </c>
      <c r="J204" s="73">
        <v>87.023348469501087</v>
      </c>
      <c r="K204" s="137">
        <f t="shared" si="12"/>
        <v>97.074545217728456</v>
      </c>
      <c r="L204" s="41">
        <v>2</v>
      </c>
    </row>
    <row r="205" spans="1:12">
      <c r="A205" s="4" t="s">
        <v>195</v>
      </c>
      <c r="B205" s="21" t="s">
        <v>135</v>
      </c>
      <c r="C205" s="54">
        <v>11</v>
      </c>
      <c r="D205" s="4" t="s">
        <v>22</v>
      </c>
      <c r="E205" s="27">
        <v>8704</v>
      </c>
      <c r="F205" s="27">
        <v>9033</v>
      </c>
      <c r="G205" s="31">
        <f t="shared" si="11"/>
        <v>8868.5</v>
      </c>
      <c r="H205" s="28">
        <v>2.57</v>
      </c>
      <c r="I205" s="28">
        <v>0</v>
      </c>
      <c r="J205" s="73">
        <v>92.870682728331374</v>
      </c>
      <c r="K205" s="137">
        <f t="shared" si="12"/>
        <v>103.59724658345364</v>
      </c>
      <c r="L205" s="41">
        <v>2</v>
      </c>
    </row>
    <row r="206" spans="1:12">
      <c r="A206" s="4" t="s">
        <v>198</v>
      </c>
      <c r="B206" s="21" t="s">
        <v>135</v>
      </c>
      <c r="C206" s="54">
        <v>11</v>
      </c>
      <c r="D206" s="4" t="s">
        <v>23</v>
      </c>
      <c r="E206" s="27">
        <v>8704</v>
      </c>
      <c r="F206" s="27">
        <v>9033</v>
      </c>
      <c r="G206" s="31">
        <f t="shared" si="11"/>
        <v>8868.5</v>
      </c>
      <c r="H206" s="28">
        <v>2.2000000000000002</v>
      </c>
      <c r="I206" s="28">
        <v>7.0710678118654821E-2</v>
      </c>
      <c r="J206" s="73">
        <v>55.516115869313488</v>
      </c>
      <c r="K206" s="137">
        <f t="shared" si="12"/>
        <v>61.928227252219195</v>
      </c>
      <c r="L206" s="41">
        <v>2</v>
      </c>
    </row>
    <row r="207" spans="1:12">
      <c r="A207" s="57" t="s">
        <v>137</v>
      </c>
      <c r="B207" s="68" t="s">
        <v>135</v>
      </c>
      <c r="C207" s="54">
        <v>11</v>
      </c>
      <c r="D207" s="57" t="s">
        <v>23</v>
      </c>
      <c r="E207" s="70">
        <v>8704</v>
      </c>
      <c r="F207" s="70">
        <v>9033</v>
      </c>
      <c r="G207" s="71">
        <f t="shared" si="11"/>
        <v>8868.5</v>
      </c>
      <c r="H207" s="72">
        <v>2.73</v>
      </c>
      <c r="I207" s="72">
        <v>4.2426406871192576E-2</v>
      </c>
      <c r="J207" s="73">
        <v>113.42227700592768</v>
      </c>
      <c r="K207" s="137">
        <f t="shared" si="12"/>
        <v>126.52255000011232</v>
      </c>
      <c r="L207" s="41">
        <v>2</v>
      </c>
    </row>
    <row r="208" spans="1:12">
      <c r="A208" s="4" t="s">
        <v>310</v>
      </c>
      <c r="B208" s="21" t="s">
        <v>135</v>
      </c>
      <c r="C208" s="54">
        <v>11</v>
      </c>
      <c r="D208" s="4" t="s">
        <v>23</v>
      </c>
      <c r="E208" s="27">
        <v>8704</v>
      </c>
      <c r="F208" s="27">
        <v>9033</v>
      </c>
      <c r="G208" s="31">
        <f t="shared" si="11"/>
        <v>8868.5</v>
      </c>
      <c r="H208" s="28">
        <v>2.605</v>
      </c>
      <c r="I208" s="28">
        <v>3.5355339059327251E-2</v>
      </c>
      <c r="J208" s="73">
        <v>97.123333160996566</v>
      </c>
      <c r="K208" s="137">
        <f t="shared" si="12"/>
        <v>108.34107814109166</v>
      </c>
      <c r="L208" s="41">
        <v>2</v>
      </c>
    </row>
    <row r="209" spans="1:12">
      <c r="A209" s="4" t="s">
        <v>311</v>
      </c>
      <c r="B209" s="21" t="s">
        <v>135</v>
      </c>
      <c r="C209" s="54">
        <v>11</v>
      </c>
      <c r="D209" s="4" t="s">
        <v>23</v>
      </c>
      <c r="E209" s="27">
        <v>8704</v>
      </c>
      <c r="F209" s="27">
        <v>9033</v>
      </c>
      <c r="G209" s="31">
        <f t="shared" si="11"/>
        <v>8868.5</v>
      </c>
      <c r="H209" s="28">
        <v>2.2850000000000001</v>
      </c>
      <c r="I209" s="28">
        <v>2.1213203435596288E-2</v>
      </c>
      <c r="J209" s="73">
        <v>62.938057749963988</v>
      </c>
      <c r="K209" s="137">
        <f t="shared" si="12"/>
        <v>70.20740342008483</v>
      </c>
      <c r="L209" s="41">
        <v>2</v>
      </c>
    </row>
    <row r="210" spans="1:12">
      <c r="A210" s="57" t="s">
        <v>142</v>
      </c>
      <c r="B210" s="68" t="s">
        <v>135</v>
      </c>
      <c r="C210" s="54">
        <v>11</v>
      </c>
      <c r="D210" s="57" t="s">
        <v>144</v>
      </c>
      <c r="E210" s="70">
        <v>8704</v>
      </c>
      <c r="F210" s="70">
        <v>9033</v>
      </c>
      <c r="G210" s="71">
        <f t="shared" si="11"/>
        <v>8868.5</v>
      </c>
      <c r="H210" s="72">
        <v>2.4699999999999998</v>
      </c>
      <c r="I210" s="72">
        <v>1.4142135623730963E-2</v>
      </c>
      <c r="J210" s="73">
        <v>81.437965461622241</v>
      </c>
      <c r="K210" s="137">
        <f t="shared" si="12"/>
        <v>90.844050472439605</v>
      </c>
      <c r="L210" s="41">
        <v>2</v>
      </c>
    </row>
    <row r="211" spans="1:12">
      <c r="A211" s="57" t="s">
        <v>204</v>
      </c>
      <c r="B211" s="68" t="s">
        <v>200</v>
      </c>
      <c r="C211" s="57">
        <v>12</v>
      </c>
      <c r="D211" s="57" t="s">
        <v>205</v>
      </c>
      <c r="E211" s="70">
        <v>9033</v>
      </c>
      <c r="F211" s="70">
        <v>9363</v>
      </c>
      <c r="G211" s="71">
        <f t="shared" si="11"/>
        <v>9198</v>
      </c>
      <c r="H211" s="72">
        <v>2.73</v>
      </c>
      <c r="I211" s="72">
        <v>5.6568542494923851E-2</v>
      </c>
      <c r="J211" s="73">
        <v>113.42227700592768</v>
      </c>
      <c r="K211" s="73">
        <v>113.42227700592768</v>
      </c>
      <c r="L211" s="41">
        <v>1</v>
      </c>
    </row>
    <row r="212" spans="1:12">
      <c r="A212" s="4" t="s">
        <v>206</v>
      </c>
      <c r="B212" s="21" t="s">
        <v>200</v>
      </c>
      <c r="C212" s="57">
        <v>12</v>
      </c>
      <c r="D212" s="4" t="s">
        <v>205</v>
      </c>
      <c r="E212" s="27">
        <v>9033</v>
      </c>
      <c r="F212" s="27">
        <v>9363</v>
      </c>
      <c r="G212" s="31">
        <f t="shared" si="11"/>
        <v>9198</v>
      </c>
      <c r="H212" s="28">
        <v>2.37</v>
      </c>
      <c r="I212" s="28">
        <v>1.4142135623730963E-2</v>
      </c>
      <c r="J212" s="73">
        <v>71.025945747909674</v>
      </c>
      <c r="K212" s="73">
        <v>71.025945747909674</v>
      </c>
      <c r="L212" s="41">
        <v>1</v>
      </c>
    </row>
    <row r="213" spans="1:12">
      <c r="A213" s="4" t="s">
        <v>213</v>
      </c>
      <c r="B213" s="21" t="s">
        <v>200</v>
      </c>
      <c r="C213" s="57">
        <v>12</v>
      </c>
      <c r="D213" s="4" t="s">
        <v>21</v>
      </c>
      <c r="E213" s="27">
        <v>9033</v>
      </c>
      <c r="F213" s="27">
        <v>9363</v>
      </c>
      <c r="G213" s="31">
        <f t="shared" si="11"/>
        <v>9198</v>
      </c>
      <c r="H213" s="28">
        <v>2.31</v>
      </c>
      <c r="I213" s="28">
        <v>2.8284271247461926E-2</v>
      </c>
      <c r="J213" s="73">
        <v>65.246264663379819</v>
      </c>
      <c r="K213" s="73">
        <v>65.246264663379819</v>
      </c>
      <c r="L213" s="41">
        <v>1</v>
      </c>
    </row>
    <row r="214" spans="1:12">
      <c r="A214" s="4" t="s">
        <v>253</v>
      </c>
      <c r="B214" s="21" t="s">
        <v>200</v>
      </c>
      <c r="C214" s="57">
        <v>12</v>
      </c>
      <c r="D214" s="4" t="s">
        <v>21</v>
      </c>
      <c r="E214" s="27">
        <v>9033</v>
      </c>
      <c r="F214" s="27">
        <v>9363</v>
      </c>
      <c r="G214" s="31">
        <f t="shared" si="11"/>
        <v>9198</v>
      </c>
      <c r="H214" s="28">
        <v>2.58</v>
      </c>
      <c r="I214" s="28">
        <v>2.8284271247461926E-2</v>
      </c>
      <c r="J214" s="73">
        <v>94.072183983207808</v>
      </c>
      <c r="K214" s="73">
        <v>94.072183983207808</v>
      </c>
      <c r="L214" s="41">
        <v>1</v>
      </c>
    </row>
    <row r="215" spans="1:12">
      <c r="A215" s="4" t="s">
        <v>255</v>
      </c>
      <c r="B215" s="21" t="s">
        <v>200</v>
      </c>
      <c r="C215" s="57">
        <v>12</v>
      </c>
      <c r="D215" s="4" t="s">
        <v>21</v>
      </c>
      <c r="E215" s="27">
        <v>9033</v>
      </c>
      <c r="F215" s="27">
        <v>9363</v>
      </c>
      <c r="G215" s="31">
        <f t="shared" si="11"/>
        <v>9198</v>
      </c>
      <c r="H215" s="28">
        <v>2.7649999999999997</v>
      </c>
      <c r="I215" s="28">
        <v>7.0710678118656384E-3</v>
      </c>
      <c r="J215" s="73">
        <v>118.30712454810106</v>
      </c>
      <c r="K215" s="73">
        <v>118.30712454810106</v>
      </c>
      <c r="L215" s="41">
        <v>1</v>
      </c>
    </row>
    <row r="216" spans="1:12">
      <c r="A216" s="4" t="s">
        <v>212</v>
      </c>
      <c r="B216" s="21" t="s">
        <v>200</v>
      </c>
      <c r="C216" s="57">
        <v>12</v>
      </c>
      <c r="D216" s="4" t="s">
        <v>22</v>
      </c>
      <c r="E216" s="27">
        <v>9033</v>
      </c>
      <c r="F216" s="27">
        <v>9363</v>
      </c>
      <c r="G216" s="31">
        <f t="shared" si="11"/>
        <v>9198</v>
      </c>
      <c r="H216" s="28">
        <v>2.4533333333333331</v>
      </c>
      <c r="I216" s="28">
        <v>5.5075705472860947E-2</v>
      </c>
      <c r="J216" s="73">
        <v>79.633208152719462</v>
      </c>
      <c r="K216" s="137">
        <f t="shared" ref="K216:K232" si="13">J216*1.1155</f>
        <v>88.830843694358549</v>
      </c>
      <c r="L216" s="41">
        <v>2</v>
      </c>
    </row>
    <row r="217" spans="1:12">
      <c r="A217" s="4" t="s">
        <v>208</v>
      </c>
      <c r="B217" s="21" t="s">
        <v>200</v>
      </c>
      <c r="C217" s="57">
        <v>12</v>
      </c>
      <c r="D217" s="4" t="s">
        <v>22</v>
      </c>
      <c r="E217" s="27">
        <v>9033</v>
      </c>
      <c r="F217" s="27">
        <v>9363</v>
      </c>
      <c r="G217" s="31">
        <f t="shared" si="11"/>
        <v>9198</v>
      </c>
      <c r="H217" s="28">
        <v>2.3250000000000002</v>
      </c>
      <c r="I217" s="28">
        <v>3.5355339059327563E-2</v>
      </c>
      <c r="J217" s="73">
        <v>66.659183297343105</v>
      </c>
      <c r="K217" s="137">
        <f t="shared" si="13"/>
        <v>74.358318968186225</v>
      </c>
      <c r="L217" s="41">
        <v>2</v>
      </c>
    </row>
    <row r="218" spans="1:12">
      <c r="A218" s="57" t="s">
        <v>207</v>
      </c>
      <c r="B218" s="68" t="s">
        <v>200</v>
      </c>
      <c r="C218" s="57">
        <v>12</v>
      </c>
      <c r="D218" s="57" t="s">
        <v>22</v>
      </c>
      <c r="E218" s="70">
        <v>9033</v>
      </c>
      <c r="F218" s="70">
        <v>9363</v>
      </c>
      <c r="G218" s="71">
        <f t="shared" si="11"/>
        <v>9198</v>
      </c>
      <c r="H218" s="72">
        <v>2.1950000000000003</v>
      </c>
      <c r="I218" s="72">
        <v>3.5355339059327563E-2</v>
      </c>
      <c r="J218" s="73">
        <v>55.099578468171011</v>
      </c>
      <c r="K218" s="137">
        <f t="shared" si="13"/>
        <v>61.463579781244761</v>
      </c>
      <c r="L218" s="41">
        <v>2</v>
      </c>
    </row>
    <row r="219" spans="1:12">
      <c r="A219" s="4" t="s">
        <v>211</v>
      </c>
      <c r="B219" s="21" t="s">
        <v>200</v>
      </c>
      <c r="C219" s="57">
        <v>12</v>
      </c>
      <c r="D219" s="4" t="s">
        <v>22</v>
      </c>
      <c r="E219" s="27">
        <v>9033</v>
      </c>
      <c r="F219" s="27">
        <v>9363</v>
      </c>
      <c r="G219" s="31">
        <f t="shared" si="11"/>
        <v>9198</v>
      </c>
      <c r="H219" s="28">
        <v>2.5449999999999999</v>
      </c>
      <c r="I219" s="28">
        <v>2.12132034355966E-2</v>
      </c>
      <c r="J219" s="73">
        <v>89.913845832431036</v>
      </c>
      <c r="K219" s="137">
        <f t="shared" si="13"/>
        <v>100.29889502607682</v>
      </c>
      <c r="L219" s="41">
        <v>2</v>
      </c>
    </row>
    <row r="220" spans="1:12">
      <c r="A220" s="4" t="s">
        <v>202</v>
      </c>
      <c r="B220" s="21" t="s">
        <v>200</v>
      </c>
      <c r="C220" s="57">
        <v>12</v>
      </c>
      <c r="D220" s="4" t="s">
        <v>22</v>
      </c>
      <c r="E220" s="27">
        <v>9033</v>
      </c>
      <c r="F220" s="27">
        <v>9363</v>
      </c>
      <c r="G220" s="31">
        <f t="shared" si="11"/>
        <v>9198</v>
      </c>
      <c r="H220" s="28">
        <v>2.2199999999999998</v>
      </c>
      <c r="I220" s="28">
        <v>1.4142135623730963E-2</v>
      </c>
      <c r="J220" s="73">
        <v>57.204256513913066</v>
      </c>
      <c r="K220" s="137">
        <f t="shared" si="13"/>
        <v>63.811348141270024</v>
      </c>
      <c r="L220" s="41">
        <v>2</v>
      </c>
    </row>
    <row r="221" spans="1:12">
      <c r="A221" s="4" t="s">
        <v>201</v>
      </c>
      <c r="B221" s="21" t="s">
        <v>200</v>
      </c>
      <c r="C221" s="57">
        <v>12</v>
      </c>
      <c r="D221" s="4" t="s">
        <v>22</v>
      </c>
      <c r="E221" s="27">
        <v>9033</v>
      </c>
      <c r="F221" s="27">
        <v>9363</v>
      </c>
      <c r="G221" s="31">
        <f t="shared" si="11"/>
        <v>9198</v>
      </c>
      <c r="H221" s="28">
        <v>2.4249999999999998</v>
      </c>
      <c r="I221" s="28">
        <v>7.0710678118656384E-3</v>
      </c>
      <c r="J221" s="73">
        <v>76.629478348117118</v>
      </c>
      <c r="K221" s="137">
        <f t="shared" si="13"/>
        <v>85.480183097324641</v>
      </c>
      <c r="L221" s="41">
        <v>2</v>
      </c>
    </row>
    <row r="222" spans="1:12">
      <c r="A222" s="57" t="s">
        <v>219</v>
      </c>
      <c r="B222" s="68" t="s">
        <v>200</v>
      </c>
      <c r="C222" s="57">
        <v>12</v>
      </c>
      <c r="D222" s="57" t="s">
        <v>22</v>
      </c>
      <c r="E222" s="70">
        <v>9033</v>
      </c>
      <c r="F222" s="70">
        <v>9363</v>
      </c>
      <c r="G222" s="71">
        <f t="shared" si="11"/>
        <v>9198</v>
      </c>
      <c r="H222" s="72">
        <v>2.355</v>
      </c>
      <c r="I222" s="72">
        <v>7.0710678118653244E-3</v>
      </c>
      <c r="J222" s="73">
        <v>69.548844183905089</v>
      </c>
      <c r="K222" s="137">
        <f t="shared" si="13"/>
        <v>77.581735687146121</v>
      </c>
      <c r="L222" s="41">
        <v>2</v>
      </c>
    </row>
    <row r="223" spans="1:12">
      <c r="A223" s="4" t="s">
        <v>203</v>
      </c>
      <c r="B223" s="21" t="s">
        <v>200</v>
      </c>
      <c r="C223" s="57">
        <v>12</v>
      </c>
      <c r="D223" s="4" t="s">
        <v>22</v>
      </c>
      <c r="E223" s="27">
        <v>9033</v>
      </c>
      <c r="F223" s="27">
        <v>9363</v>
      </c>
      <c r="G223" s="31">
        <f t="shared" si="11"/>
        <v>9198</v>
      </c>
      <c r="H223" s="28">
        <v>2.2250000000000001</v>
      </c>
      <c r="I223" s="28">
        <v>7.0710678118653244E-3</v>
      </c>
      <c r="J223" s="73">
        <v>57.63182212037848</v>
      </c>
      <c r="K223" s="137">
        <f t="shared" si="13"/>
        <v>64.288297575282186</v>
      </c>
      <c r="L223" s="41">
        <v>2</v>
      </c>
    </row>
    <row r="224" spans="1:12">
      <c r="A224" s="57" t="s">
        <v>220</v>
      </c>
      <c r="B224" s="68" t="s">
        <v>200</v>
      </c>
      <c r="C224" s="57">
        <v>12</v>
      </c>
      <c r="D224" s="57" t="s">
        <v>23</v>
      </c>
      <c r="E224" s="70">
        <v>9033</v>
      </c>
      <c r="F224" s="70">
        <v>9363</v>
      </c>
      <c r="G224" s="71">
        <f t="shared" si="11"/>
        <v>9198</v>
      </c>
      <c r="H224" s="72">
        <v>2.2149999999999999</v>
      </c>
      <c r="I224" s="72">
        <v>4.9497474683058214E-2</v>
      </c>
      <c r="J224" s="73">
        <v>56.778909627218873</v>
      </c>
      <c r="K224" s="137">
        <f t="shared" si="13"/>
        <v>63.336873689162651</v>
      </c>
      <c r="L224" s="41">
        <v>2</v>
      </c>
    </row>
    <row r="225" spans="1:12">
      <c r="A225" s="4" t="s">
        <v>257</v>
      </c>
      <c r="B225" s="21" t="s">
        <v>200</v>
      </c>
      <c r="C225" s="57">
        <v>12</v>
      </c>
      <c r="D225" s="4" t="s">
        <v>23</v>
      </c>
      <c r="E225" s="27">
        <v>9033</v>
      </c>
      <c r="F225" s="27">
        <v>9363</v>
      </c>
      <c r="G225" s="31">
        <f t="shared" si="11"/>
        <v>9198</v>
      </c>
      <c r="H225" s="28">
        <v>2.5049999999999999</v>
      </c>
      <c r="I225" s="28">
        <v>3.5355339059327251E-2</v>
      </c>
      <c r="J225" s="73">
        <v>85.32053833106356</v>
      </c>
      <c r="K225" s="137">
        <f t="shared" si="13"/>
        <v>95.175060508301399</v>
      </c>
      <c r="L225" s="41">
        <v>2</v>
      </c>
    </row>
    <row r="226" spans="1:12">
      <c r="A226" s="4" t="s">
        <v>256</v>
      </c>
      <c r="B226" s="21" t="s">
        <v>200</v>
      </c>
      <c r="C226" s="57">
        <v>12</v>
      </c>
      <c r="D226" s="4" t="s">
        <v>23</v>
      </c>
      <c r="E226" s="27">
        <v>9033</v>
      </c>
      <c r="F226" s="27">
        <v>9363</v>
      </c>
      <c r="G226" s="31">
        <f t="shared" si="11"/>
        <v>9198</v>
      </c>
      <c r="H226" s="28">
        <v>2.59</v>
      </c>
      <c r="I226" s="28">
        <v>2.8284271247461926E-2</v>
      </c>
      <c r="J226" s="73">
        <v>95.28449116458566</v>
      </c>
      <c r="K226" s="137">
        <f t="shared" si="13"/>
        <v>106.2898498940953</v>
      </c>
      <c r="L226" s="41">
        <v>2</v>
      </c>
    </row>
    <row r="227" spans="1:12">
      <c r="A227" s="57" t="s">
        <v>217</v>
      </c>
      <c r="B227" s="68" t="s">
        <v>200</v>
      </c>
      <c r="C227" s="57">
        <v>12</v>
      </c>
      <c r="D227" s="57" t="s">
        <v>23</v>
      </c>
      <c r="E227" s="70">
        <v>9033</v>
      </c>
      <c r="F227" s="70">
        <v>9363</v>
      </c>
      <c r="G227" s="71">
        <f t="shared" si="11"/>
        <v>9198</v>
      </c>
      <c r="H227" s="72">
        <v>2.23</v>
      </c>
      <c r="I227" s="72">
        <v>2.8284271247461926E-2</v>
      </c>
      <c r="J227" s="73">
        <v>58.0616129951202</v>
      </c>
      <c r="K227" s="137">
        <f t="shared" si="13"/>
        <v>64.767729296056572</v>
      </c>
      <c r="L227" s="41">
        <v>2</v>
      </c>
    </row>
    <row r="228" spans="1:12">
      <c r="A228" s="4" t="s">
        <v>218</v>
      </c>
      <c r="B228" s="21" t="s">
        <v>200</v>
      </c>
      <c r="C228" s="57">
        <v>12</v>
      </c>
      <c r="D228" s="4" t="s">
        <v>23</v>
      </c>
      <c r="E228" s="27">
        <v>9033</v>
      </c>
      <c r="F228" s="27">
        <v>9363</v>
      </c>
      <c r="G228" s="31">
        <f t="shared" si="11"/>
        <v>9198</v>
      </c>
      <c r="H228" s="28">
        <v>2.5249999999999999</v>
      </c>
      <c r="I228" s="28">
        <v>2.12132034355966E-2</v>
      </c>
      <c r="J228" s="73">
        <v>87.596181731007292</v>
      </c>
      <c r="K228" s="137">
        <f t="shared" si="13"/>
        <v>97.713540720938624</v>
      </c>
      <c r="L228" s="41">
        <v>2</v>
      </c>
    </row>
    <row r="229" spans="1:12">
      <c r="A229" s="4" t="s">
        <v>216</v>
      </c>
      <c r="B229" s="21" t="s">
        <v>200</v>
      </c>
      <c r="C229" s="57">
        <v>12</v>
      </c>
      <c r="D229" s="4" t="s">
        <v>23</v>
      </c>
      <c r="E229" s="27">
        <v>9033</v>
      </c>
      <c r="F229" s="27">
        <v>9363</v>
      </c>
      <c r="G229" s="31">
        <f t="shared" si="11"/>
        <v>9198</v>
      </c>
      <c r="H229" s="28">
        <v>2.2300000000000004</v>
      </c>
      <c r="I229" s="28">
        <v>1.4142135623730963E-2</v>
      </c>
      <c r="J229" s="73">
        <v>58.06161299512025</v>
      </c>
      <c r="K229" s="137">
        <f t="shared" si="13"/>
        <v>64.767729296056629</v>
      </c>
      <c r="L229" s="41">
        <v>2</v>
      </c>
    </row>
    <row r="230" spans="1:12">
      <c r="A230" s="4" t="s">
        <v>209</v>
      </c>
      <c r="B230" s="21" t="s">
        <v>200</v>
      </c>
      <c r="C230" s="57">
        <v>12</v>
      </c>
      <c r="D230" s="4" t="s">
        <v>23</v>
      </c>
      <c r="E230" s="27">
        <v>9033</v>
      </c>
      <c r="F230" s="27">
        <v>9363</v>
      </c>
      <c r="G230" s="31">
        <f t="shared" si="11"/>
        <v>9198</v>
      </c>
      <c r="H230" s="28">
        <v>2.335</v>
      </c>
      <c r="I230" s="28">
        <v>7.0710678118653244E-3</v>
      </c>
      <c r="J230" s="73">
        <v>67.61290393395862</v>
      </c>
      <c r="K230" s="137">
        <f t="shared" si="13"/>
        <v>75.42219433833084</v>
      </c>
      <c r="L230" s="41">
        <v>2</v>
      </c>
    </row>
    <row r="231" spans="1:12">
      <c r="A231" s="57" t="s">
        <v>210</v>
      </c>
      <c r="B231" s="68" t="s">
        <v>200</v>
      </c>
      <c r="C231" s="57">
        <v>12</v>
      </c>
      <c r="D231" s="57" t="s">
        <v>23</v>
      </c>
      <c r="E231" s="70">
        <v>9033</v>
      </c>
      <c r="F231" s="70">
        <v>9363</v>
      </c>
      <c r="G231" s="71">
        <f t="shared" si="11"/>
        <v>9198</v>
      </c>
      <c r="H231" s="72">
        <v>2.23</v>
      </c>
      <c r="I231" s="72">
        <v>0</v>
      </c>
      <c r="J231" s="73">
        <v>58.0616129951202</v>
      </c>
      <c r="K231" s="137">
        <f t="shared" si="13"/>
        <v>64.767729296056572</v>
      </c>
      <c r="L231" s="41">
        <v>2</v>
      </c>
    </row>
    <row r="232" spans="1:12">
      <c r="A232" s="4" t="s">
        <v>215</v>
      </c>
      <c r="B232" s="21" t="s">
        <v>200</v>
      </c>
      <c r="C232" s="57">
        <v>12</v>
      </c>
      <c r="D232" s="4" t="s">
        <v>56</v>
      </c>
      <c r="E232" s="27">
        <v>9033</v>
      </c>
      <c r="F232" s="27">
        <v>9363</v>
      </c>
      <c r="G232" s="31">
        <f t="shared" si="11"/>
        <v>9198</v>
      </c>
      <c r="H232" s="28">
        <v>2.3849999999999998</v>
      </c>
      <c r="I232" s="28">
        <v>2.1213203435596288E-2</v>
      </c>
      <c r="J232" s="73">
        <v>72.524801526782966</v>
      </c>
      <c r="K232" s="137">
        <f t="shared" si="13"/>
        <v>80.901416103126394</v>
      </c>
      <c r="L232" s="41">
        <v>2</v>
      </c>
    </row>
    <row r="233" spans="1:12">
      <c r="A233" s="57" t="s">
        <v>294</v>
      </c>
      <c r="B233" s="68" t="s">
        <v>145</v>
      </c>
      <c r="C233" s="57">
        <v>13</v>
      </c>
      <c r="D233" s="57" t="s">
        <v>16</v>
      </c>
      <c r="E233" s="70">
        <v>9363</v>
      </c>
      <c r="F233" s="70">
        <v>9692</v>
      </c>
      <c r="G233" s="71">
        <f t="shared" si="11"/>
        <v>9527.5</v>
      </c>
      <c r="H233" s="72">
        <v>2.37</v>
      </c>
      <c r="I233" s="72">
        <v>5.6568542494923851E-2</v>
      </c>
      <c r="J233" s="73">
        <v>71.025945747909674</v>
      </c>
      <c r="K233" s="73">
        <v>71.025945747909674</v>
      </c>
      <c r="L233" s="41">
        <v>1</v>
      </c>
    </row>
    <row r="234" spans="1:12">
      <c r="A234" s="4" t="s">
        <v>304</v>
      </c>
      <c r="B234" s="21" t="s">
        <v>145</v>
      </c>
      <c r="C234" s="57">
        <v>13</v>
      </c>
      <c r="D234" s="4" t="s">
        <v>16</v>
      </c>
      <c r="E234" s="27">
        <v>9363</v>
      </c>
      <c r="F234" s="27">
        <v>9692</v>
      </c>
      <c r="G234" s="31">
        <f t="shared" si="11"/>
        <v>9527.5</v>
      </c>
      <c r="H234" s="28">
        <v>2.5599999999999996</v>
      </c>
      <c r="I234" s="28">
        <v>1.4142135623730963E-2</v>
      </c>
      <c r="J234" s="73">
        <v>91.679932565690223</v>
      </c>
      <c r="K234" s="73">
        <v>91.679932565690223</v>
      </c>
      <c r="L234" s="41">
        <v>1</v>
      </c>
    </row>
    <row r="235" spans="1:12">
      <c r="A235" s="4" t="s">
        <v>307</v>
      </c>
      <c r="B235" s="21" t="s">
        <v>145</v>
      </c>
      <c r="C235" s="57">
        <v>13</v>
      </c>
      <c r="D235" s="4" t="s">
        <v>16</v>
      </c>
      <c r="E235" s="27">
        <v>9363</v>
      </c>
      <c r="F235" s="27">
        <v>9692</v>
      </c>
      <c r="G235" s="31">
        <f t="shared" si="11"/>
        <v>9527.5</v>
      </c>
      <c r="H235" s="28">
        <v>2.335</v>
      </c>
      <c r="I235" s="28">
        <v>7.0710678118653244E-3</v>
      </c>
      <c r="J235" s="73">
        <v>67.61290393395862</v>
      </c>
      <c r="K235" s="73">
        <v>67.61290393395862</v>
      </c>
      <c r="L235" s="41">
        <v>1</v>
      </c>
    </row>
    <row r="236" spans="1:12">
      <c r="A236" s="4" t="s">
        <v>309</v>
      </c>
      <c r="B236" s="21" t="s">
        <v>145</v>
      </c>
      <c r="C236" s="57">
        <v>13</v>
      </c>
      <c r="D236" s="4" t="s">
        <v>16</v>
      </c>
      <c r="E236" s="27">
        <v>9363</v>
      </c>
      <c r="F236" s="27">
        <v>9692</v>
      </c>
      <c r="G236" s="31">
        <f t="shared" si="11"/>
        <v>9527.5</v>
      </c>
      <c r="H236" s="28">
        <v>2.4350000000000001</v>
      </c>
      <c r="I236" s="28">
        <v>7.0710678118653244E-3</v>
      </c>
      <c r="J236" s="73">
        <v>77.680421956238803</v>
      </c>
      <c r="K236" s="73">
        <v>77.680421956238803</v>
      </c>
      <c r="L236" s="41">
        <v>1</v>
      </c>
    </row>
    <row r="237" spans="1:12">
      <c r="A237" s="4" t="s">
        <v>221</v>
      </c>
      <c r="B237" s="21" t="s">
        <v>145</v>
      </c>
      <c r="C237" s="57">
        <v>13</v>
      </c>
      <c r="D237" s="4" t="s">
        <v>205</v>
      </c>
      <c r="E237" s="27">
        <v>9363</v>
      </c>
      <c r="F237" s="27">
        <v>9692</v>
      </c>
      <c r="G237" s="31">
        <f t="shared" si="11"/>
        <v>9527.5</v>
      </c>
      <c r="H237" s="28">
        <v>2.5099999999999998</v>
      </c>
      <c r="I237" s="28">
        <v>1.0000000000000009E-2</v>
      </c>
      <c r="J237" s="73">
        <v>85.885533573899892</v>
      </c>
      <c r="K237" s="73">
        <v>85.885533573899892</v>
      </c>
      <c r="L237" s="41">
        <v>1</v>
      </c>
    </row>
    <row r="238" spans="1:12">
      <c r="A238" s="57" t="s">
        <v>147</v>
      </c>
      <c r="B238" s="68" t="s">
        <v>145</v>
      </c>
      <c r="C238" s="57">
        <v>13</v>
      </c>
      <c r="D238" s="57" t="s">
        <v>94</v>
      </c>
      <c r="E238" s="70">
        <v>9363</v>
      </c>
      <c r="F238" s="70">
        <v>9692</v>
      </c>
      <c r="G238" s="71">
        <f t="shared" si="11"/>
        <v>9527.5</v>
      </c>
      <c r="H238" s="72">
        <v>2.6950000000000003</v>
      </c>
      <c r="I238" s="72">
        <v>2.1213203435596288E-2</v>
      </c>
      <c r="J238" s="73">
        <v>108.6799743184838</v>
      </c>
      <c r="K238" s="73">
        <v>108.6799743184838</v>
      </c>
      <c r="L238" s="41">
        <v>1</v>
      </c>
    </row>
    <row r="239" spans="1:12">
      <c r="A239" s="4" t="s">
        <v>146</v>
      </c>
      <c r="B239" s="21" t="s">
        <v>145</v>
      </c>
      <c r="C239" s="57">
        <v>13</v>
      </c>
      <c r="D239" s="4" t="s">
        <v>94</v>
      </c>
      <c r="E239" s="27">
        <v>9363</v>
      </c>
      <c r="F239" s="27">
        <v>9692</v>
      </c>
      <c r="G239" s="31">
        <f t="shared" si="11"/>
        <v>9527.5</v>
      </c>
      <c r="H239" s="28">
        <v>2.7149999999999999</v>
      </c>
      <c r="I239" s="28">
        <v>7.0710678118656384E-3</v>
      </c>
      <c r="J239" s="73">
        <v>111.37254662908687</v>
      </c>
      <c r="K239" s="73">
        <v>111.37254662908687</v>
      </c>
      <c r="L239" s="41">
        <v>1</v>
      </c>
    </row>
    <row r="240" spans="1:12">
      <c r="A240" s="4" t="s">
        <v>150</v>
      </c>
      <c r="B240" s="21" t="s">
        <v>145</v>
      </c>
      <c r="C240" s="57">
        <v>13</v>
      </c>
      <c r="D240" s="4" t="s">
        <v>94</v>
      </c>
      <c r="E240" s="27">
        <v>9363</v>
      </c>
      <c r="F240" s="27">
        <v>9692</v>
      </c>
      <c r="G240" s="31">
        <f t="shared" si="11"/>
        <v>9527.5</v>
      </c>
      <c r="H240" s="28">
        <v>2.625</v>
      </c>
      <c r="I240" s="28">
        <v>7.0710678118653244E-3</v>
      </c>
      <c r="J240" s="73">
        <v>99.613456184953733</v>
      </c>
      <c r="K240" s="73">
        <v>99.613456184953733</v>
      </c>
      <c r="L240" s="41">
        <v>1</v>
      </c>
    </row>
    <row r="241" spans="1:12">
      <c r="A241" s="4" t="s">
        <v>498</v>
      </c>
      <c r="B241" s="21" t="s">
        <v>145</v>
      </c>
      <c r="C241" s="57">
        <v>13</v>
      </c>
      <c r="D241" s="4" t="s">
        <v>21</v>
      </c>
      <c r="E241" s="27">
        <v>9363</v>
      </c>
      <c r="F241" s="27">
        <v>9692</v>
      </c>
      <c r="G241" s="31">
        <f t="shared" si="11"/>
        <v>9527.5</v>
      </c>
      <c r="H241" s="28">
        <v>2.5999999999999996</v>
      </c>
      <c r="I241" s="28">
        <v>1.4142135623730963E-2</v>
      </c>
      <c r="J241" s="73">
        <v>96.507659172657199</v>
      </c>
      <c r="K241" s="73">
        <v>96.507659172657199</v>
      </c>
      <c r="L241" s="41">
        <v>1</v>
      </c>
    </row>
    <row r="242" spans="1:12">
      <c r="A242" s="4" t="s">
        <v>162</v>
      </c>
      <c r="B242" s="21" t="s">
        <v>145</v>
      </c>
      <c r="C242" s="57">
        <v>13</v>
      </c>
      <c r="D242" s="4" t="s">
        <v>21</v>
      </c>
      <c r="E242" s="27">
        <v>9363</v>
      </c>
      <c r="F242" s="27">
        <v>9692</v>
      </c>
      <c r="G242" s="31">
        <f t="shared" si="11"/>
        <v>9527.5</v>
      </c>
      <c r="H242" s="28">
        <v>2.5199999999999996</v>
      </c>
      <c r="I242" s="28">
        <v>1.4142135623730963E-2</v>
      </c>
      <c r="J242" s="73">
        <v>87.023348469501087</v>
      </c>
      <c r="K242" s="73">
        <v>87.023348469501087</v>
      </c>
      <c r="L242" s="41">
        <v>1</v>
      </c>
    </row>
    <row r="243" spans="1:12">
      <c r="A243" s="4" t="s">
        <v>496</v>
      </c>
      <c r="B243" s="21" t="s">
        <v>145</v>
      </c>
      <c r="C243" s="57">
        <v>13</v>
      </c>
      <c r="D243" s="4" t="s">
        <v>21</v>
      </c>
      <c r="E243" s="27">
        <v>9363</v>
      </c>
      <c r="F243" s="27">
        <v>9692</v>
      </c>
      <c r="G243" s="31">
        <f t="shared" si="11"/>
        <v>9527.5</v>
      </c>
      <c r="H243" s="28">
        <v>2.5350000000000001</v>
      </c>
      <c r="I243" s="28">
        <v>7.0710678118656384E-3</v>
      </c>
      <c r="J243" s="73">
        <v>88.749733934701709</v>
      </c>
      <c r="K243" s="73">
        <v>88.749733934701709</v>
      </c>
      <c r="L243" s="41">
        <v>1</v>
      </c>
    </row>
    <row r="244" spans="1:12">
      <c r="A244" s="4" t="s">
        <v>308</v>
      </c>
      <c r="B244" s="21" t="s">
        <v>145</v>
      </c>
      <c r="C244" s="57">
        <v>13</v>
      </c>
      <c r="D244" s="4" t="s">
        <v>21</v>
      </c>
      <c r="E244" s="27">
        <v>9363</v>
      </c>
      <c r="F244" s="27">
        <v>9692</v>
      </c>
      <c r="G244" s="31">
        <f t="shared" si="11"/>
        <v>9527.5</v>
      </c>
      <c r="H244" s="28">
        <v>2.5249999999999999</v>
      </c>
      <c r="I244" s="28">
        <v>7.0710678118653244E-3</v>
      </c>
      <c r="J244" s="73">
        <v>87.596181731007292</v>
      </c>
      <c r="K244" s="73">
        <v>87.596181731007292</v>
      </c>
      <c r="L244" s="41">
        <v>1</v>
      </c>
    </row>
    <row r="245" spans="1:12">
      <c r="A245" s="4" t="s">
        <v>453</v>
      </c>
      <c r="B245" s="21" t="s">
        <v>145</v>
      </c>
      <c r="C245" s="57">
        <v>13</v>
      </c>
      <c r="D245" s="4" t="s">
        <v>21</v>
      </c>
      <c r="E245" s="27">
        <v>9363</v>
      </c>
      <c r="F245" s="27">
        <v>9692</v>
      </c>
      <c r="G245" s="31">
        <f t="shared" si="11"/>
        <v>9527.5</v>
      </c>
      <c r="H245" s="28">
        <v>2.645</v>
      </c>
      <c r="I245" s="28">
        <v>7.0710678118653244E-3</v>
      </c>
      <c r="J245" s="73">
        <v>102.14779325008192</v>
      </c>
      <c r="K245" s="73">
        <v>102.14779325008192</v>
      </c>
      <c r="L245" s="41">
        <v>1</v>
      </c>
    </row>
    <row r="246" spans="1:12">
      <c r="A246" s="4" t="s">
        <v>148</v>
      </c>
      <c r="B246" s="21" t="s">
        <v>145</v>
      </c>
      <c r="C246" s="57">
        <v>13</v>
      </c>
      <c r="D246" s="4" t="s">
        <v>21</v>
      </c>
      <c r="E246" s="27">
        <v>9363</v>
      </c>
      <c r="F246" s="27">
        <v>9692</v>
      </c>
      <c r="G246" s="31">
        <f t="shared" si="11"/>
        <v>9527.5</v>
      </c>
      <c r="H246" s="28">
        <v>2.5249999999999999</v>
      </c>
      <c r="I246" s="28">
        <v>7.0710678118653244E-3</v>
      </c>
      <c r="J246" s="73">
        <v>87.596181731007292</v>
      </c>
      <c r="K246" s="73">
        <v>87.596181731007292</v>
      </c>
      <c r="L246" s="41">
        <v>1</v>
      </c>
    </row>
    <row r="247" spans="1:12">
      <c r="A247" s="57" t="s">
        <v>497</v>
      </c>
      <c r="B247" s="68" t="s">
        <v>145</v>
      </c>
      <c r="C247" s="57">
        <v>13</v>
      </c>
      <c r="D247" s="57" t="s">
        <v>21</v>
      </c>
      <c r="E247" s="70">
        <v>9363</v>
      </c>
      <c r="F247" s="70">
        <v>9692</v>
      </c>
      <c r="G247" s="71">
        <f t="shared" si="11"/>
        <v>9527.5</v>
      </c>
      <c r="H247" s="72">
        <v>2.27</v>
      </c>
      <c r="I247" s="72">
        <v>0</v>
      </c>
      <c r="J247" s="73">
        <v>61.58083697431406</v>
      </c>
      <c r="K247" s="73">
        <v>61.58083697431406</v>
      </c>
      <c r="L247" s="41">
        <v>1</v>
      </c>
    </row>
    <row r="248" spans="1:12">
      <c r="A248" s="4" t="s">
        <v>305</v>
      </c>
      <c r="B248" s="21" t="s">
        <v>145</v>
      </c>
      <c r="C248" s="57">
        <v>13</v>
      </c>
      <c r="D248" s="4" t="s">
        <v>22</v>
      </c>
      <c r="E248" s="27">
        <v>9363</v>
      </c>
      <c r="F248" s="27">
        <v>9692</v>
      </c>
      <c r="G248" s="31">
        <f t="shared" si="11"/>
        <v>9527.5</v>
      </c>
      <c r="H248" s="28">
        <v>2.605</v>
      </c>
      <c r="I248" s="28">
        <v>2.12132034355966E-2</v>
      </c>
      <c r="J248" s="73">
        <v>97.123333160996566</v>
      </c>
      <c r="K248" s="137">
        <f t="shared" ref="K248:K254" si="14">J248*1.1155</f>
        <v>108.34107814109166</v>
      </c>
      <c r="L248" s="41">
        <v>2</v>
      </c>
    </row>
    <row r="249" spans="1:12">
      <c r="A249" s="4" t="s">
        <v>306</v>
      </c>
      <c r="B249" s="21" t="s">
        <v>145</v>
      </c>
      <c r="C249" s="57">
        <v>13</v>
      </c>
      <c r="D249" s="4" t="s">
        <v>22</v>
      </c>
      <c r="E249" s="27">
        <v>9363</v>
      </c>
      <c r="F249" s="27">
        <v>9692</v>
      </c>
      <c r="G249" s="31">
        <f t="shared" si="11"/>
        <v>9527.5</v>
      </c>
      <c r="H249" s="28">
        <v>2.4950000000000001</v>
      </c>
      <c r="I249" s="28">
        <v>2.1213203435596288E-2</v>
      </c>
      <c r="J249" s="73">
        <v>84.198338264951687</v>
      </c>
      <c r="K249" s="137">
        <f t="shared" si="14"/>
        <v>93.923246334553596</v>
      </c>
      <c r="L249" s="41">
        <v>2</v>
      </c>
    </row>
    <row r="250" spans="1:12">
      <c r="A250" s="4" t="s">
        <v>193</v>
      </c>
      <c r="B250" s="21" t="s">
        <v>145</v>
      </c>
      <c r="C250" s="57">
        <v>13</v>
      </c>
      <c r="D250" s="4" t="s">
        <v>22</v>
      </c>
      <c r="E250" s="27">
        <v>9363</v>
      </c>
      <c r="F250" s="27">
        <v>9692</v>
      </c>
      <c r="G250" s="31">
        <f t="shared" si="11"/>
        <v>9527.5</v>
      </c>
      <c r="H250" s="28">
        <v>2.4699999999999998</v>
      </c>
      <c r="I250" s="28">
        <v>1.4142135623730963E-2</v>
      </c>
      <c r="J250" s="73">
        <v>81.437965461622241</v>
      </c>
      <c r="K250" s="137">
        <f t="shared" si="14"/>
        <v>90.844050472439605</v>
      </c>
      <c r="L250" s="41">
        <v>2</v>
      </c>
    </row>
    <row r="251" spans="1:12">
      <c r="A251" s="57" t="s">
        <v>222</v>
      </c>
      <c r="B251" s="68" t="s">
        <v>145</v>
      </c>
      <c r="C251" s="57">
        <v>13</v>
      </c>
      <c r="D251" s="57" t="s">
        <v>22</v>
      </c>
      <c r="E251" s="70">
        <v>9363</v>
      </c>
      <c r="F251" s="70">
        <v>9692</v>
      </c>
      <c r="G251" s="71">
        <f t="shared" si="11"/>
        <v>9527.5</v>
      </c>
      <c r="H251" s="72">
        <v>2.1749999999999998</v>
      </c>
      <c r="I251" s="72">
        <v>7.0710678118656384E-3</v>
      </c>
      <c r="J251" s="73">
        <v>53.455224136399785</v>
      </c>
      <c r="K251" s="137">
        <f t="shared" si="14"/>
        <v>59.629302524153957</v>
      </c>
      <c r="L251" s="41">
        <v>2</v>
      </c>
    </row>
    <row r="252" spans="1:12">
      <c r="A252" s="4" t="s">
        <v>192</v>
      </c>
      <c r="B252" s="21" t="s">
        <v>145</v>
      </c>
      <c r="C252" s="57">
        <v>13</v>
      </c>
      <c r="D252" s="4" t="s">
        <v>23</v>
      </c>
      <c r="E252" s="27">
        <v>9363</v>
      </c>
      <c r="F252" s="27">
        <v>9692</v>
      </c>
      <c r="G252" s="31">
        <f t="shared" si="11"/>
        <v>9527.5</v>
      </c>
      <c r="H252" s="28">
        <v>2.3600000000000003</v>
      </c>
      <c r="I252" s="28">
        <v>1.4142135623730963E-2</v>
      </c>
      <c r="J252" s="73">
        <v>70.038805367037725</v>
      </c>
      <c r="K252" s="137">
        <f t="shared" si="14"/>
        <v>78.12828738693058</v>
      </c>
      <c r="L252" s="41">
        <v>2</v>
      </c>
    </row>
    <row r="253" spans="1:12">
      <c r="A253" s="4" t="s">
        <v>452</v>
      </c>
      <c r="B253" s="21" t="s">
        <v>145</v>
      </c>
      <c r="C253" s="57">
        <v>13</v>
      </c>
      <c r="D253" s="4" t="s">
        <v>23</v>
      </c>
      <c r="E253" s="27">
        <v>9363</v>
      </c>
      <c r="F253" s="27">
        <v>9692</v>
      </c>
      <c r="G253" s="31">
        <f t="shared" si="11"/>
        <v>9527.5</v>
      </c>
      <c r="H253" s="28">
        <v>2.5</v>
      </c>
      <c r="I253" s="28">
        <v>1.4142135623730649E-2</v>
      </c>
      <c r="J253" s="73">
        <v>84.758142159370664</v>
      </c>
      <c r="K253" s="137">
        <f t="shared" si="14"/>
        <v>94.547707578777974</v>
      </c>
      <c r="L253" s="41">
        <v>2</v>
      </c>
    </row>
    <row r="254" spans="1:12">
      <c r="A254" s="4" t="s">
        <v>194</v>
      </c>
      <c r="B254" s="21" t="s">
        <v>145</v>
      </c>
      <c r="C254" s="57">
        <v>13</v>
      </c>
      <c r="D254" s="4" t="s">
        <v>23</v>
      </c>
      <c r="E254" s="27">
        <v>9363</v>
      </c>
      <c r="F254" s="27">
        <v>9692</v>
      </c>
      <c r="G254" s="31">
        <f t="shared" si="11"/>
        <v>9527.5</v>
      </c>
      <c r="H254" s="28">
        <v>2.3650000000000002</v>
      </c>
      <c r="I254" s="28">
        <v>7.0710678118656384E-3</v>
      </c>
      <c r="J254" s="73">
        <v>70.531170330473557</v>
      </c>
      <c r="K254" s="137">
        <f t="shared" si="14"/>
        <v>78.677520503643251</v>
      </c>
      <c r="L254" s="41">
        <v>2</v>
      </c>
    </row>
    <row r="255" spans="1:12">
      <c r="A255" s="4" t="s">
        <v>484</v>
      </c>
      <c r="B255" s="21" t="s">
        <v>454</v>
      </c>
      <c r="C255" s="57">
        <v>14</v>
      </c>
      <c r="D255" s="4" t="s">
        <v>94</v>
      </c>
      <c r="E255" s="27">
        <v>9692</v>
      </c>
      <c r="F255" s="27">
        <v>10021</v>
      </c>
      <c r="G255" s="31">
        <f t="shared" si="11"/>
        <v>9856.5</v>
      </c>
      <c r="H255" s="28">
        <v>2.2999999999999998</v>
      </c>
      <c r="I255" s="28">
        <v>1.4142135623730963E-2</v>
      </c>
      <c r="J255" s="73">
        <v>64.316016391088468</v>
      </c>
      <c r="K255" s="73">
        <v>64.316016391088468</v>
      </c>
      <c r="L255" s="41">
        <v>1</v>
      </c>
    </row>
    <row r="256" spans="1:12">
      <c r="A256" s="4" t="s">
        <v>480</v>
      </c>
      <c r="B256" s="21" t="s">
        <v>454</v>
      </c>
      <c r="C256" s="57">
        <v>14</v>
      </c>
      <c r="D256" s="4" t="s">
        <v>94</v>
      </c>
      <c r="E256" s="27">
        <v>9692</v>
      </c>
      <c r="F256" s="27">
        <v>10021</v>
      </c>
      <c r="G256" s="31">
        <f t="shared" si="11"/>
        <v>9856.5</v>
      </c>
      <c r="H256" s="28">
        <v>2.5700000000000003</v>
      </c>
      <c r="I256" s="28">
        <v>1.4142135623730963E-2</v>
      </c>
      <c r="J256" s="73">
        <v>92.87068272833146</v>
      </c>
      <c r="K256" s="73">
        <v>92.87068272833146</v>
      </c>
      <c r="L256" s="41">
        <v>1</v>
      </c>
    </row>
    <row r="257" spans="1:12">
      <c r="A257" s="4" t="s">
        <v>486</v>
      </c>
      <c r="B257" s="21" t="s">
        <v>454</v>
      </c>
      <c r="C257" s="57">
        <v>14</v>
      </c>
      <c r="D257" s="4" t="s">
        <v>94</v>
      </c>
      <c r="E257" s="27">
        <v>9692</v>
      </c>
      <c r="F257" s="27">
        <v>10021</v>
      </c>
      <c r="G257" s="31">
        <f t="shared" si="11"/>
        <v>9856.5</v>
      </c>
      <c r="H257" s="28">
        <v>2.1950000000000003</v>
      </c>
      <c r="I257" s="28">
        <v>7.0710678118656384E-3</v>
      </c>
      <c r="J257" s="73">
        <v>55.099578468171011</v>
      </c>
      <c r="K257" s="73">
        <v>55.099578468171011</v>
      </c>
      <c r="L257" s="41">
        <v>1</v>
      </c>
    </row>
    <row r="258" spans="1:12">
      <c r="A258" s="4" t="s">
        <v>463</v>
      </c>
      <c r="B258" s="21" t="s">
        <v>454</v>
      </c>
      <c r="C258" s="57">
        <v>14</v>
      </c>
      <c r="D258" s="4" t="s">
        <v>94</v>
      </c>
      <c r="E258" s="27">
        <v>9692</v>
      </c>
      <c r="F258" s="27">
        <v>10021</v>
      </c>
      <c r="G258" s="31">
        <f t="shared" ref="G258:G321" si="15">AVERAGE(E258:F258)</f>
        <v>9856.5</v>
      </c>
      <c r="H258" s="28">
        <v>2.4850000000000003</v>
      </c>
      <c r="I258" s="28">
        <v>7.0710678118656384E-3</v>
      </c>
      <c r="J258" s="73">
        <v>83.086480153518039</v>
      </c>
      <c r="K258" s="73">
        <v>83.086480153518039</v>
      </c>
      <c r="L258" s="41">
        <v>1</v>
      </c>
    </row>
    <row r="259" spans="1:12">
      <c r="A259" s="4" t="s">
        <v>479</v>
      </c>
      <c r="B259" s="21" t="s">
        <v>454</v>
      </c>
      <c r="C259" s="57">
        <v>14</v>
      </c>
      <c r="D259" s="4" t="s">
        <v>94</v>
      </c>
      <c r="E259" s="27">
        <v>9692</v>
      </c>
      <c r="F259" s="27">
        <v>10021</v>
      </c>
      <c r="G259" s="31">
        <f t="shared" si="15"/>
        <v>9856.5</v>
      </c>
      <c r="H259" s="28">
        <v>2.6133333333333333</v>
      </c>
      <c r="I259" s="28">
        <v>5.7735026918963907E-3</v>
      </c>
      <c r="J259" s="73">
        <v>98.155539481699307</v>
      </c>
      <c r="K259" s="73">
        <v>98.155539481699307</v>
      </c>
      <c r="L259" s="41">
        <v>1</v>
      </c>
    </row>
    <row r="260" spans="1:12">
      <c r="A260" s="4" t="s">
        <v>459</v>
      </c>
      <c r="B260" s="21" t="s">
        <v>454</v>
      </c>
      <c r="C260" s="57">
        <v>14</v>
      </c>
      <c r="D260" s="4" t="s">
        <v>94</v>
      </c>
      <c r="E260" s="27">
        <v>9692</v>
      </c>
      <c r="F260" s="27">
        <v>10021</v>
      </c>
      <c r="G260" s="31">
        <f t="shared" si="15"/>
        <v>9856.5</v>
      </c>
      <c r="H260" s="28">
        <v>2.31</v>
      </c>
      <c r="I260" s="28">
        <v>0</v>
      </c>
      <c r="J260" s="73">
        <v>65.246264663379819</v>
      </c>
      <c r="K260" s="73">
        <v>65.246264663379819</v>
      </c>
      <c r="L260" s="41">
        <v>1</v>
      </c>
    </row>
    <row r="261" spans="1:12">
      <c r="A261" s="4" t="s">
        <v>458</v>
      </c>
      <c r="B261" s="21" t="s">
        <v>454</v>
      </c>
      <c r="C261" s="57">
        <v>14</v>
      </c>
      <c r="D261" s="4" t="s">
        <v>94</v>
      </c>
      <c r="E261" s="27">
        <v>9692</v>
      </c>
      <c r="F261" s="27">
        <v>10021</v>
      </c>
      <c r="G261" s="31">
        <f t="shared" si="15"/>
        <v>9856.5</v>
      </c>
      <c r="H261" s="28">
        <v>2.54</v>
      </c>
      <c r="I261" s="28">
        <v>0</v>
      </c>
      <c r="J261" s="73">
        <v>89.330466510741147</v>
      </c>
      <c r="K261" s="73">
        <v>89.330466510741147</v>
      </c>
      <c r="L261" s="41">
        <v>1</v>
      </c>
    </row>
    <row r="262" spans="1:12">
      <c r="A262" s="57" t="s">
        <v>482</v>
      </c>
      <c r="B262" s="68" t="s">
        <v>454</v>
      </c>
      <c r="C262" s="57">
        <v>14</v>
      </c>
      <c r="D262" s="57" t="s">
        <v>21</v>
      </c>
      <c r="E262" s="70">
        <v>9692</v>
      </c>
      <c r="F262" s="70">
        <v>10021</v>
      </c>
      <c r="G262" s="71">
        <f t="shared" si="15"/>
        <v>9856.5</v>
      </c>
      <c r="H262" s="72">
        <v>2.34</v>
      </c>
      <c r="I262" s="72">
        <v>7.0710678118654821E-2</v>
      </c>
      <c r="J262" s="73">
        <v>68.09331664511916</v>
      </c>
      <c r="K262" s="73">
        <v>68.09331664511916</v>
      </c>
      <c r="L262" s="41">
        <v>1</v>
      </c>
    </row>
    <row r="263" spans="1:12">
      <c r="A263" s="57" t="s">
        <v>481</v>
      </c>
      <c r="B263" s="68" t="s">
        <v>454</v>
      </c>
      <c r="C263" s="57">
        <v>14</v>
      </c>
      <c r="D263" s="57" t="s">
        <v>21</v>
      </c>
      <c r="E263" s="70">
        <v>9692</v>
      </c>
      <c r="F263" s="70">
        <v>10021</v>
      </c>
      <c r="G263" s="71">
        <f t="shared" si="15"/>
        <v>9856.5</v>
      </c>
      <c r="H263" s="72">
        <v>2.6100000000000003</v>
      </c>
      <c r="I263" s="72">
        <v>4.2426406871192889E-2</v>
      </c>
      <c r="J263" s="73">
        <v>97.741742973365078</v>
      </c>
      <c r="K263" s="73">
        <v>97.741742973365078</v>
      </c>
      <c r="L263" s="41">
        <v>1</v>
      </c>
    </row>
    <row r="264" spans="1:12">
      <c r="A264" s="57" t="s">
        <v>455</v>
      </c>
      <c r="B264" s="68" t="s">
        <v>454</v>
      </c>
      <c r="C264" s="57">
        <v>14</v>
      </c>
      <c r="D264" s="57" t="s">
        <v>21</v>
      </c>
      <c r="E264" s="70">
        <v>9692</v>
      </c>
      <c r="F264" s="70">
        <v>10021</v>
      </c>
      <c r="G264" s="71">
        <f t="shared" si="15"/>
        <v>9856.5</v>
      </c>
      <c r="H264" s="72">
        <v>2.67</v>
      </c>
      <c r="I264" s="72">
        <v>4.2426406871192889E-2</v>
      </c>
      <c r="J264" s="73">
        <v>105.37856375652099</v>
      </c>
      <c r="K264" s="73">
        <v>105.37856375652099</v>
      </c>
      <c r="L264" s="41">
        <v>1</v>
      </c>
    </row>
    <row r="265" spans="1:12">
      <c r="A265" s="4" t="s">
        <v>478</v>
      </c>
      <c r="B265" s="21" t="s">
        <v>454</v>
      </c>
      <c r="C265" s="57">
        <v>14</v>
      </c>
      <c r="D265" s="4" t="s">
        <v>21</v>
      </c>
      <c r="E265" s="27">
        <v>9692</v>
      </c>
      <c r="F265" s="27">
        <v>10021</v>
      </c>
      <c r="G265" s="31">
        <f t="shared" si="15"/>
        <v>9856.5</v>
      </c>
      <c r="H265" s="28">
        <v>2.5149999999999997</v>
      </c>
      <c r="I265" s="28">
        <v>2.1213203435596288E-2</v>
      </c>
      <c r="J265" s="73">
        <v>86.453134685954439</v>
      </c>
      <c r="K265" s="73">
        <v>86.453134685954439</v>
      </c>
      <c r="L265" s="41">
        <v>1</v>
      </c>
    </row>
    <row r="266" spans="1:12">
      <c r="A266" s="4" t="s">
        <v>460</v>
      </c>
      <c r="B266" s="21" t="s">
        <v>454</v>
      </c>
      <c r="C266" s="57">
        <v>14</v>
      </c>
      <c r="D266" s="4" t="s">
        <v>21</v>
      </c>
      <c r="E266" s="27">
        <v>9692</v>
      </c>
      <c r="F266" s="27">
        <v>10021</v>
      </c>
      <c r="G266" s="31">
        <f t="shared" si="15"/>
        <v>9856.5</v>
      </c>
      <c r="H266" s="28">
        <v>2.6850000000000001</v>
      </c>
      <c r="I266" s="28">
        <v>7.0710678118653244E-3</v>
      </c>
      <c r="J266" s="73">
        <v>107.35087780936044</v>
      </c>
      <c r="K266" s="73">
        <v>107.35087780936044</v>
      </c>
      <c r="L266" s="41">
        <v>1</v>
      </c>
    </row>
    <row r="267" spans="1:12">
      <c r="A267" s="4" t="s">
        <v>457</v>
      </c>
      <c r="B267" s="21" t="s">
        <v>454</v>
      </c>
      <c r="C267" s="57">
        <v>14</v>
      </c>
      <c r="D267" s="4" t="s">
        <v>21</v>
      </c>
      <c r="E267" s="27">
        <v>9692</v>
      </c>
      <c r="F267" s="27">
        <v>10021</v>
      </c>
      <c r="G267" s="31">
        <f t="shared" si="15"/>
        <v>9856.5</v>
      </c>
      <c r="H267" s="28">
        <v>2.6</v>
      </c>
      <c r="I267" s="28">
        <v>0</v>
      </c>
      <c r="J267" s="73">
        <v>96.507659172657284</v>
      </c>
      <c r="K267" s="73">
        <v>96.507659172657284</v>
      </c>
      <c r="L267" s="41">
        <v>1</v>
      </c>
    </row>
    <row r="268" spans="1:12">
      <c r="A268" s="57" t="s">
        <v>489</v>
      </c>
      <c r="B268" s="68" t="s">
        <v>454</v>
      </c>
      <c r="C268" s="57">
        <v>14</v>
      </c>
      <c r="D268" s="57" t="s">
        <v>22</v>
      </c>
      <c r="E268" s="70">
        <v>9692</v>
      </c>
      <c r="F268" s="70">
        <v>10021</v>
      </c>
      <c r="G268" s="71">
        <f t="shared" si="15"/>
        <v>9856.5</v>
      </c>
      <c r="H268" s="72">
        <v>2.2349999999999999</v>
      </c>
      <c r="I268" s="72">
        <v>6.3639610306789177E-2</v>
      </c>
      <c r="J268" s="73">
        <v>58.49363569120689</v>
      </c>
      <c r="K268" s="137">
        <f t="shared" ref="K268:K276" si="16">J268*1.1155</f>
        <v>65.249650613541277</v>
      </c>
      <c r="L268" s="41">
        <v>2</v>
      </c>
    </row>
    <row r="269" spans="1:12">
      <c r="A269" s="4" t="s">
        <v>487</v>
      </c>
      <c r="B269" s="21" t="s">
        <v>454</v>
      </c>
      <c r="C269" s="57">
        <v>14</v>
      </c>
      <c r="D269" s="4" t="s">
        <v>22</v>
      </c>
      <c r="E269" s="27">
        <v>9692</v>
      </c>
      <c r="F269" s="27">
        <v>10021</v>
      </c>
      <c r="G269" s="31">
        <f t="shared" si="15"/>
        <v>9856.5</v>
      </c>
      <c r="H269" s="28">
        <v>2.5666666666666664</v>
      </c>
      <c r="I269" s="28">
        <v>2.5166114784235735E-2</v>
      </c>
      <c r="J269" s="73">
        <v>92.472574147609677</v>
      </c>
      <c r="K269" s="137">
        <f t="shared" si="16"/>
        <v>103.15315646165858</v>
      </c>
      <c r="L269" s="41">
        <v>2</v>
      </c>
    </row>
    <row r="270" spans="1:12">
      <c r="A270" s="4" t="s">
        <v>488</v>
      </c>
      <c r="B270" s="21" t="s">
        <v>454</v>
      </c>
      <c r="C270" s="57">
        <v>14</v>
      </c>
      <c r="D270" s="4" t="s">
        <v>23</v>
      </c>
      <c r="E270" s="27">
        <v>9692</v>
      </c>
      <c r="F270" s="27">
        <v>10021</v>
      </c>
      <c r="G270" s="31">
        <f t="shared" si="15"/>
        <v>9856.5</v>
      </c>
      <c r="H270" s="28">
        <v>2.63</v>
      </c>
      <c r="I270" s="28">
        <v>2.8284271247461926E-2</v>
      </c>
      <c r="J270" s="73">
        <v>100.242878144164</v>
      </c>
      <c r="K270" s="137">
        <f t="shared" si="16"/>
        <v>111.82093056981493</v>
      </c>
      <c r="L270" s="41">
        <v>2</v>
      </c>
    </row>
    <row r="271" spans="1:12">
      <c r="A271" s="4" t="s">
        <v>456</v>
      </c>
      <c r="B271" s="21" t="s">
        <v>454</v>
      </c>
      <c r="C271" s="57">
        <v>14</v>
      </c>
      <c r="D271" s="4" t="s">
        <v>23</v>
      </c>
      <c r="E271" s="27">
        <v>9692</v>
      </c>
      <c r="F271" s="27">
        <v>10021</v>
      </c>
      <c r="G271" s="31">
        <f t="shared" si="15"/>
        <v>9856.5</v>
      </c>
      <c r="H271" s="28">
        <v>2.4450000000000003</v>
      </c>
      <c r="I271" s="28">
        <v>2.1213203435596288E-2</v>
      </c>
      <c r="J271" s="73">
        <v>78.741382937850688</v>
      </c>
      <c r="K271" s="137">
        <f t="shared" si="16"/>
        <v>87.83601266717244</v>
      </c>
      <c r="L271" s="41">
        <v>2</v>
      </c>
    </row>
    <row r="272" spans="1:12">
      <c r="A272" s="57" t="s">
        <v>462</v>
      </c>
      <c r="B272" s="68" t="s">
        <v>454</v>
      </c>
      <c r="C272" s="57">
        <v>14</v>
      </c>
      <c r="D272" s="57" t="s">
        <v>23</v>
      </c>
      <c r="E272" s="70">
        <v>9692</v>
      </c>
      <c r="F272" s="70">
        <v>10021</v>
      </c>
      <c r="G272" s="71">
        <f t="shared" si="15"/>
        <v>9856.5</v>
      </c>
      <c r="H272" s="72">
        <v>2.4000000000000004</v>
      </c>
      <c r="I272" s="72">
        <v>1.4142135623730963E-2</v>
      </c>
      <c r="J272" s="73">
        <v>74.045592064062333</v>
      </c>
      <c r="K272" s="137">
        <f t="shared" si="16"/>
        <v>82.597857947461534</v>
      </c>
      <c r="L272" s="41">
        <v>2</v>
      </c>
    </row>
    <row r="273" spans="1:12">
      <c r="A273" s="4" t="s">
        <v>490</v>
      </c>
      <c r="B273" s="21" t="s">
        <v>454</v>
      </c>
      <c r="C273" s="57">
        <v>14</v>
      </c>
      <c r="D273" s="4" t="s">
        <v>23</v>
      </c>
      <c r="E273" s="27">
        <v>9692</v>
      </c>
      <c r="F273" s="27">
        <v>10021</v>
      </c>
      <c r="G273" s="31">
        <f t="shared" si="15"/>
        <v>9856.5</v>
      </c>
      <c r="H273" s="28">
        <v>2.4350000000000001</v>
      </c>
      <c r="I273" s="28">
        <v>7.0710678118653244E-3</v>
      </c>
      <c r="J273" s="73">
        <v>77.680421956238803</v>
      </c>
      <c r="K273" s="137">
        <f t="shared" si="16"/>
        <v>86.652510692184379</v>
      </c>
      <c r="L273" s="41">
        <v>2</v>
      </c>
    </row>
    <row r="274" spans="1:12">
      <c r="A274" s="4" t="s">
        <v>485</v>
      </c>
      <c r="B274" s="21" t="s">
        <v>454</v>
      </c>
      <c r="C274" s="57">
        <v>14</v>
      </c>
      <c r="D274" s="4" t="s">
        <v>23</v>
      </c>
      <c r="E274" s="27">
        <v>9692</v>
      </c>
      <c r="F274" s="27">
        <v>10021</v>
      </c>
      <c r="G274" s="31">
        <f t="shared" si="15"/>
        <v>9856.5</v>
      </c>
      <c r="H274" s="28">
        <v>2.56</v>
      </c>
      <c r="I274" s="28">
        <v>0</v>
      </c>
      <c r="J274" s="73">
        <v>91.679932565690308</v>
      </c>
      <c r="K274" s="137">
        <f t="shared" si="16"/>
        <v>102.26896477702753</v>
      </c>
      <c r="L274" s="41">
        <v>2</v>
      </c>
    </row>
    <row r="275" spans="1:12">
      <c r="A275" s="4" t="s">
        <v>461</v>
      </c>
      <c r="B275" s="21" t="s">
        <v>454</v>
      </c>
      <c r="C275" s="57">
        <v>14</v>
      </c>
      <c r="D275" s="4" t="s">
        <v>23</v>
      </c>
      <c r="E275" s="27">
        <v>9692</v>
      </c>
      <c r="F275" s="27">
        <v>10021</v>
      </c>
      <c r="G275" s="31">
        <f t="shared" si="15"/>
        <v>9856.5</v>
      </c>
      <c r="H275" s="28">
        <v>2.71</v>
      </c>
      <c r="I275" s="28">
        <v>0</v>
      </c>
      <c r="J275" s="73">
        <v>110.69508874802516</v>
      </c>
      <c r="K275" s="137">
        <f t="shared" si="16"/>
        <v>123.48037149842206</v>
      </c>
      <c r="L275" s="41">
        <v>2</v>
      </c>
    </row>
    <row r="276" spans="1:12">
      <c r="A276" s="4" t="s">
        <v>464</v>
      </c>
      <c r="B276" s="21" t="s">
        <v>454</v>
      </c>
      <c r="C276" s="57">
        <v>14</v>
      </c>
      <c r="D276" s="4" t="s">
        <v>23</v>
      </c>
      <c r="E276" s="27">
        <v>9692</v>
      </c>
      <c r="F276" s="27">
        <v>10021</v>
      </c>
      <c r="G276" s="31">
        <f t="shared" si="15"/>
        <v>9856.5</v>
      </c>
      <c r="H276" s="28">
        <v>2.29</v>
      </c>
      <c r="I276" s="28">
        <v>0</v>
      </c>
      <c r="J276" s="73">
        <v>63.395064281510365</v>
      </c>
      <c r="K276" s="137">
        <f t="shared" si="16"/>
        <v>70.717194206024814</v>
      </c>
      <c r="L276" s="41">
        <v>2</v>
      </c>
    </row>
    <row r="277" spans="1:12">
      <c r="A277" s="57" t="s">
        <v>54</v>
      </c>
      <c r="B277" s="68" t="s">
        <v>13</v>
      </c>
      <c r="C277" s="57">
        <v>15</v>
      </c>
      <c r="D277" s="57" t="s">
        <v>16</v>
      </c>
      <c r="E277" s="70">
        <v>10021</v>
      </c>
      <c r="F277" s="70">
        <v>10351</v>
      </c>
      <c r="G277" s="71">
        <f t="shared" si="15"/>
        <v>10186</v>
      </c>
      <c r="H277" s="72">
        <v>2.4649999999999999</v>
      </c>
      <c r="I277" s="72">
        <v>9.1923881554251102E-2</v>
      </c>
      <c r="J277" s="73">
        <v>80.893572795805753</v>
      </c>
      <c r="K277" s="73">
        <v>80.893572795805753</v>
      </c>
      <c r="L277" s="41">
        <v>1</v>
      </c>
    </row>
    <row r="278" spans="1:12">
      <c r="A278" s="57" t="s">
        <v>181</v>
      </c>
      <c r="B278" s="68" t="s">
        <v>13</v>
      </c>
      <c r="C278" s="57">
        <v>15</v>
      </c>
      <c r="D278" s="57" t="s">
        <v>16</v>
      </c>
      <c r="E278" s="70">
        <v>10021</v>
      </c>
      <c r="F278" s="70">
        <v>10351</v>
      </c>
      <c r="G278" s="71">
        <f t="shared" si="15"/>
        <v>10186</v>
      </c>
      <c r="H278" s="72">
        <v>2.67</v>
      </c>
      <c r="I278" s="72">
        <v>5.6568542494923851E-2</v>
      </c>
      <c r="J278" s="73">
        <v>105.37856375652099</v>
      </c>
      <c r="K278" s="73">
        <v>105.37856375652099</v>
      </c>
      <c r="L278" s="41">
        <v>1</v>
      </c>
    </row>
    <row r="279" spans="1:12">
      <c r="A279" s="57" t="s">
        <v>63</v>
      </c>
      <c r="B279" s="68" t="s">
        <v>13</v>
      </c>
      <c r="C279" s="57">
        <v>15</v>
      </c>
      <c r="D279" s="57" t="s">
        <v>16</v>
      </c>
      <c r="E279" s="70">
        <v>10021</v>
      </c>
      <c r="F279" s="70">
        <v>10351</v>
      </c>
      <c r="G279" s="71">
        <f t="shared" si="15"/>
        <v>10186</v>
      </c>
      <c r="H279" s="72">
        <v>2.4699999999999998</v>
      </c>
      <c r="I279" s="72">
        <v>4.2426406871192889E-2</v>
      </c>
      <c r="J279" s="73">
        <v>81.437965461622241</v>
      </c>
      <c r="K279" s="73">
        <v>81.437965461622241</v>
      </c>
      <c r="L279" s="41">
        <v>1</v>
      </c>
    </row>
    <row r="280" spans="1:12">
      <c r="A280" s="4" t="s">
        <v>9</v>
      </c>
      <c r="B280" s="21" t="s">
        <v>13</v>
      </c>
      <c r="C280" s="57">
        <v>15</v>
      </c>
      <c r="D280" s="4" t="s">
        <v>16</v>
      </c>
      <c r="E280" s="27">
        <v>10021</v>
      </c>
      <c r="F280" s="27">
        <v>10351</v>
      </c>
      <c r="G280" s="31">
        <f t="shared" si="15"/>
        <v>10186</v>
      </c>
      <c r="H280" s="28">
        <v>2.6349999999999998</v>
      </c>
      <c r="I280" s="28">
        <v>3.5355339059327563E-2</v>
      </c>
      <c r="J280" s="73">
        <v>100.87507037316401</v>
      </c>
      <c r="K280" s="73">
        <v>100.87507037316401</v>
      </c>
      <c r="L280" s="41">
        <v>1</v>
      </c>
    </row>
    <row r="281" spans="1:12">
      <c r="A281" s="4" t="s">
        <v>11</v>
      </c>
      <c r="B281" s="21" t="s">
        <v>13</v>
      </c>
      <c r="C281" s="57">
        <v>15</v>
      </c>
      <c r="D281" s="4" t="s">
        <v>16</v>
      </c>
      <c r="E281" s="27">
        <v>10021</v>
      </c>
      <c r="F281" s="27">
        <v>10351</v>
      </c>
      <c r="G281" s="31">
        <f t="shared" si="15"/>
        <v>10186</v>
      </c>
      <c r="H281" s="28">
        <v>2.5</v>
      </c>
      <c r="I281" s="28">
        <v>2.8284271247461926E-2</v>
      </c>
      <c r="J281" s="73">
        <v>84.758142159370664</v>
      </c>
      <c r="K281" s="73">
        <v>84.758142159370664</v>
      </c>
      <c r="L281" s="41">
        <v>1</v>
      </c>
    </row>
    <row r="282" spans="1:12">
      <c r="A282" s="4" t="s">
        <v>8</v>
      </c>
      <c r="B282" s="21" t="s">
        <v>13</v>
      </c>
      <c r="C282" s="57">
        <v>15</v>
      </c>
      <c r="D282" s="4" t="s">
        <v>16</v>
      </c>
      <c r="E282" s="27">
        <v>10021</v>
      </c>
      <c r="F282" s="27">
        <v>10351</v>
      </c>
      <c r="G282" s="31">
        <f t="shared" si="15"/>
        <v>10186</v>
      </c>
      <c r="H282" s="28">
        <v>2.5099999999999998</v>
      </c>
      <c r="I282" s="28">
        <v>1.4142135623730963E-2</v>
      </c>
      <c r="J282" s="73">
        <v>85.885533573899892</v>
      </c>
      <c r="K282" s="73">
        <v>85.885533573899892</v>
      </c>
      <c r="L282" s="41">
        <v>1</v>
      </c>
    </row>
    <row r="283" spans="1:12">
      <c r="A283" s="4" t="s">
        <v>2</v>
      </c>
      <c r="B283" s="21" t="s">
        <v>13</v>
      </c>
      <c r="C283" s="57">
        <v>15</v>
      </c>
      <c r="D283" s="4" t="s">
        <v>16</v>
      </c>
      <c r="E283" s="27">
        <v>10021</v>
      </c>
      <c r="F283" s="27">
        <v>10351</v>
      </c>
      <c r="G283" s="31">
        <f t="shared" si="15"/>
        <v>10186</v>
      </c>
      <c r="H283" s="28">
        <v>2.5199999999999996</v>
      </c>
      <c r="I283" s="28">
        <v>1.4142135623730963E-2</v>
      </c>
      <c r="J283" s="73">
        <v>87.023348469501087</v>
      </c>
      <c r="K283" s="73">
        <v>87.023348469501087</v>
      </c>
      <c r="L283" s="41">
        <v>1</v>
      </c>
    </row>
    <row r="284" spans="1:12">
      <c r="A284" s="4" t="s">
        <v>67</v>
      </c>
      <c r="B284" s="21" t="s">
        <v>13</v>
      </c>
      <c r="C284" s="57">
        <v>15</v>
      </c>
      <c r="D284" s="4" t="s">
        <v>16</v>
      </c>
      <c r="E284" s="27">
        <v>10021</v>
      </c>
      <c r="F284" s="27">
        <v>10351</v>
      </c>
      <c r="G284" s="31">
        <f t="shared" si="15"/>
        <v>10186</v>
      </c>
      <c r="H284" s="28">
        <v>2.4299999999999997</v>
      </c>
      <c r="I284" s="28">
        <v>1.4142135623730963E-2</v>
      </c>
      <c r="J284" s="73">
        <v>77.153701348217609</v>
      </c>
      <c r="K284" s="73">
        <v>77.153701348217609</v>
      </c>
      <c r="L284" s="41">
        <v>1</v>
      </c>
    </row>
    <row r="285" spans="1:12">
      <c r="A285" s="4" t="s">
        <v>10</v>
      </c>
      <c r="B285" s="21" t="s">
        <v>13</v>
      </c>
      <c r="C285" s="57">
        <v>15</v>
      </c>
      <c r="D285" s="4" t="s">
        <v>16</v>
      </c>
      <c r="E285" s="27">
        <v>10021</v>
      </c>
      <c r="F285" s="27">
        <v>10351</v>
      </c>
      <c r="G285" s="31">
        <f t="shared" si="15"/>
        <v>10186</v>
      </c>
      <c r="H285" s="28">
        <v>2.42</v>
      </c>
      <c r="I285" s="28">
        <v>1.4142135623730963E-2</v>
      </c>
      <c r="J285" s="73">
        <v>76.107746225851386</v>
      </c>
      <c r="K285" s="73">
        <v>76.107746225851386</v>
      </c>
      <c r="L285" s="41">
        <v>1</v>
      </c>
    </row>
    <row r="286" spans="1:12">
      <c r="A286" s="57" t="s">
        <v>4</v>
      </c>
      <c r="B286" s="68" t="s">
        <v>13</v>
      </c>
      <c r="C286" s="57">
        <v>15</v>
      </c>
      <c r="D286" s="57" t="s">
        <v>16</v>
      </c>
      <c r="E286" s="70">
        <v>10021</v>
      </c>
      <c r="F286" s="70">
        <v>10351</v>
      </c>
      <c r="G286" s="71">
        <f t="shared" si="15"/>
        <v>10186</v>
      </c>
      <c r="H286" s="72">
        <v>2.4400000000000004</v>
      </c>
      <c r="I286" s="72">
        <v>1.4142135623730963E-2</v>
      </c>
      <c r="J286" s="73">
        <v>78.209646906560451</v>
      </c>
      <c r="K286" s="73">
        <v>78.209646906560451</v>
      </c>
      <c r="L286" s="41">
        <v>1</v>
      </c>
    </row>
    <row r="287" spans="1:12">
      <c r="A287" s="4" t="s">
        <v>6</v>
      </c>
      <c r="B287" s="21" t="s">
        <v>13</v>
      </c>
      <c r="C287" s="57">
        <v>15</v>
      </c>
      <c r="D287" s="4" t="s">
        <v>16</v>
      </c>
      <c r="E287" s="27">
        <v>10021</v>
      </c>
      <c r="F287" s="27">
        <v>10351</v>
      </c>
      <c r="G287" s="31">
        <f t="shared" si="15"/>
        <v>10186</v>
      </c>
      <c r="H287" s="28">
        <v>2.6399999999999997</v>
      </c>
      <c r="I287" s="28">
        <v>1.4142135623730963E-2</v>
      </c>
      <c r="J287" s="73">
        <v>101.51003977332563</v>
      </c>
      <c r="K287" s="73">
        <v>101.51003977332563</v>
      </c>
      <c r="L287" s="41">
        <v>1</v>
      </c>
    </row>
    <row r="288" spans="1:12">
      <c r="A288" s="4" t="s">
        <v>3</v>
      </c>
      <c r="B288" s="21" t="s">
        <v>13</v>
      </c>
      <c r="C288" s="57">
        <v>15</v>
      </c>
      <c r="D288" s="4" t="s">
        <v>16</v>
      </c>
      <c r="E288" s="27">
        <v>10021</v>
      </c>
      <c r="F288" s="27">
        <v>10351</v>
      </c>
      <c r="G288" s="31">
        <f t="shared" si="15"/>
        <v>10186</v>
      </c>
      <c r="H288" s="28">
        <v>2.4050000000000002</v>
      </c>
      <c r="I288" s="28">
        <v>7.0710678118656384E-3</v>
      </c>
      <c r="J288" s="73">
        <v>74.557427889747444</v>
      </c>
      <c r="K288" s="73">
        <v>74.557427889747444</v>
      </c>
      <c r="L288" s="41">
        <v>1</v>
      </c>
    </row>
    <row r="289" spans="1:12">
      <c r="A289" s="4" t="s">
        <v>7</v>
      </c>
      <c r="B289" s="21" t="s">
        <v>13</v>
      </c>
      <c r="C289" s="57">
        <v>15</v>
      </c>
      <c r="D289" s="4" t="s">
        <v>16</v>
      </c>
      <c r="E289" s="27">
        <v>10021</v>
      </c>
      <c r="F289" s="27">
        <v>10351</v>
      </c>
      <c r="G289" s="31">
        <f t="shared" si="15"/>
        <v>10186</v>
      </c>
      <c r="H289" s="28">
        <v>2.5049999999999999</v>
      </c>
      <c r="I289" s="28">
        <v>7.0710678118653244E-3</v>
      </c>
      <c r="J289" s="73">
        <v>85.32053833106356</v>
      </c>
      <c r="K289" s="73">
        <v>85.32053833106356</v>
      </c>
      <c r="L289" s="41">
        <v>1</v>
      </c>
    </row>
    <row r="290" spans="1:12">
      <c r="A290" s="4" t="s">
        <v>5</v>
      </c>
      <c r="B290" s="21" t="s">
        <v>13</v>
      </c>
      <c r="C290" s="57">
        <v>15</v>
      </c>
      <c r="D290" s="4" t="s">
        <v>16</v>
      </c>
      <c r="E290" s="27">
        <v>10021</v>
      </c>
      <c r="F290" s="27">
        <v>10351</v>
      </c>
      <c r="G290" s="31">
        <f t="shared" si="15"/>
        <v>10186</v>
      </c>
      <c r="H290" s="28">
        <v>2.395</v>
      </c>
      <c r="I290" s="28">
        <v>7.0710678118653244E-3</v>
      </c>
      <c r="J290" s="73">
        <v>73.536213530411189</v>
      </c>
      <c r="K290" s="73">
        <v>73.536213530411189</v>
      </c>
      <c r="L290" s="41">
        <v>1</v>
      </c>
    </row>
    <row r="291" spans="1:12">
      <c r="A291" s="4" t="s">
        <v>65</v>
      </c>
      <c r="B291" s="21" t="s">
        <v>13</v>
      </c>
      <c r="C291" s="57">
        <v>15</v>
      </c>
      <c r="D291" s="4" t="s">
        <v>16</v>
      </c>
      <c r="E291" s="27">
        <v>10021</v>
      </c>
      <c r="F291" s="27">
        <v>10351</v>
      </c>
      <c r="G291" s="31">
        <f t="shared" si="15"/>
        <v>10186</v>
      </c>
      <c r="H291" s="28">
        <v>2.2549999999999999</v>
      </c>
      <c r="I291" s="28">
        <v>7.0710678118653244E-3</v>
      </c>
      <c r="J291" s="73">
        <v>60.244175909701966</v>
      </c>
      <c r="K291" s="73">
        <v>60.244175909701966</v>
      </c>
      <c r="L291" s="41">
        <v>1</v>
      </c>
    </row>
    <row r="292" spans="1:12">
      <c r="A292" s="4" t="s">
        <v>52</v>
      </c>
      <c r="B292" s="21" t="s">
        <v>13</v>
      </c>
      <c r="C292" s="57">
        <v>15</v>
      </c>
      <c r="D292" s="4" t="s">
        <v>16</v>
      </c>
      <c r="E292" s="27">
        <v>10021</v>
      </c>
      <c r="F292" s="27">
        <v>10351</v>
      </c>
      <c r="G292" s="31">
        <f t="shared" si="15"/>
        <v>10186</v>
      </c>
      <c r="H292" s="28">
        <v>2.5499999999999998</v>
      </c>
      <c r="J292" s="73">
        <v>90.499878727120972</v>
      </c>
      <c r="K292" s="73">
        <v>90.499878727120972</v>
      </c>
      <c r="L292" s="41">
        <v>1</v>
      </c>
    </row>
    <row r="293" spans="1:12">
      <c r="A293" s="4" t="s">
        <v>57</v>
      </c>
      <c r="B293" s="21" t="s">
        <v>13</v>
      </c>
      <c r="C293" s="57">
        <v>15</v>
      </c>
      <c r="D293" s="4" t="s">
        <v>16</v>
      </c>
      <c r="E293" s="27">
        <v>10021</v>
      </c>
      <c r="F293" s="27">
        <v>10351</v>
      </c>
      <c r="G293" s="31">
        <f t="shared" si="15"/>
        <v>10186</v>
      </c>
      <c r="H293" s="28">
        <v>2.63</v>
      </c>
      <c r="J293" s="73">
        <v>100.242878144164</v>
      </c>
      <c r="K293" s="73">
        <v>100.242878144164</v>
      </c>
      <c r="L293" s="41">
        <v>1</v>
      </c>
    </row>
    <row r="294" spans="1:12">
      <c r="A294" s="4" t="s">
        <v>93</v>
      </c>
      <c r="B294" s="21" t="s">
        <v>13</v>
      </c>
      <c r="C294" s="57">
        <v>15</v>
      </c>
      <c r="D294" s="4" t="s">
        <v>94</v>
      </c>
      <c r="E294" s="27">
        <v>10021</v>
      </c>
      <c r="F294" s="27">
        <v>10351</v>
      </c>
      <c r="G294" s="31">
        <f t="shared" si="15"/>
        <v>10186</v>
      </c>
      <c r="H294" s="28">
        <v>2.7866666666666666</v>
      </c>
      <c r="I294" s="28">
        <v>5.5075705472860961E-2</v>
      </c>
      <c r="J294" s="73">
        <v>121.40356088324799</v>
      </c>
      <c r="K294" s="73">
        <v>121.40356088324799</v>
      </c>
      <c r="L294" s="41">
        <v>1</v>
      </c>
    </row>
    <row r="295" spans="1:12">
      <c r="A295" s="4" t="s">
        <v>99</v>
      </c>
      <c r="B295" s="21" t="s">
        <v>13</v>
      </c>
      <c r="C295" s="57">
        <v>15</v>
      </c>
      <c r="D295" s="4" t="s">
        <v>94</v>
      </c>
      <c r="E295" s="27">
        <v>10021</v>
      </c>
      <c r="F295" s="27">
        <v>10351</v>
      </c>
      <c r="G295" s="31">
        <f t="shared" si="15"/>
        <v>10186</v>
      </c>
      <c r="H295" s="28">
        <v>2.4350000000000001</v>
      </c>
      <c r="I295" s="28">
        <v>4.9497474683058526E-2</v>
      </c>
      <c r="J295" s="73">
        <v>77.680421956238803</v>
      </c>
      <c r="K295" s="73">
        <v>77.680421956238803</v>
      </c>
      <c r="L295" s="41">
        <v>1</v>
      </c>
    </row>
    <row r="296" spans="1:12">
      <c r="A296" s="4" t="s">
        <v>98</v>
      </c>
      <c r="B296" s="21" t="s">
        <v>13</v>
      </c>
      <c r="C296" s="57">
        <v>15</v>
      </c>
      <c r="D296" s="4" t="s">
        <v>94</v>
      </c>
      <c r="E296" s="27">
        <v>10021</v>
      </c>
      <c r="F296" s="27">
        <v>10351</v>
      </c>
      <c r="G296" s="31">
        <f t="shared" si="15"/>
        <v>10186</v>
      </c>
      <c r="H296" s="28">
        <v>2.6150000000000002</v>
      </c>
      <c r="I296" s="28">
        <v>3.5355339059327563E-2</v>
      </c>
      <c r="J296" s="73">
        <v>98.362895490750162</v>
      </c>
      <c r="K296" s="73">
        <v>98.362895490750162</v>
      </c>
      <c r="L296" s="41">
        <v>1</v>
      </c>
    </row>
    <row r="297" spans="1:12">
      <c r="A297" s="4" t="s">
        <v>100</v>
      </c>
      <c r="B297" s="21" t="s">
        <v>13</v>
      </c>
      <c r="C297" s="57">
        <v>15</v>
      </c>
      <c r="D297" s="4" t="s">
        <v>94</v>
      </c>
      <c r="E297" s="27">
        <v>10021</v>
      </c>
      <c r="F297" s="27">
        <v>10351</v>
      </c>
      <c r="G297" s="31">
        <f t="shared" si="15"/>
        <v>10186</v>
      </c>
      <c r="H297" s="28">
        <v>2.68</v>
      </c>
      <c r="I297" s="28">
        <v>2.8284271247461926E-2</v>
      </c>
      <c r="J297" s="73">
        <v>106.69060263871015</v>
      </c>
      <c r="K297" s="73">
        <v>106.69060263871015</v>
      </c>
      <c r="L297" s="41">
        <v>1</v>
      </c>
    </row>
    <row r="298" spans="1:12">
      <c r="A298" s="4" t="s">
        <v>173</v>
      </c>
      <c r="B298" s="21" t="s">
        <v>13</v>
      </c>
      <c r="C298" s="57">
        <v>15</v>
      </c>
      <c r="D298" s="4" t="s">
        <v>94</v>
      </c>
      <c r="E298" s="27">
        <v>10021</v>
      </c>
      <c r="F298" s="27">
        <v>10351</v>
      </c>
      <c r="G298" s="31">
        <f t="shared" si="15"/>
        <v>10186</v>
      </c>
      <c r="H298" s="28">
        <v>2.3250000000000002</v>
      </c>
      <c r="I298" s="28">
        <v>2.1213203435596288E-2</v>
      </c>
      <c r="J298" s="73">
        <v>66.659183297343105</v>
      </c>
      <c r="K298" s="73">
        <v>66.659183297343105</v>
      </c>
      <c r="L298" s="41">
        <v>1</v>
      </c>
    </row>
    <row r="299" spans="1:12">
      <c r="A299" s="4" t="s">
        <v>96</v>
      </c>
      <c r="B299" s="21" t="s">
        <v>13</v>
      </c>
      <c r="C299" s="57">
        <v>15</v>
      </c>
      <c r="D299" s="4" t="s">
        <v>94</v>
      </c>
      <c r="E299" s="27">
        <v>10021</v>
      </c>
      <c r="F299" s="27">
        <v>10351</v>
      </c>
      <c r="G299" s="31">
        <f t="shared" si="15"/>
        <v>10186</v>
      </c>
      <c r="H299" s="28">
        <v>2.7350000000000003</v>
      </c>
      <c r="I299" s="28">
        <v>2.1213203435596288E-2</v>
      </c>
      <c r="J299" s="73">
        <v>114.11132928831576</v>
      </c>
      <c r="K299" s="73">
        <v>114.11132928831576</v>
      </c>
      <c r="L299" s="41">
        <v>1</v>
      </c>
    </row>
    <row r="300" spans="1:12">
      <c r="A300" s="4" t="s">
        <v>246</v>
      </c>
      <c r="B300" s="21" t="s">
        <v>13</v>
      </c>
      <c r="C300" s="57">
        <v>15</v>
      </c>
      <c r="D300" s="4" t="s">
        <v>94</v>
      </c>
      <c r="E300" s="27">
        <v>10021</v>
      </c>
      <c r="F300" s="27">
        <v>10351</v>
      </c>
      <c r="G300" s="31">
        <f t="shared" si="15"/>
        <v>10186</v>
      </c>
      <c r="H300" s="28">
        <v>2.4750000000000001</v>
      </c>
      <c r="I300" s="28">
        <v>7.0710678118653244E-3</v>
      </c>
      <c r="J300" s="73">
        <v>81.984909730128834</v>
      </c>
      <c r="K300" s="73">
        <v>81.984909730128834</v>
      </c>
      <c r="L300" s="41">
        <v>1</v>
      </c>
    </row>
    <row r="301" spans="1:12">
      <c r="A301" s="4" t="s">
        <v>249</v>
      </c>
      <c r="B301" s="21" t="s">
        <v>13</v>
      </c>
      <c r="C301" s="57">
        <v>15</v>
      </c>
      <c r="D301" s="4" t="s">
        <v>94</v>
      </c>
      <c r="E301" s="27">
        <v>10021</v>
      </c>
      <c r="F301" s="27">
        <v>10351</v>
      </c>
      <c r="G301" s="31">
        <f t="shared" si="15"/>
        <v>10186</v>
      </c>
      <c r="H301" s="28">
        <v>2.52</v>
      </c>
      <c r="I301" s="28">
        <v>0</v>
      </c>
      <c r="J301" s="73">
        <v>87.023348469501087</v>
      </c>
      <c r="K301" s="73">
        <v>87.023348469501087</v>
      </c>
      <c r="L301" s="41">
        <v>1</v>
      </c>
    </row>
    <row r="302" spans="1:12">
      <c r="A302" s="57" t="s">
        <v>105</v>
      </c>
      <c r="B302" s="68" t="s">
        <v>13</v>
      </c>
      <c r="C302" s="57">
        <v>15</v>
      </c>
      <c r="D302" s="57" t="s">
        <v>94</v>
      </c>
      <c r="E302" s="70">
        <v>10021</v>
      </c>
      <c r="F302" s="70">
        <v>10351</v>
      </c>
      <c r="G302" s="71">
        <f t="shared" si="15"/>
        <v>10186</v>
      </c>
      <c r="H302" s="72">
        <v>2.5</v>
      </c>
      <c r="I302" s="72">
        <v>0</v>
      </c>
      <c r="J302" s="73">
        <v>84.758142159370664</v>
      </c>
      <c r="K302" s="73">
        <v>84.758142159370664</v>
      </c>
      <c r="L302" s="41">
        <v>1</v>
      </c>
    </row>
    <row r="303" spans="1:12">
      <c r="A303" s="57" t="s">
        <v>97</v>
      </c>
      <c r="B303" s="68" t="s">
        <v>13</v>
      </c>
      <c r="C303" s="57">
        <v>15</v>
      </c>
      <c r="D303" s="57" t="s">
        <v>21</v>
      </c>
      <c r="E303" s="70">
        <v>10021</v>
      </c>
      <c r="F303" s="70">
        <v>10351</v>
      </c>
      <c r="G303" s="71">
        <f t="shared" si="15"/>
        <v>10186</v>
      </c>
      <c r="H303" s="72">
        <v>2.5350000000000001</v>
      </c>
      <c r="I303" s="72">
        <v>3.5355339059327563E-2</v>
      </c>
      <c r="J303" s="73">
        <v>88.749733934701709</v>
      </c>
      <c r="K303" s="73">
        <v>88.749733934701709</v>
      </c>
      <c r="L303" s="41">
        <v>1</v>
      </c>
    </row>
    <row r="304" spans="1:12">
      <c r="A304" s="4" t="s">
        <v>95</v>
      </c>
      <c r="B304" s="21" t="s">
        <v>13</v>
      </c>
      <c r="C304" s="57">
        <v>15</v>
      </c>
      <c r="D304" s="4" t="s">
        <v>21</v>
      </c>
      <c r="E304" s="27">
        <v>10021</v>
      </c>
      <c r="F304" s="27">
        <v>10351</v>
      </c>
      <c r="G304" s="31">
        <f t="shared" si="15"/>
        <v>10186</v>
      </c>
      <c r="H304" s="28">
        <v>2.34</v>
      </c>
      <c r="I304" s="28">
        <v>2.8284271247461926E-2</v>
      </c>
      <c r="J304" s="73">
        <v>68.09331664511916</v>
      </c>
      <c r="K304" s="73">
        <v>68.09331664511916</v>
      </c>
      <c r="L304" s="41">
        <v>1</v>
      </c>
    </row>
    <row r="305" spans="1:12">
      <c r="A305" s="4" t="s">
        <v>248</v>
      </c>
      <c r="B305" s="21" t="s">
        <v>13</v>
      </c>
      <c r="C305" s="57">
        <v>15</v>
      </c>
      <c r="D305" s="4" t="s">
        <v>21</v>
      </c>
      <c r="E305" s="27">
        <v>10021</v>
      </c>
      <c r="F305" s="27">
        <v>10351</v>
      </c>
      <c r="G305" s="31">
        <f t="shared" si="15"/>
        <v>10186</v>
      </c>
      <c r="H305" s="28">
        <v>2.5549999999999997</v>
      </c>
      <c r="I305" s="28">
        <v>7.0710678118656384E-3</v>
      </c>
      <c r="J305" s="73">
        <v>91.088572026319866</v>
      </c>
      <c r="K305" s="73">
        <v>91.088572026319866</v>
      </c>
      <c r="L305" s="41">
        <v>1</v>
      </c>
    </row>
    <row r="306" spans="1:12">
      <c r="A306" s="4" t="s">
        <v>247</v>
      </c>
      <c r="B306" s="21" t="s">
        <v>13</v>
      </c>
      <c r="C306" s="57">
        <v>15</v>
      </c>
      <c r="D306" s="4" t="s">
        <v>21</v>
      </c>
      <c r="E306" s="27">
        <v>10021</v>
      </c>
      <c r="F306" s="27">
        <v>10351</v>
      </c>
      <c r="G306" s="31">
        <f t="shared" si="15"/>
        <v>10186</v>
      </c>
      <c r="H306" s="28">
        <v>2.7649999999999997</v>
      </c>
      <c r="I306" s="28">
        <v>7.0710678118656384E-3</v>
      </c>
      <c r="J306" s="73">
        <v>118.30712454810106</v>
      </c>
      <c r="K306" s="73">
        <v>118.30712454810106</v>
      </c>
      <c r="L306" s="41">
        <v>1</v>
      </c>
    </row>
    <row r="307" spans="1:12">
      <c r="A307" s="4" t="s">
        <v>178</v>
      </c>
      <c r="B307" s="21" t="s">
        <v>13</v>
      </c>
      <c r="C307" s="57">
        <v>15</v>
      </c>
      <c r="D307" s="4" t="s">
        <v>21</v>
      </c>
      <c r="E307" s="27">
        <v>10021</v>
      </c>
      <c r="F307" s="27">
        <v>10351</v>
      </c>
      <c r="G307" s="31">
        <f t="shared" si="15"/>
        <v>10186</v>
      </c>
      <c r="H307" s="28">
        <v>2.5049999999999999</v>
      </c>
      <c r="I307" s="28">
        <v>7.0710678118653244E-3</v>
      </c>
      <c r="J307" s="73">
        <v>85.32053833106356</v>
      </c>
      <c r="K307" s="73">
        <v>85.32053833106356</v>
      </c>
      <c r="L307" s="41">
        <v>1</v>
      </c>
    </row>
    <row r="308" spans="1:12">
      <c r="A308" s="4" t="s">
        <v>301</v>
      </c>
      <c r="B308" s="21" t="s">
        <v>13</v>
      </c>
      <c r="C308" s="57">
        <v>15</v>
      </c>
      <c r="D308" s="4" t="s">
        <v>302</v>
      </c>
      <c r="E308" s="27">
        <v>10021</v>
      </c>
      <c r="F308" s="27">
        <v>10351</v>
      </c>
      <c r="G308" s="31">
        <f t="shared" si="15"/>
        <v>10186</v>
      </c>
      <c r="H308" s="28">
        <v>2.1800000000000002</v>
      </c>
      <c r="I308" s="28">
        <v>2.8284271247461926E-2</v>
      </c>
      <c r="J308" s="73">
        <v>53.863056461139969</v>
      </c>
      <c r="K308" s="137">
        <f t="shared" ref="K308:K322" si="17">J308*1.1155</f>
        <v>60.084239482401635</v>
      </c>
      <c r="L308" s="41">
        <v>2</v>
      </c>
    </row>
    <row r="309" spans="1:12">
      <c r="A309" s="4" t="s">
        <v>303</v>
      </c>
      <c r="B309" s="21" t="s">
        <v>13</v>
      </c>
      <c r="C309" s="57">
        <v>15</v>
      </c>
      <c r="D309" s="4" t="s">
        <v>53</v>
      </c>
      <c r="E309" s="27">
        <v>10021</v>
      </c>
      <c r="F309" s="27">
        <v>10351</v>
      </c>
      <c r="G309" s="31">
        <f t="shared" si="15"/>
        <v>10186</v>
      </c>
      <c r="H309" s="28">
        <v>2.2850000000000001</v>
      </c>
      <c r="I309" s="28">
        <v>7.0710678118656384E-3</v>
      </c>
      <c r="J309" s="73">
        <v>62.938057749963988</v>
      </c>
      <c r="K309" s="137">
        <f t="shared" si="17"/>
        <v>70.20740342008483</v>
      </c>
      <c r="L309" s="41">
        <v>2</v>
      </c>
    </row>
    <row r="310" spans="1:12">
      <c r="A310" s="4" t="s">
        <v>1</v>
      </c>
      <c r="B310" s="21" t="s">
        <v>13</v>
      </c>
      <c r="C310" s="57">
        <v>15</v>
      </c>
      <c r="D310" s="4" t="s">
        <v>53</v>
      </c>
      <c r="E310" s="27">
        <v>10021</v>
      </c>
      <c r="F310" s="27">
        <v>10351</v>
      </c>
      <c r="G310" s="31">
        <f t="shared" si="15"/>
        <v>10186</v>
      </c>
      <c r="H310" s="28">
        <v>2.5750000000000002</v>
      </c>
      <c r="I310" s="28">
        <v>7.0710678118656384E-3</v>
      </c>
      <c r="J310" s="73">
        <v>93.470086043645793</v>
      </c>
      <c r="K310" s="137">
        <f t="shared" si="17"/>
        <v>104.26588098168688</v>
      </c>
      <c r="L310" s="41">
        <v>2</v>
      </c>
    </row>
    <row r="311" spans="1:12">
      <c r="A311" s="57" t="s">
        <v>180</v>
      </c>
      <c r="B311" s="68" t="s">
        <v>13</v>
      </c>
      <c r="C311" s="57">
        <v>15</v>
      </c>
      <c r="D311" s="57" t="s">
        <v>22</v>
      </c>
      <c r="E311" s="70">
        <v>10021</v>
      </c>
      <c r="F311" s="70">
        <v>10351</v>
      </c>
      <c r="G311" s="71">
        <f t="shared" si="15"/>
        <v>10186</v>
      </c>
      <c r="H311" s="72">
        <v>2.165</v>
      </c>
      <c r="I311" s="72">
        <v>9.1923881554251102E-2</v>
      </c>
      <c r="J311" s="73">
        <v>52.646032953724003</v>
      </c>
      <c r="K311" s="137">
        <f t="shared" si="17"/>
        <v>58.726649759879123</v>
      </c>
      <c r="L311" s="41">
        <v>2</v>
      </c>
    </row>
    <row r="312" spans="1:12">
      <c r="A312" s="4" t="s">
        <v>176</v>
      </c>
      <c r="B312" s="21" t="s">
        <v>13</v>
      </c>
      <c r="C312" s="57">
        <v>15</v>
      </c>
      <c r="D312" s="4" t="s">
        <v>22</v>
      </c>
      <c r="E312" s="27">
        <v>10021</v>
      </c>
      <c r="F312" s="27">
        <v>10351</v>
      </c>
      <c r="G312" s="31">
        <f t="shared" si="15"/>
        <v>10186</v>
      </c>
      <c r="H312" s="28">
        <v>2.1500000000000004</v>
      </c>
      <c r="I312" s="28">
        <v>4.2426406871192889E-2</v>
      </c>
      <c r="J312" s="73">
        <v>51.448332379271569</v>
      </c>
      <c r="K312" s="137">
        <f t="shared" si="17"/>
        <v>57.39061476907743</v>
      </c>
      <c r="L312" s="41">
        <v>2</v>
      </c>
    </row>
    <row r="313" spans="1:12">
      <c r="A313" s="4" t="s">
        <v>91</v>
      </c>
      <c r="B313" s="21" t="s">
        <v>13</v>
      </c>
      <c r="C313" s="57">
        <v>15</v>
      </c>
      <c r="D313" s="4" t="s">
        <v>22</v>
      </c>
      <c r="E313" s="27">
        <v>10021</v>
      </c>
      <c r="F313" s="27">
        <v>10351</v>
      </c>
      <c r="G313" s="31">
        <f t="shared" si="15"/>
        <v>10186</v>
      </c>
      <c r="H313" s="28">
        <v>2.6399999999999997</v>
      </c>
      <c r="I313" s="28">
        <v>4.2426406871192889E-2</v>
      </c>
      <c r="J313" s="73">
        <v>101.51003977332563</v>
      </c>
      <c r="K313" s="137">
        <f t="shared" si="17"/>
        <v>113.23444936714473</v>
      </c>
      <c r="L313" s="41">
        <v>2</v>
      </c>
    </row>
    <row r="314" spans="1:12">
      <c r="A314" s="4" t="s">
        <v>177</v>
      </c>
      <c r="B314" s="21" t="s">
        <v>13</v>
      </c>
      <c r="C314" s="57">
        <v>15</v>
      </c>
      <c r="D314" s="4" t="s">
        <v>22</v>
      </c>
      <c r="E314" s="27">
        <v>10021</v>
      </c>
      <c r="F314" s="27">
        <v>10351</v>
      </c>
      <c r="G314" s="31">
        <f t="shared" si="15"/>
        <v>10186</v>
      </c>
      <c r="H314" s="28">
        <v>2.2650000000000001</v>
      </c>
      <c r="I314" s="28">
        <v>3.5355339059327251E-2</v>
      </c>
      <c r="J314" s="73">
        <v>61.133007661036373</v>
      </c>
      <c r="K314" s="137">
        <f t="shared" si="17"/>
        <v>68.193870045886072</v>
      </c>
      <c r="L314" s="41">
        <v>2</v>
      </c>
    </row>
    <row r="315" spans="1:12">
      <c r="A315" s="4" t="s">
        <v>175</v>
      </c>
      <c r="B315" s="21" t="s">
        <v>13</v>
      </c>
      <c r="C315" s="57">
        <v>15</v>
      </c>
      <c r="D315" s="4" t="s">
        <v>22</v>
      </c>
      <c r="E315" s="27">
        <v>10021</v>
      </c>
      <c r="F315" s="27">
        <v>10351</v>
      </c>
      <c r="G315" s="31">
        <f t="shared" si="15"/>
        <v>10186</v>
      </c>
      <c r="H315" s="28">
        <v>2.4</v>
      </c>
      <c r="I315" s="28">
        <v>2.8284271247461926E-2</v>
      </c>
      <c r="J315" s="73">
        <v>74.045592064062333</v>
      </c>
      <c r="K315" s="137">
        <f t="shared" si="17"/>
        <v>82.597857947461534</v>
      </c>
      <c r="L315" s="41">
        <v>2</v>
      </c>
    </row>
    <row r="316" spans="1:12">
      <c r="A316" s="4" t="s">
        <v>251</v>
      </c>
      <c r="B316" s="21" t="s">
        <v>13</v>
      </c>
      <c r="C316" s="57">
        <v>15</v>
      </c>
      <c r="D316" s="4" t="s">
        <v>22</v>
      </c>
      <c r="E316" s="27">
        <v>10021</v>
      </c>
      <c r="F316" s="27">
        <v>10351</v>
      </c>
      <c r="G316" s="31">
        <f t="shared" si="15"/>
        <v>10186</v>
      </c>
      <c r="H316" s="28">
        <v>2.46</v>
      </c>
      <c r="I316" s="28">
        <v>1.4142135623730963E-2</v>
      </c>
      <c r="J316" s="73">
        <v>80.351724968409059</v>
      </c>
      <c r="K316" s="137">
        <f t="shared" si="17"/>
        <v>89.632349202260301</v>
      </c>
      <c r="L316" s="41">
        <v>2</v>
      </c>
    </row>
    <row r="317" spans="1:12">
      <c r="A317" s="4" t="s">
        <v>92</v>
      </c>
      <c r="B317" s="21" t="s">
        <v>13</v>
      </c>
      <c r="C317" s="57">
        <v>15</v>
      </c>
      <c r="D317" s="4" t="s">
        <v>22</v>
      </c>
      <c r="E317" s="27">
        <v>10021</v>
      </c>
      <c r="F317" s="27">
        <v>10351</v>
      </c>
      <c r="G317" s="31">
        <f t="shared" si="15"/>
        <v>10186</v>
      </c>
      <c r="H317" s="28">
        <v>2.3049999999999997</v>
      </c>
      <c r="I317" s="28">
        <v>7.0710678118656384E-3</v>
      </c>
      <c r="J317" s="73">
        <v>64.779975197108556</v>
      </c>
      <c r="K317" s="137">
        <f t="shared" si="17"/>
        <v>72.262062332374583</v>
      </c>
      <c r="L317" s="41">
        <v>2</v>
      </c>
    </row>
    <row r="318" spans="1:12">
      <c r="A318" s="4" t="s">
        <v>175</v>
      </c>
      <c r="B318" s="21" t="s">
        <v>13</v>
      </c>
      <c r="C318" s="57">
        <v>15</v>
      </c>
      <c r="D318" s="4" t="s">
        <v>23</v>
      </c>
      <c r="E318" s="27">
        <v>10021</v>
      </c>
      <c r="F318" s="27">
        <v>10351</v>
      </c>
      <c r="G318" s="31">
        <f t="shared" si="15"/>
        <v>10186</v>
      </c>
      <c r="H318" s="28">
        <v>2.605</v>
      </c>
      <c r="I318" s="28">
        <v>2.12132034355966E-2</v>
      </c>
      <c r="J318" s="73">
        <v>97.123333160996566</v>
      </c>
      <c r="K318" s="137">
        <f t="shared" si="17"/>
        <v>108.34107814109166</v>
      </c>
      <c r="L318" s="41">
        <v>2</v>
      </c>
    </row>
    <row r="319" spans="1:12">
      <c r="A319" s="4" t="s">
        <v>179</v>
      </c>
      <c r="B319" s="21" t="s">
        <v>13</v>
      </c>
      <c r="C319" s="57">
        <v>15</v>
      </c>
      <c r="D319" s="4" t="s">
        <v>23</v>
      </c>
      <c r="E319" s="27">
        <v>10021</v>
      </c>
      <c r="F319" s="27">
        <v>10351</v>
      </c>
      <c r="G319" s="31">
        <f t="shared" si="15"/>
        <v>10186</v>
      </c>
      <c r="H319" s="28">
        <v>2.5300000000000002</v>
      </c>
      <c r="I319" s="28">
        <v>1.4142135623730963E-2</v>
      </c>
      <c r="J319" s="73">
        <v>88.171641281128387</v>
      </c>
      <c r="K319" s="137">
        <f t="shared" si="17"/>
        <v>98.355465849098707</v>
      </c>
      <c r="L319" s="41">
        <v>2</v>
      </c>
    </row>
    <row r="320" spans="1:12">
      <c r="A320" s="4" t="s">
        <v>250</v>
      </c>
      <c r="B320" s="21" t="s">
        <v>13</v>
      </c>
      <c r="C320" s="57">
        <v>15</v>
      </c>
      <c r="D320" s="4" t="s">
        <v>23</v>
      </c>
      <c r="E320" s="27">
        <v>10021</v>
      </c>
      <c r="F320" s="27">
        <v>10351</v>
      </c>
      <c r="G320" s="31">
        <f t="shared" si="15"/>
        <v>10186</v>
      </c>
      <c r="H320" s="28">
        <v>2.605</v>
      </c>
      <c r="I320" s="28">
        <v>7.0710678118653244E-3</v>
      </c>
      <c r="J320" s="73">
        <v>97.123333160996566</v>
      </c>
      <c r="K320" s="137">
        <f t="shared" si="17"/>
        <v>108.34107814109166</v>
      </c>
      <c r="L320" s="41">
        <v>2</v>
      </c>
    </row>
    <row r="321" spans="1:12">
      <c r="A321" s="4" t="s">
        <v>64</v>
      </c>
      <c r="B321" s="21" t="s">
        <v>13</v>
      </c>
      <c r="C321" s="57">
        <v>15</v>
      </c>
      <c r="D321" s="4" t="s">
        <v>56</v>
      </c>
      <c r="E321" s="27">
        <v>10021</v>
      </c>
      <c r="F321" s="27">
        <v>10351</v>
      </c>
      <c r="G321" s="31">
        <f t="shared" si="15"/>
        <v>10186</v>
      </c>
      <c r="H321" s="28">
        <v>2.4750000000000001</v>
      </c>
      <c r="I321" s="28">
        <v>2.12132034355966E-2</v>
      </c>
      <c r="J321" s="73">
        <v>81.984909730128834</v>
      </c>
      <c r="K321" s="137">
        <f t="shared" si="17"/>
        <v>91.454166803958714</v>
      </c>
      <c r="L321" s="41">
        <v>2</v>
      </c>
    </row>
    <row r="322" spans="1:12">
      <c r="A322" s="4" t="s">
        <v>55</v>
      </c>
      <c r="B322" s="21" t="s">
        <v>13</v>
      </c>
      <c r="C322" s="57">
        <v>15</v>
      </c>
      <c r="D322" s="4" t="s">
        <v>56</v>
      </c>
      <c r="E322" s="27">
        <v>10021</v>
      </c>
      <c r="F322" s="27">
        <v>10351</v>
      </c>
      <c r="G322" s="31">
        <f t="shared" ref="G322:G385" si="18">AVERAGE(E322:F322)</f>
        <v>10186</v>
      </c>
      <c r="H322" s="28">
        <v>2.605</v>
      </c>
      <c r="I322" s="28">
        <v>7.0710678118653244E-3</v>
      </c>
      <c r="J322" s="73">
        <v>97.123333160996566</v>
      </c>
      <c r="K322" s="137">
        <f t="shared" si="17"/>
        <v>108.34107814109166</v>
      </c>
      <c r="L322" s="41">
        <v>2</v>
      </c>
    </row>
    <row r="323" spans="1:12">
      <c r="A323" s="4" t="s">
        <v>88</v>
      </c>
      <c r="B323" s="21" t="s">
        <v>87</v>
      </c>
      <c r="C323" s="57">
        <v>16</v>
      </c>
      <c r="D323" s="4" t="s">
        <v>16</v>
      </c>
      <c r="E323" s="27">
        <v>10351</v>
      </c>
      <c r="F323" s="27">
        <v>10680</v>
      </c>
      <c r="G323" s="31">
        <f t="shared" si="18"/>
        <v>10515.5</v>
      </c>
      <c r="H323" s="28">
        <v>2.5350000000000001</v>
      </c>
      <c r="I323" s="28">
        <v>7.0710678118656384E-3</v>
      </c>
      <c r="J323" s="73">
        <v>88.749733934701709</v>
      </c>
      <c r="K323" s="73">
        <v>88.749733934701709</v>
      </c>
      <c r="L323" s="41">
        <v>1</v>
      </c>
    </row>
    <row r="324" spans="1:12">
      <c r="A324" s="4" t="s">
        <v>296</v>
      </c>
      <c r="B324" s="21" t="s">
        <v>106</v>
      </c>
      <c r="C324" s="57">
        <v>16</v>
      </c>
      <c r="D324" s="4" t="s">
        <v>16</v>
      </c>
      <c r="E324" s="27">
        <v>10680</v>
      </c>
      <c r="F324" s="27">
        <v>11010</v>
      </c>
      <c r="G324" s="31">
        <f t="shared" si="18"/>
        <v>10845</v>
      </c>
      <c r="H324" s="28">
        <v>2.3049999999999997</v>
      </c>
      <c r="I324" s="28">
        <v>3.5355339059327563E-2</v>
      </c>
      <c r="J324" s="73">
        <v>64.779975197108556</v>
      </c>
      <c r="K324" s="73">
        <v>64.779975197108556</v>
      </c>
      <c r="L324" s="41">
        <v>1</v>
      </c>
    </row>
    <row r="325" spans="1:12">
      <c r="A325" s="57" t="s">
        <v>295</v>
      </c>
      <c r="B325" s="68" t="s">
        <v>106</v>
      </c>
      <c r="C325" s="57">
        <v>16</v>
      </c>
      <c r="D325" s="57" t="s">
        <v>16</v>
      </c>
      <c r="E325" s="70">
        <v>10680</v>
      </c>
      <c r="F325" s="70">
        <v>11010</v>
      </c>
      <c r="G325" s="71">
        <f t="shared" si="18"/>
        <v>10845</v>
      </c>
      <c r="H325" s="72">
        <v>2.76</v>
      </c>
      <c r="I325" s="72">
        <v>2.8284271247461613E-2</v>
      </c>
      <c r="J325" s="73">
        <v>117.60047113688682</v>
      </c>
      <c r="K325" s="73">
        <v>117.60047113688682</v>
      </c>
      <c r="L325" s="41">
        <v>1</v>
      </c>
    </row>
    <row r="326" spans="1:12">
      <c r="A326" s="4" t="s">
        <v>297</v>
      </c>
      <c r="B326" s="21" t="s">
        <v>106</v>
      </c>
      <c r="C326" s="57">
        <v>16</v>
      </c>
      <c r="D326" s="4" t="s">
        <v>16</v>
      </c>
      <c r="E326" s="27">
        <v>10680</v>
      </c>
      <c r="F326" s="27">
        <v>11010</v>
      </c>
      <c r="G326" s="31">
        <f t="shared" si="18"/>
        <v>10845</v>
      </c>
      <c r="H326" s="28">
        <v>2.3166666666666669</v>
      </c>
      <c r="I326" s="28">
        <v>2.5166114784235735E-2</v>
      </c>
      <c r="J326" s="73">
        <v>65.871620874745616</v>
      </c>
      <c r="K326" s="73">
        <v>65.871620874745616</v>
      </c>
      <c r="L326" s="41">
        <v>1</v>
      </c>
    </row>
    <row r="327" spans="1:12">
      <c r="A327" s="4" t="s">
        <v>110</v>
      </c>
      <c r="B327" s="21" t="s">
        <v>87</v>
      </c>
      <c r="C327" s="57">
        <v>16</v>
      </c>
      <c r="D327" s="4" t="s">
        <v>94</v>
      </c>
      <c r="E327" s="27">
        <v>10351</v>
      </c>
      <c r="F327" s="27">
        <v>10680</v>
      </c>
      <c r="G327" s="31">
        <f t="shared" si="18"/>
        <v>10515.5</v>
      </c>
      <c r="H327" s="28">
        <v>2.2450000000000001</v>
      </c>
      <c r="I327" s="28">
        <v>6.3639610306789177E-2</v>
      </c>
      <c r="J327" s="73">
        <v>59.36440278246446</v>
      </c>
      <c r="K327" s="73">
        <v>59.36440278246446</v>
      </c>
      <c r="L327" s="41">
        <v>1</v>
      </c>
    </row>
    <row r="328" spans="1:12">
      <c r="A328" s="4" t="s">
        <v>184</v>
      </c>
      <c r="B328" s="21" t="s">
        <v>87</v>
      </c>
      <c r="C328" s="57">
        <v>16</v>
      </c>
      <c r="D328" s="4" t="s">
        <v>94</v>
      </c>
      <c r="E328" s="27">
        <v>10351</v>
      </c>
      <c r="F328" s="27">
        <v>10680</v>
      </c>
      <c r="G328" s="31">
        <f t="shared" si="18"/>
        <v>10515.5</v>
      </c>
      <c r="H328" s="28">
        <v>1.895</v>
      </c>
      <c r="I328" s="28">
        <v>2.1213203435596444E-2</v>
      </c>
      <c r="J328" s="73">
        <v>33.875561251351527</v>
      </c>
      <c r="K328" s="73">
        <v>33.875561251351527</v>
      </c>
      <c r="L328" s="41">
        <v>1</v>
      </c>
    </row>
    <row r="329" spans="1:12">
      <c r="A329" s="57" t="s">
        <v>163</v>
      </c>
      <c r="B329" s="68" t="s">
        <v>106</v>
      </c>
      <c r="C329" s="57">
        <v>16</v>
      </c>
      <c r="D329" s="57" t="s">
        <v>94</v>
      </c>
      <c r="E329" s="70">
        <v>10680</v>
      </c>
      <c r="F329" s="70">
        <v>11010</v>
      </c>
      <c r="G329" s="71">
        <f t="shared" si="18"/>
        <v>10845</v>
      </c>
      <c r="H329" s="72">
        <v>2.6900000000000004</v>
      </c>
      <c r="I329" s="72">
        <v>7.0710678118654821E-2</v>
      </c>
      <c r="J329" s="73">
        <v>108.01399938736766</v>
      </c>
      <c r="K329" s="73">
        <v>108.01399938736766</v>
      </c>
      <c r="L329" s="41">
        <v>1</v>
      </c>
    </row>
    <row r="330" spans="1:12">
      <c r="A330" s="4" t="s">
        <v>108</v>
      </c>
      <c r="B330" s="21" t="s">
        <v>106</v>
      </c>
      <c r="C330" s="57">
        <v>16</v>
      </c>
      <c r="D330" s="4" t="s">
        <v>94</v>
      </c>
      <c r="E330" s="27">
        <v>10680</v>
      </c>
      <c r="F330" s="27">
        <v>11010</v>
      </c>
      <c r="G330" s="31">
        <f t="shared" si="18"/>
        <v>10845</v>
      </c>
      <c r="H330" s="28">
        <v>2.6799999999999997</v>
      </c>
      <c r="I330" s="28">
        <v>1.4142135623730963E-2</v>
      </c>
      <c r="J330" s="73">
        <v>106.69060263871015</v>
      </c>
      <c r="K330" s="73">
        <v>106.69060263871015</v>
      </c>
      <c r="L330" s="41">
        <v>1</v>
      </c>
    </row>
    <row r="331" spans="1:12">
      <c r="A331" s="57" t="s">
        <v>467</v>
      </c>
      <c r="B331" s="68" t="s">
        <v>87</v>
      </c>
      <c r="C331" s="57">
        <v>16</v>
      </c>
      <c r="D331" s="57" t="s">
        <v>21</v>
      </c>
      <c r="E331" s="70">
        <v>10351</v>
      </c>
      <c r="F331" s="70">
        <v>10680</v>
      </c>
      <c r="G331" s="71">
        <f t="shared" si="18"/>
        <v>10515.5</v>
      </c>
      <c r="H331" s="72">
        <v>2.5549999999999997</v>
      </c>
      <c r="I331" s="72">
        <v>4.9497474683058214E-2</v>
      </c>
      <c r="J331" s="73">
        <v>91.088572026319866</v>
      </c>
      <c r="K331" s="73">
        <v>91.088572026319866</v>
      </c>
      <c r="L331" s="41">
        <v>1</v>
      </c>
    </row>
    <row r="332" spans="1:12">
      <c r="A332" s="57" t="s">
        <v>470</v>
      </c>
      <c r="B332" s="68" t="s">
        <v>87</v>
      </c>
      <c r="C332" s="57">
        <v>16</v>
      </c>
      <c r="D332" s="57" t="s">
        <v>21</v>
      </c>
      <c r="E332" s="70">
        <v>10351</v>
      </c>
      <c r="F332" s="70">
        <v>10680</v>
      </c>
      <c r="G332" s="71">
        <f t="shared" si="18"/>
        <v>10515.5</v>
      </c>
      <c r="H332" s="72">
        <v>2.63</v>
      </c>
      <c r="I332" s="72">
        <v>4.2426406871192889E-2</v>
      </c>
      <c r="J332" s="73">
        <v>100.242878144164</v>
      </c>
      <c r="K332" s="73">
        <v>100.242878144164</v>
      </c>
      <c r="L332" s="41">
        <v>1</v>
      </c>
    </row>
    <row r="333" spans="1:12">
      <c r="A333" s="4" t="s">
        <v>468</v>
      </c>
      <c r="B333" s="21" t="s">
        <v>87</v>
      </c>
      <c r="C333" s="57">
        <v>16</v>
      </c>
      <c r="D333" s="4" t="s">
        <v>21</v>
      </c>
      <c r="E333" s="27">
        <v>10351</v>
      </c>
      <c r="F333" s="27">
        <v>10680</v>
      </c>
      <c r="G333" s="31">
        <f t="shared" si="18"/>
        <v>10515.5</v>
      </c>
      <c r="H333" s="28">
        <v>2.5066666666666668</v>
      </c>
      <c r="I333" s="28">
        <v>3.5118845842842368E-2</v>
      </c>
      <c r="J333" s="73">
        <v>85.508580957372203</v>
      </c>
      <c r="K333" s="73">
        <v>85.508580957372203</v>
      </c>
      <c r="L333" s="41">
        <v>1</v>
      </c>
    </row>
    <row r="334" spans="1:12">
      <c r="A334" s="4" t="s">
        <v>471</v>
      </c>
      <c r="B334" s="21" t="s">
        <v>87</v>
      </c>
      <c r="C334" s="57">
        <v>16</v>
      </c>
      <c r="D334" s="4" t="s">
        <v>21</v>
      </c>
      <c r="E334" s="27">
        <v>10351</v>
      </c>
      <c r="F334" s="27">
        <v>10680</v>
      </c>
      <c r="G334" s="31">
        <f t="shared" si="18"/>
        <v>10515.5</v>
      </c>
      <c r="H334" s="28">
        <v>2.5866666666666664</v>
      </c>
      <c r="I334" s="28">
        <v>2.5166114784235735E-2</v>
      </c>
      <c r="J334" s="73">
        <v>94.879184724746622</v>
      </c>
      <c r="K334" s="73">
        <v>94.879184724746622</v>
      </c>
      <c r="L334" s="41">
        <v>1</v>
      </c>
    </row>
    <row r="335" spans="1:12">
      <c r="A335" s="4" t="s">
        <v>474</v>
      </c>
      <c r="B335" s="21" t="s">
        <v>87</v>
      </c>
      <c r="C335" s="57">
        <v>16</v>
      </c>
      <c r="D335" s="4" t="s">
        <v>21</v>
      </c>
      <c r="E335" s="27">
        <v>10351</v>
      </c>
      <c r="F335" s="27">
        <v>10680</v>
      </c>
      <c r="G335" s="31">
        <f t="shared" si="18"/>
        <v>10515.5</v>
      </c>
      <c r="H335" s="28">
        <v>2.6066666666666669</v>
      </c>
      <c r="I335" s="28">
        <v>5.7735026918961348E-3</v>
      </c>
      <c r="J335" s="73">
        <v>97.329165444954043</v>
      </c>
      <c r="K335" s="73">
        <v>97.329165444954043</v>
      </c>
      <c r="L335" s="41">
        <v>1</v>
      </c>
    </row>
    <row r="336" spans="1:12">
      <c r="A336" s="57" t="s">
        <v>164</v>
      </c>
      <c r="B336" s="68" t="s">
        <v>106</v>
      </c>
      <c r="C336" s="57">
        <v>16</v>
      </c>
      <c r="D336" s="57" t="s">
        <v>21</v>
      </c>
      <c r="E336" s="70">
        <v>10680</v>
      </c>
      <c r="F336" s="70">
        <v>11010</v>
      </c>
      <c r="G336" s="71">
        <f t="shared" si="18"/>
        <v>10845</v>
      </c>
      <c r="H336" s="72">
        <v>2.5599999999999996</v>
      </c>
      <c r="I336" s="72">
        <v>7.0710678118654821E-2</v>
      </c>
      <c r="J336" s="73">
        <v>91.679932565690223</v>
      </c>
      <c r="K336" s="73">
        <v>91.679932565690223</v>
      </c>
      <c r="L336" s="41">
        <v>1</v>
      </c>
    </row>
    <row r="337" spans="1:12">
      <c r="A337" s="57" t="s">
        <v>90</v>
      </c>
      <c r="B337" s="68" t="s">
        <v>87</v>
      </c>
      <c r="C337" s="57">
        <v>16</v>
      </c>
      <c r="D337" s="57" t="s">
        <v>60</v>
      </c>
      <c r="E337" s="70">
        <v>10351</v>
      </c>
      <c r="F337" s="70">
        <v>10680</v>
      </c>
      <c r="G337" s="71">
        <f t="shared" si="18"/>
        <v>10515.5</v>
      </c>
      <c r="H337" s="72">
        <v>2.605</v>
      </c>
      <c r="I337" s="72">
        <v>7.0710678118653244E-3</v>
      </c>
      <c r="J337" s="73">
        <v>97.123333160996566</v>
      </c>
      <c r="K337" s="73">
        <v>97.123333160996566</v>
      </c>
    </row>
    <row r="338" spans="1:12">
      <c r="A338" s="4" t="s">
        <v>89</v>
      </c>
      <c r="B338" s="21" t="s">
        <v>87</v>
      </c>
      <c r="C338" s="57">
        <v>16</v>
      </c>
      <c r="D338" s="4" t="s">
        <v>53</v>
      </c>
      <c r="E338" s="27">
        <v>10351</v>
      </c>
      <c r="F338" s="27">
        <v>10680</v>
      </c>
      <c r="G338" s="31">
        <f t="shared" si="18"/>
        <v>10515.5</v>
      </c>
      <c r="H338" s="28">
        <v>2.375</v>
      </c>
      <c r="I338" s="28">
        <v>2.12132034355966E-2</v>
      </c>
      <c r="J338" s="73">
        <v>71.523138297418626</v>
      </c>
      <c r="K338" s="137">
        <f t="shared" ref="K338:K348" si="19">J338*1.1155</f>
        <v>79.784060770770466</v>
      </c>
      <c r="L338" s="41">
        <v>2</v>
      </c>
    </row>
    <row r="339" spans="1:12">
      <c r="A339" s="57" t="s">
        <v>473</v>
      </c>
      <c r="B339" s="68" t="s">
        <v>87</v>
      </c>
      <c r="C339" s="57">
        <v>16</v>
      </c>
      <c r="D339" s="57" t="s">
        <v>22</v>
      </c>
      <c r="E339" s="70">
        <v>10351</v>
      </c>
      <c r="F339" s="70">
        <v>10680</v>
      </c>
      <c r="G339" s="71">
        <f t="shared" si="18"/>
        <v>10515.5</v>
      </c>
      <c r="H339" s="72">
        <v>2.2749999999999999</v>
      </c>
      <c r="I339" s="72">
        <v>9.1923881554251102E-2</v>
      </c>
      <c r="J339" s="73">
        <v>62.030950696928713</v>
      </c>
      <c r="K339" s="137">
        <f t="shared" si="19"/>
        <v>69.195525502423976</v>
      </c>
      <c r="L339" s="41">
        <v>2</v>
      </c>
    </row>
    <row r="340" spans="1:12">
      <c r="A340" s="4" t="s">
        <v>477</v>
      </c>
      <c r="B340" s="21" t="s">
        <v>87</v>
      </c>
      <c r="C340" s="57">
        <v>16</v>
      </c>
      <c r="D340" s="4" t="s">
        <v>22</v>
      </c>
      <c r="E340" s="27">
        <v>10351</v>
      </c>
      <c r="F340" s="27">
        <v>10680</v>
      </c>
      <c r="G340" s="31">
        <f t="shared" si="18"/>
        <v>10515.5</v>
      </c>
      <c r="H340" s="28">
        <v>2.415</v>
      </c>
      <c r="I340" s="28">
        <v>7.0710678118653244E-3</v>
      </c>
      <c r="J340" s="73">
        <v>75.588498255635045</v>
      </c>
      <c r="K340" s="137">
        <f t="shared" si="19"/>
        <v>84.318969804160886</v>
      </c>
      <c r="L340" s="41">
        <v>2</v>
      </c>
    </row>
    <row r="341" spans="1:12">
      <c r="A341" s="4" t="s">
        <v>166</v>
      </c>
      <c r="B341" s="21" t="s">
        <v>87</v>
      </c>
      <c r="C341" s="57">
        <v>16</v>
      </c>
      <c r="D341" s="4" t="s">
        <v>23</v>
      </c>
      <c r="E341" s="27">
        <v>10351</v>
      </c>
      <c r="F341" s="27">
        <v>10680</v>
      </c>
      <c r="G341" s="31">
        <f t="shared" si="18"/>
        <v>10515.5</v>
      </c>
      <c r="H341" s="28">
        <v>2.2349999999999999</v>
      </c>
      <c r="I341" s="28">
        <v>6.3639610306789177E-2</v>
      </c>
      <c r="J341" s="73">
        <v>58.49363569120689</v>
      </c>
      <c r="K341" s="137">
        <f t="shared" si="19"/>
        <v>65.249650613541277</v>
      </c>
      <c r="L341" s="41">
        <v>2</v>
      </c>
    </row>
    <row r="342" spans="1:12">
      <c r="A342" s="57" t="s">
        <v>476</v>
      </c>
      <c r="B342" s="68" t="s">
        <v>87</v>
      </c>
      <c r="C342" s="57">
        <v>16</v>
      </c>
      <c r="D342" s="57" t="s">
        <v>23</v>
      </c>
      <c r="E342" s="70">
        <v>10351</v>
      </c>
      <c r="F342" s="70">
        <v>10680</v>
      </c>
      <c r="G342" s="71">
        <f t="shared" si="18"/>
        <v>10515.5</v>
      </c>
      <c r="H342" s="72">
        <v>2.5350000000000001</v>
      </c>
      <c r="I342" s="72">
        <v>4.9497474683058214E-2</v>
      </c>
      <c r="J342" s="73">
        <v>88.749733934701709</v>
      </c>
      <c r="K342" s="137">
        <f t="shared" si="19"/>
        <v>99.000328204159757</v>
      </c>
      <c r="L342" s="41">
        <v>2</v>
      </c>
    </row>
    <row r="343" spans="1:12">
      <c r="A343" s="4" t="s">
        <v>475</v>
      </c>
      <c r="B343" s="21" t="s">
        <v>87</v>
      </c>
      <c r="C343" s="57">
        <v>16</v>
      </c>
      <c r="D343" s="4" t="s">
        <v>23</v>
      </c>
      <c r="E343" s="27">
        <v>10351</v>
      </c>
      <c r="F343" s="27">
        <v>10680</v>
      </c>
      <c r="G343" s="31">
        <f t="shared" si="18"/>
        <v>10515.5</v>
      </c>
      <c r="H343" s="28">
        <v>2.5449999999999999</v>
      </c>
      <c r="I343" s="28">
        <v>3.5355339059327251E-2</v>
      </c>
      <c r="J343" s="73">
        <v>89.913845832431036</v>
      </c>
      <c r="K343" s="137">
        <f t="shared" si="19"/>
        <v>100.29889502607682</v>
      </c>
      <c r="L343" s="41">
        <v>2</v>
      </c>
    </row>
    <row r="344" spans="1:12">
      <c r="A344" s="4" t="s">
        <v>183</v>
      </c>
      <c r="B344" s="21" t="s">
        <v>87</v>
      </c>
      <c r="C344" s="57">
        <v>16</v>
      </c>
      <c r="D344" s="4" t="s">
        <v>23</v>
      </c>
      <c r="E344" s="27">
        <v>10351</v>
      </c>
      <c r="F344" s="27">
        <v>10680</v>
      </c>
      <c r="G344" s="31">
        <f t="shared" si="18"/>
        <v>10515.5</v>
      </c>
      <c r="H344" s="28">
        <v>2.38</v>
      </c>
      <c r="I344" s="28">
        <v>1.4142135623730963E-2</v>
      </c>
      <c r="J344" s="73">
        <v>72.022754661441738</v>
      </c>
      <c r="K344" s="137">
        <f t="shared" si="19"/>
        <v>80.341382824838249</v>
      </c>
      <c r="L344" s="41">
        <v>2</v>
      </c>
    </row>
    <row r="345" spans="1:12">
      <c r="A345" s="57" t="s">
        <v>469</v>
      </c>
      <c r="B345" s="68" t="s">
        <v>87</v>
      </c>
      <c r="C345" s="57">
        <v>16</v>
      </c>
      <c r="D345" s="57" t="s">
        <v>23</v>
      </c>
      <c r="E345" s="70">
        <v>10351</v>
      </c>
      <c r="F345" s="70">
        <v>10680</v>
      </c>
      <c r="G345" s="71">
        <f t="shared" si="18"/>
        <v>10515.5</v>
      </c>
      <c r="H345" s="72">
        <v>2.4400000000000004</v>
      </c>
      <c r="I345" s="72">
        <v>1.4142135623730963E-2</v>
      </c>
      <c r="J345" s="73">
        <v>78.209646906560451</v>
      </c>
      <c r="K345" s="137">
        <f t="shared" si="19"/>
        <v>87.242861124268174</v>
      </c>
      <c r="L345" s="41">
        <v>2</v>
      </c>
    </row>
    <row r="346" spans="1:12">
      <c r="A346" s="57" t="s">
        <v>472</v>
      </c>
      <c r="B346" s="68" t="s">
        <v>87</v>
      </c>
      <c r="C346" s="57">
        <v>16</v>
      </c>
      <c r="D346" s="57" t="s">
        <v>23</v>
      </c>
      <c r="E346" s="70">
        <v>10351</v>
      </c>
      <c r="F346" s="70">
        <v>10680</v>
      </c>
      <c r="G346" s="71">
        <f t="shared" si="18"/>
        <v>10515.5</v>
      </c>
      <c r="H346" s="72">
        <v>2.6799999999999997</v>
      </c>
      <c r="I346" s="72">
        <v>1.4142135623730963E-2</v>
      </c>
      <c r="J346" s="73">
        <v>106.69060263871015</v>
      </c>
      <c r="K346" s="137">
        <f t="shared" si="19"/>
        <v>119.01336724348116</v>
      </c>
      <c r="L346" s="41">
        <v>2</v>
      </c>
    </row>
    <row r="347" spans="1:12">
      <c r="A347" s="4" t="s">
        <v>165</v>
      </c>
      <c r="B347" s="21" t="s">
        <v>87</v>
      </c>
      <c r="C347" s="57">
        <v>16</v>
      </c>
      <c r="D347" s="4" t="s">
        <v>23</v>
      </c>
      <c r="E347" s="27">
        <v>10351</v>
      </c>
      <c r="F347" s="27">
        <v>10680</v>
      </c>
      <c r="G347" s="31">
        <f t="shared" si="18"/>
        <v>10515.5</v>
      </c>
      <c r="H347" s="28">
        <v>2.52</v>
      </c>
      <c r="J347" s="73">
        <v>87.023348469501087</v>
      </c>
      <c r="K347" s="137">
        <f t="shared" si="19"/>
        <v>97.074545217728456</v>
      </c>
      <c r="L347" s="41">
        <v>2</v>
      </c>
    </row>
    <row r="348" spans="1:12">
      <c r="A348" s="4" t="s">
        <v>107</v>
      </c>
      <c r="B348" s="21" t="s">
        <v>106</v>
      </c>
      <c r="C348" s="57">
        <v>16</v>
      </c>
      <c r="D348" s="4" t="s">
        <v>23</v>
      </c>
      <c r="E348" s="27">
        <v>10680</v>
      </c>
      <c r="F348" s="27">
        <v>11010</v>
      </c>
      <c r="G348" s="31">
        <f t="shared" si="18"/>
        <v>10845</v>
      </c>
      <c r="H348" s="28">
        <v>2.5249999999999999</v>
      </c>
      <c r="I348" s="28">
        <v>7.0710678118653244E-3</v>
      </c>
      <c r="J348" s="73">
        <v>87.596181731007292</v>
      </c>
      <c r="K348" s="137">
        <f t="shared" si="19"/>
        <v>97.713540720938624</v>
      </c>
      <c r="L348" s="41">
        <v>2</v>
      </c>
    </row>
    <row r="349" spans="1:12">
      <c r="A349" s="4" t="s">
        <v>19</v>
      </c>
      <c r="B349" s="21" t="s">
        <v>17</v>
      </c>
      <c r="C349" s="54">
        <v>17</v>
      </c>
      <c r="D349" s="4" t="s">
        <v>21</v>
      </c>
      <c r="E349" s="27">
        <v>11668</v>
      </c>
      <c r="F349" s="27">
        <v>12656</v>
      </c>
      <c r="G349" s="31">
        <f t="shared" si="18"/>
        <v>12162</v>
      </c>
      <c r="H349" s="28">
        <v>2.4000000000000004</v>
      </c>
      <c r="I349" s="28">
        <v>1.4142135623730963E-2</v>
      </c>
      <c r="J349" s="73">
        <v>74.045592064062333</v>
      </c>
      <c r="K349" s="73">
        <v>74.045592064062333</v>
      </c>
      <c r="L349" s="41">
        <v>1</v>
      </c>
    </row>
    <row r="350" spans="1:12">
      <c r="A350" s="4" t="s">
        <v>18</v>
      </c>
      <c r="B350" s="21" t="s">
        <v>17</v>
      </c>
      <c r="C350" s="54">
        <v>17</v>
      </c>
      <c r="D350" s="4" t="s">
        <v>21</v>
      </c>
      <c r="E350" s="27">
        <v>11668</v>
      </c>
      <c r="F350" s="27">
        <v>12656</v>
      </c>
      <c r="G350" s="31">
        <f t="shared" si="18"/>
        <v>12162</v>
      </c>
      <c r="H350" s="28">
        <v>2.48</v>
      </c>
      <c r="I350" s="28">
        <v>0</v>
      </c>
      <c r="J350" s="73">
        <v>82.53441236984186</v>
      </c>
      <c r="K350" s="73">
        <v>82.53441236984186</v>
      </c>
      <c r="L350" s="41">
        <v>1</v>
      </c>
    </row>
    <row r="351" spans="1:12">
      <c r="A351" s="4" t="s">
        <v>104</v>
      </c>
      <c r="B351" s="21" t="s">
        <v>17</v>
      </c>
      <c r="C351" s="54">
        <v>17</v>
      </c>
      <c r="D351" s="4" t="s">
        <v>22</v>
      </c>
      <c r="E351" s="27">
        <v>11668</v>
      </c>
      <c r="F351" s="27">
        <v>12656</v>
      </c>
      <c r="G351" s="31">
        <f t="shared" si="18"/>
        <v>12162</v>
      </c>
      <c r="H351" s="28">
        <v>2.2200000000000002</v>
      </c>
      <c r="I351" s="28">
        <v>3.9999999999999813E-2</v>
      </c>
      <c r="J351" s="73">
        <v>57.204256513913116</v>
      </c>
      <c r="K351" s="137">
        <f>J351*1.1155</f>
        <v>63.811348141270074</v>
      </c>
      <c r="L351" s="41">
        <v>2</v>
      </c>
    </row>
    <row r="352" spans="1:12">
      <c r="A352" s="4" t="s">
        <v>103</v>
      </c>
      <c r="B352" s="21" t="s">
        <v>17</v>
      </c>
      <c r="C352" s="54">
        <v>17</v>
      </c>
      <c r="D352" s="4" t="s">
        <v>22</v>
      </c>
      <c r="E352" s="27">
        <v>11668</v>
      </c>
      <c r="F352" s="27">
        <v>12656</v>
      </c>
      <c r="G352" s="31">
        <f t="shared" si="18"/>
        <v>12162</v>
      </c>
      <c r="H352" s="28">
        <v>2.3666666666666667</v>
      </c>
      <c r="I352" s="28">
        <v>3.5118845842842389E-2</v>
      </c>
      <c r="J352" s="73">
        <v>70.695827311705287</v>
      </c>
      <c r="K352" s="137">
        <f>J352*1.1155</f>
        <v>78.861195366207241</v>
      </c>
      <c r="L352" s="41">
        <v>2</v>
      </c>
    </row>
    <row r="353" spans="1:12">
      <c r="A353" s="4" t="s">
        <v>101</v>
      </c>
      <c r="B353" s="21" t="s">
        <v>17</v>
      </c>
      <c r="C353" s="54">
        <v>17</v>
      </c>
      <c r="D353" s="4" t="s">
        <v>22</v>
      </c>
      <c r="E353" s="27">
        <v>11668</v>
      </c>
      <c r="F353" s="27">
        <v>12656</v>
      </c>
      <c r="G353" s="31">
        <f t="shared" si="18"/>
        <v>12162</v>
      </c>
      <c r="H353" s="28">
        <v>2.5750000000000002</v>
      </c>
      <c r="I353" s="28">
        <v>7.0710678118656384E-3</v>
      </c>
      <c r="J353" s="73">
        <v>93.470086043645793</v>
      </c>
      <c r="K353" s="137">
        <f>J353*1.1155</f>
        <v>104.26588098168688</v>
      </c>
      <c r="L353" s="41">
        <v>2</v>
      </c>
    </row>
    <row r="354" spans="1:12">
      <c r="A354" s="4" t="s">
        <v>20</v>
      </c>
      <c r="B354" s="21" t="s">
        <v>17</v>
      </c>
      <c r="C354" s="54">
        <v>17</v>
      </c>
      <c r="D354" s="4" t="s">
        <v>23</v>
      </c>
      <c r="E354" s="27">
        <v>11668</v>
      </c>
      <c r="F354" s="27">
        <v>12656</v>
      </c>
      <c r="G354" s="31">
        <f t="shared" si="18"/>
        <v>12162</v>
      </c>
      <c r="H354" s="28">
        <v>2.6799999999999997</v>
      </c>
      <c r="I354" s="28">
        <v>1.4142135623730963E-2</v>
      </c>
      <c r="J354" s="73">
        <v>106.69060263871015</v>
      </c>
      <c r="K354" s="137">
        <f>J354*1.1155</f>
        <v>119.01336724348116</v>
      </c>
      <c r="L354" s="41">
        <v>2</v>
      </c>
    </row>
    <row r="355" spans="1:12">
      <c r="A355" s="4" t="s">
        <v>102</v>
      </c>
      <c r="B355" s="21" t="s">
        <v>17</v>
      </c>
      <c r="C355" s="54">
        <v>17</v>
      </c>
      <c r="D355" s="4" t="s">
        <v>23</v>
      </c>
      <c r="E355" s="27">
        <v>11668</v>
      </c>
      <c r="F355" s="27">
        <v>12656</v>
      </c>
      <c r="G355" s="31">
        <f t="shared" si="18"/>
        <v>12162</v>
      </c>
      <c r="H355" s="28">
        <v>2.2400000000000002</v>
      </c>
      <c r="I355" s="28">
        <v>0</v>
      </c>
      <c r="J355" s="73">
        <v>58.92789676626353</v>
      </c>
      <c r="K355" s="137">
        <f>J355*1.1155</f>
        <v>65.734068842766959</v>
      </c>
      <c r="L355" s="41">
        <v>2</v>
      </c>
    </row>
    <row r="356" spans="1:12">
      <c r="A356" s="4" t="s">
        <v>492</v>
      </c>
      <c r="B356" s="21" t="s">
        <v>491</v>
      </c>
      <c r="C356" s="57">
        <v>18</v>
      </c>
      <c r="D356" s="4" t="s">
        <v>94</v>
      </c>
      <c r="E356" s="27">
        <v>11668</v>
      </c>
      <c r="F356" s="27">
        <v>15095</v>
      </c>
      <c r="G356" s="31">
        <f t="shared" si="18"/>
        <v>13381.5</v>
      </c>
      <c r="H356" s="28">
        <v>2.4249999999999998</v>
      </c>
      <c r="I356" s="28">
        <v>2.1213203435596288E-2</v>
      </c>
      <c r="J356" s="73">
        <v>76.629478348117118</v>
      </c>
      <c r="K356" s="73">
        <v>76.629478348117118</v>
      </c>
      <c r="L356" s="41">
        <v>1</v>
      </c>
    </row>
    <row r="357" spans="1:12">
      <c r="A357" s="4" t="s">
        <v>503</v>
      </c>
      <c r="B357" s="21" t="s">
        <v>491</v>
      </c>
      <c r="C357" s="57">
        <v>18</v>
      </c>
      <c r="D357" s="4" t="s">
        <v>94</v>
      </c>
      <c r="E357" s="27">
        <v>11668</v>
      </c>
      <c r="F357" s="27">
        <v>15095</v>
      </c>
      <c r="G357" s="31">
        <f t="shared" si="18"/>
        <v>13381.5</v>
      </c>
      <c r="H357" s="28">
        <v>2.2199999999999998</v>
      </c>
      <c r="I357" s="28">
        <v>1.4142135623730963E-2</v>
      </c>
      <c r="J357" s="73">
        <v>57.204256513913066</v>
      </c>
      <c r="K357" s="73">
        <v>57.204256513913066</v>
      </c>
      <c r="L357" s="41">
        <v>1</v>
      </c>
    </row>
    <row r="358" spans="1:12">
      <c r="A358" s="57" t="s">
        <v>499</v>
      </c>
      <c r="B358" s="68" t="s">
        <v>491</v>
      </c>
      <c r="C358" s="57">
        <v>18</v>
      </c>
      <c r="D358" s="57" t="s">
        <v>94</v>
      </c>
      <c r="E358" s="70">
        <v>11668</v>
      </c>
      <c r="F358" s="70">
        <v>15095</v>
      </c>
      <c r="G358" s="71">
        <f t="shared" si="18"/>
        <v>13381.5</v>
      </c>
      <c r="H358" s="72">
        <v>2.2300000000000004</v>
      </c>
      <c r="I358" s="72">
        <v>1.4142135623730963E-2</v>
      </c>
      <c r="J358" s="73">
        <v>58.06161299512025</v>
      </c>
      <c r="K358" s="73">
        <v>58.06161299512025</v>
      </c>
      <c r="L358" s="41">
        <v>1</v>
      </c>
    </row>
    <row r="359" spans="1:12">
      <c r="A359" s="4" t="s">
        <v>500</v>
      </c>
      <c r="B359" s="21" t="s">
        <v>491</v>
      </c>
      <c r="C359" s="57">
        <v>18</v>
      </c>
      <c r="D359" s="4" t="s">
        <v>94</v>
      </c>
      <c r="E359" s="27">
        <v>11668</v>
      </c>
      <c r="F359" s="27">
        <v>15095</v>
      </c>
      <c r="G359" s="31">
        <f t="shared" si="18"/>
        <v>13381.5</v>
      </c>
      <c r="H359" s="28">
        <v>2.42</v>
      </c>
      <c r="I359" s="28">
        <v>1.4142135623730963E-2</v>
      </c>
      <c r="J359" s="73">
        <v>76.107746225851386</v>
      </c>
      <c r="K359" s="73">
        <v>76.107746225851386</v>
      </c>
      <c r="L359" s="41">
        <v>1</v>
      </c>
    </row>
    <row r="360" spans="1:12">
      <c r="A360" s="4" t="s">
        <v>389</v>
      </c>
      <c r="B360" s="21" t="s">
        <v>242</v>
      </c>
      <c r="C360" s="57">
        <v>18</v>
      </c>
      <c r="D360" s="4" t="s">
        <v>388</v>
      </c>
      <c r="E360" s="27">
        <v>11998</v>
      </c>
      <c r="F360" s="27">
        <v>15330</v>
      </c>
      <c r="G360" s="31">
        <f t="shared" si="18"/>
        <v>13664</v>
      </c>
      <c r="J360" s="73"/>
      <c r="L360" s="41">
        <v>1</v>
      </c>
    </row>
    <row r="361" spans="1:12">
      <c r="A361" s="4" t="s">
        <v>133</v>
      </c>
      <c r="B361" s="21" t="s">
        <v>132</v>
      </c>
      <c r="C361" s="57">
        <v>18</v>
      </c>
      <c r="D361" s="4" t="s">
        <v>53</v>
      </c>
      <c r="E361" s="27">
        <v>12986</v>
      </c>
      <c r="F361" s="27">
        <v>13916</v>
      </c>
      <c r="G361" s="31">
        <f t="shared" si="18"/>
        <v>13451</v>
      </c>
      <c r="H361" s="28">
        <v>2.31</v>
      </c>
      <c r="I361" s="28">
        <v>2.8284271247461926E-2</v>
      </c>
      <c r="J361" s="73">
        <v>65.246264663379819</v>
      </c>
      <c r="K361" s="137">
        <f t="shared" ref="K361:K368" si="20">J361*1.1155</f>
        <v>72.782208232000187</v>
      </c>
      <c r="L361" s="41">
        <v>2</v>
      </c>
    </row>
    <row r="362" spans="1:12">
      <c r="A362" s="57" t="s">
        <v>502</v>
      </c>
      <c r="B362" s="68" t="s">
        <v>491</v>
      </c>
      <c r="C362" s="57">
        <v>18</v>
      </c>
      <c r="D362" s="57" t="s">
        <v>22</v>
      </c>
      <c r="E362" s="70">
        <v>11668</v>
      </c>
      <c r="F362" s="70">
        <v>15095</v>
      </c>
      <c r="G362" s="71">
        <f t="shared" si="18"/>
        <v>13381.5</v>
      </c>
      <c r="H362" s="72">
        <v>2.4350000000000001</v>
      </c>
      <c r="I362" s="72">
        <v>4.9497474683058526E-2</v>
      </c>
      <c r="J362" s="73">
        <v>77.680421956238803</v>
      </c>
      <c r="K362" s="137">
        <f t="shared" si="20"/>
        <v>86.652510692184379</v>
      </c>
      <c r="L362" s="41">
        <v>2</v>
      </c>
    </row>
    <row r="363" spans="1:12">
      <c r="A363" s="57" t="s">
        <v>504</v>
      </c>
      <c r="B363" s="68" t="s">
        <v>491</v>
      </c>
      <c r="C363" s="57">
        <v>18</v>
      </c>
      <c r="D363" s="57" t="s">
        <v>22</v>
      </c>
      <c r="E363" s="70">
        <v>11668</v>
      </c>
      <c r="F363" s="70">
        <v>15095</v>
      </c>
      <c r="G363" s="71">
        <f t="shared" si="18"/>
        <v>13381.5</v>
      </c>
      <c r="H363" s="72">
        <v>2.34</v>
      </c>
      <c r="I363" s="72">
        <v>1.4142135623730963E-2</v>
      </c>
      <c r="J363" s="73">
        <v>68.09331664511916</v>
      </c>
      <c r="K363" s="137">
        <f t="shared" si="20"/>
        <v>75.958094717630416</v>
      </c>
      <c r="L363" s="41">
        <v>2</v>
      </c>
    </row>
    <row r="364" spans="1:12">
      <c r="A364" s="4" t="s">
        <v>245</v>
      </c>
      <c r="B364" s="21" t="s">
        <v>242</v>
      </c>
      <c r="C364" s="57">
        <v>18</v>
      </c>
      <c r="D364" s="4" t="s">
        <v>22</v>
      </c>
      <c r="E364" s="27">
        <v>11998</v>
      </c>
      <c r="F364" s="27">
        <v>15330</v>
      </c>
      <c r="G364" s="31">
        <f t="shared" si="18"/>
        <v>13664</v>
      </c>
      <c r="H364" s="28">
        <v>2.3449999999999998</v>
      </c>
      <c r="I364" s="28">
        <v>2.1213203435596288E-2</v>
      </c>
      <c r="J364" s="73">
        <v>68.576106485675794</v>
      </c>
      <c r="K364" s="137">
        <f t="shared" si="20"/>
        <v>76.496646784771343</v>
      </c>
      <c r="L364" s="41">
        <v>2</v>
      </c>
    </row>
    <row r="365" spans="1:12">
      <c r="A365" s="57" t="s">
        <v>390</v>
      </c>
      <c r="B365" s="68" t="s">
        <v>242</v>
      </c>
      <c r="C365" s="57">
        <v>18</v>
      </c>
      <c r="D365" s="57" t="s">
        <v>22</v>
      </c>
      <c r="E365" s="70">
        <v>11998</v>
      </c>
      <c r="F365" s="70">
        <v>15330</v>
      </c>
      <c r="G365" s="71">
        <f t="shared" si="18"/>
        <v>13664</v>
      </c>
      <c r="H365" s="72">
        <v>2.1500000000000004</v>
      </c>
      <c r="I365" s="72">
        <v>1.4142135623730963E-2</v>
      </c>
      <c r="J365" s="73">
        <v>51.448332379271569</v>
      </c>
      <c r="K365" s="137">
        <f t="shared" si="20"/>
        <v>57.39061476907743</v>
      </c>
      <c r="L365" s="41">
        <v>2</v>
      </c>
    </row>
    <row r="366" spans="1:12">
      <c r="A366" s="4" t="s">
        <v>501</v>
      </c>
      <c r="B366" s="21" t="s">
        <v>491</v>
      </c>
      <c r="C366" s="57">
        <v>18</v>
      </c>
      <c r="D366" s="4" t="s">
        <v>23</v>
      </c>
      <c r="E366" s="27">
        <v>11668</v>
      </c>
      <c r="F366" s="27">
        <v>15095</v>
      </c>
      <c r="G366" s="31">
        <f t="shared" si="18"/>
        <v>13381.5</v>
      </c>
      <c r="H366" s="28">
        <v>2.6349999999999998</v>
      </c>
      <c r="I366" s="28">
        <v>7.0710678118656384E-3</v>
      </c>
      <c r="J366" s="73">
        <v>100.87507037316401</v>
      </c>
      <c r="K366" s="137">
        <f t="shared" si="20"/>
        <v>112.52614100126445</v>
      </c>
      <c r="L366" s="41">
        <v>2</v>
      </c>
    </row>
    <row r="367" spans="1:12">
      <c r="A367" s="4" t="s">
        <v>243</v>
      </c>
      <c r="B367" s="21" t="s">
        <v>242</v>
      </c>
      <c r="C367" s="57">
        <v>18</v>
      </c>
      <c r="D367" s="4" t="s">
        <v>23</v>
      </c>
      <c r="E367" s="27">
        <v>11998</v>
      </c>
      <c r="F367" s="27">
        <v>15330</v>
      </c>
      <c r="G367" s="31">
        <f t="shared" si="18"/>
        <v>13664</v>
      </c>
      <c r="H367" s="28">
        <v>2.46</v>
      </c>
      <c r="I367" s="28">
        <v>5.6568542494923851E-2</v>
      </c>
      <c r="J367" s="73">
        <v>80.351724968409059</v>
      </c>
      <c r="K367" s="137">
        <f t="shared" si="20"/>
        <v>89.632349202260301</v>
      </c>
      <c r="L367" s="41">
        <v>2</v>
      </c>
    </row>
    <row r="368" spans="1:12">
      <c r="A368" s="4" t="s">
        <v>244</v>
      </c>
      <c r="B368" s="21" t="s">
        <v>242</v>
      </c>
      <c r="C368" s="57">
        <v>18</v>
      </c>
      <c r="D368" s="4" t="s">
        <v>23</v>
      </c>
      <c r="E368" s="27">
        <v>11998</v>
      </c>
      <c r="F368" s="27">
        <v>15330</v>
      </c>
      <c r="G368" s="31">
        <f t="shared" si="18"/>
        <v>13664</v>
      </c>
      <c r="H368" s="28">
        <v>2.2749999999999999</v>
      </c>
      <c r="I368" s="28">
        <v>3.5355339059327251E-2</v>
      </c>
      <c r="J368" s="73">
        <v>62.030950696928713</v>
      </c>
      <c r="K368" s="137">
        <f t="shared" si="20"/>
        <v>69.195525502423976</v>
      </c>
      <c r="L368" s="41">
        <v>2</v>
      </c>
    </row>
    <row r="369" spans="1:12">
      <c r="A369" s="4" t="s">
        <v>82</v>
      </c>
      <c r="B369" s="21" t="s">
        <v>83</v>
      </c>
      <c r="C369" s="57">
        <v>19</v>
      </c>
      <c r="D369" s="4" t="s">
        <v>16</v>
      </c>
      <c r="E369" s="27">
        <v>14152</v>
      </c>
      <c r="F369" s="27">
        <v>14387</v>
      </c>
      <c r="G369" s="31">
        <f t="shared" si="18"/>
        <v>14269.5</v>
      </c>
      <c r="H369" s="28">
        <v>2.5499999999999998</v>
      </c>
      <c r="I369" s="28">
        <v>5.6568542494923851E-2</v>
      </c>
      <c r="J369" s="73">
        <v>90.499878727120972</v>
      </c>
      <c r="K369" s="73">
        <v>90.499878727120972</v>
      </c>
      <c r="L369" s="41">
        <v>1</v>
      </c>
    </row>
    <row r="370" spans="1:12">
      <c r="A370" s="57" t="s">
        <v>382</v>
      </c>
      <c r="B370" s="68" t="s">
        <v>383</v>
      </c>
      <c r="C370" s="57">
        <v>19</v>
      </c>
      <c r="D370" s="57" t="s">
        <v>94</v>
      </c>
      <c r="E370" s="70">
        <v>14387</v>
      </c>
      <c r="F370" s="70">
        <v>14623</v>
      </c>
      <c r="G370" s="71">
        <f t="shared" si="18"/>
        <v>14505</v>
      </c>
      <c r="H370" s="72">
        <v>2.52</v>
      </c>
      <c r="I370" s="72">
        <v>2.8284271247461926E-2</v>
      </c>
      <c r="J370" s="73">
        <v>87.023348469501087</v>
      </c>
      <c r="K370" s="73">
        <v>87.023348469501087</v>
      </c>
      <c r="L370" s="41">
        <v>1</v>
      </c>
    </row>
    <row r="371" spans="1:12">
      <c r="A371" s="4" t="s">
        <v>168</v>
      </c>
      <c r="B371" s="21" t="s">
        <v>167</v>
      </c>
      <c r="C371" s="57">
        <v>19</v>
      </c>
      <c r="D371" s="4" t="s">
        <v>94</v>
      </c>
      <c r="E371" s="27">
        <v>13916</v>
      </c>
      <c r="F371" s="27">
        <v>15095</v>
      </c>
      <c r="G371" s="31">
        <f t="shared" si="18"/>
        <v>14505.5</v>
      </c>
      <c r="H371" s="28">
        <v>2.66</v>
      </c>
      <c r="I371" s="28">
        <v>1.4142135623730963E-2</v>
      </c>
      <c r="J371" s="73">
        <v>104.07782725504735</v>
      </c>
      <c r="K371" s="73">
        <v>104.07782725504735</v>
      </c>
      <c r="L371" s="41">
        <v>1</v>
      </c>
    </row>
    <row r="372" spans="1:12">
      <c r="A372" s="57" t="s">
        <v>169</v>
      </c>
      <c r="B372" s="68" t="s">
        <v>167</v>
      </c>
      <c r="C372" s="57">
        <v>19</v>
      </c>
      <c r="D372" s="57" t="s">
        <v>21</v>
      </c>
      <c r="E372" s="70">
        <v>13916</v>
      </c>
      <c r="F372" s="70">
        <v>15095</v>
      </c>
      <c r="G372" s="71">
        <f t="shared" si="18"/>
        <v>14505.5</v>
      </c>
      <c r="H372" s="72">
        <v>2.5599999999999996</v>
      </c>
      <c r="I372" s="72">
        <v>4.2426406871192889E-2</v>
      </c>
      <c r="J372" s="73">
        <v>91.679932565690223</v>
      </c>
      <c r="K372" s="73">
        <v>91.679932565690223</v>
      </c>
      <c r="L372" s="41">
        <v>1</v>
      </c>
    </row>
    <row r="373" spans="1:12">
      <c r="A373" s="4" t="s">
        <v>386</v>
      </c>
      <c r="B373" s="21" t="s">
        <v>167</v>
      </c>
      <c r="C373" s="57">
        <v>19</v>
      </c>
      <c r="D373" s="4" t="s">
        <v>388</v>
      </c>
      <c r="E373" s="27">
        <v>13916</v>
      </c>
      <c r="F373" s="27">
        <v>15095</v>
      </c>
      <c r="G373" s="31">
        <f t="shared" si="18"/>
        <v>14505.5</v>
      </c>
      <c r="J373" s="73"/>
      <c r="L373" s="41">
        <v>1</v>
      </c>
    </row>
    <row r="374" spans="1:12">
      <c r="A374" s="57" t="s">
        <v>493</v>
      </c>
      <c r="B374" s="68" t="s">
        <v>466</v>
      </c>
      <c r="C374" s="57">
        <v>19</v>
      </c>
      <c r="D374" s="57" t="s">
        <v>60</v>
      </c>
      <c r="E374" s="70">
        <v>12656</v>
      </c>
      <c r="F374" s="70">
        <v>15095</v>
      </c>
      <c r="G374" s="71">
        <f t="shared" si="18"/>
        <v>13875.5</v>
      </c>
      <c r="H374" s="72">
        <v>2.415</v>
      </c>
      <c r="I374" s="72">
        <v>4.9497474683058526E-2</v>
      </c>
      <c r="J374" s="73">
        <v>75.588498255635045</v>
      </c>
      <c r="K374" s="73">
        <v>75.588498255635045</v>
      </c>
    </row>
    <row r="375" spans="1:12">
      <c r="A375" s="4" t="s">
        <v>298</v>
      </c>
      <c r="B375" s="21" t="s">
        <v>299</v>
      </c>
      <c r="C375" s="57">
        <v>19</v>
      </c>
      <c r="D375" s="4" t="s">
        <v>53</v>
      </c>
      <c r="E375" s="27">
        <v>13916</v>
      </c>
      <c r="F375" s="27">
        <v>14152</v>
      </c>
      <c r="G375" s="31">
        <f t="shared" si="18"/>
        <v>14034</v>
      </c>
      <c r="H375" s="28">
        <v>2.1950000000000003</v>
      </c>
      <c r="I375" s="28">
        <v>3.5355339059327563E-2</v>
      </c>
      <c r="J375" s="73">
        <v>55.099578468171011</v>
      </c>
      <c r="K375" s="137">
        <f t="shared" ref="K375:K384" si="21">J375*1.1155</f>
        <v>61.463579781244761</v>
      </c>
      <c r="L375" s="41">
        <v>2</v>
      </c>
    </row>
    <row r="376" spans="1:12">
      <c r="A376" s="4" t="s">
        <v>85</v>
      </c>
      <c r="B376" s="21" t="s">
        <v>83</v>
      </c>
      <c r="C376" s="57">
        <v>19</v>
      </c>
      <c r="D376" s="4" t="s">
        <v>53</v>
      </c>
      <c r="E376" s="27">
        <v>14152</v>
      </c>
      <c r="F376" s="27">
        <v>14387</v>
      </c>
      <c r="G376" s="31">
        <f t="shared" si="18"/>
        <v>14269.5</v>
      </c>
      <c r="H376" s="28">
        <v>2.66</v>
      </c>
      <c r="I376" s="28">
        <v>7.0710678118654821E-2</v>
      </c>
      <c r="J376" s="73">
        <v>104.07782725504735</v>
      </c>
      <c r="K376" s="137">
        <f t="shared" si="21"/>
        <v>116.09881630300532</v>
      </c>
      <c r="L376" s="41">
        <v>2</v>
      </c>
    </row>
    <row r="377" spans="1:12">
      <c r="A377" s="4" t="s">
        <v>86</v>
      </c>
      <c r="B377" s="21" t="s">
        <v>83</v>
      </c>
      <c r="C377" s="57">
        <v>19</v>
      </c>
      <c r="D377" s="4" t="s">
        <v>53</v>
      </c>
      <c r="E377" s="27">
        <v>14152</v>
      </c>
      <c r="F377" s="27">
        <v>14387</v>
      </c>
      <c r="G377" s="31">
        <f t="shared" si="18"/>
        <v>14269.5</v>
      </c>
      <c r="H377" s="28">
        <v>2.5249999999999999</v>
      </c>
      <c r="I377" s="28">
        <v>7.0710678118653244E-3</v>
      </c>
      <c r="J377" s="73">
        <v>87.596181731007292</v>
      </c>
      <c r="K377" s="137">
        <f t="shared" si="21"/>
        <v>97.713540720938624</v>
      </c>
      <c r="L377" s="41">
        <v>2</v>
      </c>
    </row>
    <row r="378" spans="1:12">
      <c r="A378" s="57" t="s">
        <v>465</v>
      </c>
      <c r="B378" s="68" t="s">
        <v>466</v>
      </c>
      <c r="C378" s="57">
        <v>19</v>
      </c>
      <c r="D378" s="57" t="s">
        <v>22</v>
      </c>
      <c r="E378" s="70">
        <v>12656</v>
      </c>
      <c r="F378" s="70">
        <v>15095</v>
      </c>
      <c r="G378" s="71">
        <f t="shared" si="18"/>
        <v>13875.5</v>
      </c>
      <c r="H378" s="72">
        <v>2.4450000000000003</v>
      </c>
      <c r="I378" s="72">
        <v>6.3639610306789496E-2</v>
      </c>
      <c r="J378" s="73">
        <v>78.741382937850688</v>
      </c>
      <c r="K378" s="137">
        <f t="shared" si="21"/>
        <v>87.83601266717244</v>
      </c>
      <c r="L378" s="41">
        <v>2</v>
      </c>
    </row>
    <row r="379" spans="1:12">
      <c r="A379" s="4" t="s">
        <v>166</v>
      </c>
      <c r="B379" s="21" t="s">
        <v>167</v>
      </c>
      <c r="C379" s="57">
        <v>19</v>
      </c>
      <c r="D379" s="4" t="s">
        <v>22</v>
      </c>
      <c r="E379" s="27">
        <v>13916</v>
      </c>
      <c r="F379" s="27">
        <v>15095</v>
      </c>
      <c r="G379" s="31">
        <f t="shared" si="18"/>
        <v>14505.5</v>
      </c>
      <c r="H379" s="28">
        <v>2.4400000000000004</v>
      </c>
      <c r="I379" s="28">
        <v>1.4142135623730963E-2</v>
      </c>
      <c r="J379" s="73">
        <v>78.209646906560451</v>
      </c>
      <c r="K379" s="137">
        <f t="shared" si="21"/>
        <v>87.242861124268174</v>
      </c>
      <c r="L379" s="41">
        <v>2</v>
      </c>
    </row>
    <row r="380" spans="1:12">
      <c r="A380" s="4" t="s">
        <v>171</v>
      </c>
      <c r="B380" s="21" t="s">
        <v>167</v>
      </c>
      <c r="C380" s="57">
        <v>19</v>
      </c>
      <c r="D380" s="4" t="s">
        <v>22</v>
      </c>
      <c r="E380" s="27">
        <v>13916</v>
      </c>
      <c r="F380" s="27">
        <v>15095</v>
      </c>
      <c r="G380" s="31">
        <f t="shared" si="18"/>
        <v>14505.5</v>
      </c>
      <c r="H380" s="28">
        <v>2.25</v>
      </c>
      <c r="I380" s="28">
        <v>1.4142135623730649E-2</v>
      </c>
      <c r="J380" s="73">
        <v>59.803160306526593</v>
      </c>
      <c r="K380" s="137">
        <f t="shared" si="21"/>
        <v>66.710425321930416</v>
      </c>
      <c r="L380" s="41">
        <v>2</v>
      </c>
    </row>
    <row r="381" spans="1:12">
      <c r="A381" s="4" t="s">
        <v>109</v>
      </c>
      <c r="B381" s="21" t="s">
        <v>83</v>
      </c>
      <c r="C381" s="57">
        <v>19</v>
      </c>
      <c r="D381" s="4" t="s">
        <v>23</v>
      </c>
      <c r="E381" s="27">
        <v>14152</v>
      </c>
      <c r="F381" s="27">
        <v>14387</v>
      </c>
      <c r="G381" s="31">
        <f t="shared" si="18"/>
        <v>14269.5</v>
      </c>
      <c r="H381" s="28">
        <v>2.2450000000000001</v>
      </c>
      <c r="I381" s="28">
        <v>4.9497474683058214E-2</v>
      </c>
      <c r="J381" s="73">
        <v>59.36440278246446</v>
      </c>
      <c r="K381" s="137">
        <f t="shared" si="21"/>
        <v>66.220991303839099</v>
      </c>
      <c r="L381" s="41">
        <v>2</v>
      </c>
    </row>
    <row r="382" spans="1:12">
      <c r="A382" s="4" t="s">
        <v>172</v>
      </c>
      <c r="B382" s="21" t="s">
        <v>167</v>
      </c>
      <c r="C382" s="57">
        <v>19</v>
      </c>
      <c r="D382" s="4" t="s">
        <v>23</v>
      </c>
      <c r="E382" s="27">
        <v>13916</v>
      </c>
      <c r="F382" s="27">
        <v>15095</v>
      </c>
      <c r="G382" s="31">
        <f t="shared" si="18"/>
        <v>14505.5</v>
      </c>
      <c r="H382" s="28">
        <v>2.3633333333333333</v>
      </c>
      <c r="I382" s="28">
        <v>3.5118845842842389E-2</v>
      </c>
      <c r="J382" s="73">
        <v>70.366781177428081</v>
      </c>
      <c r="K382" s="137">
        <f t="shared" si="21"/>
        <v>78.494144403421018</v>
      </c>
      <c r="L382" s="41">
        <v>2</v>
      </c>
    </row>
    <row r="383" spans="1:12">
      <c r="A383" s="57" t="s">
        <v>170</v>
      </c>
      <c r="B383" s="68" t="s">
        <v>167</v>
      </c>
      <c r="C383" s="57">
        <v>19</v>
      </c>
      <c r="D383" s="57" t="s">
        <v>23</v>
      </c>
      <c r="E383" s="70">
        <v>13916</v>
      </c>
      <c r="F383" s="70">
        <v>15095</v>
      </c>
      <c r="G383" s="71">
        <f t="shared" si="18"/>
        <v>14505.5</v>
      </c>
      <c r="H383" s="72">
        <v>2.4300000000000002</v>
      </c>
      <c r="I383" s="72">
        <v>2.8284271247461926E-2</v>
      </c>
      <c r="J383" s="73">
        <v>77.153701348217751</v>
      </c>
      <c r="K383" s="137">
        <f t="shared" si="21"/>
        <v>86.064953853936899</v>
      </c>
      <c r="L383" s="41">
        <v>2</v>
      </c>
    </row>
    <row r="384" spans="1:12">
      <c r="A384" s="4" t="s">
        <v>387</v>
      </c>
      <c r="B384" s="21" t="s">
        <v>167</v>
      </c>
      <c r="C384" s="57">
        <v>19</v>
      </c>
      <c r="D384" s="4" t="s">
        <v>23</v>
      </c>
      <c r="E384" s="27">
        <v>13916</v>
      </c>
      <c r="F384" s="27">
        <v>15095</v>
      </c>
      <c r="G384" s="31">
        <f t="shared" si="18"/>
        <v>14505.5</v>
      </c>
      <c r="H384" s="28">
        <v>2.71</v>
      </c>
      <c r="I384" s="28">
        <v>1.4142135623730963E-2</v>
      </c>
      <c r="J384" s="73">
        <v>110.69508874802516</v>
      </c>
      <c r="K384" s="137">
        <f t="shared" si="21"/>
        <v>123.48037149842206</v>
      </c>
      <c r="L384" s="41">
        <v>2</v>
      </c>
    </row>
    <row r="385" spans="1:12">
      <c r="A385" s="4" t="s">
        <v>234</v>
      </c>
      <c r="B385" s="21" t="s">
        <v>235</v>
      </c>
      <c r="C385" s="54"/>
      <c r="D385" s="4" t="s">
        <v>21</v>
      </c>
      <c r="E385" s="27">
        <v>11010</v>
      </c>
      <c r="F385" s="27">
        <v>11339</v>
      </c>
      <c r="G385" s="31">
        <f t="shared" si="18"/>
        <v>11174.5</v>
      </c>
      <c r="H385" s="28">
        <v>2.5666666666666664</v>
      </c>
      <c r="I385" s="28">
        <v>2.5166114784235735E-2</v>
      </c>
      <c r="J385" s="73">
        <v>92.472574147609677</v>
      </c>
      <c r="K385" s="73">
        <v>92.472574147609677</v>
      </c>
      <c r="L385" s="41">
        <v>1</v>
      </c>
    </row>
    <row r="386" spans="1:12">
      <c r="A386" s="4" t="s">
        <v>236</v>
      </c>
      <c r="B386" s="21" t="s">
        <v>235</v>
      </c>
      <c r="C386" s="54"/>
      <c r="D386" s="4" t="s">
        <v>53</v>
      </c>
      <c r="E386" s="27">
        <v>11010</v>
      </c>
      <c r="F386" s="27">
        <v>11339</v>
      </c>
      <c r="G386" s="31">
        <f t="shared" ref="G386" si="22">AVERAGE(E386:F386)</f>
        <v>11174.5</v>
      </c>
      <c r="H386" s="28">
        <v>2.12</v>
      </c>
      <c r="I386" s="28">
        <v>5.0000000000000044E-2</v>
      </c>
      <c r="J386" s="73">
        <v>49.110199647877536</v>
      </c>
      <c r="K386" s="137">
        <f>J386*1.1155</f>
        <v>54.78242770720739</v>
      </c>
      <c r="L386" s="41">
        <v>2</v>
      </c>
    </row>
    <row r="387" spans="1:12">
      <c r="A387" s="40"/>
      <c r="B387" s="40"/>
      <c r="C387" s="54"/>
      <c r="D387" s="40"/>
      <c r="E387" s="40"/>
      <c r="F387" s="40"/>
      <c r="G387" s="40"/>
    </row>
    <row r="388" spans="1:12">
      <c r="A388"/>
      <c r="B388"/>
      <c r="C388" s="54"/>
      <c r="D388"/>
      <c r="E388"/>
      <c r="F388"/>
      <c r="G388"/>
      <c r="H388"/>
      <c r="I388"/>
      <c r="J388"/>
    </row>
    <row r="389" spans="1:12">
      <c r="A389"/>
      <c r="B389"/>
      <c r="C389" s="54"/>
      <c r="D389"/>
      <c r="E389"/>
      <c r="F389"/>
      <c r="G389"/>
      <c r="H389"/>
      <c r="I389"/>
      <c r="J389"/>
    </row>
    <row r="390" spans="1:12">
      <c r="A390"/>
      <c r="B390"/>
      <c r="C390" s="54"/>
      <c r="D390"/>
      <c r="E390"/>
      <c r="F390"/>
      <c r="G390"/>
      <c r="H390"/>
      <c r="I390"/>
      <c r="J390"/>
    </row>
    <row r="391" spans="1:12">
      <c r="A391"/>
      <c r="B391"/>
      <c r="C391" s="54"/>
      <c r="D391"/>
      <c r="E391"/>
      <c r="F391"/>
      <c r="G391"/>
      <c r="H391"/>
      <c r="I391"/>
      <c r="J391"/>
    </row>
    <row r="392" spans="1:12">
      <c r="A392"/>
      <c r="B392"/>
      <c r="C392" s="54"/>
      <c r="D392"/>
      <c r="E392"/>
      <c r="F392"/>
      <c r="G392"/>
      <c r="H392"/>
      <c r="I392"/>
      <c r="J392"/>
    </row>
    <row r="393" spans="1:12">
      <c r="A393"/>
      <c r="B393"/>
      <c r="C393" s="54"/>
      <c r="D393"/>
      <c r="E393"/>
      <c r="F393"/>
      <c r="G393"/>
      <c r="H393"/>
      <c r="I393"/>
      <c r="J393"/>
    </row>
    <row r="394" spans="1:12">
      <c r="A394"/>
      <c r="B394"/>
      <c r="C394" s="54"/>
      <c r="D394"/>
      <c r="E394"/>
      <c r="F394"/>
      <c r="G394"/>
      <c r="H394"/>
      <c r="I394"/>
      <c r="J394"/>
    </row>
    <row r="395" spans="1:12">
      <c r="A395"/>
      <c r="B395"/>
      <c r="C395" s="54"/>
      <c r="D395"/>
      <c r="E395"/>
      <c r="F395"/>
      <c r="G395"/>
      <c r="H395"/>
      <c r="I395"/>
      <c r="J395"/>
    </row>
    <row r="396" spans="1:12">
      <c r="A396"/>
      <c r="B396"/>
      <c r="C396" s="54"/>
      <c r="D396"/>
      <c r="E396"/>
      <c r="F396"/>
      <c r="G396"/>
      <c r="H396"/>
      <c r="I396"/>
      <c r="J396"/>
    </row>
  </sheetData>
  <sortState ref="A2:L386">
    <sortCondition ref="C2:C386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26" sqref="O26"/>
    </sheetView>
  </sheetViews>
  <sheetFormatPr baseColWidth="10" defaultColWidth="10.6640625" defaultRowHeight="15" x14ac:dyDescent="0"/>
  <cols>
    <col min="1" max="1" width="10.6640625" style="135"/>
    <col min="4" max="4" width="11.83203125" style="136" customWidth="1"/>
    <col min="6" max="6" width="9.5" customWidth="1"/>
    <col min="10" max="10" width="11.6640625" customWidth="1"/>
    <col min="11" max="11" width="12.5" customWidth="1"/>
    <col min="12" max="12" width="12" customWidth="1"/>
  </cols>
  <sheetData>
    <row r="1" spans="1:12" s="38" customFormat="1" ht="63">
      <c r="A1" s="140" t="s">
        <v>582</v>
      </c>
      <c r="B1" s="125" t="s">
        <v>583</v>
      </c>
      <c r="C1" s="127" t="s">
        <v>49</v>
      </c>
      <c r="D1" s="132" t="s">
        <v>584</v>
      </c>
      <c r="E1" s="128" t="s">
        <v>592</v>
      </c>
      <c r="F1" s="132" t="s">
        <v>585</v>
      </c>
      <c r="G1" s="132" t="s">
        <v>586</v>
      </c>
      <c r="H1" s="128" t="s">
        <v>587</v>
      </c>
      <c r="I1" s="128" t="s">
        <v>588</v>
      </c>
      <c r="J1" s="132" t="s">
        <v>589</v>
      </c>
      <c r="K1" s="128" t="s">
        <v>590</v>
      </c>
      <c r="L1" s="128" t="s">
        <v>591</v>
      </c>
    </row>
    <row r="2" spans="1:12">
      <c r="A2" s="101">
        <v>729</v>
      </c>
      <c r="B2" s="112">
        <v>1</v>
      </c>
      <c r="C2" s="112">
        <v>18</v>
      </c>
      <c r="D2" s="53">
        <v>3.2545455000000001E-2</v>
      </c>
      <c r="E2" s="90">
        <v>0.401332619</v>
      </c>
      <c r="F2" s="53">
        <v>83.9</v>
      </c>
      <c r="G2" s="53">
        <v>82</v>
      </c>
      <c r="H2" s="90">
        <v>0.13</v>
      </c>
      <c r="I2" s="90">
        <v>-0.83</v>
      </c>
      <c r="J2" s="137">
        <v>87.844399999999993</v>
      </c>
      <c r="K2" s="139">
        <v>21.53586</v>
      </c>
      <c r="L2" s="139">
        <v>5.0760500000000004</v>
      </c>
    </row>
    <row r="3" spans="1:12">
      <c r="A3" s="101">
        <v>2116.5</v>
      </c>
      <c r="B3" s="112">
        <v>2</v>
      </c>
      <c r="C3" s="112">
        <v>22</v>
      </c>
      <c r="D3" s="53">
        <v>1.171984127</v>
      </c>
      <c r="E3" s="90">
        <v>0.41466520400000001</v>
      </c>
      <c r="F3" s="53">
        <v>83</v>
      </c>
      <c r="G3" s="53">
        <v>82.95</v>
      </c>
      <c r="H3" s="90">
        <v>0.32</v>
      </c>
      <c r="I3" s="90">
        <v>-0.17</v>
      </c>
      <c r="J3" s="137">
        <v>88.05</v>
      </c>
      <c r="K3" s="139">
        <v>19.33681</v>
      </c>
      <c r="L3" s="139">
        <v>4.1226200000000004</v>
      </c>
    </row>
    <row r="4" spans="1:12" s="58" customFormat="1">
      <c r="A4" s="101">
        <v>3763</v>
      </c>
      <c r="B4" s="112">
        <v>3</v>
      </c>
      <c r="C4" s="112">
        <v>7</v>
      </c>
      <c r="D4" s="73">
        <v>1.3975</v>
      </c>
      <c r="E4" s="72">
        <v>0.609954993</v>
      </c>
      <c r="F4" s="73">
        <v>86.8</v>
      </c>
      <c r="G4" s="73">
        <v>86.5</v>
      </c>
      <c r="H4" s="72">
        <v>-0.08</v>
      </c>
      <c r="I4" s="72">
        <v>-0.98</v>
      </c>
      <c r="J4" s="141">
        <v>91.257099999999994</v>
      </c>
      <c r="K4" s="142">
        <v>10.080819999999999</v>
      </c>
      <c r="L4" s="142">
        <v>3.81019</v>
      </c>
    </row>
    <row r="5" spans="1:12">
      <c r="A5" s="101">
        <v>5080.5</v>
      </c>
      <c r="B5" s="112">
        <v>4</v>
      </c>
      <c r="C5" s="112">
        <v>15</v>
      </c>
      <c r="D5" s="53">
        <v>1.1000000000000001</v>
      </c>
      <c r="E5" s="90">
        <v>0.617703365</v>
      </c>
      <c r="F5" s="53">
        <v>77.7</v>
      </c>
      <c r="G5" s="53">
        <v>76.099999999999994</v>
      </c>
      <c r="H5" s="90">
        <v>-0.16</v>
      </c>
      <c r="I5" s="90">
        <v>1.59</v>
      </c>
      <c r="J5" s="137">
        <v>82.578599999999994</v>
      </c>
      <c r="K5" s="139">
        <v>19.87396</v>
      </c>
      <c r="L5" s="139">
        <v>5.3115399999999999</v>
      </c>
    </row>
    <row r="6" spans="1:12">
      <c r="A6" s="101">
        <v>5739.5</v>
      </c>
      <c r="B6" s="112">
        <v>5</v>
      </c>
      <c r="C6" s="112">
        <v>20</v>
      </c>
      <c r="D6" s="53">
        <v>1.2170454550000001</v>
      </c>
      <c r="E6" s="90">
        <v>0.402200803</v>
      </c>
      <c r="F6" s="53">
        <v>85.1</v>
      </c>
      <c r="G6" s="53">
        <v>83.1</v>
      </c>
      <c r="H6" s="90">
        <v>0.41</v>
      </c>
      <c r="I6" s="90">
        <v>-1.1200000000000001</v>
      </c>
      <c r="J6" s="137">
        <v>88.364999999999995</v>
      </c>
      <c r="K6" s="139">
        <v>13.54673</v>
      </c>
      <c r="L6" s="139">
        <v>3.0291399999999999</v>
      </c>
    </row>
    <row r="7" spans="1:12">
      <c r="A7" s="101">
        <v>6233.5</v>
      </c>
      <c r="B7" s="112">
        <v>6</v>
      </c>
      <c r="C7" s="112">
        <v>25</v>
      </c>
      <c r="D7" s="53">
        <v>0.90047619000000001</v>
      </c>
      <c r="E7" s="90">
        <v>0.165905883</v>
      </c>
      <c r="F7" s="53">
        <v>85.3</v>
      </c>
      <c r="G7" s="53">
        <v>83.1</v>
      </c>
      <c r="H7" s="90">
        <v>0.34</v>
      </c>
      <c r="I7" s="90">
        <v>0.38</v>
      </c>
      <c r="J7" s="137">
        <v>88.444000000000003</v>
      </c>
      <c r="K7" s="139">
        <v>16.294170000000001</v>
      </c>
      <c r="L7" s="139">
        <v>3.2588300000000001</v>
      </c>
    </row>
    <row r="8" spans="1:12">
      <c r="A8" s="101">
        <v>6563</v>
      </c>
      <c r="B8" s="112">
        <v>7</v>
      </c>
      <c r="C8" s="112">
        <v>28</v>
      </c>
      <c r="D8" s="53">
        <v>0.86952381000000001</v>
      </c>
      <c r="E8" s="90">
        <v>0.15714567099999999</v>
      </c>
      <c r="F8" s="53">
        <v>88.9</v>
      </c>
      <c r="G8" s="53">
        <v>86.75</v>
      </c>
      <c r="H8" s="90">
        <v>0.42</v>
      </c>
      <c r="I8" s="90">
        <v>0.62</v>
      </c>
      <c r="J8" s="137">
        <v>91.632099999999994</v>
      </c>
      <c r="K8" s="139">
        <v>15.66071</v>
      </c>
      <c r="L8" s="139">
        <v>2.9596</v>
      </c>
    </row>
    <row r="9" spans="1:12">
      <c r="A9" s="101">
        <v>7222</v>
      </c>
      <c r="B9" s="112">
        <v>8</v>
      </c>
      <c r="C9" s="112">
        <v>21</v>
      </c>
      <c r="D9" s="53">
        <v>1.6016949149999999</v>
      </c>
      <c r="E9" s="90">
        <v>0.70332989400000001</v>
      </c>
      <c r="F9" s="53">
        <v>82.1</v>
      </c>
      <c r="G9" s="53">
        <v>78.599999999999994</v>
      </c>
      <c r="H9" s="90">
        <v>0.76</v>
      </c>
      <c r="I9" s="90">
        <v>0.25</v>
      </c>
      <c r="J9" s="137">
        <v>83.6952</v>
      </c>
      <c r="K9" s="139">
        <v>15.95476</v>
      </c>
      <c r="L9" s="139">
        <v>3.4816099999999999</v>
      </c>
    </row>
    <row r="10" spans="1:12">
      <c r="A10" s="101">
        <v>7880.5</v>
      </c>
      <c r="B10" s="112">
        <v>9</v>
      </c>
      <c r="C10" s="112">
        <v>19</v>
      </c>
      <c r="D10" s="53">
        <v>2.5716666670000001</v>
      </c>
      <c r="E10" s="90">
        <v>0.38760577299999999</v>
      </c>
      <c r="F10" s="53">
        <v>82.4</v>
      </c>
      <c r="G10" s="53">
        <v>81.400000000000006</v>
      </c>
      <c r="H10" s="90">
        <v>-0.25</v>
      </c>
      <c r="I10" s="90">
        <v>0.43</v>
      </c>
      <c r="J10" s="137">
        <v>85.5</v>
      </c>
      <c r="K10" s="139">
        <v>19.384640000000001</v>
      </c>
      <c r="L10" s="139">
        <v>4.4471400000000001</v>
      </c>
    </row>
    <row r="11" spans="1:12">
      <c r="A11" s="101">
        <v>8210</v>
      </c>
      <c r="B11" s="112">
        <v>10</v>
      </c>
      <c r="C11" s="112">
        <v>17</v>
      </c>
      <c r="D11" s="53">
        <v>0.152777778</v>
      </c>
      <c r="E11" s="90">
        <v>0.77206221600000002</v>
      </c>
      <c r="F11" s="53">
        <v>85.5</v>
      </c>
      <c r="G11" s="53">
        <v>84.95</v>
      </c>
      <c r="H11" s="90">
        <v>0.23</v>
      </c>
      <c r="I11" s="90">
        <v>-0.98</v>
      </c>
      <c r="J11" s="137">
        <v>89.743799999999993</v>
      </c>
      <c r="K11" s="139">
        <v>15.941850000000001</v>
      </c>
      <c r="L11" s="139">
        <v>3.9854599999999998</v>
      </c>
    </row>
    <row r="12" spans="1:12">
      <c r="A12" s="101">
        <v>8868.5</v>
      </c>
      <c r="B12" s="112">
        <v>11</v>
      </c>
      <c r="C12" s="112">
        <v>16</v>
      </c>
      <c r="D12" s="53">
        <v>2.0376470590000002</v>
      </c>
      <c r="E12" s="90">
        <v>0.172174672</v>
      </c>
      <c r="F12" s="53">
        <v>82.9</v>
      </c>
      <c r="G12" s="53">
        <v>83.1</v>
      </c>
      <c r="H12" s="90">
        <v>0.23</v>
      </c>
      <c r="I12" s="90">
        <v>-0.35</v>
      </c>
      <c r="J12" s="137">
        <v>89.406300000000002</v>
      </c>
      <c r="K12" s="139">
        <v>20.93881</v>
      </c>
      <c r="L12" s="139">
        <v>5.2347000000000001</v>
      </c>
    </row>
    <row r="13" spans="1:12">
      <c r="A13" s="101">
        <v>9198</v>
      </c>
      <c r="B13" s="112">
        <v>12</v>
      </c>
      <c r="C13" s="104">
        <v>22</v>
      </c>
      <c r="D13" s="53">
        <v>1.728823529</v>
      </c>
      <c r="E13" s="90">
        <v>0.25663403800000001</v>
      </c>
      <c r="F13" s="53">
        <v>75.2</v>
      </c>
      <c r="G13" s="53">
        <v>70.25</v>
      </c>
      <c r="H13" s="90">
        <v>0.96</v>
      </c>
      <c r="I13" s="90">
        <v>0.24</v>
      </c>
      <c r="J13" s="137">
        <v>81.427300000000002</v>
      </c>
      <c r="K13" s="139">
        <v>17.827970000000001</v>
      </c>
      <c r="L13" s="139">
        <v>3.8009400000000002</v>
      </c>
    </row>
    <row r="14" spans="1:12">
      <c r="A14" s="101">
        <v>9527.5</v>
      </c>
      <c r="B14" s="112">
        <v>13</v>
      </c>
      <c r="C14" s="104">
        <v>22</v>
      </c>
      <c r="D14" s="53">
        <v>1.401333333</v>
      </c>
      <c r="E14" s="90">
        <v>0.26098348799999999</v>
      </c>
      <c r="F14" s="53">
        <v>84.8</v>
      </c>
      <c r="G14" s="53">
        <v>86.45</v>
      </c>
      <c r="H14" s="90">
        <v>-0.21</v>
      </c>
      <c r="I14" s="90">
        <v>-0.28999999999999998</v>
      </c>
      <c r="J14" s="137">
        <v>87.663600000000002</v>
      </c>
      <c r="K14" s="139">
        <v>14.46729</v>
      </c>
      <c r="L14" s="139">
        <v>3.0844399999999998</v>
      </c>
    </row>
    <row r="15" spans="1:12">
      <c r="A15" s="101">
        <v>9856.5</v>
      </c>
      <c r="B15" s="112">
        <v>14</v>
      </c>
      <c r="C15" s="104">
        <v>22</v>
      </c>
      <c r="D15" s="53">
        <v>1.438571429</v>
      </c>
      <c r="E15" s="90">
        <v>0.29157020900000002</v>
      </c>
      <c r="F15" s="53">
        <v>84.4</v>
      </c>
      <c r="G15" s="53">
        <v>87.9</v>
      </c>
      <c r="H15" s="90">
        <v>-0.24</v>
      </c>
      <c r="I15" s="90">
        <v>-1.1200000000000001</v>
      </c>
      <c r="J15" s="137">
        <v>88.340900000000005</v>
      </c>
      <c r="K15" s="139">
        <v>17.823329999999999</v>
      </c>
      <c r="L15" s="139">
        <v>3.7999499999999999</v>
      </c>
    </row>
    <row r="16" spans="1:12">
      <c r="A16" s="101">
        <v>10186</v>
      </c>
      <c r="B16" s="112">
        <v>15</v>
      </c>
      <c r="C16" s="104">
        <v>46</v>
      </c>
      <c r="D16" s="53">
        <v>0.55000000000000004</v>
      </c>
      <c r="E16" s="90">
        <v>0.61955467900000005</v>
      </c>
      <c r="F16" s="53">
        <v>84.6</v>
      </c>
      <c r="G16" s="53">
        <v>85.05</v>
      </c>
      <c r="H16" s="90">
        <v>0.01</v>
      </c>
      <c r="I16" s="90">
        <v>-0.2</v>
      </c>
      <c r="J16" s="137">
        <v>87.506500000000003</v>
      </c>
      <c r="K16" s="139">
        <v>16.626650000000001</v>
      </c>
      <c r="L16" s="139">
        <v>2.45147</v>
      </c>
    </row>
    <row r="17" spans="1:12">
      <c r="A17" s="101">
        <v>10680.5</v>
      </c>
      <c r="B17" s="112">
        <v>16</v>
      </c>
      <c r="C17" s="104">
        <v>26</v>
      </c>
      <c r="D17" s="53">
        <v>-2.1704255319999999</v>
      </c>
      <c r="E17" s="90">
        <v>0.96993715000000003</v>
      </c>
      <c r="F17" s="53">
        <v>83.9</v>
      </c>
      <c r="G17" s="53">
        <v>88.15</v>
      </c>
      <c r="H17" s="90">
        <v>-0.6</v>
      </c>
      <c r="I17" s="90">
        <v>0.45</v>
      </c>
      <c r="J17" s="137">
        <v>87.7654</v>
      </c>
      <c r="K17" s="139">
        <v>19.199960000000001</v>
      </c>
      <c r="L17" s="139">
        <v>3.7654200000000002</v>
      </c>
    </row>
    <row r="18" spans="1:12" s="58" customFormat="1">
      <c r="A18" s="101">
        <v>12359</v>
      </c>
      <c r="B18" s="112">
        <v>17</v>
      </c>
      <c r="C18" s="104">
        <v>7</v>
      </c>
      <c r="D18" s="73">
        <v>-15.282500000000001</v>
      </c>
      <c r="E18" s="72">
        <v>2.3228880680000001</v>
      </c>
      <c r="F18" s="73">
        <v>77.599999999999994</v>
      </c>
      <c r="G18" s="73">
        <v>74</v>
      </c>
      <c r="H18" s="72">
        <v>0.52</v>
      </c>
      <c r="I18" s="72">
        <v>-0.64</v>
      </c>
      <c r="J18" s="141">
        <v>84.028599999999997</v>
      </c>
      <c r="K18" s="142">
        <v>20.446169999999999</v>
      </c>
      <c r="L18" s="142">
        <v>7.7279200000000001</v>
      </c>
    </row>
    <row r="19" spans="1:12">
      <c r="A19" s="101">
        <v>13381.5</v>
      </c>
      <c r="B19" s="112">
        <v>18</v>
      </c>
      <c r="C19" s="104">
        <v>15</v>
      </c>
      <c r="D19" s="53">
        <v>-9.9611450379999997</v>
      </c>
      <c r="E19" s="90">
        <v>5.0037700620000001</v>
      </c>
      <c r="F19" s="53">
        <v>71.2</v>
      </c>
      <c r="G19" s="53">
        <v>72.099999999999994</v>
      </c>
      <c r="H19" s="90">
        <v>0.66</v>
      </c>
      <c r="I19" s="90">
        <v>1.27</v>
      </c>
      <c r="J19" s="137">
        <v>75.724999999999994</v>
      </c>
      <c r="K19" s="139">
        <v>15.68932</v>
      </c>
      <c r="L19" s="139">
        <v>4.5291199999999998</v>
      </c>
    </row>
    <row r="20" spans="1:12">
      <c r="A20" s="101">
        <v>14505</v>
      </c>
      <c r="B20" s="112">
        <v>19</v>
      </c>
      <c r="C20" s="112">
        <v>14</v>
      </c>
      <c r="D20" s="53">
        <v>-6.4907547169999997</v>
      </c>
      <c r="E20" s="90">
        <v>4.469230638</v>
      </c>
      <c r="F20" s="53">
        <v>82.8</v>
      </c>
      <c r="G20" s="53">
        <v>87</v>
      </c>
      <c r="H20" s="90">
        <v>-0.09</v>
      </c>
      <c r="I20" s="90">
        <v>-1.05</v>
      </c>
      <c r="J20" s="137">
        <v>88.013300000000001</v>
      </c>
      <c r="K20" s="139">
        <v>17.532779999999999</v>
      </c>
      <c r="L20" s="139">
        <v>4.5269399999999997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Sigmodon-raw data</vt:lpstr>
      <vt:lpstr>Metadata</vt:lpstr>
      <vt:lpstr>Data summarized by levels</vt:lpstr>
      <vt:lpstr>Mass by Bins</vt:lpstr>
      <vt:lpstr>Data for analyses</vt:lpstr>
      <vt:lpstr>Sheet2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Smith</cp:lastModifiedBy>
  <dcterms:created xsi:type="dcterms:W3CDTF">2014-10-05T18:34:05Z</dcterms:created>
  <dcterms:modified xsi:type="dcterms:W3CDTF">2016-07-14T00:07:05Z</dcterms:modified>
</cp:coreProperties>
</file>