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Handle speech signal\thongKe\"/>
    </mc:Choice>
  </mc:AlternateContent>
  <xr:revisionPtr revIDLastSave="0" documentId="13_ncr:1_{6A14A487-6366-491E-AADC-AAD147F3DA4A}" xr6:coauthVersionLast="47" xr6:coauthVersionMax="47" xr10:uidLastSave="{00000000-0000-0000-0000-000000000000}"/>
  <bookViews>
    <workbookView xWindow="-110" yWindow="-110" windowWidth="19420" windowHeight="10420" activeTab="1" xr2:uid="{4B47E6B4-FF19-4334-8229-3A9AFBCD530A}"/>
  </bookViews>
  <sheets>
    <sheet name="Studio" sheetId="1" r:id="rId1"/>
    <sheet name="Ph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2" l="1"/>
  <c r="R22" i="2"/>
  <c r="P22" i="2"/>
  <c r="O22" i="2"/>
  <c r="N22" i="2"/>
  <c r="M22" i="2"/>
  <c r="L22" i="2"/>
  <c r="T21" i="2"/>
  <c r="R21" i="2"/>
  <c r="P21" i="2"/>
  <c r="O21" i="2"/>
  <c r="N21" i="2"/>
  <c r="M21" i="2"/>
  <c r="L21" i="2"/>
  <c r="Q9" i="2"/>
  <c r="Q8" i="2"/>
  <c r="Q7" i="2"/>
  <c r="M9" i="2"/>
  <c r="M8" i="2"/>
  <c r="M7" i="2"/>
  <c r="P4" i="2"/>
  <c r="P3" i="2"/>
  <c r="R4" i="2"/>
  <c r="R3" i="2"/>
  <c r="N4" i="2"/>
  <c r="N3" i="2"/>
  <c r="R9" i="1"/>
  <c r="R8" i="1"/>
  <c r="R7" i="1"/>
  <c r="M9" i="1"/>
  <c r="M8" i="1"/>
  <c r="M7" i="1"/>
  <c r="N4" i="1"/>
  <c r="N3" i="1"/>
  <c r="Q4" i="1"/>
  <c r="Q3" i="1"/>
  <c r="S4" i="1"/>
  <c r="S3" i="1"/>
  <c r="D102" i="1"/>
  <c r="B105" i="1" s="1"/>
  <c r="B107" i="1" s="1"/>
  <c r="L4" i="2"/>
  <c r="L3" i="2"/>
  <c r="L4" i="1"/>
  <c r="L3" i="1"/>
  <c r="G152" i="2"/>
  <c r="B152" i="2"/>
  <c r="G151" i="2"/>
  <c r="G150" i="2"/>
  <c r="B151" i="2"/>
  <c r="B150" i="2"/>
  <c r="G107" i="1"/>
  <c r="G106" i="1"/>
  <c r="G105" i="1"/>
  <c r="B106" i="1"/>
  <c r="I147" i="2"/>
  <c r="I146" i="2"/>
  <c r="D147" i="2"/>
  <c r="D146" i="2"/>
  <c r="I103" i="1"/>
  <c r="I102" i="1"/>
  <c r="D103" i="1"/>
  <c r="G147" i="2"/>
  <c r="G146" i="2"/>
  <c r="B147" i="2"/>
  <c r="B146" i="2"/>
  <c r="B103" i="1"/>
  <c r="G103" i="1"/>
  <c r="G102" i="1"/>
  <c r="B102" i="1"/>
  <c r="D41" i="1"/>
  <c r="D3" i="1"/>
  <c r="I3" i="1"/>
  <c r="D4" i="1"/>
  <c r="I4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D35" i="1"/>
  <c r="I35" i="1"/>
  <c r="D36" i="1"/>
  <c r="I36" i="1"/>
  <c r="D37" i="1"/>
  <c r="I37" i="1"/>
  <c r="D38" i="1"/>
  <c r="I38" i="1"/>
  <c r="D39" i="1"/>
  <c r="I39" i="1"/>
  <c r="D40" i="1"/>
  <c r="I40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D51" i="1"/>
  <c r="I51" i="1"/>
  <c r="D52" i="1"/>
  <c r="I52" i="1"/>
  <c r="D53" i="1"/>
  <c r="I53" i="1"/>
  <c r="D54" i="1"/>
  <c r="I54" i="1"/>
  <c r="D55" i="1"/>
  <c r="I55" i="1"/>
  <c r="D56" i="1"/>
  <c r="I56" i="1"/>
  <c r="D57" i="1"/>
  <c r="I57" i="1"/>
  <c r="D58" i="1"/>
  <c r="I58" i="1"/>
  <c r="D59" i="1"/>
  <c r="I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D68" i="1"/>
  <c r="I68" i="1"/>
  <c r="D69" i="1"/>
  <c r="I69" i="1"/>
  <c r="D70" i="1"/>
  <c r="I70" i="1"/>
  <c r="D71" i="1"/>
  <c r="I71" i="1"/>
  <c r="D72" i="1"/>
  <c r="I72" i="1"/>
  <c r="D73" i="1"/>
  <c r="I73" i="1"/>
  <c r="D74" i="1"/>
  <c r="I74" i="1"/>
  <c r="D75" i="1"/>
  <c r="I75" i="1"/>
  <c r="D76" i="1"/>
  <c r="I76" i="1"/>
  <c r="D77" i="1"/>
  <c r="I77" i="1"/>
  <c r="D78" i="1"/>
  <c r="I78" i="1"/>
  <c r="D79" i="1"/>
  <c r="I79" i="1"/>
  <c r="D80" i="1"/>
  <c r="I80" i="1"/>
  <c r="D81" i="1"/>
  <c r="I81" i="1"/>
  <c r="D82" i="1"/>
  <c r="I82" i="1"/>
  <c r="D83" i="1"/>
  <c r="I83" i="1"/>
  <c r="D84" i="1"/>
  <c r="I84" i="1"/>
  <c r="D85" i="1"/>
  <c r="I85" i="1"/>
  <c r="D86" i="1"/>
  <c r="I86" i="1"/>
  <c r="D87" i="1"/>
  <c r="I87" i="1"/>
  <c r="D88" i="1"/>
  <c r="I88" i="1"/>
  <c r="D89" i="1"/>
  <c r="I89" i="1"/>
  <c r="D90" i="1"/>
  <c r="I90" i="1"/>
  <c r="D91" i="1"/>
  <c r="I91" i="1"/>
  <c r="D92" i="1"/>
  <c r="I92" i="1"/>
  <c r="D93" i="1"/>
  <c r="I93" i="1"/>
  <c r="D94" i="1"/>
  <c r="D95" i="1"/>
  <c r="D96" i="1"/>
  <c r="D97" i="1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D110" i="2"/>
  <c r="I109" i="2"/>
  <c r="D109" i="2"/>
  <c r="I108" i="2"/>
  <c r="D108" i="2"/>
  <c r="I107" i="2"/>
  <c r="D107" i="2"/>
  <c r="I106" i="2"/>
  <c r="D106" i="2"/>
  <c r="I105" i="2"/>
  <c r="D105" i="2"/>
  <c r="I104" i="2"/>
  <c r="D104" i="2"/>
  <c r="I103" i="2"/>
  <c r="D103" i="2"/>
  <c r="I102" i="2"/>
  <c r="D102" i="2"/>
  <c r="I101" i="2"/>
  <c r="D101" i="2"/>
  <c r="I100" i="2"/>
  <c r="D100" i="2"/>
  <c r="I99" i="2"/>
  <c r="D99" i="2"/>
  <c r="I98" i="2"/>
  <c r="D98" i="2"/>
  <c r="I97" i="2"/>
  <c r="D97" i="2"/>
  <c r="I96" i="2"/>
  <c r="D96" i="2"/>
  <c r="I95" i="2"/>
  <c r="D95" i="2"/>
  <c r="I94" i="2"/>
  <c r="D94" i="2"/>
  <c r="I93" i="2"/>
  <c r="D93" i="2"/>
  <c r="I92" i="2"/>
  <c r="D92" i="2"/>
  <c r="I91" i="2"/>
  <c r="D91" i="2"/>
  <c r="I90" i="2"/>
  <c r="D90" i="2"/>
  <c r="I89" i="2"/>
  <c r="D89" i="2"/>
  <c r="I88" i="2"/>
  <c r="D88" i="2"/>
  <c r="I87" i="2"/>
  <c r="D87" i="2"/>
  <c r="I86" i="2"/>
  <c r="D86" i="2"/>
  <c r="I85" i="2"/>
  <c r="D85" i="2"/>
  <c r="I84" i="2"/>
  <c r="D84" i="2"/>
  <c r="I83" i="2"/>
  <c r="D83" i="2"/>
  <c r="I82" i="2"/>
  <c r="D82" i="2"/>
  <c r="I81" i="2"/>
  <c r="D81" i="2"/>
  <c r="I80" i="2"/>
  <c r="D80" i="2"/>
  <c r="I79" i="2"/>
  <c r="D79" i="2"/>
  <c r="I78" i="2"/>
  <c r="D78" i="2"/>
  <c r="I77" i="2"/>
  <c r="D77" i="2"/>
  <c r="I76" i="2"/>
  <c r="D76" i="2"/>
  <c r="I75" i="2"/>
  <c r="D75" i="2"/>
  <c r="I74" i="2"/>
  <c r="D74" i="2"/>
  <c r="I73" i="2"/>
  <c r="D73" i="2"/>
  <c r="I72" i="2"/>
  <c r="D72" i="2"/>
  <c r="I71" i="2"/>
  <c r="D71" i="2"/>
  <c r="I70" i="2"/>
  <c r="D70" i="2"/>
  <c r="I69" i="2"/>
  <c r="D69" i="2"/>
  <c r="I68" i="2"/>
  <c r="D68" i="2"/>
  <c r="I67" i="2"/>
  <c r="D67" i="2"/>
  <c r="I66" i="2"/>
  <c r="D66" i="2"/>
  <c r="I65" i="2"/>
  <c r="D65" i="2"/>
  <c r="I64" i="2"/>
  <c r="D64" i="2"/>
  <c r="I63" i="2"/>
  <c r="D63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7" i="2"/>
  <c r="D27" i="2"/>
  <c r="I26" i="2"/>
  <c r="D26" i="2"/>
  <c r="I25" i="2"/>
  <c r="D25" i="2"/>
  <c r="I24" i="2"/>
  <c r="D24" i="2"/>
  <c r="I23" i="2"/>
  <c r="D23" i="2"/>
  <c r="I22" i="2"/>
  <c r="D22" i="2"/>
  <c r="I21" i="2"/>
  <c r="D21" i="2"/>
  <c r="I20" i="2"/>
  <c r="D20" i="2"/>
  <c r="I19" i="2"/>
  <c r="D19" i="2"/>
  <c r="I18" i="2"/>
  <c r="D18" i="2"/>
  <c r="I17" i="2"/>
  <c r="D17" i="2"/>
  <c r="I16" i="2"/>
  <c r="D16" i="2"/>
  <c r="I15" i="2"/>
  <c r="D15" i="2"/>
  <c r="I14" i="2"/>
  <c r="D14" i="2"/>
  <c r="I13" i="2"/>
  <c r="D13" i="2"/>
  <c r="I12" i="2"/>
  <c r="D12" i="2"/>
  <c r="I11" i="2"/>
  <c r="D11" i="2"/>
  <c r="I10" i="2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</calcChain>
</file>

<file path=xl/sharedStrings.xml><?xml version="1.0" encoding="utf-8"?>
<sst xmlns="http://schemas.openxmlformats.org/spreadsheetml/2006/main" count="516" uniqueCount="36">
  <si>
    <t>Studio_female</t>
  </si>
  <si>
    <t>Max</t>
  </si>
  <si>
    <t>lowest mimimum</t>
  </si>
  <si>
    <t>Studio_male</t>
  </si>
  <si>
    <t>Phone_female</t>
  </si>
  <si>
    <t>Phone_male</t>
  </si>
  <si>
    <t>region</t>
  </si>
  <si>
    <t>min/max</t>
  </si>
  <si>
    <t>Si</t>
  </si>
  <si>
    <t>Unv</t>
  </si>
  <si>
    <t>V</t>
  </si>
  <si>
    <t>Voice</t>
  </si>
  <si>
    <t xml:space="preserve">Voice </t>
  </si>
  <si>
    <t>0.29 - &gt; 0.3</t>
  </si>
  <si>
    <t>0.28 -&gt; 0.36( chọn 0.3)</t>
  </si>
  <si>
    <t>0.28 -&gt; 0.38(chọn 0.3)</t>
  </si>
  <si>
    <t>0.3 -&gt; 0.38(chọn 0.3)</t>
  </si>
  <si>
    <t>meanV</t>
  </si>
  <si>
    <t>meanUv</t>
  </si>
  <si>
    <t>stdV</t>
  </si>
  <si>
    <t>stdUv</t>
  </si>
  <si>
    <t>meanU</t>
  </si>
  <si>
    <t>Studio female</t>
  </si>
  <si>
    <t>stdU</t>
  </si>
  <si>
    <t>meanV + stdV</t>
  </si>
  <si>
    <t>meanU - stdU</t>
  </si>
  <si>
    <t>Studio male</t>
  </si>
  <si>
    <t>Phone female</t>
  </si>
  <si>
    <t>Phone male</t>
  </si>
  <si>
    <t xml:space="preserve">    </t>
  </si>
  <si>
    <t xml:space="preserve">meanU </t>
  </si>
  <si>
    <t>average</t>
  </si>
  <si>
    <t>Phone_F1</t>
  </si>
  <si>
    <t>Phone_M1</t>
  </si>
  <si>
    <t>Studio_F1</t>
  </si>
  <si>
    <t>Studio_M1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</si>
</sst>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0D-5A8E-4793-A983-56FBF19A73A6}">
  <dimension ref="A1:S143"/>
  <sheetViews>
    <sheetView topLeftCell="C1" zoomScaleNormal="100" workbookViewId="0">
      <selection activeCell="L3" sqref="L3"/>
    </sheetView>
  </sheetViews>
  <sheetFormatPr defaultRowHeight="14" x14ac:dyDescent="0.3"/>
  <sheetData>
    <row r="1" spans="1:19" x14ac:dyDescent="0.3">
      <c r="A1" s="8" t="s">
        <v>0</v>
      </c>
      <c r="B1" s="8"/>
      <c r="C1" s="8"/>
      <c r="D1" s="8"/>
      <c r="E1" s="1"/>
      <c r="F1" s="8" t="s">
        <v>3</v>
      </c>
      <c r="G1" s="8"/>
      <c r="H1" s="8"/>
      <c r="I1" s="8"/>
      <c r="K1" s="1"/>
      <c r="L1" s="1"/>
      <c r="M1" s="1"/>
      <c r="N1" s="1"/>
      <c r="P1" s="1"/>
      <c r="Q1" s="1"/>
      <c r="R1" s="1"/>
      <c r="S1" s="1"/>
    </row>
    <row r="2" spans="1:19" ht="28" x14ac:dyDescent="0.3">
      <c r="A2" s="2" t="s">
        <v>1</v>
      </c>
      <c r="B2" s="4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9" t="s">
        <v>22</v>
      </c>
      <c r="L2" s="9"/>
      <c r="M2" s="1"/>
      <c r="N2" s="1"/>
      <c r="P2" s="9" t="s">
        <v>26</v>
      </c>
      <c r="Q2" s="9"/>
      <c r="R2" s="1"/>
      <c r="S2" s="1"/>
    </row>
    <row r="3" spans="1:19" x14ac:dyDescent="0.3">
      <c r="A3">
        <v>2.7000000000000001E-3</v>
      </c>
      <c r="B3">
        <v>1.1999999999999999E-3</v>
      </c>
      <c r="C3" s="5" t="s">
        <v>8</v>
      </c>
      <c r="D3">
        <f xml:space="preserve"> B3/A3</f>
        <v>0.44444444444444436</v>
      </c>
      <c r="F3">
        <v>1E-4</v>
      </c>
      <c r="G3">
        <v>1E-4</v>
      </c>
      <c r="H3" s="2" t="s">
        <v>8</v>
      </c>
      <c r="I3">
        <f xml:space="preserve"> G3 / F3</f>
        <v>1</v>
      </c>
      <c r="K3" s="1" t="s">
        <v>17</v>
      </c>
      <c r="L3" s="1">
        <f xml:space="preserve"> AVERAGE(D26:D38,D41:D42,D45:D56,D59:D60,D62:D64,D68:D73)</f>
        <v>0.18740956856721411</v>
      </c>
      <c r="M3" s="1" t="s">
        <v>19</v>
      </c>
      <c r="N3" s="1">
        <f xml:space="preserve"> _xlfn.VAR.S(D26:D37,D38,D41:D42,D45:D56,D59:D60,D62:D64,D68:D73)</f>
        <v>1.5364978406958604E-2</v>
      </c>
      <c r="P3" s="1" t="s">
        <v>17</v>
      </c>
      <c r="Q3" s="1">
        <f xml:space="preserve"> AVERAGE(I34:I44,I47:I55,I58:I61,I64:I70)</f>
        <v>0.22743816449276941</v>
      </c>
      <c r="R3" s="1" t="s">
        <v>19</v>
      </c>
      <c r="S3" s="1">
        <f xml:space="preserve"> _xlfn.VAR.S(I34:I44,I47:I55,I58:I61,I64:I70)</f>
        <v>1.0889349371992619E-2</v>
      </c>
    </row>
    <row r="4" spans="1:19" x14ac:dyDescent="0.3">
      <c r="A4">
        <v>1.8E-3</v>
      </c>
      <c r="B4">
        <v>6.9999999999999999E-4</v>
      </c>
      <c r="C4" s="5" t="s">
        <v>8</v>
      </c>
      <c r="D4">
        <f t="shared" ref="D4:D67" si="0" xml:space="preserve"> B4/A4</f>
        <v>0.3888888888888889</v>
      </c>
      <c r="F4">
        <v>4.0000000000000002E-4</v>
      </c>
      <c r="G4">
        <v>2.0000000000000001E-4</v>
      </c>
      <c r="H4" s="2" t="s">
        <v>8</v>
      </c>
      <c r="I4">
        <f t="shared" ref="I4:I67" si="1" xml:space="preserve"> G4 / F4</f>
        <v>0.5</v>
      </c>
      <c r="K4" s="1" t="s">
        <v>21</v>
      </c>
      <c r="L4" s="1">
        <f xml:space="preserve"> AVERAGE(D3:D25,D39:D40,D43:D44,D57:D58,D61,D65:D67,D74:D97)</f>
        <v>0.44187136683566897</v>
      </c>
      <c r="M4" s="1" t="s">
        <v>23</v>
      </c>
      <c r="N4" s="1">
        <f xml:space="preserve"> _xlfn.VAR.S(D3:D24,D25,D39:D40,D43:D44,D57:D58,D61,D65:D67,D74:D97)</f>
        <v>1.5249097383362966E-2</v>
      </c>
      <c r="P4" s="1" t="s">
        <v>21</v>
      </c>
      <c r="Q4" s="1">
        <f xml:space="preserve"> AVERAGE(I3:I33,I45:I46,I56:I57,I62:I63,I71:I93)</f>
        <v>0.4063017640847793</v>
      </c>
      <c r="R4" s="1" t="s">
        <v>23</v>
      </c>
      <c r="S4" s="1">
        <f xml:space="preserve"> _xlfn.VAR.S(I3:I30,I31:I33,I45:I46,I56:I57,I62:I63,I71:I93)</f>
        <v>1.3676108956247357E-2</v>
      </c>
    </row>
    <row r="5" spans="1:19" x14ac:dyDescent="0.3">
      <c r="A5">
        <v>3.0999999999999999E-3</v>
      </c>
      <c r="B5">
        <v>1.1999999999999999E-3</v>
      </c>
      <c r="C5" s="5" t="s">
        <v>8</v>
      </c>
      <c r="D5">
        <f t="shared" si="0"/>
        <v>0.38709677419354838</v>
      </c>
      <c r="F5">
        <v>4.0000000000000001E-3</v>
      </c>
      <c r="G5">
        <v>8.0000000000000004E-4</v>
      </c>
      <c r="H5" s="2" t="s">
        <v>8</v>
      </c>
      <c r="I5">
        <f t="shared" si="1"/>
        <v>0.2</v>
      </c>
      <c r="K5" s="1"/>
      <c r="L5" s="1"/>
      <c r="M5" s="1"/>
      <c r="N5" s="1"/>
      <c r="P5" s="1"/>
      <c r="Q5" s="1"/>
      <c r="R5" s="1"/>
      <c r="S5" s="1"/>
    </row>
    <row r="6" spans="1:19" x14ac:dyDescent="0.3">
      <c r="A6">
        <v>3.0000000000000001E-3</v>
      </c>
      <c r="B6">
        <v>1.1000000000000001E-3</v>
      </c>
      <c r="C6" s="5" t="s">
        <v>8</v>
      </c>
      <c r="D6">
        <f t="shared" si="0"/>
        <v>0.3666666666666667</v>
      </c>
      <c r="F6">
        <v>2E-3</v>
      </c>
      <c r="G6">
        <v>1.1000000000000001E-3</v>
      </c>
      <c r="H6" s="2" t="s">
        <v>8</v>
      </c>
      <c r="I6">
        <f t="shared" si="1"/>
        <v>0.55000000000000004</v>
      </c>
      <c r="K6" s="1"/>
      <c r="L6" s="1"/>
      <c r="M6" s="1"/>
      <c r="N6" s="1"/>
      <c r="P6" s="1"/>
      <c r="Q6" s="1"/>
      <c r="R6" s="1"/>
      <c r="S6" s="1"/>
    </row>
    <row r="7" spans="1:19" x14ac:dyDescent="0.3">
      <c r="A7">
        <v>3.0000000000000001E-3</v>
      </c>
      <c r="B7">
        <v>1.1999999999999999E-3</v>
      </c>
      <c r="C7" s="5" t="s">
        <v>8</v>
      </c>
      <c r="D7">
        <f t="shared" si="0"/>
        <v>0.39999999999999997</v>
      </c>
      <c r="F7">
        <v>2.5000000000000001E-3</v>
      </c>
      <c r="G7">
        <v>5.0000000000000001E-4</v>
      </c>
      <c r="H7" s="2" t="s">
        <v>8</v>
      </c>
      <c r="I7">
        <f t="shared" si="1"/>
        <v>0.2</v>
      </c>
      <c r="K7" s="8" t="s">
        <v>24</v>
      </c>
      <c r="L7" s="8"/>
      <c r="M7" s="1">
        <f xml:space="preserve"> L3 + N3</f>
        <v>0.20277454697417271</v>
      </c>
      <c r="N7" s="1"/>
      <c r="P7" s="8" t="s">
        <v>24</v>
      </c>
      <c r="Q7" s="8"/>
      <c r="R7" s="1">
        <f xml:space="preserve"> Q3 + S3</f>
        <v>0.23832751386476203</v>
      </c>
      <c r="S7" s="1"/>
    </row>
    <row r="8" spans="1:19" x14ac:dyDescent="0.3">
      <c r="A8">
        <v>2.2000000000000001E-3</v>
      </c>
      <c r="B8">
        <v>8.9999999999999998E-4</v>
      </c>
      <c r="C8" s="5" t="s">
        <v>8</v>
      </c>
      <c r="D8">
        <f t="shared" si="0"/>
        <v>0.40909090909090906</v>
      </c>
      <c r="F8">
        <v>3.8999999999999998E-3</v>
      </c>
      <c r="G8">
        <v>1.8E-3</v>
      </c>
      <c r="H8" s="2" t="s">
        <v>8</v>
      </c>
      <c r="I8">
        <f t="shared" si="1"/>
        <v>0.46153846153846156</v>
      </c>
      <c r="K8" s="8" t="s">
        <v>25</v>
      </c>
      <c r="L8" s="8"/>
      <c r="M8" s="1">
        <f xml:space="preserve"> L4 - N4</f>
        <v>0.42662226945230602</v>
      </c>
      <c r="N8" s="1"/>
      <c r="P8" s="8" t="s">
        <v>25</v>
      </c>
      <c r="Q8" s="8"/>
      <c r="R8" s="1">
        <f xml:space="preserve"> Q4 - S4</f>
        <v>0.39262565512853193</v>
      </c>
      <c r="S8" s="1"/>
    </row>
    <row r="9" spans="1:19" x14ac:dyDescent="0.3">
      <c r="A9">
        <v>1.9E-3</v>
      </c>
      <c r="B9">
        <v>8.0000000000000004E-4</v>
      </c>
      <c r="C9" s="5" t="s">
        <v>8</v>
      </c>
      <c r="D9">
        <f t="shared" si="0"/>
        <v>0.4210526315789474</v>
      </c>
      <c r="F9">
        <v>6.6E-3</v>
      </c>
      <c r="G9">
        <v>2.7000000000000001E-3</v>
      </c>
      <c r="H9" s="2" t="s">
        <v>8</v>
      </c>
      <c r="I9">
        <f t="shared" si="1"/>
        <v>0.40909090909090912</v>
      </c>
      <c r="K9" s="1"/>
      <c r="L9" s="1"/>
      <c r="M9" s="1">
        <f xml:space="preserve"> AVERAGE(M7:M8)</f>
        <v>0.31469840821323936</v>
      </c>
      <c r="N9" s="1"/>
      <c r="P9" s="1"/>
      <c r="Q9" s="1"/>
      <c r="R9" s="1">
        <f xml:space="preserve"> AVERAGE(R7:R8)</f>
        <v>0.31547658449664695</v>
      </c>
      <c r="S9" s="1"/>
    </row>
    <row r="10" spans="1:19" x14ac:dyDescent="0.3">
      <c r="A10">
        <v>3.0999999999999999E-3</v>
      </c>
      <c r="B10">
        <v>1.1999999999999999E-3</v>
      </c>
      <c r="C10" s="5" t="s">
        <v>8</v>
      </c>
      <c r="D10">
        <f t="shared" si="0"/>
        <v>0.38709677419354838</v>
      </c>
      <c r="F10">
        <v>3.0000000000000001E-3</v>
      </c>
      <c r="G10">
        <v>1.2999999999999999E-3</v>
      </c>
      <c r="H10" s="2" t="s">
        <v>8</v>
      </c>
      <c r="I10">
        <f t="shared" si="1"/>
        <v>0.43333333333333329</v>
      </c>
      <c r="K10" s="1"/>
      <c r="L10" s="1"/>
      <c r="M10" s="1"/>
      <c r="N10" s="1"/>
      <c r="P10" s="1"/>
      <c r="Q10" s="1"/>
      <c r="R10" s="1"/>
      <c r="S10" s="1"/>
    </row>
    <row r="11" spans="1:19" x14ac:dyDescent="0.3">
      <c r="A11">
        <v>8.6999999999999994E-3</v>
      </c>
      <c r="B11">
        <v>1.6000000000000001E-3</v>
      </c>
      <c r="C11" s="5" t="s">
        <v>8</v>
      </c>
      <c r="D11">
        <f t="shared" si="0"/>
        <v>0.18390804597701152</v>
      </c>
      <c r="F11">
        <v>4.0000000000000001E-3</v>
      </c>
      <c r="G11">
        <v>1.4E-3</v>
      </c>
      <c r="H11" s="2" t="s">
        <v>8</v>
      </c>
      <c r="I11">
        <f t="shared" si="1"/>
        <v>0.35</v>
      </c>
      <c r="K11" s="1"/>
      <c r="L11" s="1"/>
      <c r="M11" s="1"/>
      <c r="N11" s="1"/>
      <c r="P11" s="1"/>
      <c r="Q11" s="1"/>
      <c r="R11" s="1"/>
      <c r="S11" s="1"/>
    </row>
    <row r="12" spans="1:19" x14ac:dyDescent="0.3">
      <c r="A12">
        <v>9.7999999999999997E-3</v>
      </c>
      <c r="B12">
        <v>2.3999999999999998E-3</v>
      </c>
      <c r="C12" s="5" t="s">
        <v>8</v>
      </c>
      <c r="D12">
        <f t="shared" si="0"/>
        <v>0.24489795918367346</v>
      </c>
      <c r="F12">
        <v>4.0000000000000001E-3</v>
      </c>
      <c r="G12">
        <v>1.5E-3</v>
      </c>
      <c r="H12" s="2" t="s">
        <v>8</v>
      </c>
      <c r="I12">
        <f t="shared" si="1"/>
        <v>0.375</v>
      </c>
      <c r="K12" s="1"/>
      <c r="L12" s="1"/>
      <c r="M12" s="1"/>
      <c r="N12" s="1"/>
      <c r="P12" s="1"/>
      <c r="Q12" s="1"/>
      <c r="R12" s="1"/>
      <c r="S12" s="1"/>
    </row>
    <row r="13" spans="1:19" x14ac:dyDescent="0.3">
      <c r="A13">
        <v>6.6E-3</v>
      </c>
      <c r="B13">
        <v>2.2000000000000001E-3</v>
      </c>
      <c r="C13" s="5" t="s">
        <v>8</v>
      </c>
      <c r="D13">
        <f t="shared" si="0"/>
        <v>0.33333333333333337</v>
      </c>
      <c r="F13">
        <v>3.8999999999999998E-3</v>
      </c>
      <c r="G13">
        <v>1.2999999999999999E-3</v>
      </c>
      <c r="H13" s="2" t="s">
        <v>8</v>
      </c>
      <c r="I13">
        <f t="shared" si="1"/>
        <v>0.33333333333333331</v>
      </c>
      <c r="K13" s="1"/>
      <c r="L13" s="1"/>
      <c r="M13" s="1"/>
      <c r="N13" s="1"/>
      <c r="P13" s="1"/>
      <c r="Q13" s="1"/>
      <c r="R13" s="1"/>
      <c r="S13" s="1"/>
    </row>
    <row r="14" spans="1:19" x14ac:dyDescent="0.3">
      <c r="A14">
        <v>5.0000000000000001E-3</v>
      </c>
      <c r="B14">
        <v>1.9E-3</v>
      </c>
      <c r="C14" s="5" t="s">
        <v>8</v>
      </c>
      <c r="D14">
        <f t="shared" si="0"/>
        <v>0.38</v>
      </c>
      <c r="F14">
        <v>3.7000000000000002E-3</v>
      </c>
      <c r="G14">
        <v>1.2999999999999999E-3</v>
      </c>
      <c r="H14" s="2" t="s">
        <v>8</v>
      </c>
      <c r="I14">
        <f t="shared" si="1"/>
        <v>0.35135135135135132</v>
      </c>
      <c r="K14" s="1"/>
      <c r="L14" s="1"/>
      <c r="M14" s="1"/>
      <c r="N14" s="1"/>
      <c r="P14" s="1"/>
      <c r="Q14" s="1"/>
      <c r="R14" s="1"/>
      <c r="S14" s="1"/>
    </row>
    <row r="15" spans="1:19" x14ac:dyDescent="0.3">
      <c r="A15">
        <v>5.4000000000000003E-3</v>
      </c>
      <c r="B15">
        <v>2.0999999999999999E-3</v>
      </c>
      <c r="C15" s="5" t="s">
        <v>8</v>
      </c>
      <c r="D15">
        <f t="shared" si="0"/>
        <v>0.38888888888888884</v>
      </c>
      <c r="F15">
        <v>4.1000000000000003E-3</v>
      </c>
      <c r="G15">
        <v>1.2999999999999999E-3</v>
      </c>
      <c r="H15" s="2" t="s">
        <v>8</v>
      </c>
      <c r="I15">
        <f t="shared" si="1"/>
        <v>0.31707317073170727</v>
      </c>
      <c r="K15" s="1"/>
      <c r="L15" s="1"/>
      <c r="M15" s="1"/>
      <c r="N15" s="1"/>
      <c r="P15" s="1"/>
      <c r="Q15" s="1"/>
      <c r="R15" s="1"/>
      <c r="S15" s="1"/>
    </row>
    <row r="16" spans="1:19" x14ac:dyDescent="0.3">
      <c r="A16">
        <v>5.4000000000000003E-3</v>
      </c>
      <c r="B16">
        <v>2.0999999999999999E-3</v>
      </c>
      <c r="C16" s="5" t="s">
        <v>8</v>
      </c>
      <c r="D16">
        <f t="shared" si="0"/>
        <v>0.38888888888888884</v>
      </c>
      <c r="F16">
        <v>4.4000000000000003E-3</v>
      </c>
      <c r="G16">
        <v>1.1999999999999999E-3</v>
      </c>
      <c r="H16" s="2" t="s">
        <v>8</v>
      </c>
      <c r="I16">
        <f t="shared" si="1"/>
        <v>0.27272727272727271</v>
      </c>
      <c r="K16" s="1"/>
      <c r="L16" s="1"/>
      <c r="M16" s="1"/>
      <c r="N16" s="1"/>
      <c r="P16" s="1"/>
      <c r="Q16" s="1"/>
      <c r="R16" s="1"/>
      <c r="S16" s="1"/>
    </row>
    <row r="17" spans="1:19" x14ac:dyDescent="0.3">
      <c r="A17">
        <v>5.1999999999999998E-3</v>
      </c>
      <c r="B17">
        <v>2.2000000000000001E-3</v>
      </c>
      <c r="C17" s="5" t="s">
        <v>8</v>
      </c>
      <c r="D17">
        <f t="shared" si="0"/>
        <v>0.42307692307692313</v>
      </c>
      <c r="F17">
        <v>3.5999999999999999E-3</v>
      </c>
      <c r="G17">
        <v>1.4E-3</v>
      </c>
      <c r="H17" s="2" t="s">
        <v>8</v>
      </c>
      <c r="I17">
        <f t="shared" si="1"/>
        <v>0.3888888888888889</v>
      </c>
      <c r="K17" s="1"/>
      <c r="L17" s="1"/>
      <c r="M17" s="1"/>
      <c r="N17" s="1"/>
      <c r="P17" s="1"/>
      <c r="Q17" s="1"/>
      <c r="R17" s="1"/>
      <c r="S17" s="1"/>
    </row>
    <row r="18" spans="1:19" x14ac:dyDescent="0.3">
      <c r="A18">
        <v>3.3999999999999998E-3</v>
      </c>
      <c r="B18">
        <v>1.1999999999999999E-3</v>
      </c>
      <c r="C18" s="5" t="s">
        <v>8</v>
      </c>
      <c r="D18">
        <f t="shared" si="0"/>
        <v>0.3529411764705882</v>
      </c>
      <c r="F18">
        <v>3.3999999999999998E-3</v>
      </c>
      <c r="G18">
        <v>1.1000000000000001E-3</v>
      </c>
      <c r="H18" s="2" t="s">
        <v>8</v>
      </c>
      <c r="I18">
        <f t="shared" si="1"/>
        <v>0.3235294117647059</v>
      </c>
      <c r="K18" s="1"/>
      <c r="L18" s="1"/>
      <c r="M18" s="1"/>
      <c r="N18" s="1"/>
      <c r="P18" s="1"/>
      <c r="Q18" s="1"/>
      <c r="R18" s="1"/>
      <c r="S18" s="1"/>
    </row>
    <row r="19" spans="1:19" x14ac:dyDescent="0.3">
      <c r="A19">
        <v>3.2000000000000002E-3</v>
      </c>
      <c r="B19">
        <v>1.1999999999999999E-3</v>
      </c>
      <c r="C19" s="5" t="s">
        <v>8</v>
      </c>
      <c r="D19">
        <f t="shared" si="0"/>
        <v>0.37499999999999994</v>
      </c>
      <c r="F19">
        <v>4.4000000000000003E-3</v>
      </c>
      <c r="G19">
        <v>1.6999999999999999E-3</v>
      </c>
      <c r="H19" s="2" t="s">
        <v>8</v>
      </c>
      <c r="I19">
        <f t="shared" si="1"/>
        <v>0.3863636363636363</v>
      </c>
      <c r="K19" s="1"/>
      <c r="L19" s="1"/>
      <c r="M19" s="1"/>
      <c r="N19" s="1"/>
      <c r="P19" s="1"/>
      <c r="Q19" s="1"/>
      <c r="R19" s="1"/>
      <c r="S19" s="1"/>
    </row>
    <row r="20" spans="1:19" x14ac:dyDescent="0.3">
      <c r="A20">
        <v>2.3E-3</v>
      </c>
      <c r="B20">
        <v>6.9999999999999999E-4</v>
      </c>
      <c r="C20" s="5" t="s">
        <v>8</v>
      </c>
      <c r="D20">
        <f t="shared" si="0"/>
        <v>0.30434782608695654</v>
      </c>
      <c r="F20">
        <v>5.3E-3</v>
      </c>
      <c r="G20">
        <v>2.5000000000000001E-3</v>
      </c>
      <c r="H20" s="2" t="s">
        <v>8</v>
      </c>
      <c r="I20">
        <f t="shared" si="1"/>
        <v>0.47169811320754718</v>
      </c>
      <c r="K20" s="1"/>
      <c r="L20" s="1"/>
      <c r="M20" s="1"/>
      <c r="N20" s="1"/>
      <c r="P20" s="1"/>
      <c r="Q20" s="1"/>
      <c r="R20" s="1"/>
      <c r="S20" s="1"/>
    </row>
    <row r="21" spans="1:19" x14ac:dyDescent="0.3">
      <c r="A21">
        <v>2.0999999999999999E-3</v>
      </c>
      <c r="B21">
        <v>6.9999999999999999E-4</v>
      </c>
      <c r="C21" s="5" t="s">
        <v>8</v>
      </c>
      <c r="D21">
        <f t="shared" si="0"/>
        <v>0.33333333333333337</v>
      </c>
      <c r="F21">
        <v>5.3E-3</v>
      </c>
      <c r="G21">
        <v>1.9E-3</v>
      </c>
      <c r="H21" s="2" t="s">
        <v>8</v>
      </c>
      <c r="I21">
        <f t="shared" si="1"/>
        <v>0.35849056603773582</v>
      </c>
      <c r="K21" s="1"/>
      <c r="L21" s="1"/>
      <c r="M21" s="1"/>
      <c r="N21" s="1"/>
      <c r="P21" s="1"/>
      <c r="Q21" s="1"/>
      <c r="R21" s="1"/>
      <c r="S21" s="1"/>
    </row>
    <row r="22" spans="1:19" x14ac:dyDescent="0.3">
      <c r="A22">
        <v>1.6999999999999999E-3</v>
      </c>
      <c r="B22">
        <v>5.0000000000000001E-4</v>
      </c>
      <c r="C22" s="5" t="s">
        <v>8</v>
      </c>
      <c r="D22">
        <f t="shared" si="0"/>
        <v>0.29411764705882354</v>
      </c>
      <c r="F22">
        <v>7.4000000000000003E-3</v>
      </c>
      <c r="G22">
        <v>3.3E-3</v>
      </c>
      <c r="H22" s="2" t="s">
        <v>8</v>
      </c>
      <c r="I22">
        <f t="shared" si="1"/>
        <v>0.44594594594594594</v>
      </c>
      <c r="K22" s="1"/>
      <c r="L22" s="1"/>
      <c r="M22" s="1"/>
      <c r="N22" s="1"/>
      <c r="P22" s="1"/>
      <c r="Q22" s="1"/>
      <c r="R22" s="1"/>
      <c r="S22" s="1"/>
    </row>
    <row r="23" spans="1:19" x14ac:dyDescent="0.3">
      <c r="A23">
        <v>1.1999999999999999E-3</v>
      </c>
      <c r="B23">
        <v>2.9999999999999997E-4</v>
      </c>
      <c r="C23" s="5" t="s">
        <v>8</v>
      </c>
      <c r="D23">
        <f t="shared" si="0"/>
        <v>0.25</v>
      </c>
      <c r="F23">
        <v>4.7999999999999996E-3</v>
      </c>
      <c r="G23">
        <v>2.0999999999999999E-3</v>
      </c>
      <c r="H23" s="2" t="s">
        <v>8</v>
      </c>
      <c r="I23">
        <f t="shared" si="1"/>
        <v>0.4375</v>
      </c>
      <c r="K23" s="1"/>
      <c r="L23" s="1"/>
      <c r="M23" s="1"/>
      <c r="N23" s="1"/>
      <c r="P23" s="1"/>
      <c r="Q23" s="1"/>
      <c r="R23" s="1"/>
      <c r="S23" s="1"/>
    </row>
    <row r="24" spans="1:19" x14ac:dyDescent="0.3">
      <c r="A24">
        <v>1.2999999999999999E-3</v>
      </c>
      <c r="B24">
        <v>4.0000000000000002E-4</v>
      </c>
      <c r="C24" s="5" t="s">
        <v>8</v>
      </c>
      <c r="D24">
        <f t="shared" si="0"/>
        <v>0.30769230769230771</v>
      </c>
      <c r="F24">
        <v>6.8999999999999999E-3</v>
      </c>
      <c r="G24">
        <v>2E-3</v>
      </c>
      <c r="H24" s="2" t="s">
        <v>8</v>
      </c>
      <c r="I24">
        <f t="shared" si="1"/>
        <v>0.28985507246376813</v>
      </c>
      <c r="K24" s="1"/>
      <c r="L24" s="1"/>
      <c r="M24" s="1"/>
      <c r="N24" s="1"/>
      <c r="P24" s="1"/>
      <c r="Q24" s="1"/>
      <c r="R24" s="1"/>
      <c r="S24" s="1"/>
    </row>
    <row r="25" spans="1:19" x14ac:dyDescent="0.3">
      <c r="A25">
        <v>5.6500000000000002E-2</v>
      </c>
      <c r="B25">
        <v>3.1800000000000002E-2</v>
      </c>
      <c r="C25" s="5" t="s">
        <v>9</v>
      </c>
      <c r="D25">
        <f t="shared" si="0"/>
        <v>0.56283185840707961</v>
      </c>
      <c r="F25">
        <v>4.1000000000000003E-3</v>
      </c>
      <c r="G25">
        <v>1.8E-3</v>
      </c>
      <c r="H25" s="2" t="s">
        <v>8</v>
      </c>
      <c r="I25">
        <f t="shared" si="1"/>
        <v>0.43902439024390238</v>
      </c>
      <c r="K25" s="1"/>
      <c r="L25" s="1"/>
      <c r="M25" s="1"/>
      <c r="N25" s="1"/>
      <c r="P25" s="1"/>
      <c r="Q25" s="1"/>
      <c r="R25" s="1"/>
      <c r="S25" s="1"/>
    </row>
    <row r="26" spans="1:19" x14ac:dyDescent="0.3">
      <c r="A26">
        <v>0.97789999999999999</v>
      </c>
      <c r="B26">
        <v>0.255</v>
      </c>
      <c r="C26" s="5" t="s">
        <v>10</v>
      </c>
      <c r="D26">
        <f t="shared" si="0"/>
        <v>0.26076285918805603</v>
      </c>
      <c r="F26">
        <v>4.1000000000000003E-3</v>
      </c>
      <c r="G26">
        <v>1.5E-3</v>
      </c>
      <c r="H26" s="2" t="s">
        <v>8</v>
      </c>
      <c r="I26">
        <f t="shared" si="1"/>
        <v>0.36585365853658536</v>
      </c>
      <c r="K26" s="1"/>
      <c r="L26" s="1"/>
      <c r="M26" s="1"/>
      <c r="N26" s="1"/>
      <c r="P26" s="1"/>
      <c r="Q26" s="1"/>
      <c r="R26" s="1"/>
      <c r="S26" s="1"/>
    </row>
    <row r="27" spans="1:19" x14ac:dyDescent="0.3">
      <c r="A27">
        <v>0.74529999999999996</v>
      </c>
      <c r="B27">
        <v>0.19470000000000001</v>
      </c>
      <c r="C27" s="5" t="s">
        <v>10</v>
      </c>
      <c r="D27">
        <f t="shared" si="0"/>
        <v>0.26123708573728704</v>
      </c>
      <c r="F27">
        <v>3.3E-3</v>
      </c>
      <c r="G27">
        <v>1.1999999999999999E-3</v>
      </c>
      <c r="H27" s="2" t="s">
        <v>8</v>
      </c>
      <c r="I27">
        <f t="shared" si="1"/>
        <v>0.36363636363636359</v>
      </c>
      <c r="K27" s="1"/>
      <c r="L27" s="1"/>
      <c r="M27" s="1"/>
      <c r="N27" s="1"/>
      <c r="P27" s="1"/>
      <c r="Q27" s="1"/>
      <c r="R27" s="1"/>
      <c r="S27" s="1"/>
    </row>
    <row r="28" spans="1:19" x14ac:dyDescent="0.3">
      <c r="A28">
        <v>0.49509999999999998</v>
      </c>
      <c r="B28">
        <v>0.1236</v>
      </c>
      <c r="C28" s="5" t="s">
        <v>10</v>
      </c>
      <c r="D28">
        <f t="shared" si="0"/>
        <v>0.24964653605332257</v>
      </c>
      <c r="F28">
        <v>1.9E-3</v>
      </c>
      <c r="G28">
        <v>8.0000000000000004E-4</v>
      </c>
      <c r="H28" s="2" t="s">
        <v>8</v>
      </c>
      <c r="I28">
        <f t="shared" si="1"/>
        <v>0.4210526315789474</v>
      </c>
      <c r="K28" s="1"/>
      <c r="L28" s="1"/>
      <c r="M28" s="1"/>
      <c r="N28" s="1"/>
      <c r="P28" s="1"/>
      <c r="Q28" s="1"/>
      <c r="R28" s="1"/>
      <c r="S28" s="1"/>
    </row>
    <row r="29" spans="1:19" x14ac:dyDescent="0.3">
      <c r="A29">
        <v>0.5141</v>
      </c>
      <c r="B29">
        <v>4.8500000000000001E-2</v>
      </c>
      <c r="C29" s="5" t="s">
        <v>10</v>
      </c>
      <c r="D29">
        <f t="shared" si="0"/>
        <v>9.4339622641509441E-2</v>
      </c>
      <c r="F29">
        <v>8.0000000000000004E-4</v>
      </c>
      <c r="G29">
        <v>2.9999999999999997E-4</v>
      </c>
      <c r="H29" s="2" t="s">
        <v>8</v>
      </c>
      <c r="I29">
        <f t="shared" si="1"/>
        <v>0.37499999999999994</v>
      </c>
      <c r="K29" s="1"/>
      <c r="L29" s="1"/>
      <c r="M29" s="1"/>
      <c r="N29" s="1"/>
      <c r="P29" s="1"/>
      <c r="Q29" s="1"/>
      <c r="R29" s="1"/>
      <c r="S29" s="1"/>
    </row>
    <row r="30" spans="1:19" x14ac:dyDescent="0.3">
      <c r="A30">
        <v>0.73880000000000001</v>
      </c>
      <c r="B30">
        <v>1.3299999999999999E-2</v>
      </c>
      <c r="C30" s="5" t="s">
        <v>10</v>
      </c>
      <c r="D30">
        <f t="shared" si="0"/>
        <v>1.8002165674066054E-2</v>
      </c>
      <c r="F30">
        <v>1.4E-3</v>
      </c>
      <c r="G30">
        <v>5.9999999999999995E-4</v>
      </c>
      <c r="H30" s="2" t="s">
        <v>8</v>
      </c>
      <c r="I30">
        <f t="shared" si="1"/>
        <v>0.42857142857142855</v>
      </c>
      <c r="K30" s="1"/>
      <c r="L30" s="1"/>
      <c r="M30" s="1"/>
      <c r="N30" s="1"/>
      <c r="P30" s="1"/>
      <c r="Q30" s="1"/>
      <c r="R30" s="1"/>
      <c r="S30" s="1"/>
    </row>
    <row r="31" spans="1:19" x14ac:dyDescent="0.3">
      <c r="A31">
        <v>0.70689999999999997</v>
      </c>
      <c r="B31">
        <v>1.1299999999999999E-2</v>
      </c>
      <c r="C31" s="5" t="s">
        <v>10</v>
      </c>
      <c r="D31">
        <f t="shared" si="0"/>
        <v>1.5985287876644504E-2</v>
      </c>
      <c r="F31">
        <v>6.7000000000000002E-3</v>
      </c>
      <c r="G31">
        <v>2.3999999999999998E-3</v>
      </c>
      <c r="H31" s="2" t="s">
        <v>9</v>
      </c>
      <c r="I31">
        <f t="shared" si="1"/>
        <v>0.35820895522388058</v>
      </c>
      <c r="K31" s="1"/>
      <c r="L31" s="1"/>
      <c r="M31" s="1"/>
      <c r="N31" s="1"/>
      <c r="P31" s="1"/>
      <c r="Q31" s="1"/>
      <c r="R31" s="1"/>
      <c r="S31" s="1"/>
    </row>
    <row r="32" spans="1:19" x14ac:dyDescent="0.3">
      <c r="A32">
        <v>0.59470000000000001</v>
      </c>
      <c r="B32">
        <v>2.5399999999999999E-2</v>
      </c>
      <c r="C32" s="5" t="s">
        <v>10</v>
      </c>
      <c r="D32">
        <f t="shared" si="0"/>
        <v>4.2710610391794177E-2</v>
      </c>
      <c r="F32">
        <v>4.3999999999999997E-2</v>
      </c>
      <c r="G32">
        <v>1.8800000000000001E-2</v>
      </c>
      <c r="H32" s="2" t="s">
        <v>9</v>
      </c>
      <c r="I32">
        <f t="shared" si="1"/>
        <v>0.4272727272727273</v>
      </c>
      <c r="K32" s="1"/>
      <c r="L32" s="1"/>
      <c r="M32" s="1"/>
      <c r="N32" s="1"/>
      <c r="P32" s="1"/>
      <c r="Q32" s="1"/>
      <c r="R32" s="1"/>
      <c r="S32" s="1"/>
    </row>
    <row r="33" spans="1:19" x14ac:dyDescent="0.3">
      <c r="A33">
        <v>0.29609999999999997</v>
      </c>
      <c r="B33">
        <v>2.2599999999999999E-2</v>
      </c>
      <c r="C33" s="5" t="s">
        <v>10</v>
      </c>
      <c r="D33">
        <f t="shared" si="0"/>
        <v>7.632556568726781E-2</v>
      </c>
      <c r="F33">
        <v>3.6900000000000002E-2</v>
      </c>
      <c r="G33">
        <v>2.6200000000000001E-2</v>
      </c>
      <c r="H33" s="2" t="s">
        <v>9</v>
      </c>
      <c r="I33">
        <f t="shared" si="1"/>
        <v>0.71002710027100269</v>
      </c>
      <c r="K33" s="1"/>
      <c r="L33" s="1"/>
      <c r="M33" s="1"/>
      <c r="N33" s="1"/>
      <c r="P33" s="1"/>
      <c r="Q33" s="1"/>
      <c r="R33" s="1"/>
      <c r="S33" s="1"/>
    </row>
    <row r="34" spans="1:19" x14ac:dyDescent="0.3">
      <c r="A34">
        <v>0.37540000000000001</v>
      </c>
      <c r="B34">
        <v>4.3200000000000002E-2</v>
      </c>
      <c r="C34" s="5" t="s">
        <v>10</v>
      </c>
      <c r="D34">
        <f t="shared" si="0"/>
        <v>0.11507725093233884</v>
      </c>
      <c r="F34">
        <v>1</v>
      </c>
      <c r="G34">
        <v>0.36320000000000002</v>
      </c>
      <c r="H34" s="2" t="s">
        <v>10</v>
      </c>
      <c r="I34">
        <f t="shared" si="1"/>
        <v>0.36320000000000002</v>
      </c>
      <c r="K34" s="1"/>
      <c r="L34" s="1"/>
      <c r="M34" s="1"/>
      <c r="N34" s="1"/>
      <c r="P34" s="1"/>
      <c r="Q34" s="1"/>
      <c r="R34" s="1"/>
      <c r="S34" s="1"/>
    </row>
    <row r="35" spans="1:19" x14ac:dyDescent="0.3">
      <c r="A35">
        <v>0.86680000000000001</v>
      </c>
      <c r="B35">
        <v>0.14369999999999999</v>
      </c>
      <c r="C35" s="5" t="s">
        <v>10</v>
      </c>
      <c r="D35">
        <f t="shared" si="0"/>
        <v>0.16578218735579139</v>
      </c>
      <c r="F35">
        <v>0.89500000000000002</v>
      </c>
      <c r="G35">
        <v>0.1966</v>
      </c>
      <c r="H35" s="2" t="s">
        <v>10</v>
      </c>
      <c r="I35">
        <f t="shared" si="1"/>
        <v>0.21966480446927372</v>
      </c>
      <c r="K35" s="1"/>
      <c r="L35" s="1"/>
      <c r="M35" s="1"/>
      <c r="N35" s="1"/>
      <c r="P35" s="1"/>
      <c r="Q35" s="1"/>
      <c r="R35" s="1"/>
      <c r="S35" s="1"/>
    </row>
    <row r="36" spans="1:19" x14ac:dyDescent="0.3">
      <c r="A36">
        <v>0.4929</v>
      </c>
      <c r="B36">
        <v>0.16869999999999999</v>
      </c>
      <c r="C36" s="5" t="s">
        <v>10</v>
      </c>
      <c r="D36">
        <f t="shared" si="0"/>
        <v>0.34226009332521806</v>
      </c>
      <c r="F36">
        <v>0.60980000000000001</v>
      </c>
      <c r="G36">
        <v>9.1600000000000001E-2</v>
      </c>
      <c r="H36" s="2" t="s">
        <v>10</v>
      </c>
      <c r="I36">
        <f t="shared" si="1"/>
        <v>0.15021318465070516</v>
      </c>
      <c r="K36" s="1"/>
      <c r="L36" s="1"/>
      <c r="M36" s="1"/>
      <c r="N36" s="1"/>
      <c r="P36" s="1"/>
      <c r="Q36" s="1"/>
      <c r="R36" s="1"/>
      <c r="S36" s="1"/>
    </row>
    <row r="37" spans="1:19" x14ac:dyDescent="0.3">
      <c r="A37">
        <v>0.85399999999999998</v>
      </c>
      <c r="B37">
        <v>5.4699999999999999E-2</v>
      </c>
      <c r="C37" s="5" t="s">
        <v>10</v>
      </c>
      <c r="D37">
        <f t="shared" si="0"/>
        <v>6.4051522248243564E-2</v>
      </c>
      <c r="F37">
        <v>0.51249999999999996</v>
      </c>
      <c r="G37">
        <v>4.0399999999999998E-2</v>
      </c>
      <c r="H37" s="2" t="s">
        <v>10</v>
      </c>
      <c r="I37">
        <f t="shared" si="1"/>
        <v>7.8829268292682927E-2</v>
      </c>
      <c r="K37" s="1"/>
      <c r="L37" s="1"/>
      <c r="M37" s="1"/>
      <c r="N37" s="1"/>
      <c r="P37" s="1"/>
      <c r="Q37" s="1"/>
      <c r="R37" s="1"/>
      <c r="S37" s="1"/>
    </row>
    <row r="38" spans="1:19" x14ac:dyDescent="0.3">
      <c r="A38">
        <v>0.79390000000000005</v>
      </c>
      <c r="B38">
        <v>8.3000000000000004E-2</v>
      </c>
      <c r="C38" s="5" t="s">
        <v>10</v>
      </c>
      <c r="D38">
        <f t="shared" si="0"/>
        <v>0.10454717218793298</v>
      </c>
      <c r="F38">
        <v>0.3049</v>
      </c>
      <c r="G38">
        <v>3.5900000000000001E-2</v>
      </c>
      <c r="H38" s="2" t="s">
        <v>10</v>
      </c>
      <c r="I38">
        <f t="shared" si="1"/>
        <v>0.11774352246638242</v>
      </c>
      <c r="K38" s="1"/>
      <c r="L38" s="1"/>
      <c r="M38" s="1"/>
      <c r="N38" s="1"/>
      <c r="P38" s="1"/>
      <c r="Q38" s="1"/>
      <c r="R38" s="1"/>
      <c r="S38" s="1"/>
    </row>
    <row r="39" spans="1:19" x14ac:dyDescent="0.3">
      <c r="A39">
        <v>4.6800000000000001E-2</v>
      </c>
      <c r="B39">
        <v>1.8100000000000002E-2</v>
      </c>
      <c r="C39" s="5" t="s">
        <v>9</v>
      </c>
      <c r="D39">
        <f t="shared" si="0"/>
        <v>0.38675213675213677</v>
      </c>
      <c r="F39">
        <v>0.38319999999999999</v>
      </c>
      <c r="G39">
        <v>0.1237</v>
      </c>
      <c r="H39" s="2" t="s">
        <v>10</v>
      </c>
      <c r="I39">
        <f t="shared" si="1"/>
        <v>0.32280793319415452</v>
      </c>
      <c r="K39" s="1"/>
      <c r="L39" s="1"/>
      <c r="M39" s="1"/>
      <c r="N39" s="1"/>
      <c r="P39" s="1"/>
      <c r="Q39" s="1"/>
      <c r="R39" s="1"/>
      <c r="S39" s="1"/>
    </row>
    <row r="40" spans="1:19" x14ac:dyDescent="0.3">
      <c r="A40">
        <v>0.4899</v>
      </c>
      <c r="B40">
        <v>0.21199999999999999</v>
      </c>
      <c r="C40" s="5" t="s">
        <v>9</v>
      </c>
      <c r="D40">
        <f t="shared" si="0"/>
        <v>0.43274137579097771</v>
      </c>
      <c r="F40">
        <v>0.5887</v>
      </c>
      <c r="G40">
        <v>8.9300000000000004E-2</v>
      </c>
      <c r="H40" s="2" t="s">
        <v>10</v>
      </c>
      <c r="I40">
        <f t="shared" si="1"/>
        <v>0.15169016476983185</v>
      </c>
      <c r="K40" s="1"/>
      <c r="L40" s="1"/>
      <c r="M40" s="1"/>
      <c r="N40" s="1"/>
      <c r="P40" s="1"/>
      <c r="Q40" s="1"/>
      <c r="R40" s="1"/>
      <c r="S40" s="1"/>
    </row>
    <row r="41" spans="1:19" x14ac:dyDescent="0.3">
      <c r="A41">
        <v>0.9173</v>
      </c>
      <c r="B41">
        <v>0.21290000000000001</v>
      </c>
      <c r="C41" s="5" t="s">
        <v>10</v>
      </c>
      <c r="D41">
        <f t="shared" si="0"/>
        <v>0.23209418946909408</v>
      </c>
      <c r="F41">
        <v>0.3513</v>
      </c>
      <c r="G41">
        <v>8.8099999999999998E-2</v>
      </c>
      <c r="H41" s="2" t="s">
        <v>10</v>
      </c>
      <c r="I41">
        <f t="shared" si="1"/>
        <v>0.25078280671790493</v>
      </c>
      <c r="K41" s="1"/>
      <c r="L41" s="1"/>
      <c r="M41" s="1"/>
      <c r="N41" s="1"/>
      <c r="P41" s="1"/>
      <c r="Q41" s="1"/>
      <c r="R41" s="1"/>
      <c r="S41" s="1"/>
    </row>
    <row r="42" spans="1:19" x14ac:dyDescent="0.3">
      <c r="A42">
        <v>0.50719999999999998</v>
      </c>
      <c r="B42">
        <v>0.12520000000000001</v>
      </c>
      <c r="C42" s="5" t="s">
        <v>10</v>
      </c>
      <c r="D42">
        <f t="shared" si="0"/>
        <v>0.24684542586750791</v>
      </c>
      <c r="F42">
        <v>0.10639999999999999</v>
      </c>
      <c r="G42">
        <v>3.8300000000000001E-2</v>
      </c>
      <c r="H42" s="2" t="s">
        <v>10</v>
      </c>
      <c r="I42">
        <f t="shared" si="1"/>
        <v>0.35996240601503759</v>
      </c>
      <c r="K42" s="1"/>
      <c r="L42" s="1"/>
      <c r="M42" s="1"/>
      <c r="N42" s="1"/>
      <c r="P42" s="1"/>
      <c r="Q42" s="1"/>
      <c r="R42" s="1"/>
      <c r="S42" s="1"/>
    </row>
    <row r="43" spans="1:19" x14ac:dyDescent="0.3">
      <c r="A43">
        <v>3.85E-2</v>
      </c>
      <c r="B43">
        <v>1.55E-2</v>
      </c>
      <c r="C43" s="5" t="s">
        <v>9</v>
      </c>
      <c r="D43">
        <f t="shared" si="0"/>
        <v>0.40259740259740262</v>
      </c>
      <c r="F43">
        <v>0.35570000000000002</v>
      </c>
      <c r="G43">
        <v>7.2300000000000003E-2</v>
      </c>
      <c r="H43" s="2" t="s">
        <v>10</v>
      </c>
      <c r="I43">
        <f t="shared" si="1"/>
        <v>0.20326117514759628</v>
      </c>
      <c r="K43" s="1"/>
      <c r="L43" s="1"/>
      <c r="M43" s="1"/>
      <c r="N43" s="1"/>
      <c r="P43" s="1"/>
      <c r="Q43" s="1"/>
      <c r="R43" s="1"/>
      <c r="S43" s="1"/>
    </row>
    <row r="44" spans="1:19" x14ac:dyDescent="0.3">
      <c r="A44">
        <v>8.2500000000000004E-2</v>
      </c>
      <c r="B44">
        <v>4.6699999999999998E-2</v>
      </c>
      <c r="C44" s="5" t="s">
        <v>9</v>
      </c>
      <c r="D44">
        <f t="shared" si="0"/>
        <v>0.56606060606060604</v>
      </c>
      <c r="F44">
        <v>0.75890000000000002</v>
      </c>
      <c r="G44">
        <v>8.3400000000000002E-2</v>
      </c>
      <c r="H44" s="2" t="s">
        <v>10</v>
      </c>
      <c r="I44">
        <f t="shared" si="1"/>
        <v>0.10989590196336803</v>
      </c>
      <c r="K44" s="1"/>
      <c r="L44" s="1"/>
      <c r="M44" s="1"/>
      <c r="N44" s="1"/>
      <c r="P44" s="1"/>
      <c r="Q44" s="1"/>
      <c r="R44" s="1"/>
      <c r="S44" s="1"/>
    </row>
    <row r="45" spans="1:19" x14ac:dyDescent="0.3">
      <c r="A45">
        <v>0.52459999999999996</v>
      </c>
      <c r="B45">
        <v>8.1600000000000006E-2</v>
      </c>
      <c r="C45" s="5" t="s">
        <v>10</v>
      </c>
      <c r="D45">
        <f t="shared" si="0"/>
        <v>0.15554708349218455</v>
      </c>
      <c r="F45">
        <v>7.6300000000000007E-2</v>
      </c>
      <c r="G45">
        <v>3.4700000000000002E-2</v>
      </c>
      <c r="H45" s="2" t="s">
        <v>9</v>
      </c>
      <c r="I45">
        <f t="shared" si="1"/>
        <v>0.45478374836173002</v>
      </c>
      <c r="K45" s="1"/>
      <c r="L45" s="1"/>
      <c r="M45" s="1"/>
      <c r="N45" s="1"/>
      <c r="P45" s="1"/>
      <c r="Q45" s="1"/>
      <c r="R45" s="1"/>
      <c r="S45" s="1"/>
    </row>
    <row r="46" spans="1:19" x14ac:dyDescent="0.3">
      <c r="A46">
        <v>0.98340000000000005</v>
      </c>
      <c r="B46">
        <v>0.12570000000000001</v>
      </c>
      <c r="C46" s="5" t="s">
        <v>10</v>
      </c>
      <c r="D46">
        <f t="shared" si="0"/>
        <v>0.12782184258694326</v>
      </c>
      <c r="F46">
        <v>5.33E-2</v>
      </c>
      <c r="G46">
        <v>2.7699999999999999E-2</v>
      </c>
      <c r="H46" s="2" t="s">
        <v>9</v>
      </c>
      <c r="I46">
        <f t="shared" si="1"/>
        <v>0.51969981238273921</v>
      </c>
      <c r="K46" s="1"/>
      <c r="L46" s="1"/>
      <c r="M46" s="1"/>
      <c r="N46" s="1"/>
      <c r="P46" s="1"/>
      <c r="Q46" s="1"/>
      <c r="R46" s="1"/>
      <c r="S46" s="1"/>
    </row>
    <row r="47" spans="1:19" x14ac:dyDescent="0.3">
      <c r="A47">
        <v>1</v>
      </c>
      <c r="B47">
        <v>0.27750000000000002</v>
      </c>
      <c r="C47" s="5" t="s">
        <v>10</v>
      </c>
      <c r="D47">
        <f t="shared" si="0"/>
        <v>0.27750000000000002</v>
      </c>
      <c r="F47">
        <v>0.42849999999999999</v>
      </c>
      <c r="G47">
        <v>0.17610000000000001</v>
      </c>
      <c r="H47" s="2" t="s">
        <v>10</v>
      </c>
      <c r="I47">
        <f t="shared" si="1"/>
        <v>0.41096849474912489</v>
      </c>
      <c r="K47" s="1"/>
      <c r="L47" s="1"/>
      <c r="M47" s="1"/>
      <c r="N47" s="1"/>
      <c r="P47" s="1"/>
      <c r="Q47" s="1"/>
      <c r="R47" s="1"/>
      <c r="S47" s="1"/>
    </row>
    <row r="48" spans="1:19" x14ac:dyDescent="0.3">
      <c r="A48">
        <v>0.82779999999999998</v>
      </c>
      <c r="B48">
        <v>0.2147</v>
      </c>
      <c r="C48" s="5" t="s">
        <v>10</v>
      </c>
      <c r="D48">
        <f t="shared" si="0"/>
        <v>0.25936216477410001</v>
      </c>
      <c r="F48">
        <v>0.6361</v>
      </c>
      <c r="G48">
        <v>0.14219999999999999</v>
      </c>
      <c r="H48" s="2" t="s">
        <v>10</v>
      </c>
      <c r="I48">
        <f t="shared" si="1"/>
        <v>0.22354975632762145</v>
      </c>
      <c r="K48" s="1"/>
      <c r="L48" s="1"/>
      <c r="M48" s="1"/>
      <c r="N48" s="1"/>
      <c r="P48" s="1"/>
      <c r="Q48" s="1"/>
      <c r="R48" s="1"/>
      <c r="S48" s="1"/>
    </row>
    <row r="49" spans="1:19" x14ac:dyDescent="0.3">
      <c r="A49">
        <v>0.83889999999999998</v>
      </c>
      <c r="B49">
        <v>0.13009999999999999</v>
      </c>
      <c r="C49" s="5" t="s">
        <v>10</v>
      </c>
      <c r="D49">
        <f t="shared" si="0"/>
        <v>0.15508403862200501</v>
      </c>
      <c r="F49">
        <v>0.4052</v>
      </c>
      <c r="G49">
        <v>0.1052</v>
      </c>
      <c r="H49" s="2" t="s">
        <v>10</v>
      </c>
      <c r="I49">
        <f t="shared" si="1"/>
        <v>0.25962487660414613</v>
      </c>
      <c r="K49" s="1"/>
      <c r="L49" s="1"/>
      <c r="M49" s="1"/>
      <c r="N49" s="1"/>
      <c r="P49" s="1"/>
      <c r="Q49" s="1"/>
      <c r="R49" s="1"/>
      <c r="S49" s="1"/>
    </row>
    <row r="50" spans="1:19" x14ac:dyDescent="0.3">
      <c r="A50">
        <v>0.59960000000000002</v>
      </c>
      <c r="B50">
        <v>0.1585</v>
      </c>
      <c r="C50" s="5" t="s">
        <v>10</v>
      </c>
      <c r="D50">
        <f t="shared" si="0"/>
        <v>0.26434289526350901</v>
      </c>
      <c r="F50">
        <v>0.32490000000000002</v>
      </c>
      <c r="G50">
        <v>3.5900000000000001E-2</v>
      </c>
      <c r="H50" s="2" t="s">
        <v>10</v>
      </c>
      <c r="I50">
        <f t="shared" si="1"/>
        <v>0.11049553708833487</v>
      </c>
      <c r="K50" s="1"/>
      <c r="L50" s="1"/>
      <c r="M50" s="1"/>
      <c r="N50" s="1"/>
      <c r="P50" s="1"/>
      <c r="Q50" s="1"/>
      <c r="R50" s="1"/>
      <c r="S50" s="1"/>
    </row>
    <row r="51" spans="1:19" x14ac:dyDescent="0.3">
      <c r="A51">
        <v>0.82750000000000001</v>
      </c>
      <c r="B51">
        <v>9.6799999999999997E-2</v>
      </c>
      <c r="C51" s="5" t="s">
        <v>10</v>
      </c>
      <c r="D51">
        <f t="shared" si="0"/>
        <v>0.11697885196374622</v>
      </c>
      <c r="F51">
        <v>0.24759999999999999</v>
      </c>
      <c r="G51">
        <v>3.0300000000000001E-2</v>
      </c>
      <c r="H51" s="2" t="s">
        <v>10</v>
      </c>
      <c r="I51">
        <f t="shared" si="1"/>
        <v>0.12237479806138934</v>
      </c>
      <c r="K51" s="1"/>
      <c r="L51" s="1"/>
      <c r="M51" s="1"/>
      <c r="N51" s="1"/>
      <c r="P51" s="1"/>
      <c r="Q51" s="1"/>
      <c r="R51" s="1"/>
      <c r="S51" s="1"/>
    </row>
    <row r="52" spans="1:19" x14ac:dyDescent="0.3">
      <c r="A52">
        <v>0.78949999999999998</v>
      </c>
      <c r="B52">
        <v>0.1404</v>
      </c>
      <c r="C52" s="5" t="s">
        <v>10</v>
      </c>
      <c r="D52">
        <f t="shared" si="0"/>
        <v>0.17783407219759342</v>
      </c>
      <c r="F52">
        <v>0.25790000000000002</v>
      </c>
      <c r="G52">
        <v>5.7700000000000001E-2</v>
      </c>
      <c r="H52" s="2" t="s">
        <v>10</v>
      </c>
      <c r="I52">
        <f t="shared" si="1"/>
        <v>0.22373012795657229</v>
      </c>
      <c r="K52" s="1"/>
      <c r="L52" s="1"/>
      <c r="M52" s="1"/>
      <c r="N52" s="1"/>
      <c r="P52" s="1"/>
      <c r="Q52" s="1"/>
      <c r="R52" s="1"/>
      <c r="S52" s="1"/>
    </row>
    <row r="53" spans="1:19" x14ac:dyDescent="0.3">
      <c r="A53">
        <v>0.86870000000000003</v>
      </c>
      <c r="B53">
        <v>0.1754</v>
      </c>
      <c r="C53" s="5" t="s">
        <v>10</v>
      </c>
      <c r="D53">
        <f t="shared" si="0"/>
        <v>0.20191090134684009</v>
      </c>
      <c r="F53">
        <v>0.36349999999999999</v>
      </c>
      <c r="G53">
        <v>5.6500000000000002E-2</v>
      </c>
      <c r="H53" s="2" t="s">
        <v>10</v>
      </c>
      <c r="I53">
        <f t="shared" si="1"/>
        <v>0.15543328748280605</v>
      </c>
      <c r="K53" s="1"/>
      <c r="L53" s="1"/>
      <c r="M53" s="1"/>
      <c r="N53" s="1"/>
      <c r="P53" s="1"/>
      <c r="Q53" s="1"/>
      <c r="R53" s="1"/>
      <c r="S53" s="1"/>
    </row>
    <row r="54" spans="1:19" x14ac:dyDescent="0.3">
      <c r="A54">
        <v>0.54520000000000002</v>
      </c>
      <c r="B54">
        <v>0.16009999999999999</v>
      </c>
      <c r="C54" s="5" t="s">
        <v>10</v>
      </c>
      <c r="D54">
        <f t="shared" si="0"/>
        <v>0.29365370506236244</v>
      </c>
      <c r="F54">
        <v>0.28210000000000002</v>
      </c>
      <c r="G54">
        <v>7.0199999999999999E-2</v>
      </c>
      <c r="H54" s="2" t="s">
        <v>10</v>
      </c>
      <c r="I54">
        <f t="shared" si="1"/>
        <v>0.24884792626728108</v>
      </c>
      <c r="K54" s="1"/>
      <c r="L54" s="1"/>
      <c r="M54" s="1"/>
      <c r="N54" s="1"/>
      <c r="P54" s="1"/>
      <c r="Q54" s="1"/>
      <c r="R54" s="1"/>
      <c r="S54" s="1"/>
    </row>
    <row r="55" spans="1:19" x14ac:dyDescent="0.3">
      <c r="A55">
        <v>0.66259999999999997</v>
      </c>
      <c r="B55">
        <v>4.2200000000000001E-2</v>
      </c>
      <c r="C55" s="5" t="s">
        <v>10</v>
      </c>
      <c r="D55">
        <f t="shared" si="0"/>
        <v>6.3688499849079386E-2</v>
      </c>
      <c r="F55">
        <v>0.2029</v>
      </c>
      <c r="G55">
        <v>3.2399999999999998E-2</v>
      </c>
      <c r="H55" s="2" t="s">
        <v>10</v>
      </c>
      <c r="I55">
        <f t="shared" si="1"/>
        <v>0.15968457368161657</v>
      </c>
      <c r="K55" s="1"/>
      <c r="L55" s="1"/>
      <c r="M55" s="1"/>
      <c r="N55" s="1"/>
      <c r="P55" s="1"/>
      <c r="Q55" s="1"/>
      <c r="R55" s="1"/>
      <c r="S55" s="1"/>
    </row>
    <row r="56" spans="1:19" x14ac:dyDescent="0.3">
      <c r="A56">
        <v>0.75060000000000004</v>
      </c>
      <c r="B56">
        <v>3.3500000000000002E-2</v>
      </c>
      <c r="C56" s="5" t="s">
        <v>10</v>
      </c>
      <c r="D56">
        <f>B56/A56</f>
        <v>4.4630961897148949E-2</v>
      </c>
      <c r="F56">
        <v>5.6500000000000002E-2</v>
      </c>
      <c r="G56">
        <v>2.8199999999999999E-2</v>
      </c>
      <c r="H56" s="2" t="s">
        <v>9</v>
      </c>
      <c r="I56">
        <f t="shared" si="1"/>
        <v>0.49911504424778758</v>
      </c>
      <c r="K56" s="1"/>
      <c r="L56" s="1"/>
      <c r="M56" s="1"/>
      <c r="N56" s="1"/>
      <c r="P56" s="1"/>
      <c r="Q56" s="1"/>
      <c r="R56" s="1"/>
      <c r="S56" s="1"/>
    </row>
    <row r="57" spans="1:19" x14ac:dyDescent="0.3">
      <c r="A57">
        <v>0.24610000000000001</v>
      </c>
      <c r="B57">
        <v>8.72E-2</v>
      </c>
      <c r="C57" s="5" t="s">
        <v>9</v>
      </c>
      <c r="D57">
        <f t="shared" si="0"/>
        <v>0.35432750914262495</v>
      </c>
      <c r="F57">
        <v>0.20669999999999999</v>
      </c>
      <c r="G57">
        <v>8.9899999999999994E-2</v>
      </c>
      <c r="H57" s="2" t="s">
        <v>9</v>
      </c>
      <c r="I57">
        <f t="shared" si="1"/>
        <v>0.4349298500241896</v>
      </c>
      <c r="K57" s="1"/>
      <c r="L57" s="1"/>
      <c r="M57" s="1"/>
      <c r="N57" s="1"/>
      <c r="P57" s="1"/>
      <c r="Q57" s="1"/>
      <c r="R57" s="1"/>
      <c r="S57" s="1"/>
    </row>
    <row r="58" spans="1:19" x14ac:dyDescent="0.3">
      <c r="A58">
        <v>0.14050000000000001</v>
      </c>
      <c r="B58">
        <v>7.6600000000000001E-2</v>
      </c>
      <c r="C58" s="5" t="s">
        <v>9</v>
      </c>
      <c r="D58">
        <f t="shared" si="0"/>
        <v>0.5451957295373665</v>
      </c>
      <c r="F58">
        <v>0.29680000000000001</v>
      </c>
      <c r="G58">
        <v>0.13300000000000001</v>
      </c>
      <c r="H58" s="2" t="s">
        <v>10</v>
      </c>
      <c r="I58">
        <f t="shared" si="1"/>
        <v>0.44811320754716982</v>
      </c>
      <c r="K58" s="1"/>
      <c r="L58" s="1"/>
      <c r="M58" s="1"/>
      <c r="N58" s="1"/>
      <c r="P58" s="1"/>
      <c r="Q58" s="1"/>
      <c r="R58" s="1"/>
      <c r="S58" s="1"/>
    </row>
    <row r="59" spans="1:19" x14ac:dyDescent="0.3">
      <c r="A59">
        <v>0.3463</v>
      </c>
      <c r="B59">
        <v>0.18099999999999999</v>
      </c>
      <c r="C59" s="5" t="s">
        <v>10</v>
      </c>
      <c r="D59">
        <f t="shared" si="0"/>
        <v>0.52266820675714698</v>
      </c>
      <c r="F59">
        <v>0.37580000000000002</v>
      </c>
      <c r="G59">
        <v>0.1043</v>
      </c>
      <c r="H59" s="2" t="s">
        <v>10</v>
      </c>
      <c r="I59">
        <f t="shared" si="1"/>
        <v>0.27754124534326768</v>
      </c>
      <c r="K59" s="1"/>
      <c r="L59" s="1"/>
      <c r="M59" s="1"/>
      <c r="N59" s="1"/>
      <c r="P59" s="1"/>
      <c r="Q59" s="1"/>
      <c r="R59" s="1"/>
      <c r="S59" s="1"/>
    </row>
    <row r="60" spans="1:19" x14ac:dyDescent="0.3">
      <c r="A60">
        <v>0.66790000000000005</v>
      </c>
      <c r="B60">
        <v>0.14630000000000001</v>
      </c>
      <c r="C60" s="5" t="s">
        <v>10</v>
      </c>
      <c r="D60">
        <f t="shared" si="0"/>
        <v>0.21904476718071569</v>
      </c>
      <c r="F60">
        <v>5.16E-2</v>
      </c>
      <c r="G60">
        <v>2.52E-2</v>
      </c>
      <c r="H60" s="2" t="s">
        <v>10</v>
      </c>
      <c r="I60">
        <f t="shared" si="1"/>
        <v>0.48837209302325579</v>
      </c>
      <c r="K60" s="1"/>
      <c r="L60" s="1"/>
      <c r="M60" s="1"/>
      <c r="N60" s="1"/>
      <c r="P60" s="1"/>
      <c r="Q60" s="1"/>
      <c r="R60" s="1"/>
      <c r="S60" s="1"/>
    </row>
    <row r="61" spans="1:19" x14ac:dyDescent="0.3">
      <c r="A61">
        <v>0.52390000000000003</v>
      </c>
      <c r="B61">
        <v>0.25</v>
      </c>
      <c r="C61" s="5" t="s">
        <v>9</v>
      </c>
      <c r="D61">
        <f t="shared" si="0"/>
        <v>0.47719030349303299</v>
      </c>
      <c r="F61">
        <v>1.95E-2</v>
      </c>
      <c r="G61">
        <v>5.1999999999999998E-3</v>
      </c>
      <c r="H61" s="2" t="s">
        <v>10</v>
      </c>
      <c r="I61">
        <f t="shared" si="1"/>
        <v>0.26666666666666666</v>
      </c>
      <c r="K61" s="1"/>
      <c r="L61" s="1"/>
      <c r="M61" s="1"/>
      <c r="N61" s="1"/>
      <c r="P61" s="1"/>
      <c r="Q61" s="1"/>
      <c r="R61" s="1"/>
      <c r="S61" s="1"/>
    </row>
    <row r="62" spans="1:19" x14ac:dyDescent="0.3">
      <c r="A62">
        <v>5.1799999999999999E-2</v>
      </c>
      <c r="B62">
        <v>2.7699999999999999E-2</v>
      </c>
      <c r="C62" s="5" t="s">
        <v>10</v>
      </c>
      <c r="D62">
        <f t="shared" si="0"/>
        <v>0.53474903474903479</v>
      </c>
      <c r="F62">
        <v>1.77E-2</v>
      </c>
      <c r="G62">
        <v>3.5999999999999999E-3</v>
      </c>
      <c r="H62" s="2" t="s">
        <v>9</v>
      </c>
      <c r="I62">
        <f t="shared" si="1"/>
        <v>0.20338983050847456</v>
      </c>
      <c r="K62" s="1"/>
      <c r="L62" s="1"/>
      <c r="M62" s="1"/>
      <c r="N62" s="1"/>
      <c r="P62" s="1"/>
      <c r="Q62" s="1"/>
      <c r="R62" s="1"/>
      <c r="S62" s="1"/>
    </row>
    <row r="63" spans="1:19" x14ac:dyDescent="0.3">
      <c r="A63">
        <v>0.25369999999999998</v>
      </c>
      <c r="B63">
        <v>0.1082</v>
      </c>
      <c r="C63" s="5" t="s">
        <v>10</v>
      </c>
      <c r="D63">
        <f t="shared" si="0"/>
        <v>0.42648797792668514</v>
      </c>
      <c r="F63">
        <v>0.17269999999999999</v>
      </c>
      <c r="G63">
        <v>9.5200000000000007E-2</v>
      </c>
      <c r="H63" s="2" t="s">
        <v>9</v>
      </c>
      <c r="I63">
        <f t="shared" si="1"/>
        <v>0.5512449334105386</v>
      </c>
      <c r="K63" s="1"/>
      <c r="L63" s="1"/>
      <c r="M63" s="1"/>
      <c r="N63" s="1"/>
      <c r="P63" s="1"/>
      <c r="Q63" s="1"/>
      <c r="R63" s="1"/>
      <c r="S63" s="1"/>
    </row>
    <row r="64" spans="1:19" x14ac:dyDescent="0.3">
      <c r="A64">
        <v>7.1599999999999997E-2</v>
      </c>
      <c r="B64">
        <v>1.7600000000000001E-2</v>
      </c>
      <c r="C64" s="5" t="s">
        <v>10</v>
      </c>
      <c r="D64">
        <f t="shared" si="0"/>
        <v>0.24581005586592181</v>
      </c>
      <c r="F64">
        <v>0.63360000000000005</v>
      </c>
      <c r="G64">
        <v>0.1779</v>
      </c>
      <c r="H64" s="2" t="s">
        <v>10</v>
      </c>
      <c r="I64">
        <f t="shared" si="1"/>
        <v>0.28077651515151514</v>
      </c>
      <c r="K64" s="1"/>
      <c r="L64" s="1"/>
      <c r="M64" s="1"/>
      <c r="N64" s="1"/>
      <c r="P64" s="1"/>
      <c r="Q64" s="1"/>
      <c r="R64" s="1"/>
      <c r="S64" s="1"/>
    </row>
    <row r="65" spans="1:19" x14ac:dyDescent="0.3">
      <c r="A65">
        <v>9.1999999999999998E-3</v>
      </c>
      <c r="B65">
        <v>4.8999999999999998E-3</v>
      </c>
      <c r="C65" s="5" t="s">
        <v>9</v>
      </c>
      <c r="D65">
        <f t="shared" si="0"/>
        <v>0.53260869565217395</v>
      </c>
      <c r="F65">
        <v>0.48880000000000001</v>
      </c>
      <c r="G65">
        <v>7.0900000000000005E-2</v>
      </c>
      <c r="H65" s="2" t="s">
        <v>10</v>
      </c>
      <c r="I65">
        <f t="shared" si="1"/>
        <v>0.14504909983633388</v>
      </c>
      <c r="K65" s="1"/>
      <c r="L65" s="1"/>
      <c r="M65" s="1"/>
      <c r="N65" s="1"/>
      <c r="P65" s="1"/>
      <c r="Q65" s="1"/>
      <c r="R65" s="1"/>
      <c r="S65" s="1"/>
    </row>
    <row r="66" spans="1:19" x14ac:dyDescent="0.3">
      <c r="A66">
        <v>0.1</v>
      </c>
      <c r="B66">
        <v>6.2799999999999995E-2</v>
      </c>
      <c r="C66" s="5" t="s">
        <v>9</v>
      </c>
      <c r="D66">
        <f t="shared" si="0"/>
        <v>0.62799999999999989</v>
      </c>
      <c r="F66">
        <v>0.38590000000000002</v>
      </c>
      <c r="G66">
        <v>4.3400000000000001E-2</v>
      </c>
      <c r="H66" s="2" t="s">
        <v>10</v>
      </c>
      <c r="I66">
        <f t="shared" si="1"/>
        <v>0.1124643690075149</v>
      </c>
      <c r="K66" s="1"/>
      <c r="L66" s="1"/>
      <c r="M66" s="1"/>
      <c r="N66" s="1"/>
      <c r="P66" s="1"/>
      <c r="Q66" s="1"/>
      <c r="R66" s="1"/>
      <c r="S66" s="1"/>
    </row>
    <row r="67" spans="1:19" x14ac:dyDescent="0.3">
      <c r="A67">
        <v>0.76629999999999998</v>
      </c>
      <c r="B67">
        <v>0.25659999999999999</v>
      </c>
      <c r="C67" s="5" t="s">
        <v>9</v>
      </c>
      <c r="D67">
        <f t="shared" si="0"/>
        <v>0.33485580060028708</v>
      </c>
      <c r="F67">
        <v>0.3281</v>
      </c>
      <c r="G67">
        <v>6.88E-2</v>
      </c>
      <c r="H67" s="2" t="s">
        <v>10</v>
      </c>
      <c r="I67">
        <f t="shared" si="1"/>
        <v>0.20969216702224933</v>
      </c>
      <c r="K67" s="1"/>
      <c r="L67" s="1"/>
      <c r="M67" s="1"/>
      <c r="N67" s="1"/>
      <c r="P67" s="1"/>
      <c r="Q67" s="1"/>
      <c r="R67" s="1"/>
      <c r="S67" s="1"/>
    </row>
    <row r="68" spans="1:19" x14ac:dyDescent="0.3">
      <c r="A68">
        <v>0.78490000000000004</v>
      </c>
      <c r="B68">
        <v>9.5899999999999999E-2</v>
      </c>
      <c r="C68" s="5" t="s">
        <v>10</v>
      </c>
      <c r="D68">
        <f t="shared" ref="D68:D97" si="2" xml:space="preserve"> B68/A68</f>
        <v>0.12218116957574213</v>
      </c>
      <c r="F68">
        <v>0.27850000000000003</v>
      </c>
      <c r="G68">
        <v>5.7000000000000002E-2</v>
      </c>
      <c r="H68" s="2" t="s">
        <v>10</v>
      </c>
      <c r="I68">
        <f t="shared" ref="I68:I93" si="3" xml:space="preserve"> G68 / F68</f>
        <v>0.20466786355475761</v>
      </c>
      <c r="K68" s="1"/>
      <c r="L68" s="1"/>
      <c r="M68" s="1"/>
      <c r="N68" s="1"/>
      <c r="P68" s="1"/>
      <c r="Q68" s="1"/>
      <c r="R68" s="1"/>
      <c r="S68" s="1"/>
    </row>
    <row r="69" spans="1:19" x14ac:dyDescent="0.3">
      <c r="A69">
        <v>0.6966</v>
      </c>
      <c r="B69">
        <v>7.7700000000000005E-2</v>
      </c>
      <c r="C69" s="5" t="s">
        <v>10</v>
      </c>
      <c r="D69">
        <f t="shared" si="2"/>
        <v>0.11154177433247202</v>
      </c>
      <c r="F69">
        <v>0.23549999999999999</v>
      </c>
      <c r="G69">
        <v>3.4500000000000003E-2</v>
      </c>
      <c r="H69" s="2" t="s">
        <v>10</v>
      </c>
      <c r="I69">
        <f t="shared" si="3"/>
        <v>0.14649681528662423</v>
      </c>
      <c r="K69" s="1"/>
      <c r="L69" s="1"/>
      <c r="M69" s="1"/>
      <c r="N69" s="1"/>
      <c r="P69" s="1"/>
      <c r="Q69" s="1"/>
      <c r="R69" s="1"/>
      <c r="S69" s="1"/>
    </row>
    <row r="70" spans="1:19" x14ac:dyDescent="0.3">
      <c r="A70">
        <v>0.66649999999999998</v>
      </c>
      <c r="B70">
        <v>7.8600000000000003E-2</v>
      </c>
      <c r="C70" s="5" t="s">
        <v>10</v>
      </c>
      <c r="D70">
        <f t="shared" si="2"/>
        <v>0.11792948237059266</v>
      </c>
      <c r="F70">
        <v>0.16009999999999999</v>
      </c>
      <c r="G70">
        <v>3.6499999999999998E-2</v>
      </c>
      <c r="H70" s="2" t="s">
        <v>10</v>
      </c>
      <c r="I70">
        <f t="shared" si="3"/>
        <v>0.22798251093066832</v>
      </c>
      <c r="K70" s="1"/>
      <c r="L70" s="1"/>
      <c r="M70" s="1"/>
      <c r="N70" s="1"/>
      <c r="P70" s="1"/>
      <c r="Q70" s="1"/>
      <c r="R70" s="1"/>
      <c r="S70" s="1"/>
    </row>
    <row r="71" spans="1:19" x14ac:dyDescent="0.3">
      <c r="A71">
        <v>0.57589999999999997</v>
      </c>
      <c r="B71">
        <v>8.1799999999999998E-2</v>
      </c>
      <c r="C71" s="5" t="s">
        <v>10</v>
      </c>
      <c r="D71">
        <f t="shared" si="2"/>
        <v>0.14203854835909013</v>
      </c>
      <c r="F71">
        <v>4.7899999999999998E-2</v>
      </c>
      <c r="G71">
        <v>1.77E-2</v>
      </c>
      <c r="H71" s="2" t="s">
        <v>8</v>
      </c>
      <c r="I71">
        <f t="shared" si="3"/>
        <v>0.36951983298538627</v>
      </c>
      <c r="K71" s="1"/>
      <c r="L71" s="1"/>
      <c r="M71" s="1"/>
      <c r="N71" s="1"/>
      <c r="P71" s="1"/>
      <c r="Q71" s="1"/>
      <c r="R71" s="1"/>
      <c r="S71" s="1"/>
    </row>
    <row r="72" spans="1:19" x14ac:dyDescent="0.3">
      <c r="A72">
        <v>0.53290000000000004</v>
      </c>
      <c r="B72">
        <v>6.0900000000000003E-2</v>
      </c>
      <c r="C72" s="5" t="s">
        <v>10</v>
      </c>
      <c r="D72">
        <f t="shared" si="2"/>
        <v>0.11428035278663914</v>
      </c>
      <c r="F72">
        <v>1.14E-2</v>
      </c>
      <c r="G72">
        <v>4.7000000000000002E-3</v>
      </c>
      <c r="H72" s="2" t="s">
        <v>8</v>
      </c>
      <c r="I72">
        <f t="shared" si="3"/>
        <v>0.41228070175438597</v>
      </c>
      <c r="K72" s="1"/>
      <c r="L72" s="1"/>
      <c r="M72" s="1"/>
      <c r="N72" s="1"/>
      <c r="P72" s="1"/>
      <c r="Q72" s="1"/>
      <c r="R72" s="1"/>
      <c r="S72" s="1"/>
    </row>
    <row r="73" spans="1:19" x14ac:dyDescent="0.3">
      <c r="A73">
        <v>0.35670000000000002</v>
      </c>
      <c r="B73">
        <v>4.8800000000000003E-2</v>
      </c>
      <c r="C73" s="5" t="s">
        <v>10</v>
      </c>
      <c r="D73">
        <f t="shared" si="2"/>
        <v>0.13680964395850856</v>
      </c>
      <c r="F73">
        <v>9.2999999999999992E-3</v>
      </c>
      <c r="G73">
        <v>3.8E-3</v>
      </c>
      <c r="H73" s="2" t="s">
        <v>8</v>
      </c>
      <c r="I73">
        <f t="shared" si="3"/>
        <v>0.40860215053763443</v>
      </c>
      <c r="K73" s="1"/>
      <c r="L73" s="1"/>
      <c r="M73" s="1"/>
      <c r="N73" s="1"/>
      <c r="P73" s="1"/>
      <c r="Q73" s="1"/>
      <c r="R73" s="1"/>
      <c r="S73" s="1"/>
    </row>
    <row r="74" spans="1:19" x14ac:dyDescent="0.3">
      <c r="A74">
        <v>0.1008</v>
      </c>
      <c r="B74">
        <v>3.1600000000000003E-2</v>
      </c>
      <c r="C74" s="5" t="s">
        <v>8</v>
      </c>
      <c r="D74">
        <f t="shared" si="2"/>
        <v>0.31349206349206354</v>
      </c>
      <c r="F74">
        <v>9.7000000000000003E-3</v>
      </c>
      <c r="G74">
        <v>4.1999999999999997E-3</v>
      </c>
      <c r="H74" s="2" t="s">
        <v>8</v>
      </c>
      <c r="I74">
        <f t="shared" si="3"/>
        <v>0.43298969072164945</v>
      </c>
      <c r="K74" s="1"/>
      <c r="L74" s="1"/>
      <c r="M74" s="1"/>
      <c r="N74" s="1"/>
      <c r="P74" s="1"/>
      <c r="Q74" s="1"/>
      <c r="R74" s="1"/>
      <c r="S74" s="1"/>
    </row>
    <row r="75" spans="1:19" x14ac:dyDescent="0.3">
      <c r="A75">
        <v>8.8999999999999999E-3</v>
      </c>
      <c r="B75">
        <v>4.3E-3</v>
      </c>
      <c r="C75" s="5" t="s">
        <v>8</v>
      </c>
      <c r="D75">
        <f t="shared" si="2"/>
        <v>0.48314606741573035</v>
      </c>
      <c r="F75">
        <v>7.3000000000000001E-3</v>
      </c>
      <c r="G75">
        <v>3.0000000000000001E-3</v>
      </c>
      <c r="H75" s="2" t="s">
        <v>8</v>
      </c>
      <c r="I75">
        <f t="shared" si="3"/>
        <v>0.41095890410958902</v>
      </c>
      <c r="K75" s="1"/>
      <c r="L75" s="1"/>
      <c r="M75" s="1"/>
      <c r="N75" s="1"/>
      <c r="P75" s="1"/>
      <c r="Q75" s="1"/>
      <c r="R75" s="1"/>
      <c r="S75" s="1"/>
    </row>
    <row r="76" spans="1:19" x14ac:dyDescent="0.3">
      <c r="A76">
        <v>9.4000000000000004E-3</v>
      </c>
      <c r="B76">
        <v>3.8E-3</v>
      </c>
      <c r="C76" s="5" t="s">
        <v>8</v>
      </c>
      <c r="D76">
        <f t="shared" si="2"/>
        <v>0.40425531914893614</v>
      </c>
      <c r="F76">
        <v>6.7999999999999996E-3</v>
      </c>
      <c r="G76">
        <v>3.0999999999999999E-3</v>
      </c>
      <c r="H76" s="2" t="s">
        <v>8</v>
      </c>
      <c r="I76">
        <f t="shared" si="3"/>
        <v>0.45588235294117646</v>
      </c>
      <c r="K76" s="1"/>
      <c r="L76" s="1"/>
      <c r="M76" s="1"/>
      <c r="N76" s="1"/>
      <c r="P76" s="1"/>
      <c r="Q76" s="1"/>
      <c r="R76" s="1"/>
      <c r="S76" s="1"/>
    </row>
    <row r="77" spans="1:19" x14ac:dyDescent="0.3">
      <c r="A77">
        <v>7.3000000000000001E-3</v>
      </c>
      <c r="B77">
        <v>3.3E-3</v>
      </c>
      <c r="C77" s="5" t="s">
        <v>8</v>
      </c>
      <c r="D77">
        <f t="shared" si="2"/>
        <v>0.45205479452054792</v>
      </c>
      <c r="F77">
        <v>6.8999999999999999E-3</v>
      </c>
      <c r="G77">
        <v>2.7000000000000001E-3</v>
      </c>
      <c r="H77" s="2" t="s">
        <v>8</v>
      </c>
      <c r="I77">
        <f t="shared" si="3"/>
        <v>0.39130434782608697</v>
      </c>
      <c r="K77" s="1"/>
      <c r="L77" s="1"/>
      <c r="M77" s="1"/>
      <c r="N77" s="1"/>
      <c r="P77" s="1"/>
      <c r="Q77" s="1"/>
      <c r="R77" s="1"/>
      <c r="S77" s="1"/>
    </row>
    <row r="78" spans="1:19" x14ac:dyDescent="0.3">
      <c r="A78">
        <v>6.7000000000000002E-3</v>
      </c>
      <c r="B78">
        <v>2.0999999999999999E-3</v>
      </c>
      <c r="C78" s="5" t="s">
        <v>8</v>
      </c>
      <c r="D78">
        <f t="shared" si="2"/>
        <v>0.31343283582089548</v>
      </c>
      <c r="F78">
        <v>6.1999999999999998E-3</v>
      </c>
      <c r="G78">
        <v>2.3E-3</v>
      </c>
      <c r="H78" s="2" t="s">
        <v>8</v>
      </c>
      <c r="I78">
        <f t="shared" si="3"/>
        <v>0.37096774193548387</v>
      </c>
      <c r="K78" s="1"/>
      <c r="L78" s="1"/>
      <c r="M78" s="1"/>
      <c r="N78" s="1"/>
      <c r="P78" s="1"/>
      <c r="Q78" s="1"/>
      <c r="R78" s="1"/>
      <c r="S78" s="1"/>
    </row>
    <row r="79" spans="1:19" x14ac:dyDescent="0.3">
      <c r="A79">
        <v>7.4000000000000003E-3</v>
      </c>
      <c r="B79">
        <v>3.5999999999999999E-3</v>
      </c>
      <c r="C79" s="5" t="s">
        <v>8</v>
      </c>
      <c r="D79">
        <f t="shared" si="2"/>
        <v>0.48648648648648646</v>
      </c>
      <c r="F79">
        <v>5.7999999999999996E-3</v>
      </c>
      <c r="G79">
        <v>2E-3</v>
      </c>
      <c r="H79" s="2" t="s">
        <v>8</v>
      </c>
      <c r="I79">
        <f t="shared" si="3"/>
        <v>0.34482758620689657</v>
      </c>
      <c r="K79" s="1"/>
      <c r="L79" s="1"/>
      <c r="M79" s="1"/>
      <c r="N79" s="1"/>
      <c r="P79" s="1"/>
      <c r="Q79" s="1"/>
      <c r="R79" s="1"/>
      <c r="S79" s="1"/>
    </row>
    <row r="80" spans="1:19" x14ac:dyDescent="0.3">
      <c r="A80">
        <v>6.4999999999999997E-3</v>
      </c>
      <c r="B80">
        <v>3.2000000000000002E-3</v>
      </c>
      <c r="C80" s="5" t="s">
        <v>8</v>
      </c>
      <c r="D80">
        <f t="shared" si="2"/>
        <v>0.49230769230769234</v>
      </c>
      <c r="F80">
        <v>5.1000000000000004E-3</v>
      </c>
      <c r="G80">
        <v>2E-3</v>
      </c>
      <c r="H80" s="2" t="s">
        <v>8</v>
      </c>
      <c r="I80">
        <f t="shared" si="3"/>
        <v>0.39215686274509803</v>
      </c>
      <c r="K80" s="1"/>
      <c r="L80" s="1"/>
      <c r="M80" s="1"/>
      <c r="N80" s="1"/>
      <c r="P80" s="1"/>
      <c r="Q80" s="1"/>
      <c r="R80" s="1"/>
      <c r="S80" s="1"/>
    </row>
    <row r="81" spans="1:19" x14ac:dyDescent="0.3">
      <c r="A81">
        <v>7.4999999999999997E-3</v>
      </c>
      <c r="B81">
        <v>3.2000000000000002E-3</v>
      </c>
      <c r="C81" s="5" t="s">
        <v>8</v>
      </c>
      <c r="D81">
        <f t="shared" si="2"/>
        <v>0.42666666666666669</v>
      </c>
      <c r="F81">
        <v>4.5999999999999999E-3</v>
      </c>
      <c r="G81">
        <v>1.9E-3</v>
      </c>
      <c r="H81" s="2" t="s">
        <v>8</v>
      </c>
      <c r="I81">
        <f t="shared" si="3"/>
        <v>0.41304347826086957</v>
      </c>
      <c r="K81" s="1"/>
      <c r="L81" s="1"/>
      <c r="M81" s="1"/>
      <c r="N81" s="1"/>
      <c r="P81" s="1"/>
      <c r="Q81" s="1"/>
      <c r="R81" s="1"/>
      <c r="S81" s="1"/>
    </row>
    <row r="82" spans="1:19" x14ac:dyDescent="0.3">
      <c r="A82">
        <v>5.5999999999999999E-3</v>
      </c>
      <c r="B82">
        <v>2.7000000000000001E-3</v>
      </c>
      <c r="C82" s="5" t="s">
        <v>8</v>
      </c>
      <c r="D82">
        <f t="shared" si="2"/>
        <v>0.48214285714285715</v>
      </c>
      <c r="F82">
        <v>3.8E-3</v>
      </c>
      <c r="G82">
        <v>1.5E-3</v>
      </c>
      <c r="H82" s="2" t="s">
        <v>8</v>
      </c>
      <c r="I82">
        <f t="shared" si="3"/>
        <v>0.39473684210526316</v>
      </c>
      <c r="K82" s="1"/>
      <c r="L82" s="1"/>
      <c r="M82" s="1"/>
      <c r="N82" s="1"/>
      <c r="P82" s="1"/>
      <c r="Q82" s="1"/>
      <c r="R82" s="1"/>
      <c r="S82" s="1"/>
    </row>
    <row r="83" spans="1:19" x14ac:dyDescent="0.3">
      <c r="A83">
        <v>6.8999999999999999E-3</v>
      </c>
      <c r="B83">
        <v>2.5000000000000001E-3</v>
      </c>
      <c r="C83" s="5" t="s">
        <v>8</v>
      </c>
      <c r="D83">
        <f t="shared" si="2"/>
        <v>0.36231884057971014</v>
      </c>
      <c r="F83">
        <v>4.0000000000000001E-3</v>
      </c>
      <c r="G83">
        <v>1.6000000000000001E-3</v>
      </c>
      <c r="H83" s="2" t="s">
        <v>8</v>
      </c>
      <c r="I83">
        <f t="shared" si="3"/>
        <v>0.4</v>
      </c>
      <c r="K83" s="1"/>
      <c r="L83" s="1"/>
      <c r="M83" s="1"/>
      <c r="N83" s="1"/>
      <c r="P83" s="1"/>
      <c r="Q83" s="1"/>
      <c r="R83" s="1"/>
      <c r="S83" s="1"/>
    </row>
    <row r="84" spans="1:19" x14ac:dyDescent="0.3">
      <c r="A84">
        <v>4.7999999999999996E-3</v>
      </c>
      <c r="B84">
        <v>2.0999999999999999E-3</v>
      </c>
      <c r="C84" s="5" t="s">
        <v>8</v>
      </c>
      <c r="D84">
        <f t="shared" si="2"/>
        <v>0.4375</v>
      </c>
      <c r="F84">
        <v>3.3999999999999998E-3</v>
      </c>
      <c r="G84">
        <v>1.2999999999999999E-3</v>
      </c>
      <c r="H84" s="2" t="s">
        <v>8</v>
      </c>
      <c r="I84">
        <f t="shared" si="3"/>
        <v>0.38235294117647062</v>
      </c>
      <c r="K84" s="1"/>
      <c r="L84" s="1"/>
      <c r="M84" s="1"/>
      <c r="N84" s="1"/>
      <c r="P84" s="1"/>
      <c r="Q84" s="1"/>
      <c r="R84" s="1"/>
      <c r="S84" s="1"/>
    </row>
    <row r="85" spans="1:19" x14ac:dyDescent="0.3">
      <c r="A85">
        <v>5.4000000000000003E-3</v>
      </c>
      <c r="B85">
        <v>2E-3</v>
      </c>
      <c r="C85" s="5" t="s">
        <v>8</v>
      </c>
      <c r="D85">
        <f t="shared" si="2"/>
        <v>0.37037037037037035</v>
      </c>
      <c r="F85">
        <v>3.2000000000000002E-3</v>
      </c>
      <c r="G85">
        <v>1.5E-3</v>
      </c>
      <c r="H85" s="2" t="s">
        <v>8</v>
      </c>
      <c r="I85">
        <f t="shared" si="3"/>
        <v>0.46875</v>
      </c>
      <c r="K85" s="1"/>
      <c r="L85" s="1"/>
      <c r="M85" s="1"/>
      <c r="N85" s="1"/>
      <c r="P85" s="1"/>
      <c r="Q85" s="1"/>
      <c r="R85" s="1"/>
      <c r="S85" s="1"/>
    </row>
    <row r="86" spans="1:19" x14ac:dyDescent="0.3">
      <c r="A86">
        <v>3.8E-3</v>
      </c>
      <c r="B86">
        <v>1.6000000000000001E-3</v>
      </c>
      <c r="C86" s="5" t="s">
        <v>8</v>
      </c>
      <c r="D86">
        <f t="shared" si="2"/>
        <v>0.4210526315789474</v>
      </c>
      <c r="F86">
        <v>3.3999999999999998E-3</v>
      </c>
      <c r="G86">
        <v>1.1999999999999999E-3</v>
      </c>
      <c r="H86" s="2" t="s">
        <v>8</v>
      </c>
      <c r="I86">
        <f t="shared" si="3"/>
        <v>0.3529411764705882</v>
      </c>
      <c r="K86" s="1"/>
      <c r="L86" s="1"/>
      <c r="M86" s="1"/>
      <c r="N86" s="1"/>
      <c r="P86" s="1"/>
      <c r="Q86" s="1"/>
      <c r="R86" s="1"/>
      <c r="S86" s="1"/>
    </row>
    <row r="87" spans="1:19" x14ac:dyDescent="0.3">
      <c r="A87">
        <v>4.4999999999999997E-3</v>
      </c>
      <c r="B87">
        <v>1.9E-3</v>
      </c>
      <c r="C87" s="5" t="s">
        <v>8</v>
      </c>
      <c r="D87">
        <f t="shared" si="2"/>
        <v>0.42222222222222228</v>
      </c>
      <c r="F87">
        <v>1.8E-3</v>
      </c>
      <c r="G87">
        <v>8.0000000000000004E-4</v>
      </c>
      <c r="H87" s="2" t="s">
        <v>8</v>
      </c>
      <c r="I87">
        <f t="shared" si="3"/>
        <v>0.44444444444444448</v>
      </c>
      <c r="K87" s="1"/>
      <c r="L87" s="1"/>
      <c r="M87" s="1"/>
      <c r="N87" s="1"/>
      <c r="P87" s="1"/>
      <c r="Q87" s="1"/>
      <c r="R87" s="1"/>
      <c r="S87" s="1"/>
    </row>
    <row r="88" spans="1:19" x14ac:dyDescent="0.3">
      <c r="A88">
        <v>1.0500000000000001E-2</v>
      </c>
      <c r="B88">
        <v>5.7000000000000002E-3</v>
      </c>
      <c r="C88" s="5" t="s">
        <v>8</v>
      </c>
      <c r="D88">
        <f t="shared" si="2"/>
        <v>0.54285714285714282</v>
      </c>
      <c r="F88">
        <v>1.8E-3</v>
      </c>
      <c r="G88">
        <v>8.9999999999999998E-4</v>
      </c>
      <c r="H88" s="2" t="s">
        <v>8</v>
      </c>
      <c r="I88">
        <f t="shared" si="3"/>
        <v>0.5</v>
      </c>
      <c r="K88" s="1"/>
      <c r="L88" s="1"/>
      <c r="M88" s="1"/>
      <c r="N88" s="1"/>
      <c r="P88" s="1"/>
      <c r="Q88" s="1"/>
      <c r="R88" s="1"/>
      <c r="S88" s="1"/>
    </row>
    <row r="89" spans="1:19" x14ac:dyDescent="0.3">
      <c r="A89">
        <v>1.29E-2</v>
      </c>
      <c r="B89">
        <v>6.4000000000000003E-3</v>
      </c>
      <c r="C89" s="5" t="s">
        <v>8</v>
      </c>
      <c r="D89">
        <f t="shared" si="2"/>
        <v>0.49612403100775199</v>
      </c>
      <c r="F89">
        <v>2.0999999999999999E-3</v>
      </c>
      <c r="G89">
        <v>5.9999999999999995E-4</v>
      </c>
      <c r="H89" s="2" t="s">
        <v>8</v>
      </c>
      <c r="I89">
        <f t="shared" si="3"/>
        <v>0.2857142857142857</v>
      </c>
      <c r="K89" s="1"/>
      <c r="L89" s="1"/>
      <c r="M89" s="1"/>
      <c r="N89" s="1"/>
      <c r="P89" s="1"/>
      <c r="Q89" s="1"/>
      <c r="R89" s="1"/>
      <c r="S89" s="1"/>
    </row>
    <row r="90" spans="1:19" x14ac:dyDescent="0.3">
      <c r="A90">
        <v>5.1999999999999998E-3</v>
      </c>
      <c r="B90">
        <v>3.8E-3</v>
      </c>
      <c r="C90" s="5" t="s">
        <v>8</v>
      </c>
      <c r="D90">
        <f t="shared" si="2"/>
        <v>0.73076923076923084</v>
      </c>
      <c r="F90">
        <v>2.0999999999999999E-3</v>
      </c>
      <c r="G90">
        <v>6.9999999999999999E-4</v>
      </c>
      <c r="H90" s="2" t="s">
        <v>8</v>
      </c>
      <c r="I90">
        <f t="shared" si="3"/>
        <v>0.33333333333333337</v>
      </c>
      <c r="K90" s="1"/>
      <c r="L90" s="1"/>
      <c r="M90" s="1"/>
      <c r="N90" s="1"/>
      <c r="P90" s="1"/>
      <c r="Q90" s="1"/>
      <c r="R90" s="1"/>
      <c r="S90" s="1"/>
    </row>
    <row r="91" spans="1:19" x14ac:dyDescent="0.3">
      <c r="A91">
        <v>3.8999999999999998E-3</v>
      </c>
      <c r="B91">
        <v>2.3E-3</v>
      </c>
      <c r="C91" s="5" t="s">
        <v>8</v>
      </c>
      <c r="D91">
        <f t="shared" si="2"/>
        <v>0.58974358974358976</v>
      </c>
      <c r="F91">
        <v>1.6000000000000001E-3</v>
      </c>
      <c r="G91">
        <v>5.9999999999999995E-4</v>
      </c>
      <c r="H91" s="2" t="s">
        <v>8</v>
      </c>
      <c r="I91">
        <f t="shared" si="3"/>
        <v>0.37499999999999994</v>
      </c>
      <c r="K91" s="1"/>
      <c r="L91" s="1"/>
      <c r="M91" s="1"/>
      <c r="N91" s="1"/>
      <c r="P91" s="1"/>
      <c r="Q91" s="1"/>
      <c r="R91" s="1"/>
      <c r="S91" s="1"/>
    </row>
    <row r="92" spans="1:19" x14ac:dyDescent="0.3">
      <c r="A92">
        <v>2.5999999999999999E-3</v>
      </c>
      <c r="B92">
        <v>1.9E-3</v>
      </c>
      <c r="C92" s="5" t="s">
        <v>8</v>
      </c>
      <c r="D92">
        <f t="shared" si="2"/>
        <v>0.73076923076923084</v>
      </c>
      <c r="F92">
        <v>1.2999999999999999E-3</v>
      </c>
      <c r="G92">
        <v>2.9999999999999997E-4</v>
      </c>
      <c r="H92" s="2" t="s">
        <v>8</v>
      </c>
      <c r="I92">
        <f t="shared" si="3"/>
        <v>0.23076923076923075</v>
      </c>
      <c r="K92" s="1"/>
      <c r="L92" s="1"/>
      <c r="M92" s="1"/>
      <c r="N92" s="1"/>
      <c r="P92" s="1"/>
      <c r="Q92" s="1"/>
      <c r="R92" s="1"/>
      <c r="S92" s="1"/>
    </row>
    <row r="93" spans="1:19" x14ac:dyDescent="0.3">
      <c r="A93">
        <v>4.4000000000000003E-3</v>
      </c>
      <c r="B93">
        <v>2.7000000000000001E-3</v>
      </c>
      <c r="C93" s="5" t="s">
        <v>8</v>
      </c>
      <c r="D93">
        <f t="shared" si="2"/>
        <v>0.61363636363636365</v>
      </c>
      <c r="F93">
        <v>1E-3</v>
      </c>
      <c r="G93">
        <v>4.0000000000000002E-4</v>
      </c>
      <c r="H93" s="2" t="s">
        <v>8</v>
      </c>
      <c r="I93">
        <f t="shared" si="3"/>
        <v>0.4</v>
      </c>
      <c r="K93" s="1"/>
      <c r="L93" s="1"/>
      <c r="M93" s="1"/>
      <c r="N93" s="1"/>
      <c r="P93" s="1"/>
      <c r="Q93" s="1"/>
      <c r="R93" s="1"/>
      <c r="S93" s="1"/>
    </row>
    <row r="94" spans="1:19" x14ac:dyDescent="0.3">
      <c r="A94">
        <v>2.8999999999999998E-3</v>
      </c>
      <c r="B94">
        <v>1.9E-3</v>
      </c>
      <c r="C94" s="5" t="s">
        <v>8</v>
      </c>
      <c r="D94">
        <f t="shared" si="2"/>
        <v>0.65517241379310354</v>
      </c>
      <c r="K94" s="1"/>
      <c r="L94" s="1"/>
      <c r="M94" s="1"/>
      <c r="N94" s="1"/>
      <c r="P94" s="1"/>
      <c r="Q94" s="1"/>
      <c r="R94" s="1"/>
      <c r="S94" s="1"/>
    </row>
    <row r="95" spans="1:19" x14ac:dyDescent="0.3">
      <c r="A95">
        <v>2.3999999999999998E-3</v>
      </c>
      <c r="B95">
        <v>1.4E-3</v>
      </c>
      <c r="C95" s="5" t="s">
        <v>8</v>
      </c>
      <c r="D95">
        <f t="shared" si="2"/>
        <v>0.58333333333333337</v>
      </c>
      <c r="K95" s="1"/>
      <c r="L95" s="1"/>
      <c r="M95" s="1"/>
      <c r="N95" s="1"/>
      <c r="P95" s="1"/>
      <c r="Q95" s="1"/>
      <c r="R95" s="1"/>
      <c r="S95" s="1"/>
    </row>
    <row r="96" spans="1:19" x14ac:dyDescent="0.3">
      <c r="A96">
        <v>1.8E-3</v>
      </c>
      <c r="B96">
        <v>1.2999999999999999E-3</v>
      </c>
      <c r="C96" s="5" t="s">
        <v>8</v>
      </c>
      <c r="D96">
        <f t="shared" si="2"/>
        <v>0.72222222222222221</v>
      </c>
      <c r="K96" s="1"/>
      <c r="L96" s="1"/>
      <c r="M96" s="1"/>
      <c r="N96" s="1"/>
      <c r="P96" s="1"/>
      <c r="Q96" s="1"/>
      <c r="R96" s="1"/>
      <c r="S96" s="1"/>
    </row>
    <row r="97" spans="1:19" x14ac:dyDescent="0.3">
      <c r="A97">
        <v>1.8E-3</v>
      </c>
      <c r="B97">
        <v>1.1999999999999999E-3</v>
      </c>
      <c r="C97" s="5" t="s">
        <v>8</v>
      </c>
      <c r="D97">
        <f t="shared" si="2"/>
        <v>0.66666666666666663</v>
      </c>
      <c r="K97" s="1"/>
      <c r="L97" s="1"/>
      <c r="M97" s="1"/>
      <c r="N97" s="1"/>
      <c r="P97" s="1"/>
      <c r="Q97" s="1"/>
      <c r="R97" s="1"/>
      <c r="S97" s="1"/>
    </row>
    <row r="98" spans="1:19" x14ac:dyDescent="0.3">
      <c r="K98" s="1"/>
      <c r="L98" s="1"/>
      <c r="M98" s="1"/>
      <c r="N98" s="1"/>
      <c r="P98" s="1"/>
      <c r="Q98" s="1"/>
      <c r="R98" s="1"/>
      <c r="S98" s="1"/>
    </row>
    <row r="99" spans="1:19" x14ac:dyDescent="0.3">
      <c r="K99" s="1"/>
      <c r="L99" s="1"/>
      <c r="M99" s="1"/>
      <c r="N99" s="1"/>
      <c r="P99" s="1"/>
      <c r="Q99" s="1"/>
      <c r="R99" s="1"/>
      <c r="S99" s="1"/>
    </row>
    <row r="100" spans="1:19" x14ac:dyDescent="0.3">
      <c r="A100" s="2" t="s">
        <v>11</v>
      </c>
      <c r="B100" s="9" t="s">
        <v>13</v>
      </c>
      <c r="C100" s="9"/>
      <c r="F100" s="2" t="s">
        <v>11</v>
      </c>
      <c r="G100" s="9" t="s">
        <v>14</v>
      </c>
      <c r="H100" s="9"/>
      <c r="I100" s="9"/>
      <c r="K100" s="1"/>
      <c r="L100" s="1"/>
      <c r="M100" s="1"/>
      <c r="N100" s="1"/>
      <c r="P100" s="1"/>
      <c r="Q100" s="1"/>
      <c r="R100" s="1"/>
      <c r="S100" s="1"/>
    </row>
    <row r="101" spans="1:19" x14ac:dyDescent="0.3">
      <c r="K101" s="1"/>
      <c r="L101" s="1"/>
      <c r="M101" s="1"/>
      <c r="N101" s="1"/>
      <c r="P101" s="1"/>
      <c r="Q101" s="1"/>
      <c r="R101" s="1"/>
      <c r="S101" s="1"/>
    </row>
    <row r="102" spans="1:19" x14ac:dyDescent="0.3">
      <c r="A102" t="s">
        <v>17</v>
      </c>
      <c r="B102">
        <f xml:space="preserve"> AVERAGE(B26,B27,B28,B29,B30,B31,B32,B33,B34,B35,B36,B37,B38,B41,B42,B45,B46,B47,B48,B49,B50,B51,B52,B53,B54,B55,B56,B59,B60,B62,B63,B64,B68,B69,B70,B71,B72,B73)</f>
        <v>0.10754736842105264</v>
      </c>
      <c r="C102" t="s">
        <v>19</v>
      </c>
      <c r="D102">
        <f xml:space="preserve"> _xlfn.VAR.S(B26:B38,B41:B42,B45:B52,B53:B56,B59:B60,B62:B64,B68:B73)</f>
        <v>4.9051679658605931E-3</v>
      </c>
      <c r="F102" t="s">
        <v>17</v>
      </c>
      <c r="G102">
        <f xml:space="preserve">  AVERAGE(G70,G69,G68,G67,G66,G65,G64,G61,G60,G59,G58,G55,G54,G53,G52,G51,G50,G49,G48,G47,G44,G43,G42,G41,G40,G39,G38,G37,G36,G35,G34)</f>
        <v>8.6645161290322598E-2</v>
      </c>
      <c r="H102" t="s">
        <v>19</v>
      </c>
      <c r="I102">
        <f>_xlfn.VAR.S(G64:G70,G58:G61,G47:G55,G34:G44)</f>
        <v>4.9711525591397843E-3</v>
      </c>
      <c r="K102" s="1"/>
      <c r="L102" s="1"/>
      <c r="M102" s="1"/>
      <c r="N102" s="1"/>
      <c r="P102" s="1"/>
      <c r="Q102" s="1"/>
      <c r="R102" s="1"/>
      <c r="S102" s="1"/>
    </row>
    <row r="103" spans="1:19" x14ac:dyDescent="0.3">
      <c r="A103" t="s">
        <v>18</v>
      </c>
      <c r="B103">
        <f xml:space="preserve"> AVERAGE(B3:B24,B25,B39:B40,B43:B44,B57:B58,B61,B65:B67,B74:B97)</f>
        <v>2.0815789473684222E-2</v>
      </c>
      <c r="C103" t="s">
        <v>20</v>
      </c>
      <c r="D103">
        <f xml:space="preserve"> _xlfn.VAR.S(B3:B25,B39:B40,B43:B44,B57:B58,B61,B65:B67,B74:B97)</f>
        <v>3.0545302819548867E-3</v>
      </c>
      <c r="F103" t="s">
        <v>18</v>
      </c>
      <c r="G103">
        <f xml:space="preserve"> AVERAGE(G3,G4,G5,G6,G7,G8,G9,G10,G11,G12,G13,G14,G15,G16,G17,G18,G19,G20,G21,G22,G23,G24,G25,G26,G27,G28,G29,G30,G31,G32,G33,G45,G46,G56,G57,G62,G63,G71,G72,G73,G74,G75,G76,G77,G78,G79,G80,G81,G82,G83,G84,G85,G86,G87,G88,G89,G90,G91,G92,G93)</f>
        <v>7.0700000000000008E-3</v>
      </c>
      <c r="H103" t="s">
        <v>20</v>
      </c>
      <c r="I103">
        <f xml:space="preserve"> _xlfn.VAR.S(G3:G30,G31:G33,G45:G46,G56:G57,G62:G63,G71:G93)</f>
        <v>3.1292993220338972E-4</v>
      </c>
      <c r="K103" s="1"/>
      <c r="L103" s="1"/>
      <c r="M103" s="1"/>
      <c r="N103" s="1"/>
      <c r="P103" s="1"/>
      <c r="Q103" s="1"/>
      <c r="R103" s="1"/>
      <c r="S103" s="1"/>
    </row>
    <row r="104" spans="1:19" x14ac:dyDescent="0.3">
      <c r="K104" s="1"/>
      <c r="L104" s="1"/>
      <c r="M104" s="1"/>
      <c r="N104" s="1"/>
      <c r="P104" s="1"/>
      <c r="Q104" s="1"/>
      <c r="R104" s="1"/>
      <c r="S104" s="1"/>
    </row>
    <row r="105" spans="1:19" x14ac:dyDescent="0.3">
      <c r="B105">
        <f xml:space="preserve"> B102 - D102</f>
        <v>0.10264220045519205</v>
      </c>
      <c r="G105">
        <f xml:space="preserve"> G102 - I102</f>
        <v>8.1674008731182815E-2</v>
      </c>
      <c r="K105" s="1"/>
      <c r="L105" s="1"/>
      <c r="M105" s="1"/>
      <c r="N105" s="1"/>
      <c r="P105" s="1"/>
      <c r="Q105" s="1"/>
      <c r="R105" s="1"/>
      <c r="S105" s="1"/>
    </row>
    <row r="106" spans="1:19" x14ac:dyDescent="0.3">
      <c r="B106">
        <f xml:space="preserve"> B103 + D103</f>
        <v>2.3870319755639108E-2</v>
      </c>
      <c r="G106">
        <f xml:space="preserve"> G103 + I103</f>
        <v>7.3829299322033907E-3</v>
      </c>
      <c r="K106" s="1"/>
      <c r="L106" s="1"/>
      <c r="M106" s="1"/>
      <c r="N106" s="1"/>
      <c r="P106" s="1"/>
      <c r="Q106" s="1"/>
      <c r="R106" s="1"/>
      <c r="S106" s="1"/>
    </row>
    <row r="107" spans="1:19" x14ac:dyDescent="0.3">
      <c r="B107">
        <f xml:space="preserve"> (B105 + B106) / 2</f>
        <v>6.3256260105415574E-2</v>
      </c>
      <c r="G107">
        <f xml:space="preserve"> (G105 + G106) / 2</f>
        <v>4.4528469331693105E-2</v>
      </c>
      <c r="K107" s="1"/>
      <c r="L107" s="1"/>
      <c r="M107" s="1"/>
      <c r="N107" s="1"/>
      <c r="P107" s="1"/>
      <c r="Q107" s="1"/>
      <c r="R107" s="1"/>
      <c r="S107" s="1"/>
    </row>
    <row r="108" spans="1:19" x14ac:dyDescent="0.3">
      <c r="K108" s="1"/>
      <c r="L108" s="1"/>
      <c r="M108" s="1"/>
      <c r="N108" s="1"/>
      <c r="P108" s="1"/>
      <c r="Q108" s="1"/>
      <c r="R108" s="1"/>
      <c r="S108" s="1"/>
    </row>
    <row r="109" spans="1:19" x14ac:dyDescent="0.3">
      <c r="K109" s="1"/>
      <c r="L109" s="1"/>
      <c r="M109" s="1"/>
      <c r="N109" s="1"/>
      <c r="P109" s="1"/>
      <c r="Q109" s="1"/>
      <c r="R109" s="1"/>
      <c r="S109" s="1"/>
    </row>
    <row r="110" spans="1:19" x14ac:dyDescent="0.3">
      <c r="K110" s="1"/>
      <c r="L110" s="1"/>
      <c r="M110" s="1"/>
      <c r="N110" s="1"/>
      <c r="P110" s="1"/>
      <c r="Q110" s="1"/>
      <c r="R110" s="1"/>
      <c r="S110" s="1"/>
    </row>
    <row r="111" spans="1:19" x14ac:dyDescent="0.3">
      <c r="K111" s="1"/>
      <c r="L111" s="1"/>
      <c r="M111" s="1"/>
      <c r="N111" s="1"/>
      <c r="P111" s="1"/>
      <c r="Q111" s="1"/>
      <c r="R111" s="1"/>
      <c r="S111" s="1"/>
    </row>
    <row r="112" spans="1:19" x14ac:dyDescent="0.3">
      <c r="K112" s="1"/>
      <c r="L112" s="1"/>
      <c r="M112" s="1"/>
      <c r="N112" s="1"/>
      <c r="P112" s="1"/>
      <c r="Q112" s="1"/>
      <c r="R112" s="1"/>
      <c r="S112" s="1"/>
    </row>
    <row r="113" spans="11:19" x14ac:dyDescent="0.3">
      <c r="K113" s="1"/>
      <c r="L113" s="1"/>
      <c r="M113" s="1"/>
      <c r="N113" s="1"/>
      <c r="P113" s="1"/>
      <c r="Q113" s="1"/>
      <c r="R113" s="1"/>
      <c r="S113" s="1"/>
    </row>
    <row r="114" spans="11:19" x14ac:dyDescent="0.3">
      <c r="K114" s="1"/>
      <c r="L114" s="1"/>
      <c r="M114" s="1"/>
      <c r="N114" s="1"/>
      <c r="P114" s="1"/>
      <c r="Q114" s="1"/>
      <c r="R114" s="1"/>
      <c r="S114" s="1"/>
    </row>
    <row r="115" spans="11:19" x14ac:dyDescent="0.3">
      <c r="K115" s="1"/>
      <c r="L115" s="1"/>
      <c r="M115" s="1"/>
      <c r="N115" s="1"/>
      <c r="P115" s="1"/>
      <c r="Q115" s="1"/>
      <c r="R115" s="1"/>
      <c r="S115" s="1"/>
    </row>
    <row r="116" spans="11:19" x14ac:dyDescent="0.3">
      <c r="K116" s="1"/>
      <c r="L116" s="1"/>
      <c r="M116" s="1"/>
      <c r="N116" s="1"/>
      <c r="P116" s="1"/>
      <c r="Q116" s="1"/>
      <c r="R116" s="1"/>
      <c r="S116" s="1"/>
    </row>
    <row r="117" spans="11:19" x14ac:dyDescent="0.3">
      <c r="K117" s="1"/>
      <c r="L117" s="1"/>
      <c r="M117" s="1"/>
      <c r="N117" s="1"/>
      <c r="P117" s="1"/>
      <c r="Q117" s="1"/>
      <c r="R117" s="1"/>
      <c r="S117" s="1"/>
    </row>
    <row r="118" spans="11:19" x14ac:dyDescent="0.3">
      <c r="K118" s="1"/>
      <c r="L118" s="1"/>
      <c r="M118" s="1"/>
      <c r="N118" s="1"/>
      <c r="P118" s="1"/>
      <c r="Q118" s="1"/>
      <c r="R118" s="1"/>
      <c r="S118" s="1"/>
    </row>
    <row r="119" spans="11:19" x14ac:dyDescent="0.3">
      <c r="K119" s="1"/>
      <c r="L119" s="1"/>
      <c r="M119" s="1"/>
      <c r="N119" s="1"/>
      <c r="P119" s="1"/>
      <c r="Q119" s="1"/>
      <c r="R119" s="1"/>
      <c r="S119" s="1"/>
    </row>
    <row r="120" spans="11:19" x14ac:dyDescent="0.3">
      <c r="K120" s="1"/>
      <c r="L120" s="1"/>
      <c r="M120" s="1"/>
      <c r="N120" s="1"/>
      <c r="P120" s="1"/>
      <c r="Q120" s="1"/>
      <c r="R120" s="1"/>
      <c r="S120" s="1"/>
    </row>
    <row r="121" spans="11:19" x14ac:dyDescent="0.3">
      <c r="K121" s="1"/>
      <c r="L121" s="1"/>
      <c r="M121" s="1"/>
      <c r="N121" s="1"/>
      <c r="P121" s="1"/>
      <c r="Q121" s="1"/>
      <c r="R121" s="1"/>
      <c r="S121" s="1"/>
    </row>
    <row r="122" spans="11:19" x14ac:dyDescent="0.3">
      <c r="K122" s="1"/>
      <c r="L122" s="1"/>
      <c r="M122" s="1"/>
      <c r="N122" s="1"/>
      <c r="P122" s="1"/>
      <c r="Q122" s="1"/>
      <c r="R122" s="1"/>
      <c r="S122" s="1"/>
    </row>
    <row r="123" spans="11:19" x14ac:dyDescent="0.3">
      <c r="K123" s="1"/>
      <c r="L123" s="1"/>
      <c r="M123" s="1"/>
      <c r="N123" s="1"/>
      <c r="P123" s="1"/>
      <c r="Q123" s="1"/>
      <c r="R123" s="1"/>
      <c r="S123" s="1"/>
    </row>
    <row r="124" spans="11:19" x14ac:dyDescent="0.3">
      <c r="K124" s="1"/>
      <c r="L124" s="1"/>
      <c r="M124" s="1"/>
      <c r="N124" s="1"/>
      <c r="P124" s="1"/>
      <c r="Q124" s="1"/>
      <c r="R124" s="1"/>
      <c r="S124" s="1"/>
    </row>
    <row r="125" spans="11:19" x14ac:dyDescent="0.3">
      <c r="K125" s="1"/>
      <c r="L125" s="1"/>
      <c r="M125" s="1"/>
      <c r="N125" s="1"/>
      <c r="P125" s="1"/>
      <c r="Q125" s="1"/>
      <c r="R125" s="1"/>
      <c r="S125" s="1"/>
    </row>
    <row r="126" spans="11:19" x14ac:dyDescent="0.3">
      <c r="K126" s="1"/>
      <c r="L126" s="1"/>
      <c r="M126" s="1"/>
      <c r="N126" s="1"/>
      <c r="P126" s="1"/>
      <c r="Q126" s="1"/>
      <c r="R126" s="1"/>
      <c r="S126" s="1"/>
    </row>
    <row r="127" spans="11:19" x14ac:dyDescent="0.3">
      <c r="K127" s="1"/>
      <c r="L127" s="1"/>
      <c r="M127" s="1"/>
      <c r="N127" s="1"/>
      <c r="P127" s="1"/>
      <c r="Q127" s="1"/>
      <c r="R127" s="1"/>
      <c r="S127" s="1"/>
    </row>
    <row r="128" spans="11:19" x14ac:dyDescent="0.3">
      <c r="K128" s="1"/>
      <c r="L128" s="1"/>
      <c r="M128" s="1"/>
      <c r="N128" s="1"/>
      <c r="P128" s="1"/>
      <c r="Q128" s="1"/>
      <c r="R128" s="1"/>
      <c r="S128" s="1"/>
    </row>
    <row r="129" spans="11:19" x14ac:dyDescent="0.3">
      <c r="K129" s="1"/>
      <c r="L129" s="1"/>
      <c r="M129" s="1"/>
      <c r="N129" s="1"/>
      <c r="P129" s="1"/>
      <c r="Q129" s="1"/>
      <c r="R129" s="1"/>
      <c r="S129" s="1"/>
    </row>
    <row r="130" spans="11:19" x14ac:dyDescent="0.3">
      <c r="K130" s="1"/>
      <c r="L130" s="1"/>
      <c r="M130" s="1"/>
      <c r="N130" s="1"/>
      <c r="P130" s="1"/>
      <c r="Q130" s="1"/>
      <c r="R130" s="1"/>
      <c r="S130" s="1"/>
    </row>
    <row r="131" spans="11:19" x14ac:dyDescent="0.3">
      <c r="K131" s="1"/>
      <c r="L131" s="1"/>
      <c r="M131" s="1"/>
      <c r="N131" s="1"/>
      <c r="P131" s="1"/>
      <c r="Q131" s="1"/>
      <c r="R131" s="1"/>
      <c r="S131" s="1"/>
    </row>
    <row r="132" spans="11:19" x14ac:dyDescent="0.3">
      <c r="K132" s="1"/>
      <c r="L132" s="1"/>
      <c r="M132" s="1"/>
      <c r="N132" s="1"/>
      <c r="P132" s="1"/>
      <c r="Q132" s="1"/>
      <c r="R132" s="1"/>
      <c r="S132" s="1"/>
    </row>
    <row r="133" spans="11:19" x14ac:dyDescent="0.3">
      <c r="K133" s="1"/>
      <c r="L133" s="1"/>
      <c r="M133" s="1"/>
      <c r="N133" s="1"/>
      <c r="P133" s="1"/>
      <c r="Q133" s="1"/>
      <c r="R133" s="1"/>
      <c r="S133" s="1"/>
    </row>
    <row r="134" spans="11:19" x14ac:dyDescent="0.3">
      <c r="K134" s="1"/>
      <c r="L134" s="1"/>
      <c r="M134" s="1"/>
      <c r="N134" s="1"/>
      <c r="P134" s="1"/>
      <c r="Q134" s="1"/>
      <c r="R134" s="1"/>
      <c r="S134" s="1"/>
    </row>
    <row r="135" spans="11:19" x14ac:dyDescent="0.3">
      <c r="K135" s="1"/>
      <c r="L135" s="1"/>
      <c r="M135" s="1"/>
      <c r="N135" s="1"/>
      <c r="P135" s="1"/>
      <c r="Q135" s="1"/>
      <c r="R135" s="1"/>
      <c r="S135" s="1"/>
    </row>
    <row r="136" spans="11:19" x14ac:dyDescent="0.3">
      <c r="K136" s="1"/>
      <c r="L136" s="1"/>
      <c r="M136" s="1"/>
      <c r="N136" s="1"/>
      <c r="P136" s="1"/>
      <c r="Q136" s="1"/>
      <c r="R136" s="1"/>
      <c r="S136" s="1"/>
    </row>
    <row r="137" spans="11:19" x14ac:dyDescent="0.3">
      <c r="K137" s="1"/>
      <c r="L137" s="1"/>
      <c r="M137" s="1"/>
      <c r="N137" s="1"/>
      <c r="P137" s="1"/>
      <c r="Q137" s="1"/>
      <c r="R137" s="1"/>
      <c r="S137" s="1"/>
    </row>
    <row r="138" spans="11:19" x14ac:dyDescent="0.3">
      <c r="K138" s="1"/>
      <c r="L138" s="1"/>
      <c r="M138" s="1"/>
      <c r="N138" s="1"/>
      <c r="P138" s="1"/>
      <c r="Q138" s="1"/>
      <c r="R138" s="1"/>
      <c r="S138" s="1"/>
    </row>
    <row r="139" spans="11:19" x14ac:dyDescent="0.3">
      <c r="K139" s="1"/>
      <c r="L139" s="1"/>
      <c r="M139" s="1"/>
      <c r="N139" s="1"/>
      <c r="P139" s="1"/>
      <c r="Q139" s="1"/>
      <c r="R139" s="1"/>
      <c r="S139" s="1"/>
    </row>
    <row r="140" spans="11:19" x14ac:dyDescent="0.3">
      <c r="K140" s="1"/>
      <c r="L140" s="1"/>
      <c r="M140" s="1"/>
      <c r="N140" s="1"/>
      <c r="P140" s="1"/>
      <c r="Q140" s="1"/>
      <c r="R140" s="1"/>
      <c r="S140" s="1"/>
    </row>
    <row r="141" spans="11:19" x14ac:dyDescent="0.3">
      <c r="K141" s="1"/>
      <c r="L141" s="1"/>
      <c r="M141" s="1"/>
      <c r="N141" s="1"/>
      <c r="P141" s="1"/>
      <c r="Q141" s="1"/>
      <c r="R141" s="1"/>
      <c r="S141" s="1"/>
    </row>
    <row r="142" spans="11:19" x14ac:dyDescent="0.3">
      <c r="K142" s="1"/>
      <c r="L142" s="1"/>
      <c r="M142" s="1"/>
      <c r="N142" s="1"/>
      <c r="P142" s="1"/>
      <c r="Q142" s="1"/>
      <c r="R142" s="1"/>
      <c r="S142" s="1"/>
    </row>
    <row r="143" spans="11:19" x14ac:dyDescent="0.3">
      <c r="P143" s="8"/>
      <c r="Q143" s="8"/>
      <c r="R143" s="8"/>
      <c r="S143" s="8"/>
    </row>
  </sheetData>
  <mergeCells count="11">
    <mergeCell ref="A1:D1"/>
    <mergeCell ref="F1:I1"/>
    <mergeCell ref="P143:S143"/>
    <mergeCell ref="B100:C100"/>
    <mergeCell ref="G100:I100"/>
    <mergeCell ref="K2:L2"/>
    <mergeCell ref="K7:L7"/>
    <mergeCell ref="K8:L8"/>
    <mergeCell ref="P7:Q7"/>
    <mergeCell ref="P8:Q8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C9F2-E668-4C8F-9AA3-088A854E6FE4}">
  <dimension ref="A1:U152"/>
  <sheetViews>
    <sheetView tabSelected="1" topLeftCell="E10" workbookViewId="0">
      <selection activeCell="O15" sqref="O15"/>
    </sheetView>
  </sheetViews>
  <sheetFormatPr defaultRowHeight="14" x14ac:dyDescent="0.3"/>
  <cols>
    <col min="11" max="11" width="10.6640625" customWidth="1"/>
  </cols>
  <sheetData>
    <row r="1" spans="1:18" x14ac:dyDescent="0.3">
      <c r="A1" s="8" t="s">
        <v>4</v>
      </c>
      <c r="B1" s="8"/>
      <c r="C1" s="8"/>
      <c r="D1" s="8"/>
      <c r="F1" s="8" t="s">
        <v>5</v>
      </c>
      <c r="G1" s="8"/>
      <c r="H1" s="8"/>
      <c r="I1" s="8"/>
    </row>
    <row r="2" spans="1:18" ht="28" x14ac:dyDescent="0.3">
      <c r="A2" s="2" t="s">
        <v>1</v>
      </c>
      <c r="B2" s="3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9" t="s">
        <v>27</v>
      </c>
      <c r="L2" s="9"/>
      <c r="O2" s="9" t="s">
        <v>28</v>
      </c>
      <c r="P2" s="9"/>
    </row>
    <row r="3" spans="1:18" x14ac:dyDescent="0.3">
      <c r="A3">
        <v>1.49E-2</v>
      </c>
      <c r="B3">
        <v>7.7000000000000002E-3</v>
      </c>
      <c r="C3" s="2" t="s">
        <v>8</v>
      </c>
      <c r="D3">
        <f xml:space="preserve"> B3 / A3</f>
        <v>0.51677852348993292</v>
      </c>
      <c r="F3">
        <v>1.4999999999999999E-2</v>
      </c>
      <c r="G3">
        <v>7.0000000000000001E-3</v>
      </c>
      <c r="H3" s="2" t="s">
        <v>8</v>
      </c>
      <c r="I3">
        <f xml:space="preserve"> G3 / F3</f>
        <v>0.46666666666666667</v>
      </c>
      <c r="K3" t="s">
        <v>17</v>
      </c>
      <c r="L3">
        <f xml:space="preserve"> AVERAGE(D20:D40,D44:D47,D51:D55,D64:D75,D79:D80,D83:D86,D92:D93)</f>
        <v>0.17565628290405769</v>
      </c>
      <c r="M3" t="s">
        <v>19</v>
      </c>
      <c r="N3">
        <f xml:space="preserve"> _xlfn.VAR.S(D20:D40,D44:D47,D51:D55,D64:D75,D79:D80,D83:D86,D92:D93)</f>
        <v>1.1626820498870847E-2</v>
      </c>
      <c r="O3" t="s">
        <v>17</v>
      </c>
      <c r="P3">
        <f xml:space="preserve"> AVERAGE(I19:I48,I53:I58,I63:I94,I98:I99,I106:I111,I118:I119)</f>
        <v>0.21832534321663735</v>
      </c>
      <c r="Q3" t="s">
        <v>19</v>
      </c>
      <c r="R3">
        <f xml:space="preserve"> _xlfn.VAR.S(I19:I48,I53:I58,I63:I94,I98:I99,I106:I111,I118:I119)</f>
        <v>1.0637062335994625E-2</v>
      </c>
    </row>
    <row r="4" spans="1:18" x14ac:dyDescent="0.3">
      <c r="A4">
        <v>1.38E-2</v>
      </c>
      <c r="B4">
        <v>7.6E-3</v>
      </c>
      <c r="C4" s="2" t="s">
        <v>8</v>
      </c>
      <c r="D4">
        <f t="shared" ref="D4:D67" si="0" xml:space="preserve"> B4 / A4</f>
        <v>0.55072463768115942</v>
      </c>
      <c r="F4">
        <v>2.0199999999999999E-2</v>
      </c>
      <c r="G4">
        <v>9.1000000000000004E-3</v>
      </c>
      <c r="H4" s="2" t="s">
        <v>8</v>
      </c>
      <c r="I4">
        <f t="shared" ref="I4:I67" si="1" xml:space="preserve"> G4 / F4</f>
        <v>0.45049504950495056</v>
      </c>
      <c r="K4" t="s">
        <v>21</v>
      </c>
      <c r="L4">
        <f xml:space="preserve"> AVERAGE(D3:D19,D41:D43,D48:D50,D56:D63,D76:D78,D81:D82,D87:D90,D91,D94,D95:D110)</f>
        <v>0.47793792664490953</v>
      </c>
      <c r="M4" t="s">
        <v>23</v>
      </c>
      <c r="N4">
        <f xml:space="preserve"> _xlfn.VAR.S(D3:D19,D41:D43,D48:D50,D56:D63,D76:D78,D81:D82,D87:D91,D94:D110)</f>
        <v>7.9243974796879262E-3</v>
      </c>
      <c r="O4" t="s">
        <v>21</v>
      </c>
      <c r="P4">
        <f xml:space="preserve"> AVERAGE(I3:I18,I49:I52,I59:I62,I95:I97,I100:I105,I112:I117,I120:I140)</f>
        <v>0.45950965136094474</v>
      </c>
      <c r="Q4" t="s">
        <v>23</v>
      </c>
      <c r="R4">
        <f xml:space="preserve"> _xlfn.VAR.S(I3:I18,I49:I52,I52,I59:I62,I95:I97,I100:I105,I112:I117,I120:I140)</f>
        <v>5.0485957486741265E-3</v>
      </c>
    </row>
    <row r="5" spans="1:18" x14ac:dyDescent="0.3">
      <c r="A5">
        <v>1.7399999999999999E-2</v>
      </c>
      <c r="B5">
        <v>7.6E-3</v>
      </c>
      <c r="C5" s="2" t="s">
        <v>8</v>
      </c>
      <c r="D5">
        <f t="shared" si="0"/>
        <v>0.43678160919540232</v>
      </c>
      <c r="F5">
        <v>1.8700000000000001E-2</v>
      </c>
      <c r="G5">
        <v>9.4999999999999998E-3</v>
      </c>
      <c r="H5" s="2" t="s">
        <v>8</v>
      </c>
      <c r="I5">
        <f t="shared" si="1"/>
        <v>0.50802139037433147</v>
      </c>
    </row>
    <row r="6" spans="1:18" x14ac:dyDescent="0.3">
      <c r="A6">
        <v>2.06E-2</v>
      </c>
      <c r="B6">
        <v>1.11E-2</v>
      </c>
      <c r="C6" s="2" t="s">
        <v>8</v>
      </c>
      <c r="D6">
        <f t="shared" si="0"/>
        <v>0.53883495145631066</v>
      </c>
      <c r="F6">
        <v>2.0299999999999999E-2</v>
      </c>
      <c r="G6">
        <v>1.14E-2</v>
      </c>
      <c r="H6" s="2" t="s">
        <v>8</v>
      </c>
      <c r="I6">
        <f t="shared" si="1"/>
        <v>0.56157635467980305</v>
      </c>
    </row>
    <row r="7" spans="1:18" x14ac:dyDescent="0.3">
      <c r="A7">
        <v>1.8100000000000002E-2</v>
      </c>
      <c r="B7">
        <v>9.2999999999999992E-3</v>
      </c>
      <c r="C7" s="2" t="s">
        <v>8</v>
      </c>
      <c r="D7">
        <f t="shared" si="0"/>
        <v>0.51381215469613251</v>
      </c>
      <c r="F7">
        <v>1.7399999999999999E-2</v>
      </c>
      <c r="G7">
        <v>9.5999999999999992E-3</v>
      </c>
      <c r="H7" s="2" t="s">
        <v>8</v>
      </c>
      <c r="I7">
        <f t="shared" si="1"/>
        <v>0.55172413793103448</v>
      </c>
      <c r="K7" s="8" t="s">
        <v>24</v>
      </c>
      <c r="L7" s="8"/>
      <c r="M7">
        <f xml:space="preserve"> L3 + N3</f>
        <v>0.18728310340292853</v>
      </c>
      <c r="O7" s="8" t="s">
        <v>24</v>
      </c>
      <c r="P7" s="8"/>
      <c r="Q7">
        <f xml:space="preserve"> P3 + R3</f>
        <v>0.22896240555263198</v>
      </c>
    </row>
    <row r="8" spans="1:18" x14ac:dyDescent="0.3">
      <c r="A8">
        <v>1.7500000000000002E-2</v>
      </c>
      <c r="B8">
        <v>8.0999999999999996E-3</v>
      </c>
      <c r="C8" s="2" t="s">
        <v>8</v>
      </c>
      <c r="D8">
        <f t="shared" si="0"/>
        <v>0.4628571428571428</v>
      </c>
      <c r="F8">
        <v>2.1299999999999999E-2</v>
      </c>
      <c r="G8">
        <v>9.1000000000000004E-3</v>
      </c>
      <c r="H8" s="2" t="s">
        <v>8</v>
      </c>
      <c r="I8">
        <f t="shared" si="1"/>
        <v>0.42723004694835681</v>
      </c>
      <c r="K8" s="8" t="s">
        <v>25</v>
      </c>
      <c r="L8" s="8"/>
      <c r="M8">
        <f xml:space="preserve"> L4 - N4</f>
        <v>0.4700135291652216</v>
      </c>
      <c r="O8" s="8" t="s">
        <v>25</v>
      </c>
      <c r="P8" s="8"/>
      <c r="Q8">
        <f xml:space="preserve"> P4 - R4</f>
        <v>0.45446105561227063</v>
      </c>
    </row>
    <row r="9" spans="1:18" x14ac:dyDescent="0.3">
      <c r="A9">
        <v>1.4E-2</v>
      </c>
      <c r="B9">
        <v>7.0000000000000001E-3</v>
      </c>
      <c r="C9" s="2" t="s">
        <v>8</v>
      </c>
      <c r="D9">
        <f t="shared" si="0"/>
        <v>0.5</v>
      </c>
      <c r="F9">
        <v>2.0299999999999999E-2</v>
      </c>
      <c r="G9">
        <v>9.5999999999999992E-3</v>
      </c>
      <c r="H9" s="2" t="s">
        <v>8</v>
      </c>
      <c r="I9">
        <f t="shared" si="1"/>
        <v>0.47290640394088668</v>
      </c>
      <c r="M9">
        <f xml:space="preserve"> AVERAGE(M7,M8)</f>
        <v>0.32864831628407509</v>
      </c>
      <c r="O9" t="s">
        <v>29</v>
      </c>
      <c r="Q9">
        <f xml:space="preserve"> AVERAGE(Q7:Q8)</f>
        <v>0.3417117305824513</v>
      </c>
    </row>
    <row r="10" spans="1:18" x14ac:dyDescent="0.3">
      <c r="A10">
        <v>1.7500000000000002E-2</v>
      </c>
      <c r="B10">
        <v>0.01</v>
      </c>
      <c r="C10" s="2" t="s">
        <v>8</v>
      </c>
      <c r="D10">
        <f t="shared" si="0"/>
        <v>0.5714285714285714</v>
      </c>
      <c r="F10">
        <v>1.7999999999999999E-2</v>
      </c>
      <c r="G10">
        <v>9.1000000000000004E-3</v>
      </c>
      <c r="H10" s="2" t="s">
        <v>8</v>
      </c>
      <c r="I10">
        <f t="shared" si="1"/>
        <v>0.50555555555555565</v>
      </c>
    </row>
    <row r="11" spans="1:18" x14ac:dyDescent="0.3">
      <c r="A11">
        <v>1.7100000000000001E-2</v>
      </c>
      <c r="B11">
        <v>7.1999999999999998E-3</v>
      </c>
      <c r="C11" s="2" t="s">
        <v>8</v>
      </c>
      <c r="D11">
        <f t="shared" si="0"/>
        <v>0.42105263157894735</v>
      </c>
      <c r="F11">
        <v>2.2200000000000001E-2</v>
      </c>
      <c r="G11">
        <v>1.01E-2</v>
      </c>
      <c r="H11" s="2" t="s">
        <v>8</v>
      </c>
      <c r="I11">
        <f t="shared" si="1"/>
        <v>0.45495495495495492</v>
      </c>
    </row>
    <row r="12" spans="1:18" x14ac:dyDescent="0.3">
      <c r="A12">
        <v>1.7100000000000001E-2</v>
      </c>
      <c r="B12">
        <v>1.03E-2</v>
      </c>
      <c r="C12" s="2" t="s">
        <v>8</v>
      </c>
      <c r="D12">
        <f t="shared" si="0"/>
        <v>0.60233918128654973</v>
      </c>
      <c r="F12">
        <v>2.0299999999999999E-2</v>
      </c>
      <c r="G12">
        <v>1.0500000000000001E-2</v>
      </c>
      <c r="H12" s="2" t="s">
        <v>8</v>
      </c>
      <c r="I12">
        <f t="shared" si="1"/>
        <v>0.51724137931034486</v>
      </c>
    </row>
    <row r="13" spans="1:18" x14ac:dyDescent="0.3">
      <c r="A13">
        <v>1.7000000000000001E-2</v>
      </c>
      <c r="B13">
        <v>0.01</v>
      </c>
      <c r="C13" s="2" t="s">
        <v>8</v>
      </c>
      <c r="D13">
        <f t="shared" si="0"/>
        <v>0.58823529411764708</v>
      </c>
      <c r="F13">
        <v>1.7299999999999999E-2</v>
      </c>
      <c r="G13">
        <v>1.0500000000000001E-2</v>
      </c>
      <c r="H13" s="2" t="s">
        <v>8</v>
      </c>
      <c r="I13">
        <f t="shared" si="1"/>
        <v>0.60693641618497118</v>
      </c>
    </row>
    <row r="14" spans="1:18" x14ac:dyDescent="0.3">
      <c r="A14">
        <v>1.84E-2</v>
      </c>
      <c r="B14">
        <v>1.06E-2</v>
      </c>
      <c r="C14" s="2" t="s">
        <v>8</v>
      </c>
      <c r="D14">
        <f t="shared" si="0"/>
        <v>0.57608695652173914</v>
      </c>
      <c r="F14">
        <v>2.41E-2</v>
      </c>
      <c r="G14">
        <v>1.03E-2</v>
      </c>
      <c r="H14" s="2" t="s">
        <v>8</v>
      </c>
      <c r="I14">
        <f t="shared" si="1"/>
        <v>0.42738589211618255</v>
      </c>
    </row>
    <row r="15" spans="1:18" x14ac:dyDescent="0.3">
      <c r="A15">
        <v>1.5800000000000002E-2</v>
      </c>
      <c r="B15">
        <v>9.2999999999999992E-3</v>
      </c>
      <c r="C15" s="2" t="s">
        <v>8</v>
      </c>
      <c r="D15">
        <f t="shared" si="0"/>
        <v>0.58860759493670878</v>
      </c>
      <c r="F15">
        <v>2.0199999999999999E-2</v>
      </c>
      <c r="G15">
        <v>1.1599999999999999E-2</v>
      </c>
      <c r="H15" s="2" t="s">
        <v>8</v>
      </c>
      <c r="I15">
        <f t="shared" si="1"/>
        <v>0.57425742574257421</v>
      </c>
    </row>
    <row r="16" spans="1:18" x14ac:dyDescent="0.3">
      <c r="A16">
        <v>1.52E-2</v>
      </c>
      <c r="B16">
        <v>9.7000000000000003E-3</v>
      </c>
      <c r="C16" s="2" t="s">
        <v>8</v>
      </c>
      <c r="D16">
        <f t="shared" si="0"/>
        <v>0.63815789473684215</v>
      </c>
      <c r="F16">
        <v>2.3099999999999999E-2</v>
      </c>
      <c r="G16">
        <v>1.23E-2</v>
      </c>
      <c r="H16" s="2" t="s">
        <v>8</v>
      </c>
      <c r="I16">
        <f t="shared" si="1"/>
        <v>0.53246753246753253</v>
      </c>
    </row>
    <row r="17" spans="1:21" x14ac:dyDescent="0.3">
      <c r="A17">
        <v>1.4800000000000001E-2</v>
      </c>
      <c r="B17">
        <v>7.0000000000000001E-3</v>
      </c>
      <c r="C17" s="2" t="s">
        <v>8</v>
      </c>
      <c r="D17">
        <f t="shared" si="0"/>
        <v>0.47297297297297297</v>
      </c>
      <c r="F17">
        <v>1.9E-2</v>
      </c>
      <c r="G17">
        <v>9.2999999999999992E-3</v>
      </c>
      <c r="H17" s="2" t="s">
        <v>8</v>
      </c>
      <c r="I17">
        <f t="shared" si="1"/>
        <v>0.48947368421052628</v>
      </c>
    </row>
    <row r="18" spans="1:21" x14ac:dyDescent="0.3">
      <c r="A18">
        <v>1.6899999999999998E-2</v>
      </c>
      <c r="B18">
        <v>8.3000000000000001E-3</v>
      </c>
      <c r="C18" s="2" t="s">
        <v>8</v>
      </c>
      <c r="D18">
        <f t="shared" si="0"/>
        <v>0.49112426035502965</v>
      </c>
      <c r="F18">
        <v>5.8099999999999999E-2</v>
      </c>
      <c r="G18">
        <v>3.0800000000000001E-2</v>
      </c>
      <c r="H18" s="2" t="s">
        <v>8</v>
      </c>
      <c r="I18">
        <f t="shared" si="1"/>
        <v>0.53012048192771088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3">
      <c r="A19">
        <v>1.8700000000000001E-2</v>
      </c>
      <c r="B19">
        <v>1.1299999999999999E-2</v>
      </c>
      <c r="C19" s="2" t="s">
        <v>8</v>
      </c>
      <c r="D19">
        <f t="shared" si="0"/>
        <v>0.60427807486631013</v>
      </c>
      <c r="F19">
        <v>0.37390000000000001</v>
      </c>
      <c r="G19">
        <v>3.5700000000000003E-2</v>
      </c>
      <c r="H19" s="2" t="s">
        <v>10</v>
      </c>
      <c r="I19">
        <f t="shared" si="1"/>
        <v>9.5480074886333255E-2</v>
      </c>
      <c r="J19" s="8"/>
      <c r="K19" s="13"/>
      <c r="L19" s="12" t="s">
        <v>17</v>
      </c>
      <c r="M19" s="12" t="s">
        <v>19</v>
      </c>
      <c r="N19" s="12" t="s">
        <v>30</v>
      </c>
      <c r="O19" s="12" t="s">
        <v>23</v>
      </c>
      <c r="P19" s="12" t="s">
        <v>24</v>
      </c>
      <c r="Q19" s="12"/>
      <c r="R19" s="12" t="s">
        <v>25</v>
      </c>
      <c r="S19" s="12"/>
      <c r="T19" s="12" t="s">
        <v>31</v>
      </c>
      <c r="U19" s="11"/>
    </row>
    <row r="20" spans="1:21" x14ac:dyDescent="0.3">
      <c r="A20">
        <v>2.01E-2</v>
      </c>
      <c r="B20">
        <v>8.6E-3</v>
      </c>
      <c r="C20" s="2" t="s">
        <v>10</v>
      </c>
      <c r="D20">
        <f t="shared" si="0"/>
        <v>0.42786069651741293</v>
      </c>
      <c r="F20">
        <v>0.51519999999999999</v>
      </c>
      <c r="G20">
        <v>4.7500000000000001E-2</v>
      </c>
      <c r="H20" s="2" t="s">
        <v>10</v>
      </c>
      <c r="I20">
        <f t="shared" si="1"/>
        <v>9.2197204968944096E-2</v>
      </c>
      <c r="J20" s="8"/>
      <c r="K20" s="13"/>
      <c r="L20" s="12"/>
      <c r="M20" s="12"/>
      <c r="N20" s="12"/>
      <c r="O20" s="12"/>
      <c r="P20" s="12"/>
      <c r="Q20" s="12"/>
      <c r="R20" s="12"/>
      <c r="S20" s="12"/>
      <c r="T20" s="12"/>
      <c r="U20" s="11"/>
    </row>
    <row r="21" spans="1:21" x14ac:dyDescent="0.3">
      <c r="A21">
        <v>0.27129999999999999</v>
      </c>
      <c r="B21">
        <v>4.82E-2</v>
      </c>
      <c r="C21" s="2" t="s">
        <v>10</v>
      </c>
      <c r="D21">
        <f t="shared" si="0"/>
        <v>0.17766310357537782</v>
      </c>
      <c r="F21">
        <v>0.59150000000000003</v>
      </c>
      <c r="G21">
        <v>4.9200000000000001E-2</v>
      </c>
      <c r="H21" s="2" t="s">
        <v>10</v>
      </c>
      <c r="I21">
        <f t="shared" si="1"/>
        <v>8.3178360101437018E-2</v>
      </c>
      <c r="J21" s="8"/>
      <c r="K21" s="6" t="s">
        <v>32</v>
      </c>
      <c r="L21" s="7">
        <f xml:space="preserve"> L3</f>
        <v>0.17565628290405769</v>
      </c>
      <c r="M21" s="7">
        <f xml:space="preserve"> N3</f>
        <v>1.1626820498870847E-2</v>
      </c>
      <c r="N21" s="7">
        <f xml:space="preserve"> L4</f>
        <v>0.47793792664490953</v>
      </c>
      <c r="O21" s="7">
        <f xml:space="preserve"> N4</f>
        <v>7.9243974796879262E-3</v>
      </c>
      <c r="P21" s="10">
        <f xml:space="preserve"> M7</f>
        <v>0.18728310340292853</v>
      </c>
      <c r="Q21" s="10"/>
      <c r="R21" s="10">
        <f xml:space="preserve"> M8</f>
        <v>0.4700135291652216</v>
      </c>
      <c r="S21" s="10"/>
      <c r="T21" s="7">
        <f xml:space="preserve"> M9</f>
        <v>0.32864831628407509</v>
      </c>
      <c r="U21" s="11"/>
    </row>
    <row r="22" spans="1:21" x14ac:dyDescent="0.3">
      <c r="A22">
        <v>0.47220000000000001</v>
      </c>
      <c r="B22">
        <v>1.46E-2</v>
      </c>
      <c r="C22" s="2" t="s">
        <v>10</v>
      </c>
      <c r="D22">
        <f t="shared" si="0"/>
        <v>3.0919102075391783E-2</v>
      </c>
      <c r="F22">
        <v>0.64710000000000001</v>
      </c>
      <c r="G22">
        <v>0.1094</v>
      </c>
      <c r="H22" s="2" t="s">
        <v>10</v>
      </c>
      <c r="I22">
        <f t="shared" si="1"/>
        <v>0.16906196878380467</v>
      </c>
      <c r="J22" s="8"/>
      <c r="K22" s="6" t="s">
        <v>33</v>
      </c>
      <c r="L22" s="7">
        <f xml:space="preserve"> P3</f>
        <v>0.21832534321663735</v>
      </c>
      <c r="M22" s="7">
        <f xml:space="preserve"> R3</f>
        <v>1.0637062335994625E-2</v>
      </c>
      <c r="N22" s="7">
        <f xml:space="preserve"> P4</f>
        <v>0.45950965136094474</v>
      </c>
      <c r="O22" s="7">
        <f xml:space="preserve"> R4</f>
        <v>5.0485957486741265E-3</v>
      </c>
      <c r="P22" s="10">
        <f xml:space="preserve"> Q7</f>
        <v>0.22896240555263198</v>
      </c>
      <c r="Q22" s="10"/>
      <c r="R22" s="10">
        <f xml:space="preserve"> Q8</f>
        <v>0.45446105561227063</v>
      </c>
      <c r="S22" s="10"/>
      <c r="T22" s="7">
        <f xml:space="preserve"> Q9</f>
        <v>0.3417117305824513</v>
      </c>
      <c r="U22" s="11"/>
    </row>
    <row r="23" spans="1:21" x14ac:dyDescent="0.3">
      <c r="A23">
        <v>0.50629999999999997</v>
      </c>
      <c r="B23">
        <v>3.0099999999999998E-2</v>
      </c>
      <c r="C23" s="2" t="s">
        <v>10</v>
      </c>
      <c r="D23">
        <f t="shared" si="0"/>
        <v>5.9450918427809599E-2</v>
      </c>
      <c r="F23">
        <v>0.76980000000000004</v>
      </c>
      <c r="G23">
        <v>0.09</v>
      </c>
      <c r="H23" s="2" t="s">
        <v>10</v>
      </c>
      <c r="I23">
        <f t="shared" si="1"/>
        <v>0.11691348402182385</v>
      </c>
      <c r="J23" s="8"/>
      <c r="K23" s="6" t="s">
        <v>34</v>
      </c>
      <c r="L23" s="7">
        <v>0.18740999999999999</v>
      </c>
      <c r="M23" s="7">
        <v>1.5365E-2</v>
      </c>
      <c r="N23" s="7">
        <v>0.44187100000000001</v>
      </c>
      <c r="O23" s="7">
        <v>1.5249E-2</v>
      </c>
      <c r="P23" s="10">
        <v>0.20277500000000001</v>
      </c>
      <c r="Q23" s="10"/>
      <c r="R23" s="10">
        <v>0.426622</v>
      </c>
      <c r="S23" s="10"/>
      <c r="T23" s="7">
        <v>0.31469799999999998</v>
      </c>
      <c r="U23" s="11"/>
    </row>
    <row r="24" spans="1:21" x14ac:dyDescent="0.3">
      <c r="A24">
        <v>0.81679999999999997</v>
      </c>
      <c r="B24">
        <v>0.12520000000000001</v>
      </c>
      <c r="C24" s="2" t="s">
        <v>10</v>
      </c>
      <c r="D24">
        <f t="shared" si="0"/>
        <v>0.15328109696376102</v>
      </c>
      <c r="F24">
        <v>0.89690000000000003</v>
      </c>
      <c r="G24">
        <v>0.1759</v>
      </c>
      <c r="H24" s="2" t="s">
        <v>10</v>
      </c>
      <c r="I24">
        <f t="shared" si="1"/>
        <v>0.19611996878135801</v>
      </c>
      <c r="J24" s="8"/>
      <c r="K24" s="6" t="s">
        <v>35</v>
      </c>
      <c r="L24" s="7">
        <v>0.227438</v>
      </c>
      <c r="M24" s="7">
        <v>1.0888999999999999E-2</v>
      </c>
      <c r="N24" s="7">
        <v>0.406302</v>
      </c>
      <c r="O24" s="7">
        <v>1.3676000000000001E-2</v>
      </c>
      <c r="P24" s="10">
        <v>0.23832800000000001</v>
      </c>
      <c r="Q24" s="10"/>
      <c r="R24" s="10">
        <v>0.39262599999999998</v>
      </c>
      <c r="S24" s="10"/>
      <c r="T24" s="7">
        <v>0.31547700000000001</v>
      </c>
      <c r="U24" s="11"/>
    </row>
    <row r="25" spans="1:21" x14ac:dyDescent="0.3">
      <c r="A25">
        <v>0.85909999999999997</v>
      </c>
      <c r="B25">
        <v>9.4100000000000003E-2</v>
      </c>
      <c r="C25" s="2" t="s">
        <v>10</v>
      </c>
      <c r="D25">
        <f t="shared" si="0"/>
        <v>0.10953323245256665</v>
      </c>
      <c r="F25">
        <v>0.80110000000000003</v>
      </c>
      <c r="G25">
        <v>0.19309999999999999</v>
      </c>
      <c r="H25" s="2" t="s">
        <v>10</v>
      </c>
      <c r="I25">
        <f t="shared" si="1"/>
        <v>0.24104356509799024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3">
      <c r="A26">
        <v>0.76929999999999998</v>
      </c>
      <c r="B26">
        <v>4.5600000000000002E-2</v>
      </c>
      <c r="C26" s="2" t="s">
        <v>10</v>
      </c>
      <c r="D26">
        <f t="shared" si="0"/>
        <v>5.9274665280124796E-2</v>
      </c>
      <c r="F26">
        <v>0.8397</v>
      </c>
      <c r="G26">
        <v>0.16300000000000001</v>
      </c>
      <c r="H26" s="2" t="s">
        <v>10</v>
      </c>
      <c r="I26">
        <f t="shared" si="1"/>
        <v>0.1941169465285221</v>
      </c>
    </row>
    <row r="27" spans="1:21" x14ac:dyDescent="0.3">
      <c r="A27">
        <v>0.64410000000000001</v>
      </c>
      <c r="B27">
        <v>8.7599999999999997E-2</v>
      </c>
      <c r="C27" s="2" t="s">
        <v>10</v>
      </c>
      <c r="D27">
        <f t="shared" si="0"/>
        <v>0.136003726129483</v>
      </c>
      <c r="F27">
        <v>0.62360000000000004</v>
      </c>
      <c r="G27">
        <v>8.5599999999999996E-2</v>
      </c>
      <c r="H27" s="2" t="s">
        <v>10</v>
      </c>
      <c r="I27">
        <f t="shared" si="1"/>
        <v>0.1372674791533034</v>
      </c>
    </row>
    <row r="28" spans="1:21" x14ac:dyDescent="0.3">
      <c r="A28">
        <v>0.65639999999999998</v>
      </c>
      <c r="B28">
        <v>3.3700000000000001E-2</v>
      </c>
      <c r="C28" s="2" t="s">
        <v>10</v>
      </c>
      <c r="D28">
        <f t="shared" si="0"/>
        <v>5.1340645947592932E-2</v>
      </c>
      <c r="F28">
        <v>0.46239999999999998</v>
      </c>
      <c r="G28">
        <v>6.6500000000000004E-2</v>
      </c>
      <c r="H28" s="2" t="s">
        <v>10</v>
      </c>
      <c r="I28">
        <f t="shared" si="1"/>
        <v>0.14381487889273359</v>
      </c>
    </row>
    <row r="29" spans="1:21" x14ac:dyDescent="0.3">
      <c r="A29">
        <v>0.36620000000000003</v>
      </c>
      <c r="B29">
        <v>3.5999999999999997E-2</v>
      </c>
      <c r="C29" s="2" t="s">
        <v>10</v>
      </c>
      <c r="D29">
        <f t="shared" si="0"/>
        <v>9.8306936100491515E-2</v>
      </c>
      <c r="F29">
        <v>0.32190000000000002</v>
      </c>
      <c r="G29">
        <v>7.2300000000000003E-2</v>
      </c>
      <c r="H29" s="2" t="s">
        <v>10</v>
      </c>
      <c r="I29">
        <f t="shared" si="1"/>
        <v>0.22460391425908666</v>
      </c>
    </row>
    <row r="30" spans="1:21" x14ac:dyDescent="0.3">
      <c r="A30">
        <v>0.81010000000000004</v>
      </c>
      <c r="B30">
        <v>0.1183</v>
      </c>
      <c r="C30" s="2" t="s">
        <v>10</v>
      </c>
      <c r="D30">
        <f t="shared" si="0"/>
        <v>0.14603135415380816</v>
      </c>
      <c r="F30">
        <v>0.2016</v>
      </c>
      <c r="G30">
        <v>5.6399999999999999E-2</v>
      </c>
      <c r="H30" s="2" t="s">
        <v>10</v>
      </c>
      <c r="I30">
        <f t="shared" si="1"/>
        <v>0.27976190476190477</v>
      </c>
    </row>
    <row r="31" spans="1:21" x14ac:dyDescent="0.3">
      <c r="A31">
        <v>0.83809999999999996</v>
      </c>
      <c r="B31">
        <v>8.1100000000000005E-2</v>
      </c>
      <c r="C31" s="2" t="s">
        <v>10</v>
      </c>
      <c r="D31">
        <f t="shared" si="0"/>
        <v>9.6766495644911119E-2</v>
      </c>
      <c r="F31">
        <v>0.24740000000000001</v>
      </c>
      <c r="G31">
        <v>3.3399999999999999E-2</v>
      </c>
      <c r="H31" s="2" t="s">
        <v>10</v>
      </c>
      <c r="I31">
        <f t="shared" si="1"/>
        <v>0.13500404203718674</v>
      </c>
    </row>
    <row r="32" spans="1:21" x14ac:dyDescent="0.3">
      <c r="A32">
        <v>0.68859999999999999</v>
      </c>
      <c r="B32">
        <v>7.8399999999999997E-2</v>
      </c>
      <c r="C32" s="2" t="s">
        <v>10</v>
      </c>
      <c r="D32">
        <f t="shared" si="0"/>
        <v>0.11385419692128958</v>
      </c>
      <c r="F32">
        <v>0.2913</v>
      </c>
      <c r="G32">
        <v>3.2099999999999997E-2</v>
      </c>
      <c r="H32" s="2" t="s">
        <v>10</v>
      </c>
      <c r="I32">
        <f t="shared" si="1"/>
        <v>0.11019567456230689</v>
      </c>
    </row>
    <row r="33" spans="1:9" x14ac:dyDescent="0.3">
      <c r="A33">
        <v>0.91349999999999998</v>
      </c>
      <c r="B33">
        <v>6.9599999999999995E-2</v>
      </c>
      <c r="C33" s="2" t="s">
        <v>10</v>
      </c>
      <c r="D33">
        <f t="shared" si="0"/>
        <v>7.6190476190476183E-2</v>
      </c>
      <c r="F33">
        <v>0.50970000000000004</v>
      </c>
      <c r="G33">
        <v>0.2137</v>
      </c>
      <c r="H33" s="2" t="s">
        <v>10</v>
      </c>
      <c r="I33">
        <f t="shared" si="1"/>
        <v>0.4192662350402197</v>
      </c>
    </row>
    <row r="34" spans="1:9" x14ac:dyDescent="0.3">
      <c r="A34">
        <v>0.83350000000000002</v>
      </c>
      <c r="B34">
        <v>6.7599999999999993E-2</v>
      </c>
      <c r="C34" s="2" t="s">
        <v>10</v>
      </c>
      <c r="D34">
        <f t="shared" si="0"/>
        <v>8.1103779244151158E-2</v>
      </c>
      <c r="F34">
        <v>0.58089999999999997</v>
      </c>
      <c r="G34">
        <v>0.1409</v>
      </c>
      <c r="H34" s="2" t="s">
        <v>10</v>
      </c>
      <c r="I34">
        <f t="shared" si="1"/>
        <v>0.24255465656739542</v>
      </c>
    </row>
    <row r="35" spans="1:9" x14ac:dyDescent="0.3">
      <c r="A35">
        <v>0.31119999999999998</v>
      </c>
      <c r="B35">
        <v>6.7599999999999993E-2</v>
      </c>
      <c r="C35" s="2" t="s">
        <v>10</v>
      </c>
      <c r="D35">
        <f t="shared" si="0"/>
        <v>0.21722365038560409</v>
      </c>
      <c r="F35">
        <v>0.55700000000000005</v>
      </c>
      <c r="G35">
        <v>0.1163</v>
      </c>
      <c r="H35" s="2" t="s">
        <v>10</v>
      </c>
      <c r="I35">
        <f t="shared" si="1"/>
        <v>0.20879712746858167</v>
      </c>
    </row>
    <row r="36" spans="1:9" x14ac:dyDescent="0.3">
      <c r="A36">
        <v>0.55359999999999998</v>
      </c>
      <c r="B36">
        <v>0.13450000000000001</v>
      </c>
      <c r="C36" s="2" t="s">
        <v>10</v>
      </c>
      <c r="D36">
        <f t="shared" si="0"/>
        <v>0.24295520231213874</v>
      </c>
      <c r="F36">
        <v>0.3165</v>
      </c>
      <c r="G36">
        <v>4.7699999999999999E-2</v>
      </c>
      <c r="H36" s="2" t="s">
        <v>10</v>
      </c>
      <c r="I36">
        <f t="shared" si="1"/>
        <v>0.15071090047393365</v>
      </c>
    </row>
    <row r="37" spans="1:9" x14ac:dyDescent="0.3">
      <c r="A37">
        <v>1</v>
      </c>
      <c r="B37">
        <v>0.16889999999999999</v>
      </c>
      <c r="C37" s="2" t="s">
        <v>10</v>
      </c>
      <c r="D37">
        <f t="shared" si="0"/>
        <v>0.16889999999999999</v>
      </c>
      <c r="F37">
        <v>0.3599</v>
      </c>
      <c r="G37">
        <v>3.56E-2</v>
      </c>
      <c r="H37" s="2" t="s">
        <v>10</v>
      </c>
      <c r="I37">
        <f t="shared" si="1"/>
        <v>9.8916365657126984E-2</v>
      </c>
    </row>
    <row r="38" spans="1:9" x14ac:dyDescent="0.3">
      <c r="A38">
        <v>0.44190000000000002</v>
      </c>
      <c r="B38">
        <v>9.9199999999999997E-2</v>
      </c>
      <c r="C38" s="2" t="s">
        <v>10</v>
      </c>
      <c r="D38">
        <f t="shared" si="0"/>
        <v>0.22448517764200043</v>
      </c>
      <c r="F38">
        <v>0.39100000000000001</v>
      </c>
      <c r="G38">
        <v>3.1099999999999999E-2</v>
      </c>
      <c r="H38" s="2" t="s">
        <v>10</v>
      </c>
      <c r="I38">
        <f t="shared" si="1"/>
        <v>7.9539641943734016E-2</v>
      </c>
    </row>
    <row r="39" spans="1:9" x14ac:dyDescent="0.3">
      <c r="A39">
        <v>0.55640000000000001</v>
      </c>
      <c r="B39">
        <v>8.5400000000000004E-2</v>
      </c>
      <c r="C39" s="2" t="s">
        <v>10</v>
      </c>
      <c r="D39">
        <f t="shared" si="0"/>
        <v>0.15348670021567218</v>
      </c>
      <c r="F39">
        <v>0.3538</v>
      </c>
      <c r="G39">
        <v>4.0099999999999997E-2</v>
      </c>
      <c r="H39" s="2" t="s">
        <v>10</v>
      </c>
      <c r="I39">
        <f t="shared" si="1"/>
        <v>0.11334087054833238</v>
      </c>
    </row>
    <row r="40" spans="1:9" x14ac:dyDescent="0.3">
      <c r="A40">
        <v>0.41849999999999998</v>
      </c>
      <c r="B40">
        <v>6.2799999999999995E-2</v>
      </c>
      <c r="C40" s="2" t="s">
        <v>10</v>
      </c>
      <c r="D40">
        <f t="shared" si="0"/>
        <v>0.15005973715651133</v>
      </c>
      <c r="F40">
        <v>0.15359999999999999</v>
      </c>
      <c r="G40">
        <v>4.8099999999999997E-2</v>
      </c>
      <c r="H40" s="2" t="s">
        <v>10</v>
      </c>
      <c r="I40">
        <f t="shared" si="1"/>
        <v>0.31315104166666669</v>
      </c>
    </row>
    <row r="41" spans="1:9" x14ac:dyDescent="0.3">
      <c r="A41">
        <v>4.3799999999999999E-2</v>
      </c>
      <c r="B41">
        <v>1.83E-2</v>
      </c>
      <c r="C41" s="2" t="s">
        <v>9</v>
      </c>
      <c r="D41">
        <f t="shared" si="0"/>
        <v>0.4178082191780822</v>
      </c>
      <c r="F41">
        <v>0.53180000000000005</v>
      </c>
      <c r="G41">
        <v>0.13289999999999999</v>
      </c>
      <c r="H41" s="2" t="s">
        <v>10</v>
      </c>
      <c r="I41">
        <f t="shared" si="1"/>
        <v>0.24990597969161335</v>
      </c>
    </row>
    <row r="42" spans="1:9" x14ac:dyDescent="0.3">
      <c r="A42">
        <v>8.8300000000000003E-2</v>
      </c>
      <c r="B42">
        <v>3.5499999999999997E-2</v>
      </c>
      <c r="C42" s="2" t="s">
        <v>9</v>
      </c>
      <c r="D42">
        <f t="shared" si="0"/>
        <v>0.40203850509626271</v>
      </c>
      <c r="F42">
        <v>0.67100000000000004</v>
      </c>
      <c r="G42">
        <v>0.13070000000000001</v>
      </c>
      <c r="H42" s="2" t="s">
        <v>10</v>
      </c>
      <c r="I42">
        <f t="shared" si="1"/>
        <v>0.19478390461997019</v>
      </c>
    </row>
    <row r="43" spans="1:9" x14ac:dyDescent="0.3">
      <c r="A43">
        <v>0.25519999999999998</v>
      </c>
      <c r="B43">
        <v>0.1462</v>
      </c>
      <c r="C43" s="2" t="s">
        <v>9</v>
      </c>
      <c r="D43">
        <f t="shared" si="0"/>
        <v>0.57288401253918497</v>
      </c>
      <c r="F43">
        <v>0.41549999999999998</v>
      </c>
      <c r="G43">
        <v>0.1326</v>
      </c>
      <c r="H43" s="2" t="s">
        <v>10</v>
      </c>
      <c r="I43">
        <f t="shared" si="1"/>
        <v>0.3191335740072202</v>
      </c>
    </row>
    <row r="44" spans="1:9" x14ac:dyDescent="0.3">
      <c r="A44">
        <v>0.59</v>
      </c>
      <c r="B44">
        <v>9.01E-2</v>
      </c>
      <c r="C44" s="2" t="s">
        <v>10</v>
      </c>
      <c r="D44">
        <f t="shared" si="0"/>
        <v>0.15271186440677967</v>
      </c>
      <c r="F44">
        <v>0.31119999999999998</v>
      </c>
      <c r="G44">
        <v>3.0700000000000002E-2</v>
      </c>
      <c r="H44" s="2" t="s">
        <v>10</v>
      </c>
      <c r="I44">
        <f t="shared" si="1"/>
        <v>9.8650385604113128E-2</v>
      </c>
    </row>
    <row r="45" spans="1:9" x14ac:dyDescent="0.3">
      <c r="A45">
        <v>0.42249999999999999</v>
      </c>
      <c r="B45">
        <v>8.43E-2</v>
      </c>
      <c r="C45" s="2" t="s">
        <v>10</v>
      </c>
      <c r="D45">
        <f t="shared" si="0"/>
        <v>0.19952662721893491</v>
      </c>
      <c r="F45">
        <v>0.31530000000000002</v>
      </c>
      <c r="G45">
        <v>1.8200000000000001E-2</v>
      </c>
      <c r="H45" s="2" t="s">
        <v>10</v>
      </c>
      <c r="I45">
        <f t="shared" si="1"/>
        <v>5.7722803679035838E-2</v>
      </c>
    </row>
    <row r="46" spans="1:9" x14ac:dyDescent="0.3">
      <c r="A46">
        <v>0.16450000000000001</v>
      </c>
      <c r="B46">
        <v>2.2499999999999999E-2</v>
      </c>
      <c r="C46" s="2" t="s">
        <v>10</v>
      </c>
      <c r="D46">
        <f t="shared" si="0"/>
        <v>0.13677811550151975</v>
      </c>
      <c r="F46">
        <v>0.1837</v>
      </c>
      <c r="G46">
        <v>2.5600000000000001E-2</v>
      </c>
      <c r="H46" s="2" t="s">
        <v>10</v>
      </c>
      <c r="I46">
        <f t="shared" si="1"/>
        <v>0.13935764833968428</v>
      </c>
    </row>
    <row r="47" spans="1:9" x14ac:dyDescent="0.3">
      <c r="A47">
        <v>0.14979999999999999</v>
      </c>
      <c r="B47">
        <v>2.63E-2</v>
      </c>
      <c r="C47" s="2" t="s">
        <v>10</v>
      </c>
      <c r="D47">
        <f t="shared" si="0"/>
        <v>0.17556742323097466</v>
      </c>
      <c r="F47">
        <v>0.12479999999999999</v>
      </c>
      <c r="G47">
        <v>2.0299999999999999E-2</v>
      </c>
      <c r="H47" s="2" t="s">
        <v>10</v>
      </c>
      <c r="I47">
        <f t="shared" si="1"/>
        <v>0.16266025641025642</v>
      </c>
    </row>
    <row r="48" spans="1:9" x14ac:dyDescent="0.3">
      <c r="A48">
        <v>2.46E-2</v>
      </c>
      <c r="B48">
        <v>1.26E-2</v>
      </c>
      <c r="C48" s="2" t="s">
        <v>9</v>
      </c>
      <c r="D48">
        <f t="shared" si="0"/>
        <v>0.51219512195121952</v>
      </c>
      <c r="F48">
        <v>9.9099999999999994E-2</v>
      </c>
      <c r="G48">
        <v>1.95E-2</v>
      </c>
      <c r="H48" s="2" t="s">
        <v>10</v>
      </c>
      <c r="I48">
        <f t="shared" si="1"/>
        <v>0.19677093844601415</v>
      </c>
    </row>
    <row r="49" spans="1:9" x14ac:dyDescent="0.3">
      <c r="A49">
        <v>3.4099999999999998E-2</v>
      </c>
      <c r="B49">
        <v>1.5599999999999999E-2</v>
      </c>
      <c r="C49" s="2" t="s">
        <v>9</v>
      </c>
      <c r="D49">
        <f t="shared" si="0"/>
        <v>0.45747800586510262</v>
      </c>
      <c r="F49">
        <v>7.6600000000000001E-2</v>
      </c>
      <c r="G49">
        <v>2.6800000000000001E-2</v>
      </c>
      <c r="H49" s="2" t="s">
        <v>9</v>
      </c>
      <c r="I49">
        <f t="shared" si="1"/>
        <v>0.34986945169712796</v>
      </c>
    </row>
    <row r="50" spans="1:9" x14ac:dyDescent="0.3">
      <c r="A50">
        <v>8.0799999999999997E-2</v>
      </c>
      <c r="B50">
        <v>3.27E-2</v>
      </c>
      <c r="C50" s="2" t="s">
        <v>9</v>
      </c>
      <c r="D50">
        <f t="shared" si="0"/>
        <v>0.40470297029702973</v>
      </c>
      <c r="F50">
        <v>7.85E-2</v>
      </c>
      <c r="G50">
        <v>4.2500000000000003E-2</v>
      </c>
      <c r="H50" s="2" t="s">
        <v>9</v>
      </c>
      <c r="I50">
        <f t="shared" si="1"/>
        <v>0.54140127388535031</v>
      </c>
    </row>
    <row r="51" spans="1:9" x14ac:dyDescent="0.3">
      <c r="A51">
        <v>0.27710000000000001</v>
      </c>
      <c r="B51">
        <v>0.1226</v>
      </c>
      <c r="C51" s="2" t="s">
        <v>10</v>
      </c>
      <c r="D51">
        <f t="shared" si="0"/>
        <v>0.44243955250811978</v>
      </c>
      <c r="F51">
        <v>7.6300000000000007E-2</v>
      </c>
      <c r="G51">
        <v>3.5099999999999999E-2</v>
      </c>
      <c r="H51" s="2" t="s">
        <v>9</v>
      </c>
      <c r="I51">
        <f t="shared" si="1"/>
        <v>0.46002621231979024</v>
      </c>
    </row>
    <row r="52" spans="1:9" x14ac:dyDescent="0.3">
      <c r="A52">
        <v>0.89070000000000005</v>
      </c>
      <c r="B52">
        <v>0.1237</v>
      </c>
      <c r="C52" s="2" t="s">
        <v>10</v>
      </c>
      <c r="D52">
        <f t="shared" si="0"/>
        <v>0.1388795329516111</v>
      </c>
      <c r="F52">
        <v>7.4700000000000003E-2</v>
      </c>
      <c r="G52">
        <v>3.1600000000000003E-2</v>
      </c>
      <c r="H52" s="2" t="s">
        <v>9</v>
      </c>
      <c r="I52">
        <f t="shared" si="1"/>
        <v>0.42302543507362789</v>
      </c>
    </row>
    <row r="53" spans="1:9" x14ac:dyDescent="0.3">
      <c r="A53">
        <v>0.98499999999999999</v>
      </c>
      <c r="B53">
        <v>4.5199999999999997E-2</v>
      </c>
      <c r="C53" s="2" t="s">
        <v>10</v>
      </c>
      <c r="D53">
        <f t="shared" si="0"/>
        <v>4.5888324873096444E-2</v>
      </c>
      <c r="F53">
        <v>0.38119999999999998</v>
      </c>
      <c r="G53">
        <v>0.1042</v>
      </c>
      <c r="H53" s="2" t="s">
        <v>10</v>
      </c>
      <c r="I53">
        <f t="shared" si="1"/>
        <v>0.27334732423924452</v>
      </c>
    </row>
    <row r="54" spans="1:9" x14ac:dyDescent="0.3">
      <c r="A54">
        <v>0.87060000000000004</v>
      </c>
      <c r="B54">
        <v>5.28E-2</v>
      </c>
      <c r="C54" s="2" t="s">
        <v>10</v>
      </c>
      <c r="D54">
        <f t="shared" si="0"/>
        <v>6.064782908339076E-2</v>
      </c>
      <c r="F54">
        <v>0.7974</v>
      </c>
      <c r="G54">
        <v>4.41E-2</v>
      </c>
      <c r="H54" s="2" t="s">
        <v>10</v>
      </c>
      <c r="I54">
        <f t="shared" si="1"/>
        <v>5.5304740406320545E-2</v>
      </c>
    </row>
    <row r="55" spans="1:9" x14ac:dyDescent="0.3">
      <c r="A55">
        <v>0.58250000000000002</v>
      </c>
      <c r="B55">
        <v>0.10349999999999999</v>
      </c>
      <c r="C55" s="2" t="s">
        <v>10</v>
      </c>
      <c r="D55">
        <f t="shared" si="0"/>
        <v>0.17768240343347638</v>
      </c>
      <c r="F55">
        <v>0.502</v>
      </c>
      <c r="G55">
        <v>7.6700000000000004E-2</v>
      </c>
      <c r="H55" s="2" t="s">
        <v>10</v>
      </c>
      <c r="I55">
        <f t="shared" si="1"/>
        <v>0.15278884462151396</v>
      </c>
    </row>
    <row r="56" spans="1:9" x14ac:dyDescent="0.3">
      <c r="A56">
        <v>0.19500000000000001</v>
      </c>
      <c r="B56">
        <v>7.4099999999999999E-2</v>
      </c>
      <c r="C56" s="2" t="s">
        <v>9</v>
      </c>
      <c r="D56">
        <f t="shared" si="0"/>
        <v>0.38</v>
      </c>
      <c r="F56">
        <v>0.19819999999999999</v>
      </c>
      <c r="G56">
        <v>5.7099999999999998E-2</v>
      </c>
      <c r="H56" s="2" t="s">
        <v>10</v>
      </c>
      <c r="I56">
        <f t="shared" si="1"/>
        <v>0.28809283551967713</v>
      </c>
    </row>
    <row r="57" spans="1:9" x14ac:dyDescent="0.3">
      <c r="A57">
        <v>8.6400000000000005E-2</v>
      </c>
      <c r="B57">
        <v>2.47E-2</v>
      </c>
      <c r="C57" s="2" t="s">
        <v>9</v>
      </c>
      <c r="D57">
        <f t="shared" si="0"/>
        <v>0.28587962962962959</v>
      </c>
      <c r="F57">
        <v>0.16170000000000001</v>
      </c>
      <c r="G57">
        <v>3.0800000000000001E-2</v>
      </c>
      <c r="H57" s="2" t="s">
        <v>10</v>
      </c>
      <c r="I57">
        <f t="shared" si="1"/>
        <v>0.19047619047619047</v>
      </c>
    </row>
    <row r="58" spans="1:9" x14ac:dyDescent="0.3">
      <c r="A58">
        <v>8.1799999999999998E-2</v>
      </c>
      <c r="B58">
        <v>2.6800000000000001E-2</v>
      </c>
      <c r="C58" s="2" t="s">
        <v>9</v>
      </c>
      <c r="D58">
        <f t="shared" si="0"/>
        <v>0.32762836185819072</v>
      </c>
      <c r="F58">
        <v>0.14549999999999999</v>
      </c>
      <c r="G58">
        <v>4.0899999999999999E-2</v>
      </c>
      <c r="H58" s="2" t="s">
        <v>10</v>
      </c>
      <c r="I58">
        <f t="shared" si="1"/>
        <v>0.28109965635738832</v>
      </c>
    </row>
    <row r="59" spans="1:9" x14ac:dyDescent="0.3">
      <c r="A59">
        <v>3.3399999999999999E-2</v>
      </c>
      <c r="B59">
        <v>1.55E-2</v>
      </c>
      <c r="C59" s="2" t="s">
        <v>9</v>
      </c>
      <c r="D59">
        <f t="shared" si="0"/>
        <v>0.46407185628742514</v>
      </c>
      <c r="F59">
        <v>7.5300000000000006E-2</v>
      </c>
      <c r="G59">
        <v>3.5400000000000001E-2</v>
      </c>
      <c r="H59" s="2" t="s">
        <v>9</v>
      </c>
      <c r="I59">
        <f t="shared" si="1"/>
        <v>0.47011952191235057</v>
      </c>
    </row>
    <row r="60" spans="1:9" x14ac:dyDescent="0.3">
      <c r="A60">
        <v>1.77E-2</v>
      </c>
      <c r="B60">
        <v>1.21E-2</v>
      </c>
      <c r="C60" s="2" t="s">
        <v>9</v>
      </c>
      <c r="D60">
        <f t="shared" si="0"/>
        <v>0.68361581920903947</v>
      </c>
      <c r="F60">
        <v>4.3499999999999997E-2</v>
      </c>
      <c r="G60">
        <v>1.9300000000000001E-2</v>
      </c>
      <c r="H60" s="2" t="s">
        <v>9</v>
      </c>
      <c r="I60">
        <f t="shared" si="1"/>
        <v>0.44367816091954027</v>
      </c>
    </row>
    <row r="61" spans="1:9" x14ac:dyDescent="0.3">
      <c r="A61">
        <v>1.7000000000000001E-2</v>
      </c>
      <c r="B61">
        <v>9.2999999999999992E-3</v>
      </c>
      <c r="C61" s="2" t="s">
        <v>9</v>
      </c>
      <c r="D61">
        <f t="shared" si="0"/>
        <v>0.54705882352941171</v>
      </c>
      <c r="F61">
        <v>7.3700000000000002E-2</v>
      </c>
      <c r="G61">
        <v>2.3699999999999999E-2</v>
      </c>
      <c r="H61" s="2" t="s">
        <v>9</v>
      </c>
      <c r="I61">
        <f t="shared" si="1"/>
        <v>0.32157394843962006</v>
      </c>
    </row>
    <row r="62" spans="1:9" x14ac:dyDescent="0.3">
      <c r="A62">
        <v>3.32E-2</v>
      </c>
      <c r="B62">
        <v>1.8499999999999999E-2</v>
      </c>
      <c r="C62" s="2" t="s">
        <v>9</v>
      </c>
      <c r="D62">
        <f t="shared" si="0"/>
        <v>0.55722891566265054</v>
      </c>
      <c r="F62">
        <v>0.1116</v>
      </c>
      <c r="G62">
        <v>5.0900000000000001E-2</v>
      </c>
      <c r="H62" s="2" t="s">
        <v>9</v>
      </c>
      <c r="I62">
        <f t="shared" si="1"/>
        <v>0.45609318996415771</v>
      </c>
    </row>
    <row r="63" spans="1:9" x14ac:dyDescent="0.3">
      <c r="A63">
        <v>1.5100000000000001E-2</v>
      </c>
      <c r="B63">
        <v>8.0999999999999996E-3</v>
      </c>
      <c r="C63" s="2" t="s">
        <v>9</v>
      </c>
      <c r="D63">
        <f t="shared" si="0"/>
        <v>0.53642384105960261</v>
      </c>
      <c r="F63">
        <v>0.60299999999999998</v>
      </c>
      <c r="G63">
        <v>0.121</v>
      </c>
      <c r="H63" s="2" t="s">
        <v>10</v>
      </c>
      <c r="I63">
        <f t="shared" si="1"/>
        <v>0.20066334991708126</v>
      </c>
    </row>
    <row r="64" spans="1:9" x14ac:dyDescent="0.3">
      <c r="A64">
        <v>9.8599999999999993E-2</v>
      </c>
      <c r="B64">
        <v>3.7600000000000001E-2</v>
      </c>
      <c r="C64" s="2" t="s">
        <v>10</v>
      </c>
      <c r="D64">
        <f t="shared" si="0"/>
        <v>0.38133874239350918</v>
      </c>
      <c r="F64">
        <v>1</v>
      </c>
      <c r="G64">
        <v>6.5199999999999994E-2</v>
      </c>
      <c r="H64" s="2" t="s">
        <v>10</v>
      </c>
      <c r="I64">
        <f t="shared" si="1"/>
        <v>6.5199999999999994E-2</v>
      </c>
    </row>
    <row r="65" spans="1:9" x14ac:dyDescent="0.3">
      <c r="A65">
        <v>6.2700000000000006E-2</v>
      </c>
      <c r="B65">
        <v>1.7100000000000001E-2</v>
      </c>
      <c r="C65" s="2" t="s">
        <v>10</v>
      </c>
      <c r="D65">
        <f t="shared" si="0"/>
        <v>0.27272727272727271</v>
      </c>
      <c r="F65">
        <v>0.94920000000000004</v>
      </c>
      <c r="G65">
        <v>0.1043</v>
      </c>
      <c r="H65" s="2" t="s">
        <v>10</v>
      </c>
      <c r="I65">
        <f t="shared" si="1"/>
        <v>0.10988200589970501</v>
      </c>
    </row>
    <row r="66" spans="1:9" x14ac:dyDescent="0.3">
      <c r="A66">
        <v>8.7499999999999994E-2</v>
      </c>
      <c r="B66">
        <v>2.7E-2</v>
      </c>
      <c r="C66" s="2" t="s">
        <v>10</v>
      </c>
      <c r="D66">
        <f t="shared" si="0"/>
        <v>0.30857142857142861</v>
      </c>
      <c r="F66">
        <v>0.77039999999999997</v>
      </c>
      <c r="G66">
        <v>7.2400000000000006E-2</v>
      </c>
      <c r="H66" s="2" t="s">
        <v>10</v>
      </c>
      <c r="I66">
        <f t="shared" si="1"/>
        <v>9.3977154724818282E-2</v>
      </c>
    </row>
    <row r="67" spans="1:9" x14ac:dyDescent="0.3">
      <c r="A67">
        <v>0.36909999999999998</v>
      </c>
      <c r="B67">
        <v>5.8999999999999997E-2</v>
      </c>
      <c r="C67" s="2" t="s">
        <v>10</v>
      </c>
      <c r="D67">
        <f t="shared" si="0"/>
        <v>0.15984827959902465</v>
      </c>
      <c r="F67">
        <v>0.65129999999999999</v>
      </c>
      <c r="G67">
        <v>0.18179999999999999</v>
      </c>
      <c r="H67" s="2" t="s">
        <v>10</v>
      </c>
      <c r="I67">
        <f t="shared" si="1"/>
        <v>0.27913403961308153</v>
      </c>
    </row>
    <row r="68" spans="1:9" x14ac:dyDescent="0.3">
      <c r="A68">
        <v>0.3639</v>
      </c>
      <c r="B68">
        <v>2.41E-2</v>
      </c>
      <c r="C68" s="2" t="s">
        <v>10</v>
      </c>
      <c r="D68">
        <f t="shared" ref="D68:D110" si="2" xml:space="preserve"> B68 / A68</f>
        <v>6.6226985435559216E-2</v>
      </c>
      <c r="F68">
        <v>0.44109999999999999</v>
      </c>
      <c r="G68">
        <v>8.8800000000000004E-2</v>
      </c>
      <c r="H68" s="2" t="s">
        <v>10</v>
      </c>
      <c r="I68">
        <f t="shared" ref="I68:I131" si="3" xml:space="preserve"> G68 / F68</f>
        <v>0.20131489458172752</v>
      </c>
    </row>
    <row r="69" spans="1:9" x14ac:dyDescent="0.3">
      <c r="A69">
        <v>0.32079999999999997</v>
      </c>
      <c r="B69">
        <v>3.5499999999999997E-2</v>
      </c>
      <c r="C69" s="2" t="s">
        <v>10</v>
      </c>
      <c r="D69">
        <f t="shared" si="2"/>
        <v>0.11066084788029926</v>
      </c>
      <c r="F69">
        <v>0.28100000000000003</v>
      </c>
      <c r="G69">
        <v>7.4099999999999999E-2</v>
      </c>
      <c r="H69" s="2" t="s">
        <v>10</v>
      </c>
      <c r="I69">
        <f t="shared" si="3"/>
        <v>0.26370106761565831</v>
      </c>
    </row>
    <row r="70" spans="1:9" x14ac:dyDescent="0.3">
      <c r="A70">
        <v>0.23039999999999999</v>
      </c>
      <c r="B70">
        <v>5.21E-2</v>
      </c>
      <c r="C70" s="2" t="s">
        <v>10</v>
      </c>
      <c r="D70">
        <f t="shared" si="2"/>
        <v>0.22612847222222224</v>
      </c>
      <c r="F70">
        <v>0.20269999999999999</v>
      </c>
      <c r="G70">
        <v>7.7700000000000005E-2</v>
      </c>
      <c r="H70" s="2" t="s">
        <v>10</v>
      </c>
      <c r="I70">
        <f t="shared" si="3"/>
        <v>0.38332511100148003</v>
      </c>
    </row>
    <row r="71" spans="1:9" x14ac:dyDescent="0.3">
      <c r="A71">
        <v>0.1045</v>
      </c>
      <c r="B71">
        <v>1.35E-2</v>
      </c>
      <c r="C71" s="2" t="s">
        <v>10</v>
      </c>
      <c r="D71">
        <f t="shared" si="2"/>
        <v>0.12918660287081341</v>
      </c>
      <c r="F71">
        <v>0.18360000000000001</v>
      </c>
      <c r="G71">
        <v>5.5E-2</v>
      </c>
      <c r="H71" s="2" t="s">
        <v>10</v>
      </c>
      <c r="I71">
        <f t="shared" si="3"/>
        <v>0.29956427015250542</v>
      </c>
    </row>
    <row r="72" spans="1:9" x14ac:dyDescent="0.3">
      <c r="A72">
        <v>0.18970000000000001</v>
      </c>
      <c r="B72">
        <v>4.5600000000000002E-2</v>
      </c>
      <c r="C72" s="2" t="s">
        <v>10</v>
      </c>
      <c r="D72">
        <f t="shared" si="2"/>
        <v>0.24037954665260938</v>
      </c>
      <c r="F72">
        <v>8.1299999999999997E-2</v>
      </c>
      <c r="G72">
        <v>2.8000000000000001E-2</v>
      </c>
      <c r="H72" s="2" t="s">
        <v>10</v>
      </c>
      <c r="I72">
        <f t="shared" si="3"/>
        <v>0.34440344403444034</v>
      </c>
    </row>
    <row r="73" spans="1:9" x14ac:dyDescent="0.3">
      <c r="A73">
        <v>0.31059999999999999</v>
      </c>
      <c r="B73">
        <v>2.4400000000000002E-2</v>
      </c>
      <c r="C73" s="2" t="s">
        <v>10</v>
      </c>
      <c r="D73">
        <f t="shared" si="2"/>
        <v>7.8557630392788166E-2</v>
      </c>
      <c r="F73">
        <v>6.7199999999999996E-2</v>
      </c>
      <c r="G73">
        <v>1.9300000000000001E-2</v>
      </c>
      <c r="H73" s="2" t="s">
        <v>10</v>
      </c>
      <c r="I73">
        <f t="shared" si="3"/>
        <v>0.28720238095238099</v>
      </c>
    </row>
    <row r="74" spans="1:9" x14ac:dyDescent="0.3">
      <c r="A74">
        <v>0.41249999999999998</v>
      </c>
      <c r="B74">
        <v>2.69E-2</v>
      </c>
      <c r="C74" s="2" t="s">
        <v>10</v>
      </c>
      <c r="D74">
        <f t="shared" si="2"/>
        <v>6.5212121212121221E-2</v>
      </c>
      <c r="F74">
        <v>7.7700000000000005E-2</v>
      </c>
      <c r="G74">
        <v>3.1399999999999997E-2</v>
      </c>
      <c r="H74" s="2" t="s">
        <v>10</v>
      </c>
      <c r="I74">
        <f t="shared" si="3"/>
        <v>0.40411840411840405</v>
      </c>
    </row>
    <row r="75" spans="1:9" x14ac:dyDescent="0.3">
      <c r="A75">
        <v>0.45100000000000001</v>
      </c>
      <c r="B75">
        <v>4.4499999999999998E-2</v>
      </c>
      <c r="C75" s="2" t="s">
        <v>10</v>
      </c>
      <c r="D75">
        <f t="shared" si="2"/>
        <v>9.8669623059866957E-2</v>
      </c>
      <c r="F75">
        <v>0.32169999999999999</v>
      </c>
      <c r="G75">
        <v>6.6400000000000001E-2</v>
      </c>
      <c r="H75" s="2" t="s">
        <v>10</v>
      </c>
      <c r="I75">
        <f t="shared" si="3"/>
        <v>0.20640348150450732</v>
      </c>
    </row>
    <row r="76" spans="1:9" x14ac:dyDescent="0.3">
      <c r="A76">
        <v>5.9200000000000003E-2</v>
      </c>
      <c r="B76">
        <v>2.93E-2</v>
      </c>
      <c r="C76" s="2" t="s">
        <v>9</v>
      </c>
      <c r="D76">
        <f t="shared" si="2"/>
        <v>0.4949324324324324</v>
      </c>
      <c r="F76">
        <v>0.41510000000000002</v>
      </c>
      <c r="G76">
        <v>8.8800000000000004E-2</v>
      </c>
      <c r="H76" s="2" t="s">
        <v>10</v>
      </c>
      <c r="I76">
        <f t="shared" si="3"/>
        <v>0.2139243555769694</v>
      </c>
    </row>
    <row r="77" spans="1:9" x14ac:dyDescent="0.3">
      <c r="A77">
        <v>1.5900000000000001E-2</v>
      </c>
      <c r="B77">
        <v>9.1999999999999998E-3</v>
      </c>
      <c r="C77" s="2" t="s">
        <v>9</v>
      </c>
      <c r="D77">
        <f t="shared" si="2"/>
        <v>0.57861635220125784</v>
      </c>
      <c r="F77">
        <v>0.37580000000000002</v>
      </c>
      <c r="G77">
        <v>9.8599999999999993E-2</v>
      </c>
      <c r="H77" s="2" t="s">
        <v>10</v>
      </c>
      <c r="I77">
        <f t="shared" si="3"/>
        <v>0.26237360298030865</v>
      </c>
    </row>
    <row r="78" spans="1:9" x14ac:dyDescent="0.3">
      <c r="A78">
        <v>2.5999999999999999E-2</v>
      </c>
      <c r="B78">
        <v>1.24E-2</v>
      </c>
      <c r="C78" s="2" t="s">
        <v>9</v>
      </c>
      <c r="D78">
        <f t="shared" si="2"/>
        <v>0.47692307692307695</v>
      </c>
      <c r="F78">
        <v>0.30430000000000001</v>
      </c>
      <c r="G78">
        <v>5.9799999999999999E-2</v>
      </c>
      <c r="H78" s="2" t="s">
        <v>10</v>
      </c>
      <c r="I78">
        <f t="shared" si="3"/>
        <v>0.19651659546500164</v>
      </c>
    </row>
    <row r="79" spans="1:9" x14ac:dyDescent="0.3">
      <c r="A79">
        <v>0.38490000000000002</v>
      </c>
      <c r="B79">
        <v>0.11700000000000001</v>
      </c>
      <c r="C79" s="2" t="s">
        <v>10</v>
      </c>
      <c r="D79">
        <f t="shared" si="2"/>
        <v>0.303975058456742</v>
      </c>
      <c r="F79">
        <v>0.32250000000000001</v>
      </c>
      <c r="G79">
        <v>8.6999999999999994E-2</v>
      </c>
      <c r="H79" s="2" t="s">
        <v>10</v>
      </c>
      <c r="I79">
        <f t="shared" si="3"/>
        <v>0.26976744186046508</v>
      </c>
    </row>
    <row r="80" spans="1:9" x14ac:dyDescent="0.3">
      <c r="A80">
        <v>0.43909999999999999</v>
      </c>
      <c r="B80">
        <v>9.5000000000000001E-2</v>
      </c>
      <c r="C80" s="2" t="s">
        <v>10</v>
      </c>
      <c r="D80">
        <f t="shared" si="2"/>
        <v>0.21635162833067639</v>
      </c>
      <c r="F80">
        <v>0.24199999999999999</v>
      </c>
      <c r="G80">
        <v>5.5800000000000002E-2</v>
      </c>
      <c r="H80" s="2" t="s">
        <v>10</v>
      </c>
      <c r="I80">
        <f t="shared" si="3"/>
        <v>0.23057851239669422</v>
      </c>
    </row>
    <row r="81" spans="1:9" x14ac:dyDescent="0.3">
      <c r="A81">
        <v>3.44E-2</v>
      </c>
      <c r="B81">
        <v>1.6199999999999999E-2</v>
      </c>
      <c r="C81" s="2" t="s">
        <v>9</v>
      </c>
      <c r="D81">
        <f t="shared" si="2"/>
        <v>0.47093023255813948</v>
      </c>
      <c r="F81">
        <v>0.21360000000000001</v>
      </c>
      <c r="G81">
        <v>4.4699999999999997E-2</v>
      </c>
      <c r="H81" s="2" t="s">
        <v>10</v>
      </c>
      <c r="I81">
        <f t="shared" si="3"/>
        <v>0.2092696629213483</v>
      </c>
    </row>
    <row r="82" spans="1:9" x14ac:dyDescent="0.3">
      <c r="A82">
        <v>1.7399999999999999E-2</v>
      </c>
      <c r="B82">
        <v>9.1000000000000004E-3</v>
      </c>
      <c r="C82" s="2" t="s">
        <v>9</v>
      </c>
      <c r="D82">
        <f t="shared" si="2"/>
        <v>0.52298850574712652</v>
      </c>
      <c r="F82">
        <v>0.22450000000000001</v>
      </c>
      <c r="G82">
        <v>4.9399999999999999E-2</v>
      </c>
      <c r="H82" s="2" t="s">
        <v>10</v>
      </c>
      <c r="I82">
        <f t="shared" si="3"/>
        <v>0.22004454342984409</v>
      </c>
    </row>
    <row r="83" spans="1:9" x14ac:dyDescent="0.3">
      <c r="A83">
        <v>0.28710000000000002</v>
      </c>
      <c r="B83">
        <v>8.8800000000000004E-2</v>
      </c>
      <c r="C83" s="2" t="s">
        <v>10</v>
      </c>
      <c r="D83">
        <f t="shared" si="2"/>
        <v>0.30929989550679204</v>
      </c>
      <c r="F83">
        <v>8.8499999999999995E-2</v>
      </c>
      <c r="G83">
        <v>3.4299999999999997E-2</v>
      </c>
      <c r="H83" s="2" t="s">
        <v>10</v>
      </c>
      <c r="I83">
        <f t="shared" si="3"/>
        <v>0.38757062146892657</v>
      </c>
    </row>
    <row r="84" spans="1:9" x14ac:dyDescent="0.3">
      <c r="A84">
        <v>0.16120000000000001</v>
      </c>
      <c r="B84">
        <v>3.2899999999999999E-2</v>
      </c>
      <c r="C84" s="2" t="s">
        <v>10</v>
      </c>
      <c r="D84">
        <f t="shared" si="2"/>
        <v>0.20409429280397021</v>
      </c>
      <c r="F84">
        <v>0.13100000000000001</v>
      </c>
      <c r="G84">
        <v>2.3E-2</v>
      </c>
      <c r="H84" s="2" t="s">
        <v>10</v>
      </c>
      <c r="I84">
        <f t="shared" si="3"/>
        <v>0.17557251908396945</v>
      </c>
    </row>
    <row r="85" spans="1:9" x14ac:dyDescent="0.3">
      <c r="A85">
        <v>0.21390000000000001</v>
      </c>
      <c r="B85">
        <v>7.9699999999999993E-2</v>
      </c>
      <c r="C85" s="2" t="s">
        <v>10</v>
      </c>
      <c r="D85">
        <f t="shared" si="2"/>
        <v>0.37260402057035996</v>
      </c>
      <c r="F85">
        <v>0.17580000000000001</v>
      </c>
      <c r="G85">
        <v>1.9599999999999999E-2</v>
      </c>
      <c r="H85" s="2" t="s">
        <v>10</v>
      </c>
      <c r="I85">
        <f t="shared" si="3"/>
        <v>0.11149032992036403</v>
      </c>
    </row>
    <row r="86" spans="1:9" x14ac:dyDescent="0.3">
      <c r="A86">
        <v>0.12989999999999999</v>
      </c>
      <c r="B86">
        <v>6.0299999999999999E-2</v>
      </c>
      <c r="C86" s="2" t="s">
        <v>10</v>
      </c>
      <c r="D86">
        <f t="shared" si="2"/>
        <v>0.4642032332563511</v>
      </c>
      <c r="F86">
        <v>0.37059999999999998</v>
      </c>
      <c r="G86">
        <v>0.16189999999999999</v>
      </c>
      <c r="H86" s="2" t="s">
        <v>10</v>
      </c>
      <c r="I86">
        <f t="shared" si="3"/>
        <v>0.43685914732865622</v>
      </c>
    </row>
    <row r="87" spans="1:9" x14ac:dyDescent="0.3">
      <c r="A87">
        <v>2.1100000000000001E-2</v>
      </c>
      <c r="B87">
        <v>1.15E-2</v>
      </c>
      <c r="C87" s="2" t="s">
        <v>9</v>
      </c>
      <c r="D87">
        <f t="shared" si="2"/>
        <v>0.54502369668246442</v>
      </c>
      <c r="F87">
        <v>0.39839999999999998</v>
      </c>
      <c r="G87">
        <v>8.3900000000000002E-2</v>
      </c>
      <c r="H87" s="2" t="s">
        <v>10</v>
      </c>
      <c r="I87">
        <f t="shared" si="3"/>
        <v>0.21059236947791166</v>
      </c>
    </row>
    <row r="88" spans="1:9" x14ac:dyDescent="0.3">
      <c r="A88">
        <v>2.3099999999999999E-2</v>
      </c>
      <c r="B88">
        <v>1.29E-2</v>
      </c>
      <c r="C88" s="2" t="s">
        <v>9</v>
      </c>
      <c r="D88">
        <f t="shared" si="2"/>
        <v>0.55844155844155852</v>
      </c>
      <c r="F88">
        <v>0.35289999999999999</v>
      </c>
      <c r="G88">
        <v>9.3799999999999994E-2</v>
      </c>
      <c r="H88" s="2" t="s">
        <v>10</v>
      </c>
      <c r="I88">
        <f t="shared" si="3"/>
        <v>0.2657976763955795</v>
      </c>
    </row>
    <row r="89" spans="1:9" x14ac:dyDescent="0.3">
      <c r="A89">
        <v>3.0800000000000001E-2</v>
      </c>
      <c r="B89">
        <v>1.44E-2</v>
      </c>
      <c r="C89" s="2" t="s">
        <v>9</v>
      </c>
      <c r="D89">
        <f t="shared" si="2"/>
        <v>0.46753246753246752</v>
      </c>
      <c r="F89">
        <v>0.33150000000000002</v>
      </c>
      <c r="G89">
        <v>5.4399999999999997E-2</v>
      </c>
      <c r="H89" s="2" t="s">
        <v>10</v>
      </c>
      <c r="I89">
        <f t="shared" si="3"/>
        <v>0.16410256410256407</v>
      </c>
    </row>
    <row r="90" spans="1:9" x14ac:dyDescent="0.3">
      <c r="A90">
        <v>2.8199999999999999E-2</v>
      </c>
      <c r="B90">
        <v>1.34E-2</v>
      </c>
      <c r="C90" s="2" t="s">
        <v>9</v>
      </c>
      <c r="D90">
        <f t="shared" si="2"/>
        <v>0.47517730496453903</v>
      </c>
      <c r="F90">
        <v>0.30680000000000002</v>
      </c>
      <c r="G90">
        <v>4.5600000000000002E-2</v>
      </c>
      <c r="H90" s="2" t="s">
        <v>10</v>
      </c>
      <c r="I90">
        <f t="shared" si="3"/>
        <v>0.14863102998696218</v>
      </c>
    </row>
    <row r="91" spans="1:9" x14ac:dyDescent="0.3">
      <c r="A91">
        <v>0.13150000000000001</v>
      </c>
      <c r="B91">
        <v>6.25E-2</v>
      </c>
      <c r="C91" s="2" t="s">
        <v>9</v>
      </c>
      <c r="D91">
        <f t="shared" si="2"/>
        <v>0.47528517110266155</v>
      </c>
      <c r="F91">
        <v>0.25879999999999997</v>
      </c>
      <c r="G91">
        <v>4.1000000000000002E-2</v>
      </c>
      <c r="H91" s="2" t="s">
        <v>10</v>
      </c>
      <c r="I91">
        <f t="shared" si="3"/>
        <v>0.15842349304482228</v>
      </c>
    </row>
    <row r="92" spans="1:9" x14ac:dyDescent="0.3">
      <c r="A92">
        <v>0.47549999999999998</v>
      </c>
      <c r="B92">
        <v>5.3600000000000002E-2</v>
      </c>
      <c r="C92" s="2" t="s">
        <v>10</v>
      </c>
      <c r="D92">
        <f t="shared" si="2"/>
        <v>0.11272344900105154</v>
      </c>
      <c r="F92">
        <v>0.2104</v>
      </c>
      <c r="G92">
        <v>3.3099999999999997E-2</v>
      </c>
      <c r="H92" s="2" t="s">
        <v>10</v>
      </c>
      <c r="I92">
        <f t="shared" si="3"/>
        <v>0.15731939163498099</v>
      </c>
    </row>
    <row r="93" spans="1:9" x14ac:dyDescent="0.3">
      <c r="A93">
        <v>0.38729999999999998</v>
      </c>
      <c r="B93">
        <v>6.0900000000000003E-2</v>
      </c>
      <c r="C93" s="2" t="s">
        <v>10</v>
      </c>
      <c r="D93">
        <f t="shared" si="2"/>
        <v>0.15724244771494966</v>
      </c>
      <c r="F93">
        <v>0.1351</v>
      </c>
      <c r="G93">
        <v>5.8799999999999998E-2</v>
      </c>
      <c r="H93" s="2" t="s">
        <v>10</v>
      </c>
      <c r="I93">
        <f t="shared" si="3"/>
        <v>0.43523316062176165</v>
      </c>
    </row>
    <row r="94" spans="1:9" x14ac:dyDescent="0.3">
      <c r="A94">
        <v>3.2399999999999998E-2</v>
      </c>
      <c r="B94">
        <v>1.9E-2</v>
      </c>
      <c r="C94" s="2" t="s">
        <v>9</v>
      </c>
      <c r="D94">
        <f t="shared" si="2"/>
        <v>0.5864197530864198</v>
      </c>
      <c r="F94">
        <v>0.10390000000000001</v>
      </c>
      <c r="G94">
        <v>4.2000000000000003E-2</v>
      </c>
      <c r="H94" s="2" t="s">
        <v>10</v>
      </c>
      <c r="I94">
        <f t="shared" si="3"/>
        <v>0.40423484119345526</v>
      </c>
    </row>
    <row r="95" spans="1:9" x14ac:dyDescent="0.3">
      <c r="A95">
        <v>2.2599999999999999E-2</v>
      </c>
      <c r="B95">
        <v>9.2999999999999992E-3</v>
      </c>
      <c r="C95" s="2" t="s">
        <v>8</v>
      </c>
      <c r="D95">
        <f t="shared" si="2"/>
        <v>0.41150442477876104</v>
      </c>
      <c r="F95">
        <v>4.41E-2</v>
      </c>
      <c r="G95">
        <v>1.9400000000000001E-2</v>
      </c>
      <c r="H95" s="2" t="s">
        <v>9</v>
      </c>
      <c r="I95">
        <f t="shared" si="3"/>
        <v>0.4399092970521542</v>
      </c>
    </row>
    <row r="96" spans="1:9" x14ac:dyDescent="0.3">
      <c r="A96">
        <v>2.86E-2</v>
      </c>
      <c r="B96">
        <v>1.0200000000000001E-2</v>
      </c>
      <c r="C96" s="2" t="s">
        <v>8</v>
      </c>
      <c r="D96">
        <f t="shared" si="2"/>
        <v>0.35664335664335667</v>
      </c>
      <c r="F96">
        <v>3.4000000000000002E-2</v>
      </c>
      <c r="G96">
        <v>1.9900000000000001E-2</v>
      </c>
      <c r="H96" s="2" t="s">
        <v>9</v>
      </c>
      <c r="I96">
        <f t="shared" si="3"/>
        <v>0.58529411764705885</v>
      </c>
    </row>
    <row r="97" spans="1:9" x14ac:dyDescent="0.3">
      <c r="A97">
        <v>4.0800000000000003E-2</v>
      </c>
      <c r="B97">
        <v>1.32E-2</v>
      </c>
      <c r="C97" s="2" t="s">
        <v>8</v>
      </c>
      <c r="D97">
        <f t="shared" si="2"/>
        <v>0.32352941176470584</v>
      </c>
      <c r="F97">
        <v>0.13489999999999999</v>
      </c>
      <c r="G97">
        <v>7.17E-2</v>
      </c>
      <c r="H97" s="2" t="s">
        <v>9</v>
      </c>
      <c r="I97">
        <f t="shared" si="3"/>
        <v>0.53150481838398822</v>
      </c>
    </row>
    <row r="98" spans="1:9" x14ac:dyDescent="0.3">
      <c r="A98">
        <v>2.6700000000000002E-2</v>
      </c>
      <c r="B98">
        <v>1.2699999999999999E-2</v>
      </c>
      <c r="C98" s="2" t="s">
        <v>8</v>
      </c>
      <c r="D98">
        <f t="shared" si="2"/>
        <v>0.47565543071161043</v>
      </c>
      <c r="F98">
        <v>0.40110000000000001</v>
      </c>
      <c r="G98">
        <v>0.1792</v>
      </c>
      <c r="H98" s="2" t="s">
        <v>10</v>
      </c>
      <c r="I98">
        <f t="shared" si="3"/>
        <v>0.44677137870855149</v>
      </c>
    </row>
    <row r="99" spans="1:9" x14ac:dyDescent="0.3">
      <c r="A99">
        <v>2.4500000000000001E-2</v>
      </c>
      <c r="B99">
        <v>1.1900000000000001E-2</v>
      </c>
      <c r="C99" s="2" t="s">
        <v>8</v>
      </c>
      <c r="D99">
        <f t="shared" si="2"/>
        <v>0.48571428571428571</v>
      </c>
      <c r="F99">
        <v>0.67059999999999997</v>
      </c>
      <c r="G99">
        <v>0.1933</v>
      </c>
      <c r="H99" s="2" t="s">
        <v>10</v>
      </c>
      <c r="I99">
        <f t="shared" si="3"/>
        <v>0.28824932895914107</v>
      </c>
    </row>
    <row r="100" spans="1:9" x14ac:dyDescent="0.3">
      <c r="A100">
        <v>2.1899999999999999E-2</v>
      </c>
      <c r="B100">
        <v>1.0200000000000001E-2</v>
      </c>
      <c r="C100" s="2" t="s">
        <v>8</v>
      </c>
      <c r="D100">
        <f t="shared" si="2"/>
        <v>0.46575342465753428</v>
      </c>
      <c r="F100">
        <v>0.42030000000000001</v>
      </c>
      <c r="G100">
        <v>0.21959999999999999</v>
      </c>
      <c r="H100" s="2" t="s">
        <v>9</v>
      </c>
      <c r="I100">
        <f t="shared" si="3"/>
        <v>0.5224839400428265</v>
      </c>
    </row>
    <row r="101" spans="1:9" x14ac:dyDescent="0.3">
      <c r="A101">
        <v>2.6200000000000001E-2</v>
      </c>
      <c r="B101">
        <v>1.0800000000000001E-2</v>
      </c>
      <c r="C101" s="2" t="s">
        <v>8</v>
      </c>
      <c r="D101">
        <f t="shared" si="2"/>
        <v>0.41221374045801529</v>
      </c>
      <c r="F101">
        <v>6.9199999999999998E-2</v>
      </c>
      <c r="G101">
        <v>2.3099999999999999E-2</v>
      </c>
      <c r="H101" s="2" t="s">
        <v>9</v>
      </c>
      <c r="I101">
        <f t="shared" si="3"/>
        <v>0.33381502890173409</v>
      </c>
    </row>
    <row r="102" spans="1:9" x14ac:dyDescent="0.3">
      <c r="A102">
        <v>2.4199999999999999E-2</v>
      </c>
      <c r="B102">
        <v>8.5000000000000006E-3</v>
      </c>
      <c r="C102" s="2" t="s">
        <v>8</v>
      </c>
      <c r="D102">
        <f t="shared" si="2"/>
        <v>0.35123966942148765</v>
      </c>
      <c r="F102">
        <v>5.3100000000000001E-2</v>
      </c>
      <c r="G102">
        <v>1.6899999999999998E-2</v>
      </c>
      <c r="H102" s="2" t="s">
        <v>9</v>
      </c>
      <c r="I102">
        <f t="shared" si="3"/>
        <v>0.31826741996233515</v>
      </c>
    </row>
    <row r="103" spans="1:9" x14ac:dyDescent="0.3">
      <c r="A103">
        <v>2.0899999999999998E-2</v>
      </c>
      <c r="B103">
        <v>8.8000000000000005E-3</v>
      </c>
      <c r="C103" s="2" t="s">
        <v>8</v>
      </c>
      <c r="D103">
        <f t="shared" si="2"/>
        <v>0.4210526315789474</v>
      </c>
      <c r="F103">
        <v>6.2300000000000001E-2</v>
      </c>
      <c r="G103">
        <v>1.9900000000000001E-2</v>
      </c>
      <c r="H103" s="2" t="s">
        <v>9</v>
      </c>
      <c r="I103">
        <f t="shared" si="3"/>
        <v>0.31942215088282505</v>
      </c>
    </row>
    <row r="104" spans="1:9" x14ac:dyDescent="0.3">
      <c r="A104">
        <v>2.1700000000000001E-2</v>
      </c>
      <c r="B104">
        <v>8.3999999999999995E-3</v>
      </c>
      <c r="C104" s="2" t="s">
        <v>8</v>
      </c>
      <c r="D104">
        <f t="shared" si="2"/>
        <v>0.38709677419354838</v>
      </c>
      <c r="F104">
        <v>5.7500000000000002E-2</v>
      </c>
      <c r="G104">
        <v>1.9199999999999998E-2</v>
      </c>
      <c r="H104" s="2" t="s">
        <v>9</v>
      </c>
      <c r="I104">
        <f t="shared" si="3"/>
        <v>0.33391304347826084</v>
      </c>
    </row>
    <row r="105" spans="1:9" x14ac:dyDescent="0.3">
      <c r="A105">
        <v>2.7199999999999998E-2</v>
      </c>
      <c r="B105">
        <v>1.2999999999999999E-2</v>
      </c>
      <c r="C105" s="2" t="s">
        <v>8</v>
      </c>
      <c r="D105">
        <f t="shared" si="2"/>
        <v>0.47794117647058826</v>
      </c>
      <c r="F105">
        <v>3.6200000000000003E-2</v>
      </c>
      <c r="G105">
        <v>1.4200000000000001E-2</v>
      </c>
      <c r="H105" s="2" t="s">
        <v>9</v>
      </c>
      <c r="I105">
        <f t="shared" si="3"/>
        <v>0.39226519337016574</v>
      </c>
    </row>
    <row r="106" spans="1:9" x14ac:dyDescent="0.3">
      <c r="A106">
        <v>2.7799999999999998E-2</v>
      </c>
      <c r="B106">
        <v>1.2699999999999999E-2</v>
      </c>
      <c r="C106" s="2" t="s">
        <v>8</v>
      </c>
      <c r="D106">
        <f t="shared" si="2"/>
        <v>0.45683453237410071</v>
      </c>
      <c r="F106">
        <v>6.7500000000000004E-2</v>
      </c>
      <c r="G106">
        <v>3.1800000000000002E-2</v>
      </c>
      <c r="H106" s="2" t="s">
        <v>10</v>
      </c>
      <c r="I106">
        <f t="shared" si="3"/>
        <v>0.47111111111111109</v>
      </c>
    </row>
    <row r="107" spans="1:9" x14ac:dyDescent="0.3">
      <c r="A107">
        <v>2.8000000000000001E-2</v>
      </c>
      <c r="B107">
        <v>1.09E-2</v>
      </c>
      <c r="C107" s="2" t="s">
        <v>8</v>
      </c>
      <c r="D107">
        <f t="shared" si="2"/>
        <v>0.38928571428571429</v>
      </c>
      <c r="F107">
        <v>0.1452</v>
      </c>
      <c r="G107">
        <v>4.24E-2</v>
      </c>
      <c r="H107" s="2" t="s">
        <v>10</v>
      </c>
      <c r="I107">
        <f t="shared" si="3"/>
        <v>0.29201101928374656</v>
      </c>
    </row>
    <row r="108" spans="1:9" x14ac:dyDescent="0.3">
      <c r="A108">
        <v>4.65E-2</v>
      </c>
      <c r="B108">
        <v>1.23E-2</v>
      </c>
      <c r="C108" s="2" t="s">
        <v>8</v>
      </c>
      <c r="D108">
        <f t="shared" si="2"/>
        <v>0.26451612903225807</v>
      </c>
      <c r="F108">
        <v>0.18720000000000001</v>
      </c>
      <c r="G108">
        <v>1.89E-2</v>
      </c>
      <c r="H108" s="2" t="s">
        <v>10</v>
      </c>
      <c r="I108">
        <f t="shared" si="3"/>
        <v>0.10096153846153846</v>
      </c>
    </row>
    <row r="109" spans="1:9" x14ac:dyDescent="0.3">
      <c r="A109">
        <v>3.49E-2</v>
      </c>
      <c r="B109">
        <v>1.3899999999999999E-2</v>
      </c>
      <c r="C109" s="2" t="s">
        <v>8</v>
      </c>
      <c r="D109">
        <f t="shared" si="2"/>
        <v>0.39828080229226359</v>
      </c>
      <c r="F109">
        <v>0.34820000000000001</v>
      </c>
      <c r="G109">
        <v>6.1499999999999999E-2</v>
      </c>
      <c r="H109" s="2" t="s">
        <v>10</v>
      </c>
      <c r="I109">
        <f t="shared" si="3"/>
        <v>0.17662263067202758</v>
      </c>
    </row>
    <row r="110" spans="1:9" x14ac:dyDescent="0.3">
      <c r="A110">
        <v>3.2899999999999999E-2</v>
      </c>
      <c r="B110">
        <v>1.21E-2</v>
      </c>
      <c r="C110" s="2" t="s">
        <v>8</v>
      </c>
      <c r="D110">
        <f t="shared" si="2"/>
        <v>0.36778115501519759</v>
      </c>
      <c r="F110">
        <v>0.41249999999999998</v>
      </c>
      <c r="G110">
        <v>4.8800000000000003E-2</v>
      </c>
      <c r="H110" s="2" t="s">
        <v>10</v>
      </c>
      <c r="I110">
        <f t="shared" si="3"/>
        <v>0.11830303030303031</v>
      </c>
    </row>
    <row r="111" spans="1:9" x14ac:dyDescent="0.3">
      <c r="F111">
        <v>0.45669999999999999</v>
      </c>
      <c r="G111">
        <v>8.2699999999999996E-2</v>
      </c>
      <c r="H111" s="2" t="s">
        <v>10</v>
      </c>
      <c r="I111">
        <f t="shared" si="3"/>
        <v>0.18108167287059337</v>
      </c>
    </row>
    <row r="112" spans="1:9" x14ac:dyDescent="0.3">
      <c r="F112">
        <v>0.14879999999999999</v>
      </c>
      <c r="G112">
        <v>7.0699999999999999E-2</v>
      </c>
      <c r="H112" s="2" t="s">
        <v>9</v>
      </c>
      <c r="I112">
        <f t="shared" si="3"/>
        <v>0.47513440860215056</v>
      </c>
    </row>
    <row r="113" spans="1:9" x14ac:dyDescent="0.3">
      <c r="A113" t="s">
        <v>12</v>
      </c>
      <c r="B113" s="8" t="s">
        <v>15</v>
      </c>
      <c r="C113" s="8"/>
      <c r="D113" s="8"/>
      <c r="F113">
        <v>4.9299999999999997E-2</v>
      </c>
      <c r="G113">
        <v>1.6500000000000001E-2</v>
      </c>
      <c r="H113" s="2" t="s">
        <v>9</v>
      </c>
      <c r="I113">
        <f t="shared" si="3"/>
        <v>0.33468559837728201</v>
      </c>
    </row>
    <row r="114" spans="1:9" x14ac:dyDescent="0.3">
      <c r="F114">
        <v>0.1983</v>
      </c>
      <c r="G114">
        <v>9.1200000000000003E-2</v>
      </c>
      <c r="H114" s="2" t="s">
        <v>9</v>
      </c>
      <c r="I114">
        <f t="shared" si="3"/>
        <v>0.45990922844175491</v>
      </c>
    </row>
    <row r="115" spans="1:9" x14ac:dyDescent="0.3">
      <c r="F115">
        <v>0.53779999999999994</v>
      </c>
      <c r="G115">
        <v>0.19420000000000001</v>
      </c>
      <c r="H115" s="2" t="s">
        <v>9</v>
      </c>
      <c r="I115">
        <f t="shared" si="3"/>
        <v>0.36110078095946452</v>
      </c>
    </row>
    <row r="116" spans="1:9" x14ac:dyDescent="0.3">
      <c r="F116">
        <v>0.93659999999999999</v>
      </c>
      <c r="G116">
        <v>0.37369999999999998</v>
      </c>
      <c r="H116" s="2" t="s">
        <v>9</v>
      </c>
      <c r="I116">
        <f t="shared" si="3"/>
        <v>0.39899636984838777</v>
      </c>
    </row>
    <row r="117" spans="1:9" x14ac:dyDescent="0.3">
      <c r="F117">
        <v>0.32650000000000001</v>
      </c>
      <c r="G117">
        <v>0.15840000000000001</v>
      </c>
      <c r="H117" s="2" t="s">
        <v>9</v>
      </c>
      <c r="I117">
        <f t="shared" si="3"/>
        <v>0.48514548238897398</v>
      </c>
    </row>
    <row r="118" spans="1:9" x14ac:dyDescent="0.3">
      <c r="F118">
        <v>0.28360000000000002</v>
      </c>
      <c r="G118">
        <v>9.1800000000000007E-2</v>
      </c>
      <c r="H118" s="2" t="s">
        <v>10</v>
      </c>
      <c r="I118">
        <f t="shared" si="3"/>
        <v>0.3236953455571227</v>
      </c>
    </row>
    <row r="119" spans="1:9" x14ac:dyDescent="0.3">
      <c r="F119">
        <v>0.2949</v>
      </c>
      <c r="G119">
        <v>9.6799999999999997E-2</v>
      </c>
      <c r="H119" s="2" t="s">
        <v>10</v>
      </c>
      <c r="I119">
        <f t="shared" si="3"/>
        <v>0.32824686334350628</v>
      </c>
    </row>
    <row r="120" spans="1:9" x14ac:dyDescent="0.3">
      <c r="F120">
        <v>6.5500000000000003E-2</v>
      </c>
      <c r="G120">
        <v>2.9899999999999999E-2</v>
      </c>
      <c r="H120" s="2" t="s">
        <v>8</v>
      </c>
      <c r="I120">
        <f t="shared" si="3"/>
        <v>0.45648854961832058</v>
      </c>
    </row>
    <row r="121" spans="1:9" x14ac:dyDescent="0.3">
      <c r="F121">
        <v>3.1E-2</v>
      </c>
      <c r="G121">
        <v>1.6799999999999999E-2</v>
      </c>
      <c r="H121" s="2" t="s">
        <v>8</v>
      </c>
      <c r="I121">
        <f t="shared" si="3"/>
        <v>0.54193548387096768</v>
      </c>
    </row>
    <row r="122" spans="1:9" x14ac:dyDescent="0.3">
      <c r="F122">
        <v>3.1899999999999998E-2</v>
      </c>
      <c r="G122">
        <v>1.2800000000000001E-2</v>
      </c>
      <c r="H122" s="2" t="s">
        <v>8</v>
      </c>
      <c r="I122">
        <f t="shared" si="3"/>
        <v>0.40125391849529785</v>
      </c>
    </row>
    <row r="123" spans="1:9" x14ac:dyDescent="0.3">
      <c r="F123">
        <v>2.87E-2</v>
      </c>
      <c r="G123">
        <v>1.1299999999999999E-2</v>
      </c>
      <c r="H123" s="2" t="s">
        <v>8</v>
      </c>
      <c r="I123">
        <f t="shared" si="3"/>
        <v>0.39372822299651566</v>
      </c>
    </row>
    <row r="124" spans="1:9" x14ac:dyDescent="0.3">
      <c r="F124">
        <v>2.46E-2</v>
      </c>
      <c r="G124">
        <v>1.2999999999999999E-2</v>
      </c>
      <c r="H124" s="2" t="s">
        <v>8</v>
      </c>
      <c r="I124">
        <f t="shared" si="3"/>
        <v>0.52845528455284552</v>
      </c>
    </row>
    <row r="125" spans="1:9" x14ac:dyDescent="0.3">
      <c r="F125">
        <v>2.4500000000000001E-2</v>
      </c>
      <c r="G125">
        <v>1.12E-2</v>
      </c>
      <c r="H125" s="2" t="s">
        <v>8</v>
      </c>
      <c r="I125">
        <f t="shared" si="3"/>
        <v>0.45714285714285713</v>
      </c>
    </row>
    <row r="126" spans="1:9" x14ac:dyDescent="0.3">
      <c r="F126">
        <v>2.5499999999999998E-2</v>
      </c>
      <c r="G126">
        <v>1.23E-2</v>
      </c>
      <c r="H126" s="2" t="s">
        <v>8</v>
      </c>
      <c r="I126">
        <f t="shared" si="3"/>
        <v>0.48235294117647065</v>
      </c>
    </row>
    <row r="127" spans="1:9" x14ac:dyDescent="0.3">
      <c r="F127">
        <v>2.3599999999999999E-2</v>
      </c>
      <c r="G127">
        <v>1.26E-2</v>
      </c>
      <c r="H127" s="2" t="s">
        <v>8</v>
      </c>
      <c r="I127">
        <f t="shared" si="3"/>
        <v>0.53389830508474578</v>
      </c>
    </row>
    <row r="128" spans="1:9" x14ac:dyDescent="0.3">
      <c r="F128">
        <v>2.4E-2</v>
      </c>
      <c r="G128">
        <v>1.0200000000000001E-2</v>
      </c>
      <c r="H128" s="2" t="s">
        <v>8</v>
      </c>
      <c r="I128">
        <f t="shared" si="3"/>
        <v>0.42500000000000004</v>
      </c>
    </row>
    <row r="129" spans="6:9" x14ac:dyDescent="0.3">
      <c r="F129">
        <v>2.1899999999999999E-2</v>
      </c>
      <c r="G129">
        <v>1.0699999999999999E-2</v>
      </c>
      <c r="H129" s="2" t="s">
        <v>8</v>
      </c>
      <c r="I129">
        <f t="shared" si="3"/>
        <v>0.48858447488584472</v>
      </c>
    </row>
    <row r="130" spans="6:9" x14ac:dyDescent="0.3">
      <c r="F130">
        <v>2.4E-2</v>
      </c>
      <c r="G130">
        <v>1.23E-2</v>
      </c>
      <c r="H130" s="2" t="s">
        <v>8</v>
      </c>
      <c r="I130">
        <f t="shared" si="3"/>
        <v>0.51249999999999996</v>
      </c>
    </row>
    <row r="131" spans="6:9" x14ac:dyDescent="0.3">
      <c r="F131">
        <v>2.1499999999999998E-2</v>
      </c>
      <c r="G131">
        <v>1.0800000000000001E-2</v>
      </c>
      <c r="H131" s="2" t="s">
        <v>8</v>
      </c>
      <c r="I131">
        <f t="shared" si="3"/>
        <v>0.50232558139534889</v>
      </c>
    </row>
    <row r="132" spans="6:9" x14ac:dyDescent="0.3">
      <c r="F132">
        <v>2.0500000000000001E-2</v>
      </c>
      <c r="G132">
        <v>9.1999999999999998E-3</v>
      </c>
      <c r="H132" s="2" t="s">
        <v>8</v>
      </c>
      <c r="I132">
        <f t="shared" ref="I132:I140" si="4" xml:space="preserve"> G132 / F132</f>
        <v>0.448780487804878</v>
      </c>
    </row>
    <row r="133" spans="6:9" x14ac:dyDescent="0.3">
      <c r="F133">
        <v>1.9E-2</v>
      </c>
      <c r="G133">
        <v>8.8999999999999999E-3</v>
      </c>
      <c r="H133" s="2" t="s">
        <v>8</v>
      </c>
      <c r="I133">
        <f t="shared" si="4"/>
        <v>0.46842105263157896</v>
      </c>
    </row>
    <row r="134" spans="6:9" x14ac:dyDescent="0.3">
      <c r="F134">
        <v>1.77E-2</v>
      </c>
      <c r="G134">
        <v>7.3000000000000001E-3</v>
      </c>
      <c r="H134" s="2" t="s">
        <v>8</v>
      </c>
      <c r="I134">
        <f t="shared" si="4"/>
        <v>0.41242937853107342</v>
      </c>
    </row>
    <row r="135" spans="6:9" x14ac:dyDescent="0.3">
      <c r="F135">
        <v>1.7899999999999999E-2</v>
      </c>
      <c r="G135">
        <v>9.1000000000000004E-3</v>
      </c>
      <c r="H135" s="2" t="s">
        <v>8</v>
      </c>
      <c r="I135">
        <f t="shared" si="4"/>
        <v>0.5083798882681565</v>
      </c>
    </row>
    <row r="136" spans="6:9" x14ac:dyDescent="0.3">
      <c r="F136">
        <v>2.0799999999999999E-2</v>
      </c>
      <c r="G136">
        <v>0.01</v>
      </c>
      <c r="H136" s="2" t="s">
        <v>8</v>
      </c>
      <c r="I136">
        <f t="shared" si="4"/>
        <v>0.48076923076923078</v>
      </c>
    </row>
    <row r="137" spans="6:9" x14ac:dyDescent="0.3">
      <c r="F137">
        <v>3.1699999999999999E-2</v>
      </c>
      <c r="G137">
        <v>1.0500000000000001E-2</v>
      </c>
      <c r="H137" s="2" t="s">
        <v>8</v>
      </c>
      <c r="I137">
        <f t="shared" si="4"/>
        <v>0.33123028391167197</v>
      </c>
    </row>
    <row r="138" spans="6:9" x14ac:dyDescent="0.3">
      <c r="F138">
        <v>2.1399999999999999E-2</v>
      </c>
      <c r="G138">
        <v>9.4999999999999998E-3</v>
      </c>
      <c r="H138" s="2" t="s">
        <v>8</v>
      </c>
      <c r="I138">
        <f t="shared" si="4"/>
        <v>0.44392523364485981</v>
      </c>
    </row>
    <row r="139" spans="6:9" x14ac:dyDescent="0.3">
      <c r="F139">
        <v>2.3400000000000001E-2</v>
      </c>
      <c r="G139">
        <v>1.15E-2</v>
      </c>
      <c r="H139" s="2" t="s">
        <v>8</v>
      </c>
      <c r="I139">
        <f t="shared" si="4"/>
        <v>0.49145299145299143</v>
      </c>
    </row>
    <row r="140" spans="6:9" x14ac:dyDescent="0.3">
      <c r="F140">
        <v>2.53E-2</v>
      </c>
      <c r="G140">
        <v>1.0800000000000001E-2</v>
      </c>
      <c r="H140" s="2" t="s">
        <v>8</v>
      </c>
      <c r="I140">
        <f t="shared" si="4"/>
        <v>0.42687747035573126</v>
      </c>
    </row>
    <row r="143" spans="6:9" x14ac:dyDescent="0.3">
      <c r="F143" t="s">
        <v>11</v>
      </c>
      <c r="G143" s="8" t="s">
        <v>16</v>
      </c>
      <c r="H143" s="8"/>
      <c r="I143" s="8"/>
    </row>
    <row r="146" spans="1:9" x14ac:dyDescent="0.3">
      <c r="A146" t="s">
        <v>17</v>
      </c>
      <c r="B146">
        <f xml:space="preserve"> AVERAGE(B20:B40,B44:B47,B51:B55,B64:B75,B79:B80,B83:B86,B92:B93)</f>
        <v>6.4472000000000002E-2</v>
      </c>
      <c r="C146" t="s">
        <v>19</v>
      </c>
      <c r="D146">
        <f>_xlfn.VAR.S(B20:B40,B44:B47,B51:B55,B64:B75,B79:B80,B83:B86,B92:B93)</f>
        <v>1.3750779755102045E-3</v>
      </c>
      <c r="F146" t="s">
        <v>17</v>
      </c>
      <c r="G146">
        <f xml:space="preserve"> AVERAGE(G19:G48,G53:G58,G63:G94,G98:G99,G106:G111,G118:G119)</f>
        <v>7.3794871794871791E-2</v>
      </c>
      <c r="H146" t="s">
        <v>19</v>
      </c>
      <c r="I146">
        <f xml:space="preserve"> _xlfn.VAR.S(G19:G48,G53:G58,G63:G94,G98:G99,G106:G111,G118:G119)</f>
        <v>2.3302539993340001E-3</v>
      </c>
    </row>
    <row r="147" spans="1:9" x14ac:dyDescent="0.3">
      <c r="A147" t="s">
        <v>18</v>
      </c>
      <c r="B147">
        <f xml:space="preserve"> AVERAGE(B3:B19,B41:B43,B48:B50,B56:B63,B76:B78,B81:B82,B87:B91,B94,B95:B110)</f>
        <v>1.7084482758620689E-2</v>
      </c>
      <c r="C147" t="s">
        <v>20</v>
      </c>
      <c r="D147">
        <f>_xlfn.VAR.S(B3:B19,B41:B43,B48:B50,B56:B63,B76:B78,B81:B82,B87:B91,B94,B95:B110)</f>
        <v>4.3949607078039939E-4</v>
      </c>
      <c r="F147" t="s">
        <v>18</v>
      </c>
      <c r="G147">
        <f xml:space="preserve"> AVERAGE(G3:G18,G49:G52,G59:G62,G95:G97,G100:G105,G112:G117,G120:G140)</f>
        <v>3.3739999999999999E-2</v>
      </c>
      <c r="H147" t="s">
        <v>20</v>
      </c>
      <c r="I147">
        <f>_xlfn.VAR.S(G3:G18,G49:G52,G59:G62,G95:G97,G100:G105,G112:G117,G120:G140)</f>
        <v>3.7128231186440686E-3</v>
      </c>
    </row>
    <row r="150" spans="1:9" x14ac:dyDescent="0.3">
      <c r="B150">
        <f xml:space="preserve"> B146 - D146</f>
        <v>6.3096922024489799E-2</v>
      </c>
      <c r="G150">
        <f xml:space="preserve"> G146 - I146</f>
        <v>7.1464617795537796E-2</v>
      </c>
    </row>
    <row r="151" spans="1:9" x14ac:dyDescent="0.3">
      <c r="B151">
        <f xml:space="preserve"> B147 + D147</f>
        <v>1.7523978829401089E-2</v>
      </c>
      <c r="G151">
        <f xml:space="preserve"> G147 + I147</f>
        <v>3.745282311864407E-2</v>
      </c>
    </row>
    <row r="152" spans="1:9" x14ac:dyDescent="0.3">
      <c r="B152">
        <f xml:space="preserve"> (B150 + B151) / 2</f>
        <v>4.0310450426945442E-2</v>
      </c>
      <c r="G152">
        <f xml:space="preserve"> (G150 + G151) / 2</f>
        <v>5.4458720457090937E-2</v>
      </c>
    </row>
  </sheetData>
  <mergeCells count="30">
    <mergeCell ref="B113:D113"/>
    <mergeCell ref="G143:I143"/>
    <mergeCell ref="K2:L2"/>
    <mergeCell ref="K7:L7"/>
    <mergeCell ref="O7:P7"/>
    <mergeCell ref="K8:L8"/>
    <mergeCell ref="O8:P8"/>
    <mergeCell ref="O2:P2"/>
    <mergeCell ref="P23:Q23"/>
    <mergeCell ref="A1:D1"/>
    <mergeCell ref="F1:I1"/>
    <mergeCell ref="K19:K20"/>
    <mergeCell ref="L19:L20"/>
    <mergeCell ref="M19:M20"/>
    <mergeCell ref="R23:S23"/>
    <mergeCell ref="P24:Q24"/>
    <mergeCell ref="R24:S24"/>
    <mergeCell ref="J18:U18"/>
    <mergeCell ref="J19:J25"/>
    <mergeCell ref="K25:U25"/>
    <mergeCell ref="U19:U24"/>
    <mergeCell ref="T19:T20"/>
    <mergeCell ref="P21:Q21"/>
    <mergeCell ref="R21:S21"/>
    <mergeCell ref="P22:Q22"/>
    <mergeCell ref="R22:S22"/>
    <mergeCell ref="N19:N20"/>
    <mergeCell ref="O19:O20"/>
    <mergeCell ref="P19:Q20"/>
    <mergeCell ref="R19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Studio</vt:lpstr>
      <vt:lpstr>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2021-10-12T03:14:09Z</dcterms:created>
  <dcterms:modified xsi:type="dcterms:W3CDTF">2021-10-23T09:38:24Z</dcterms:modified>
</cp:coreProperties>
</file>