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filterPrivacy="1"/>
  <bookViews>
    <workbookView xWindow="0" yWindow="0" windowWidth="22260" windowHeight="12645" activeTab="1" xr2:uid="{00000000-000D-0000-FFFF-FFFF00000000}"/>
  </bookViews>
  <sheets>
    <sheet name="decade_route_all_voyages" sheetId="4" r:id="rId1"/>
    <sheet name="decade_route_complete_cases" sheetId="5" r:id="rId2"/>
    <sheet name="captive_flow_summary" sheetId="6" r:id="rId3"/>
    <sheet name="table_11" sheetId="11" r:id="rId4"/>
    <sheet name="fig_11" sheetId="8" r:id="rId5"/>
    <sheet name="captive_flow_detail" sheetId="7" r:id="rId6"/>
    <sheet name="table_9" sheetId="9"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43" i="11" l="1"/>
  <c r="AE43" i="11"/>
  <c r="AF43" i="11"/>
  <c r="AG43" i="11"/>
  <c r="AH43" i="11"/>
  <c r="AI43" i="11"/>
  <c r="AK43" i="11"/>
  <c r="AM43" i="11"/>
  <c r="AC43" i="11"/>
  <c r="Y21" i="11"/>
  <c r="Y19" i="11"/>
  <c r="Y11" i="11"/>
  <c r="Y12" i="11"/>
  <c r="Y13" i="11"/>
  <c r="Y14" i="11"/>
  <c r="Y15" i="11"/>
  <c r="Y16" i="11"/>
  <c r="X12" i="11"/>
  <c r="X13" i="11"/>
  <c r="X14" i="11"/>
  <c r="X15" i="11"/>
  <c r="X16" i="11"/>
  <c r="C50" i="6"/>
  <c r="B50" i="11"/>
  <c r="P11" i="11"/>
  <c r="Q16" i="11"/>
  <c r="R16" i="11"/>
  <c r="S16" i="11"/>
  <c r="T16" i="11"/>
  <c r="U16" i="11"/>
  <c r="V16" i="11"/>
  <c r="W16" i="11"/>
  <c r="P16" i="11"/>
  <c r="Q15" i="11"/>
  <c r="R15" i="11"/>
  <c r="S15" i="11"/>
  <c r="T15" i="11"/>
  <c r="U15" i="11"/>
  <c r="V15" i="11"/>
  <c r="W15" i="11"/>
  <c r="P15" i="11"/>
  <c r="Q14" i="11"/>
  <c r="R14" i="11"/>
  <c r="S14" i="11"/>
  <c r="T14" i="11"/>
  <c r="U14" i="11"/>
  <c r="V14" i="11"/>
  <c r="W14" i="11"/>
  <c r="P14" i="11"/>
  <c r="Q13" i="11"/>
  <c r="R13" i="11"/>
  <c r="S13" i="11"/>
  <c r="T13" i="11"/>
  <c r="U13" i="11"/>
  <c r="V13" i="11"/>
  <c r="W13" i="11"/>
  <c r="P13" i="11"/>
  <c r="Q12" i="11"/>
  <c r="R12" i="11"/>
  <c r="S12" i="11"/>
  <c r="T12" i="11"/>
  <c r="U12" i="11"/>
  <c r="V12" i="11"/>
  <c r="W12" i="11"/>
  <c r="P12" i="11"/>
  <c r="Q11" i="11"/>
  <c r="Q17" i="11" s="1"/>
  <c r="R11" i="11"/>
  <c r="R17" i="11" s="1"/>
  <c r="S11" i="11"/>
  <c r="S17" i="11" s="1"/>
  <c r="T11" i="11"/>
  <c r="T17" i="11" s="1"/>
  <c r="U11" i="11"/>
  <c r="U17" i="11" s="1"/>
  <c r="V11" i="11"/>
  <c r="V17" i="11" s="1"/>
  <c r="W11" i="11"/>
  <c r="W17" i="11" s="1"/>
  <c r="X11" i="11"/>
  <c r="J79" i="11"/>
  <c r="J78" i="11"/>
  <c r="J77" i="11"/>
  <c r="J76" i="11"/>
  <c r="J75" i="11"/>
  <c r="J74" i="11"/>
  <c r="J73" i="11"/>
  <c r="J72" i="11"/>
  <c r="J71" i="11"/>
  <c r="J70" i="11"/>
  <c r="J69" i="11"/>
  <c r="J68" i="11"/>
  <c r="J67" i="11"/>
  <c r="J66" i="11"/>
  <c r="J65" i="11"/>
  <c r="J64" i="11"/>
  <c r="J63" i="11"/>
  <c r="J62" i="11"/>
  <c r="J61" i="11"/>
  <c r="J60" i="11"/>
  <c r="J59" i="11"/>
  <c r="J58" i="11"/>
  <c r="J53" i="11"/>
  <c r="J52" i="11"/>
  <c r="J51" i="11"/>
  <c r="J50" i="11"/>
  <c r="J49" i="11"/>
  <c r="J48" i="11"/>
  <c r="J47" i="11"/>
  <c r="J46" i="11"/>
  <c r="J45" i="11"/>
  <c r="J44" i="11"/>
  <c r="J43" i="11"/>
  <c r="J42" i="11"/>
  <c r="J41" i="11"/>
  <c r="J40" i="11"/>
  <c r="J39" i="11"/>
  <c r="J38" i="11"/>
  <c r="J37" i="11"/>
  <c r="J36" i="11"/>
  <c r="J35" i="11"/>
  <c r="J34" i="11"/>
  <c r="J33" i="11"/>
  <c r="J32" i="11"/>
  <c r="J28" i="11"/>
  <c r="I79" i="11"/>
  <c r="I78" i="11"/>
  <c r="I77" i="11"/>
  <c r="I76" i="11"/>
  <c r="I75" i="11"/>
  <c r="I74" i="11"/>
  <c r="I73" i="11"/>
  <c r="I72" i="11"/>
  <c r="I71" i="11"/>
  <c r="I70" i="11"/>
  <c r="I69" i="11"/>
  <c r="I68" i="11"/>
  <c r="I67" i="11"/>
  <c r="I66" i="11"/>
  <c r="I65" i="11"/>
  <c r="I64" i="11"/>
  <c r="I63" i="11"/>
  <c r="I62" i="11"/>
  <c r="I61" i="11"/>
  <c r="I60" i="11"/>
  <c r="I59" i="11"/>
  <c r="I58" i="11"/>
  <c r="I53" i="11"/>
  <c r="I52" i="11"/>
  <c r="I51" i="11"/>
  <c r="I50" i="11"/>
  <c r="I49" i="11"/>
  <c r="I48" i="11"/>
  <c r="I47" i="11"/>
  <c r="I46" i="11"/>
  <c r="I45" i="11"/>
  <c r="I44" i="11"/>
  <c r="I43" i="11"/>
  <c r="I42" i="11"/>
  <c r="I41" i="11"/>
  <c r="I40" i="11"/>
  <c r="I39" i="11"/>
  <c r="I38" i="11"/>
  <c r="I37" i="11"/>
  <c r="I36" i="11"/>
  <c r="I35" i="11"/>
  <c r="I34" i="11"/>
  <c r="I33" i="11"/>
  <c r="I32" i="11"/>
  <c r="I28" i="11"/>
  <c r="H79" i="11"/>
  <c r="H78" i="11"/>
  <c r="H77" i="11"/>
  <c r="H76" i="11"/>
  <c r="H75" i="11"/>
  <c r="H74" i="11"/>
  <c r="H73" i="11"/>
  <c r="H72" i="11"/>
  <c r="H71" i="11"/>
  <c r="H70" i="11"/>
  <c r="H69" i="11"/>
  <c r="H68" i="11"/>
  <c r="H67" i="11"/>
  <c r="H66" i="11"/>
  <c r="H65" i="11"/>
  <c r="H64" i="11"/>
  <c r="H63" i="11"/>
  <c r="H62" i="11"/>
  <c r="H61" i="11"/>
  <c r="H60" i="11"/>
  <c r="H59" i="11"/>
  <c r="H58" i="11"/>
  <c r="H53" i="11"/>
  <c r="H52" i="11"/>
  <c r="H51" i="11"/>
  <c r="H50" i="11"/>
  <c r="H49" i="11"/>
  <c r="H48" i="11"/>
  <c r="H47" i="11"/>
  <c r="H46" i="11"/>
  <c r="H45" i="11"/>
  <c r="H44" i="11"/>
  <c r="H43" i="11"/>
  <c r="H42" i="11"/>
  <c r="H41" i="11"/>
  <c r="H40" i="11"/>
  <c r="H39" i="11"/>
  <c r="H38" i="11"/>
  <c r="H37" i="11"/>
  <c r="H36" i="11"/>
  <c r="H35" i="11"/>
  <c r="H34" i="11"/>
  <c r="H33" i="11"/>
  <c r="H32" i="11"/>
  <c r="H28" i="11"/>
  <c r="G79" i="11"/>
  <c r="G78" i="11"/>
  <c r="G77" i="11"/>
  <c r="G76" i="11"/>
  <c r="G75" i="11"/>
  <c r="G74" i="11"/>
  <c r="G73" i="11"/>
  <c r="G72" i="11"/>
  <c r="G71" i="11"/>
  <c r="G70" i="11"/>
  <c r="G69" i="11"/>
  <c r="G68" i="11"/>
  <c r="G67" i="11"/>
  <c r="G66" i="11"/>
  <c r="G65" i="11"/>
  <c r="G64" i="11"/>
  <c r="G63" i="11"/>
  <c r="G62" i="11"/>
  <c r="G61" i="11"/>
  <c r="G60" i="11"/>
  <c r="G59" i="11"/>
  <c r="G58" i="11"/>
  <c r="G53" i="11"/>
  <c r="G52" i="11"/>
  <c r="G51" i="11"/>
  <c r="G50" i="11"/>
  <c r="G49" i="11"/>
  <c r="G48" i="11"/>
  <c r="G47" i="11"/>
  <c r="G46" i="11"/>
  <c r="G45" i="11"/>
  <c r="G44" i="11"/>
  <c r="G43" i="11"/>
  <c r="G42" i="11"/>
  <c r="G41" i="11"/>
  <c r="G40" i="11"/>
  <c r="G39" i="11"/>
  <c r="G38" i="11"/>
  <c r="G37" i="11"/>
  <c r="G36" i="11"/>
  <c r="G35" i="11"/>
  <c r="G34" i="11"/>
  <c r="G33" i="11"/>
  <c r="G32" i="11"/>
  <c r="G28" i="11"/>
  <c r="F79" i="11"/>
  <c r="F78" i="11"/>
  <c r="F77" i="11"/>
  <c r="F76" i="11"/>
  <c r="F75" i="11"/>
  <c r="F74" i="11"/>
  <c r="F73" i="11"/>
  <c r="F72" i="11"/>
  <c r="F71" i="11"/>
  <c r="F70" i="11"/>
  <c r="F69" i="11"/>
  <c r="F68" i="11"/>
  <c r="F67" i="11"/>
  <c r="F66" i="11"/>
  <c r="F65" i="11"/>
  <c r="F64" i="11"/>
  <c r="F63" i="11"/>
  <c r="F62" i="11"/>
  <c r="F61" i="11"/>
  <c r="F60" i="11"/>
  <c r="F59" i="11"/>
  <c r="F58" i="11"/>
  <c r="F53" i="11"/>
  <c r="F52" i="11"/>
  <c r="F51" i="11"/>
  <c r="F50" i="11"/>
  <c r="F49" i="11"/>
  <c r="F48" i="11"/>
  <c r="F47" i="11"/>
  <c r="F46" i="11"/>
  <c r="F45" i="11"/>
  <c r="F44" i="11"/>
  <c r="F43" i="11"/>
  <c r="F42" i="11"/>
  <c r="F41" i="11"/>
  <c r="F40" i="11"/>
  <c r="F39" i="11"/>
  <c r="F38" i="11"/>
  <c r="F37" i="11"/>
  <c r="F36" i="11"/>
  <c r="F35" i="11"/>
  <c r="F34" i="11"/>
  <c r="F33" i="11"/>
  <c r="F32" i="11"/>
  <c r="F28" i="11"/>
  <c r="E79" i="11"/>
  <c r="E78" i="11"/>
  <c r="E77" i="11"/>
  <c r="E76" i="11"/>
  <c r="E75" i="11"/>
  <c r="E74" i="11"/>
  <c r="E73" i="11"/>
  <c r="E72" i="11"/>
  <c r="E71" i="11"/>
  <c r="E70" i="11"/>
  <c r="E69" i="11"/>
  <c r="E68" i="11"/>
  <c r="E67" i="11"/>
  <c r="E66" i="11"/>
  <c r="E65" i="11"/>
  <c r="E64" i="11"/>
  <c r="E63" i="11"/>
  <c r="E62" i="11"/>
  <c r="E61" i="11"/>
  <c r="E60" i="11"/>
  <c r="E59" i="11"/>
  <c r="E58" i="11"/>
  <c r="E53" i="11"/>
  <c r="E52" i="11"/>
  <c r="E51" i="11"/>
  <c r="E50" i="11"/>
  <c r="E49" i="11"/>
  <c r="E48" i="11"/>
  <c r="E47" i="11"/>
  <c r="E46" i="11"/>
  <c r="E45" i="11"/>
  <c r="E44" i="11"/>
  <c r="E43" i="11"/>
  <c r="E42" i="11"/>
  <c r="E41" i="11"/>
  <c r="E40" i="11"/>
  <c r="E39" i="11"/>
  <c r="E38" i="11"/>
  <c r="E37" i="11"/>
  <c r="E36" i="11"/>
  <c r="E35" i="11"/>
  <c r="E34" i="11"/>
  <c r="E33" i="11"/>
  <c r="E32" i="11"/>
  <c r="E28" i="11"/>
  <c r="D79" i="11"/>
  <c r="D78" i="11"/>
  <c r="D77" i="11"/>
  <c r="D76" i="11"/>
  <c r="D75" i="11"/>
  <c r="D74" i="11"/>
  <c r="D73" i="11"/>
  <c r="D72" i="11"/>
  <c r="D71" i="11"/>
  <c r="D70" i="11"/>
  <c r="D69" i="11"/>
  <c r="D68" i="11"/>
  <c r="D67" i="11"/>
  <c r="D66" i="11"/>
  <c r="D65" i="11"/>
  <c r="D64" i="11"/>
  <c r="D63" i="11"/>
  <c r="D62" i="11"/>
  <c r="D61" i="11"/>
  <c r="D60" i="11"/>
  <c r="D59" i="11"/>
  <c r="D58" i="11"/>
  <c r="D53" i="11"/>
  <c r="D52" i="11"/>
  <c r="D51" i="11"/>
  <c r="D50" i="11"/>
  <c r="D49" i="11"/>
  <c r="D48" i="11"/>
  <c r="D47" i="11"/>
  <c r="D46" i="11"/>
  <c r="D45" i="11"/>
  <c r="D44" i="11"/>
  <c r="D43" i="11"/>
  <c r="D42" i="11"/>
  <c r="D41" i="11"/>
  <c r="D40" i="11"/>
  <c r="D39" i="11"/>
  <c r="D38" i="11"/>
  <c r="D37" i="11"/>
  <c r="D36" i="11"/>
  <c r="D35" i="11"/>
  <c r="D34" i="11"/>
  <c r="D33" i="11"/>
  <c r="D32" i="11"/>
  <c r="D28" i="11"/>
  <c r="C79" i="11"/>
  <c r="C78" i="11"/>
  <c r="C77" i="11"/>
  <c r="C76" i="11"/>
  <c r="C75" i="11"/>
  <c r="C74" i="11"/>
  <c r="C73" i="11"/>
  <c r="C72" i="11"/>
  <c r="C71" i="11"/>
  <c r="C70" i="11"/>
  <c r="C69" i="11"/>
  <c r="C68" i="11"/>
  <c r="C67" i="11"/>
  <c r="C66" i="11"/>
  <c r="C65" i="11"/>
  <c r="C64" i="11"/>
  <c r="C63" i="11"/>
  <c r="C62" i="11"/>
  <c r="C61" i="11"/>
  <c r="C60" i="11"/>
  <c r="C59" i="11"/>
  <c r="C58" i="11"/>
  <c r="C53" i="11"/>
  <c r="C52" i="11"/>
  <c r="C51" i="11"/>
  <c r="C50" i="11"/>
  <c r="C49" i="11"/>
  <c r="C48" i="11"/>
  <c r="C47" i="11"/>
  <c r="C46" i="11"/>
  <c r="C45" i="11"/>
  <c r="C44" i="11"/>
  <c r="C43" i="11"/>
  <c r="C42" i="11"/>
  <c r="C41" i="11"/>
  <c r="C40" i="11"/>
  <c r="C39" i="11"/>
  <c r="C38" i="11"/>
  <c r="C37" i="11"/>
  <c r="C36" i="11"/>
  <c r="C35" i="11"/>
  <c r="C34" i="11"/>
  <c r="C33" i="11"/>
  <c r="C32" i="11"/>
  <c r="C28" i="11"/>
  <c r="B79" i="11"/>
  <c r="B78" i="11"/>
  <c r="B77" i="11"/>
  <c r="B76" i="11"/>
  <c r="B75" i="11"/>
  <c r="B74" i="11"/>
  <c r="B73" i="11"/>
  <c r="B72" i="11"/>
  <c r="B71" i="11"/>
  <c r="B70" i="11"/>
  <c r="B69" i="11"/>
  <c r="B68" i="11"/>
  <c r="B67" i="11"/>
  <c r="B66" i="11"/>
  <c r="B65" i="11"/>
  <c r="B64" i="11"/>
  <c r="B63" i="11"/>
  <c r="B62" i="11"/>
  <c r="B61" i="11"/>
  <c r="B60" i="11"/>
  <c r="B59" i="11"/>
  <c r="B58" i="11"/>
  <c r="B53" i="11"/>
  <c r="B52" i="11"/>
  <c r="B51" i="11"/>
  <c r="B49" i="11"/>
  <c r="B48" i="11"/>
  <c r="B47" i="11"/>
  <c r="B46" i="11"/>
  <c r="B45" i="11"/>
  <c r="B44" i="11"/>
  <c r="B43" i="11"/>
  <c r="B42" i="11"/>
  <c r="B41" i="11"/>
  <c r="B40" i="11"/>
  <c r="B39" i="11"/>
  <c r="B38" i="11"/>
  <c r="B37" i="11"/>
  <c r="B36" i="11"/>
  <c r="B35" i="11"/>
  <c r="B34" i="11"/>
  <c r="B33" i="11"/>
  <c r="B32" i="11"/>
  <c r="B28" i="11"/>
  <c r="F7" i="8"/>
  <c r="F8" i="8"/>
  <c r="F9" i="8"/>
  <c r="F10" i="8"/>
  <c r="F11" i="8"/>
  <c r="F12" i="8"/>
  <c r="F13" i="8"/>
  <c r="F14" i="8"/>
  <c r="F15" i="8"/>
  <c r="F16" i="8"/>
  <c r="F17" i="8"/>
  <c r="F18" i="8"/>
  <c r="F19" i="8"/>
  <c r="F20" i="8"/>
  <c r="F21" i="8"/>
  <c r="F22" i="8"/>
  <c r="F23" i="8"/>
  <c r="F24" i="8"/>
  <c r="F25" i="8"/>
  <c r="F26" i="8"/>
  <c r="F27" i="8"/>
  <c r="F6" i="8"/>
  <c r="L48" i="9"/>
  <c r="M48" i="9"/>
  <c r="K48" i="9"/>
  <c r="Y17" i="11" l="1"/>
  <c r="R19" i="11"/>
  <c r="T21" i="11"/>
  <c r="V19" i="11"/>
  <c r="X21" i="11"/>
  <c r="C80" i="11"/>
  <c r="S19" i="11"/>
  <c r="F54" i="11"/>
  <c r="U21" i="11"/>
  <c r="W19" i="11"/>
  <c r="X19" i="11"/>
  <c r="Z12" i="11"/>
  <c r="Z14" i="11"/>
  <c r="Z15" i="11"/>
  <c r="Z16" i="11"/>
  <c r="Z11" i="11"/>
  <c r="R21" i="11"/>
  <c r="V21" i="11"/>
  <c r="P21" i="11"/>
  <c r="Q21" i="11"/>
  <c r="E54" i="11"/>
  <c r="T19" i="11"/>
  <c r="G80" i="11"/>
  <c r="J54" i="11"/>
  <c r="Z13" i="11"/>
  <c r="P19" i="11"/>
  <c r="Q19" i="11"/>
  <c r="S21" i="11"/>
  <c r="U19" i="11"/>
  <c r="W21" i="11"/>
  <c r="C54" i="11"/>
  <c r="G54" i="11"/>
  <c r="H80" i="11"/>
  <c r="P17" i="11"/>
  <c r="X17" i="11"/>
  <c r="D80" i="11"/>
  <c r="H54" i="11"/>
  <c r="I80" i="11"/>
  <c r="B80" i="11"/>
  <c r="D54" i="11"/>
  <c r="E80" i="11"/>
  <c r="F80" i="11"/>
  <c r="I54" i="11"/>
  <c r="J80" i="11"/>
  <c r="B54" i="11"/>
  <c r="G6" i="8"/>
  <c r="G7" i="8"/>
  <c r="G8" i="8"/>
  <c r="G9" i="8"/>
  <c r="G10" i="8"/>
  <c r="G11" i="8"/>
  <c r="G12" i="8"/>
  <c r="G13" i="8"/>
  <c r="G14" i="8"/>
  <c r="G15" i="8"/>
  <c r="G16" i="8"/>
  <c r="G17" i="8"/>
  <c r="G18" i="8"/>
  <c r="G19" i="8"/>
  <c r="G20" i="8"/>
  <c r="G21" i="8"/>
  <c r="G22" i="8"/>
  <c r="G23" i="8"/>
  <c r="G24" i="8"/>
  <c r="G25" i="8"/>
  <c r="G26" i="8"/>
  <c r="G27" i="8"/>
  <c r="AR59" i="6"/>
  <c r="AR60" i="6"/>
  <c r="AR61" i="6"/>
  <c r="AR62" i="6"/>
  <c r="AR63" i="6"/>
  <c r="AR64" i="6"/>
  <c r="AR65" i="6"/>
  <c r="AR66" i="6"/>
  <c r="AR67" i="6"/>
  <c r="AR68" i="6"/>
  <c r="AR69" i="6"/>
  <c r="AR70" i="6"/>
  <c r="AR71" i="6"/>
  <c r="AR72" i="6"/>
  <c r="AR73" i="6"/>
  <c r="AR74" i="6"/>
  <c r="AR75" i="6"/>
  <c r="AR77" i="6"/>
  <c r="AR78" i="6"/>
  <c r="AR79" i="6"/>
  <c r="AR58" i="6"/>
  <c r="AQ59" i="6"/>
  <c r="AQ60" i="6"/>
  <c r="AQ61" i="6"/>
  <c r="AQ62" i="6"/>
  <c r="AQ63" i="6"/>
  <c r="AQ64" i="6"/>
  <c r="AQ65" i="6"/>
  <c r="AQ66" i="6"/>
  <c r="AQ67" i="6"/>
  <c r="AQ68" i="6"/>
  <c r="AQ69" i="6"/>
  <c r="AQ70" i="6"/>
  <c r="AQ71" i="6"/>
  <c r="AQ72" i="6"/>
  <c r="AQ73" i="6"/>
  <c r="AQ74" i="6"/>
  <c r="AQ75" i="6"/>
  <c r="AQ77" i="6"/>
  <c r="AQ78" i="6"/>
  <c r="AQ79" i="6"/>
  <c r="AQ58" i="6"/>
  <c r="AO80" i="6"/>
  <c r="AN80" i="6"/>
  <c r="AM80"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J80" i="6"/>
  <c r="I80" i="6"/>
  <c r="H80" i="6"/>
  <c r="G80" i="6"/>
  <c r="F80" i="6"/>
  <c r="E80" i="6"/>
  <c r="D80" i="6"/>
  <c r="C80" i="6"/>
  <c r="B80" i="6"/>
  <c r="AP80" i="6" s="1"/>
  <c r="AP79" i="6"/>
  <c r="AP78" i="6"/>
  <c r="AP77" i="6"/>
  <c r="AP76" i="6"/>
  <c r="AP75" i="6"/>
  <c r="AP74" i="6"/>
  <c r="AP73" i="6"/>
  <c r="AP72" i="6"/>
  <c r="AP71" i="6"/>
  <c r="AP70" i="6"/>
  <c r="AP69" i="6"/>
  <c r="AP68" i="6"/>
  <c r="AP67" i="6"/>
  <c r="AP66" i="6"/>
  <c r="AP65" i="6"/>
  <c r="AP64" i="6"/>
  <c r="AP63" i="6"/>
  <c r="AP62" i="6"/>
  <c r="AP61" i="6"/>
  <c r="AP60" i="6"/>
  <c r="AP59" i="6"/>
  <c r="AP58"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B79" i="6"/>
  <c r="B78" i="6"/>
  <c r="B59" i="6"/>
  <c r="B60" i="6"/>
  <c r="B61" i="6"/>
  <c r="B62" i="6"/>
  <c r="B63" i="6"/>
  <c r="B64" i="6"/>
  <c r="B65" i="6"/>
  <c r="B66" i="6"/>
  <c r="B67" i="6"/>
  <c r="B68" i="6"/>
  <c r="B69" i="6"/>
  <c r="B70" i="6"/>
  <c r="B71" i="6"/>
  <c r="B72" i="6"/>
  <c r="B73" i="6"/>
  <c r="B74" i="6"/>
  <c r="B75" i="6"/>
  <c r="B76" i="6"/>
  <c r="B77" i="6"/>
  <c r="B58" i="6"/>
  <c r="AP27" i="6"/>
  <c r="AP26" i="6"/>
  <c r="AP25" i="6"/>
  <c r="AP24" i="6"/>
  <c r="AP23" i="6"/>
  <c r="AP22" i="6"/>
  <c r="AP21" i="6"/>
  <c r="AP20" i="6"/>
  <c r="AP19" i="6"/>
  <c r="AP18" i="6"/>
  <c r="AP17" i="6"/>
  <c r="AP16" i="6"/>
  <c r="AP15" i="6"/>
  <c r="AP14" i="6"/>
  <c r="AP13" i="6"/>
  <c r="AP12" i="6"/>
  <c r="AP11" i="6"/>
  <c r="AP10" i="6"/>
  <c r="AP9" i="6"/>
  <c r="AP8" i="6"/>
  <c r="AP7" i="6"/>
  <c r="AP6"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AP28" i="6" s="1"/>
  <c r="C28" i="6"/>
  <c r="B28"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B53" i="6"/>
  <c r="AP53" i="6" s="1"/>
  <c r="B52" i="6"/>
  <c r="B35" i="6"/>
  <c r="B36" i="6"/>
  <c r="B37" i="6"/>
  <c r="AP37" i="6" s="1"/>
  <c r="B38" i="6"/>
  <c r="AP38" i="6" s="1"/>
  <c r="B39" i="6"/>
  <c r="B40" i="6"/>
  <c r="B41" i="6"/>
  <c r="AP41" i="6" s="1"/>
  <c r="B42" i="6"/>
  <c r="B43" i="6"/>
  <c r="B44" i="6"/>
  <c r="B45" i="6"/>
  <c r="AP45" i="6" s="1"/>
  <c r="B46" i="6"/>
  <c r="B47" i="6"/>
  <c r="B48" i="6"/>
  <c r="B49" i="6"/>
  <c r="AP49" i="6" s="1"/>
  <c r="B50" i="6"/>
  <c r="B51" i="6"/>
  <c r="B33" i="6"/>
  <c r="B34" i="6"/>
  <c r="AP34" i="6" s="1"/>
  <c r="B32" i="6"/>
  <c r="Z21" i="11" l="1"/>
  <c r="Z19" i="11"/>
  <c r="Z17" i="11"/>
  <c r="AP51" i="6"/>
  <c r="AP47" i="6"/>
  <c r="AP43" i="6"/>
  <c r="AP39" i="6"/>
  <c r="AP35" i="6"/>
  <c r="AN54" i="6"/>
  <c r="AJ54" i="6"/>
  <c r="AF54" i="6"/>
  <c r="AB54" i="6"/>
  <c r="X54" i="6"/>
  <c r="T54" i="6"/>
  <c r="P54" i="6"/>
  <c r="L54" i="6"/>
  <c r="H54" i="6"/>
  <c r="D54" i="6"/>
  <c r="AP33" i="6"/>
  <c r="AP48" i="6"/>
  <c r="AP44" i="6"/>
  <c r="AP40" i="6"/>
  <c r="AP36" i="6"/>
  <c r="AL54" i="6"/>
  <c r="AH54" i="6"/>
  <c r="AD54" i="6"/>
  <c r="Z54" i="6"/>
  <c r="V54" i="6"/>
  <c r="R54" i="6"/>
  <c r="N54" i="6"/>
  <c r="J54" i="6"/>
  <c r="F54" i="6"/>
  <c r="B54" i="6"/>
  <c r="AP50" i="6"/>
  <c r="AQ76" i="6" s="1"/>
  <c r="AR76" i="6" s="1"/>
  <c r="AP46" i="6"/>
  <c r="AP42" i="6"/>
  <c r="AP52" i="6"/>
  <c r="AM54" i="6"/>
  <c r="AI54" i="6"/>
  <c r="AE54" i="6"/>
  <c r="AA54" i="6"/>
  <c r="W54" i="6"/>
  <c r="S54" i="6"/>
  <c r="O54" i="6"/>
  <c r="K54" i="6"/>
  <c r="G54" i="6"/>
  <c r="C54" i="6"/>
  <c r="AO54" i="6"/>
  <c r="AK54" i="6"/>
  <c r="AG54" i="6"/>
  <c r="AC54" i="6"/>
  <c r="Y54" i="6"/>
  <c r="U54" i="6"/>
  <c r="Q54" i="6"/>
  <c r="M54" i="6"/>
  <c r="I54" i="6"/>
  <c r="E54" i="6"/>
  <c r="AP32" i="6"/>
  <c r="AP28" i="5"/>
  <c r="AP7" i="5"/>
  <c r="AP8" i="5"/>
  <c r="AP9" i="5"/>
  <c r="AP10" i="5"/>
  <c r="AP11" i="5"/>
  <c r="AP12" i="5"/>
  <c r="AP13" i="5"/>
  <c r="AP14" i="5"/>
  <c r="AP15" i="5"/>
  <c r="AP16" i="5"/>
  <c r="AP17" i="5"/>
  <c r="AP18" i="5"/>
  <c r="AP19" i="5"/>
  <c r="AP20" i="5"/>
  <c r="AP21" i="5"/>
  <c r="AP22" i="5"/>
  <c r="AP23" i="5"/>
  <c r="AP24" i="5"/>
  <c r="AP25" i="5"/>
  <c r="AP26" i="5"/>
  <c r="AP27" i="5"/>
  <c r="AP6" i="5"/>
  <c r="C28"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B28" i="5"/>
  <c r="AP7" i="4"/>
  <c r="AP8" i="4"/>
  <c r="AP9" i="4"/>
  <c r="AP10" i="4"/>
  <c r="AP11" i="4"/>
  <c r="AP12" i="4"/>
  <c r="AP13" i="4"/>
  <c r="AP14" i="4"/>
  <c r="AP15" i="4"/>
  <c r="AP16" i="4"/>
  <c r="AP17" i="4"/>
  <c r="AP18" i="4"/>
  <c r="AP19" i="4"/>
  <c r="AP20" i="4"/>
  <c r="AP21" i="4"/>
  <c r="AP22" i="4"/>
  <c r="AP23" i="4"/>
  <c r="AP24" i="4"/>
  <c r="AP25" i="4"/>
  <c r="AP26" i="4"/>
  <c r="AP27" i="4"/>
  <c r="AP6"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B28" i="4"/>
  <c r="AP54" i="6" l="1"/>
  <c r="AQ80" i="6" s="1"/>
  <c r="AR8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ecade_route_summary" description="Connection to the 'decade_route_summary' query in the workbook." type="5" refreshedVersion="0" background="1">
    <dbPr connection="Provider=Microsoft.Mashup.OleDb.1;Data Source=$Workbook$;Location=decade_route_summary;Extended Properties=&quot;&quot;" command="SELECT * FROM [decade_route_summary]"/>
  </connection>
</connections>
</file>

<file path=xl/sharedStrings.xml><?xml version="1.0" encoding="utf-8"?>
<sst xmlns="http://schemas.openxmlformats.org/spreadsheetml/2006/main" count="135" uniqueCount="96">
  <si>
    <t>total</t>
  </si>
  <si>
    <t>mean</t>
  </si>
  <si>
    <t>se_mean</t>
  </si>
  <si>
    <t>sd</t>
  </si>
  <si>
    <t>n_eff</t>
  </si>
  <si>
    <t>Rhat</t>
  </si>
  <si>
    <t>lp__</t>
  </si>
  <si>
    <t>arrival</t>
  </si>
  <si>
    <t>suvival rate</t>
  </si>
  <si>
    <t>departure</t>
  </si>
  <si>
    <t>departure(1850/60)</t>
  </si>
  <si>
    <t>total voyage per decade</t>
  </si>
  <si>
    <t>total voyage per route</t>
  </si>
  <si>
    <t>total departure per route</t>
  </si>
  <si>
    <t>arrival(1850/60)</t>
  </si>
  <si>
    <t>total arrival per route</t>
  </si>
  <si>
    <t>loss rate</t>
  </si>
  <si>
    <t>survival rate</t>
  </si>
  <si>
    <t>total departure per decade</t>
  </si>
  <si>
    <t>total arrival per decade</t>
  </si>
  <si>
    <t>loss</t>
  </si>
  <si>
    <t>the table is based on the dataset with imputed regions. File name: data_impute_region_1.txt</t>
  </si>
  <si>
    <t xml:space="preserve">the table is based on the recoded dataset. We select the completed cases in the dataset. File name: needed_data_8.txt    
</t>
  </si>
  <si>
    <t>This table is based on the dataset with imputed region and imputed population. The summarized number are in orange, the paramters of each route are in green, note that the parameters of route 52,72 change in 1850 and 1860. the loss rates are in dark orange.</t>
  </si>
  <si>
    <t>Data in this table is copied from sheet: captive_flow_summary</t>
  </si>
  <si>
    <t>data in this table is copied from file mcmc.txt</t>
  </si>
  <si>
    <t>documented case</t>
  </si>
  <si>
    <t>all cases</t>
  </si>
  <si>
    <t>data in this table comes from several sheets in this excel</t>
  </si>
  <si>
    <t>52(late)</t>
  </si>
  <si>
    <t>72(late)</t>
  </si>
  <si>
    <t>with imputed cases</t>
  </si>
  <si>
    <t>route</t>
  </si>
  <si>
    <t>1650s</t>
  </si>
  <si>
    <t>1660s</t>
  </si>
  <si>
    <t>1670s</t>
  </si>
  <si>
    <t>1680s</t>
  </si>
  <si>
    <t>1690s</t>
  </si>
  <si>
    <t>1700s</t>
  </si>
  <si>
    <t>1710s</t>
  </si>
  <si>
    <t>1720s</t>
  </si>
  <si>
    <t>1730s</t>
  </si>
  <si>
    <t>1740s</t>
  </si>
  <si>
    <t>1750s</t>
  </si>
  <si>
    <t>1760s</t>
  </si>
  <si>
    <t>1770s</t>
  </si>
  <si>
    <t>1780s</t>
  </si>
  <si>
    <t>1790s</t>
  </si>
  <si>
    <t>1800s</t>
  </si>
  <si>
    <t>1810s</t>
  </si>
  <si>
    <t>1820s</t>
  </si>
  <si>
    <t>1830s</t>
  </si>
  <si>
    <t>1840s</t>
  </si>
  <si>
    <t>1850s</t>
  </si>
  <si>
    <t>1860s</t>
  </si>
  <si>
    <t>Decade</t>
  </si>
  <si>
    <t>Number of  Voyages</t>
  </si>
  <si>
    <t>Embarkation Population</t>
  </si>
  <si>
    <t>Loss Rate</t>
  </si>
  <si>
    <t>Arrival Population</t>
  </si>
  <si>
    <t>1700-1720</t>
  </si>
  <si>
    <t>1730-1750</t>
  </si>
  <si>
    <t>1760-1780</t>
  </si>
  <si>
    <t>1790-1810</t>
  </si>
  <si>
    <t>1820-1840</t>
  </si>
  <si>
    <t>1850-1860</t>
  </si>
  <si>
    <t>359\564</t>
  </si>
  <si>
    <t>352\686</t>
  </si>
  <si>
    <t>294\483</t>
  </si>
  <si>
    <t>312\554</t>
  </si>
  <si>
    <t>total departure</t>
  </si>
  <si>
    <t>total arrival</t>
  </si>
  <si>
    <t>total in all</t>
  </si>
  <si>
    <t>total voyages</t>
  </si>
  <si>
    <t>number of voyages per route, by decades</t>
  </si>
  <si>
    <t>route code</t>
  </si>
  <si>
    <t>Senegambia-Caribbean</t>
  </si>
  <si>
    <t>Sierra Leone-Caribbean</t>
  </si>
  <si>
    <t>Windward Coast-Caribbean</t>
  </si>
  <si>
    <t>Gold Coast-Caribbean</t>
  </si>
  <si>
    <t>W Central Af-Brazil</t>
  </si>
  <si>
    <t>W Central Af-Caribbean</t>
  </si>
  <si>
    <t>B Biafra-Caribbean</t>
  </si>
  <si>
    <t>B Benin-Brazil</t>
  </si>
  <si>
    <t>B Benin-Caribbean</t>
  </si>
  <si>
    <t>route name</t>
  </si>
  <si>
    <t>sum of the above routes</t>
  </si>
  <si>
    <t>sum of all the routes</t>
  </si>
  <si>
    <t>departure per voyage</t>
  </si>
  <si>
    <t>arrival per voyage</t>
  </si>
  <si>
    <t>percentage</t>
  </si>
  <si>
    <t>--</t>
  </si>
  <si>
    <t>total:</t>
  </si>
  <si>
    <t>estimated embarkation parameter</t>
  </si>
  <si>
    <t>estimated disembarkation parameter</t>
  </si>
  <si>
    <t>estimated survival rate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</si>
</sst>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0"/>
    <numFmt numFmtId="165" formatCode="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bgColor indexed="64"/>
      </patternFill>
    </fill>
    <fill>
      <patternFill patternType="solid">
        <fgColor theme="4" tint="0.79998168889431442"/>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s>
  <cellStyleXfs count="1">
    <xf numFmtId="0" fontId="0" fillId="0" borderId="0"/>
  </cellStyleXfs>
  <cellXfs count="126">
    <xf numFmtId="0" fontId="0" fillId="0" borderId="0" xfId="0"/>
    <xf numFmtId="0" fontId="0" fillId="2" borderId="0" xfId="0" applyFill="1"/>
    <xf numFmtId="0" fontId="0" fillId="3" borderId="0" xfId="0" applyFill="1"/>
    <xf numFmtId="0" fontId="0" fillId="4" borderId="0" xfId="0" applyFill="1"/>
    <xf numFmtId="10" fontId="0" fillId="0" borderId="0" xfId="0" applyNumberFormat="1"/>
    <xf numFmtId="9" fontId="0" fillId="0" borderId="0" xfId="0" applyNumberFormat="1"/>
    <xf numFmtId="11" fontId="0" fillId="0" borderId="0" xfId="0" applyNumberFormat="1"/>
    <xf numFmtId="0" fontId="0" fillId="0" borderId="0" xfId="0" applyAlignment="1">
      <alignment wrapText="1"/>
    </xf>
    <xf numFmtId="0" fontId="0" fillId="5" borderId="0" xfId="0" applyFill="1"/>
    <xf numFmtId="1" fontId="0" fillId="2" borderId="0" xfId="0" applyNumberFormat="1" applyFill="1"/>
    <xf numFmtId="1" fontId="0" fillId="0" borderId="0" xfId="0" applyNumberFormat="1"/>
    <xf numFmtId="1" fontId="0" fillId="3" borderId="0" xfId="0" applyNumberFormat="1" applyFill="1" applyAlignment="1"/>
    <xf numFmtId="1" fontId="0" fillId="3" borderId="0" xfId="0" applyNumberFormat="1" applyFill="1"/>
    <xf numFmtId="1" fontId="0" fillId="3" borderId="0" xfId="0" applyNumberFormat="1" applyFill="1" applyAlignment="1">
      <alignment wrapText="1"/>
    </xf>
    <xf numFmtId="1" fontId="0" fillId="5" borderId="0" xfId="0" applyNumberFormat="1" applyFill="1"/>
    <xf numFmtId="10" fontId="0" fillId="6" borderId="0" xfId="0" applyNumberFormat="1" applyFill="1"/>
    <xf numFmtId="0" fontId="0" fillId="6" borderId="0" xfId="0" applyFill="1"/>
    <xf numFmtId="0" fontId="0" fillId="0" borderId="0" xfId="0" applyFill="1"/>
    <xf numFmtId="1" fontId="1" fillId="2" borderId="0" xfId="0" applyNumberFormat="1" applyFont="1" applyFill="1"/>
    <xf numFmtId="1" fontId="1" fillId="5" borderId="0" xfId="0" applyNumberFormat="1" applyFont="1" applyFill="1"/>
    <xf numFmtId="0" fontId="0" fillId="0" borderId="0" xfId="0" applyAlignment="1">
      <alignment horizontal="center"/>
    </xf>
    <xf numFmtId="0" fontId="0" fillId="0" borderId="0" xfId="0" applyAlignment="1">
      <alignment horizontal="center" wrapText="1"/>
    </xf>
    <xf numFmtId="0" fontId="0" fillId="0" borderId="0" xfId="0" applyAlignment="1"/>
    <xf numFmtId="0" fontId="0" fillId="0" borderId="0" xfId="0" applyBorder="1" applyAlignment="1">
      <alignment horizontal="center"/>
    </xf>
    <xf numFmtId="1" fontId="0" fillId="0" borderId="0" xfId="0" applyNumberFormat="1" applyBorder="1" applyAlignment="1">
      <alignment horizontal="center"/>
    </xf>
    <xf numFmtId="0" fontId="0" fillId="0" borderId="6" xfId="0" applyBorder="1" applyAlignment="1">
      <alignment horizontal="center"/>
    </xf>
    <xf numFmtId="1" fontId="0" fillId="0" borderId="6" xfId="0" applyNumberFormat="1" applyBorder="1" applyAlignment="1">
      <alignment horizontal="center"/>
    </xf>
    <xf numFmtId="0" fontId="0" fillId="0" borderId="0" xfId="0" applyFill="1" applyAlignment="1">
      <alignment horizontal="center" wrapText="1"/>
    </xf>
    <xf numFmtId="164" fontId="0" fillId="0" borderId="0" xfId="0" applyNumberFormat="1" applyBorder="1" applyAlignment="1">
      <alignment horizontal="center"/>
    </xf>
    <xf numFmtId="164" fontId="0" fillId="0" borderId="6" xfId="0" applyNumberFormat="1" applyBorder="1" applyAlignment="1">
      <alignment horizontal="center"/>
    </xf>
    <xf numFmtId="0" fontId="0" fillId="0" borderId="6" xfId="0" applyBorder="1" applyAlignment="1">
      <alignment horizontal="center" vertical="center" wrapText="1"/>
    </xf>
    <xf numFmtId="0" fontId="0" fillId="0" borderId="6" xfId="0" applyBorder="1"/>
    <xf numFmtId="0" fontId="0" fillId="0" borderId="6" xfId="0" applyFill="1" applyBorder="1" applyAlignment="1">
      <alignment horizontal="center" wrapText="1"/>
    </xf>
    <xf numFmtId="1" fontId="0" fillId="5" borderId="0" xfId="0" applyNumberFormat="1" applyFill="1" applyAlignment="1">
      <alignment wrapText="1"/>
    </xf>
    <xf numFmtId="1" fontId="1" fillId="5" borderId="0" xfId="0" applyNumberFormat="1" applyFont="1" applyFill="1" applyAlignment="1">
      <alignment wrapText="1"/>
    </xf>
    <xf numFmtId="1" fontId="0" fillId="0" borderId="0" xfId="0" applyNumberFormat="1" applyAlignment="1">
      <alignment wrapText="1"/>
    </xf>
    <xf numFmtId="1" fontId="0" fillId="0" borderId="0" xfId="0" applyNumberFormat="1" applyAlignment="1">
      <alignment horizontal="center" vertical="center"/>
    </xf>
    <xf numFmtId="0" fontId="0" fillId="0" borderId="0" xfId="0" applyAlignment="1">
      <alignment horizontal="center" vertical="center"/>
    </xf>
    <xf numFmtId="41" fontId="0" fillId="0" borderId="0" xfId="0" applyNumberFormat="1" applyAlignment="1">
      <alignment horizontal="center" vertical="center"/>
    </xf>
    <xf numFmtId="0" fontId="0" fillId="0" borderId="0" xfId="0" applyBorder="1"/>
    <xf numFmtId="1" fontId="0" fillId="0" borderId="6" xfId="0" applyNumberFormat="1" applyBorder="1" applyAlignment="1">
      <alignment horizontal="center" vertical="center" wrapText="1"/>
    </xf>
    <xf numFmtId="1" fontId="0" fillId="0" borderId="6" xfId="0" applyNumberFormat="1" applyBorder="1" applyAlignment="1">
      <alignment horizontal="center" vertical="center"/>
    </xf>
    <xf numFmtId="41" fontId="0" fillId="0" borderId="6" xfId="0" applyNumberFormat="1" applyBorder="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7" xfId="0" applyNumberFormat="1" applyBorder="1" applyAlignment="1">
      <alignment horizontal="center"/>
    </xf>
    <xf numFmtId="1" fontId="0" fillId="0" borderId="7" xfId="0" applyNumberFormat="1" applyBorder="1" applyAlignment="1">
      <alignment horizontal="center" vertical="center" wrapText="1"/>
    </xf>
    <xf numFmtId="1" fontId="0" fillId="0" borderId="5" xfId="0" applyNumberFormat="1" applyBorder="1" applyAlignment="1">
      <alignment horizontal="center" vertical="center"/>
    </xf>
    <xf numFmtId="1" fontId="0" fillId="0" borderId="7" xfId="0" applyNumberFormat="1" applyBorder="1" applyAlignment="1">
      <alignment horizontal="center" vertical="center"/>
    </xf>
    <xf numFmtId="165" fontId="0" fillId="0" borderId="6" xfId="0" applyNumberFormat="1" applyBorder="1" applyAlignment="1">
      <alignment horizontal="center" vertical="center"/>
    </xf>
    <xf numFmtId="0" fontId="0" fillId="0" borderId="6" xfId="0" applyBorder="1" applyAlignment="1">
      <alignment horizontal="center"/>
    </xf>
    <xf numFmtId="1" fontId="0" fillId="0" borderId="4" xfId="0" applyNumberFormat="1" applyBorder="1" applyAlignment="1">
      <alignment horizontal="center" vertical="center"/>
    </xf>
    <xf numFmtId="165" fontId="0" fillId="0" borderId="7" xfId="0" applyNumberForma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 fontId="0" fillId="0" borderId="11"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65"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5" xfId="0" quotePrefix="1" applyNumberFormat="1" applyBorder="1" applyAlignment="1">
      <alignment horizontal="center" vertical="center"/>
    </xf>
    <xf numFmtId="165" fontId="0" fillId="0" borderId="16" xfId="0" quotePrefix="1" applyNumberFormat="1" applyBorder="1" applyAlignment="1">
      <alignment horizontal="center" vertical="center"/>
    </xf>
    <xf numFmtId="41" fontId="0" fillId="0" borderId="14" xfId="0" applyNumberFormat="1" applyBorder="1" applyAlignment="1">
      <alignment horizontal="center" vertical="center"/>
    </xf>
    <xf numFmtId="41" fontId="0" fillId="0" borderId="15" xfId="0" applyNumberFormat="1" applyBorder="1" applyAlignment="1">
      <alignment horizontal="center" vertical="center"/>
    </xf>
    <xf numFmtId="41" fontId="0" fillId="0" borderId="16" xfId="0" applyNumberFormat="1" applyBorder="1" applyAlignment="1">
      <alignment horizontal="center" vertical="center"/>
    </xf>
    <xf numFmtId="165" fontId="0" fillId="0" borderId="16" xfId="0" applyNumberFormat="1" applyBorder="1" applyAlignment="1">
      <alignment horizontal="center" vertical="center"/>
    </xf>
    <xf numFmtId="41" fontId="0" fillId="0" borderId="15" xfId="0" quotePrefix="1" applyNumberFormat="1" applyBorder="1" applyAlignment="1">
      <alignment horizontal="center" vertical="center"/>
    </xf>
    <xf numFmtId="10" fontId="3" fillId="0" borderId="6" xfId="0" applyNumberFormat="1" applyFont="1" applyBorder="1" applyAlignment="1">
      <alignment horizontal="center"/>
    </xf>
    <xf numFmtId="0" fontId="2" fillId="0" borderId="19" xfId="0" applyFont="1" applyBorder="1" applyAlignment="1">
      <alignment horizontal="center"/>
    </xf>
    <xf numFmtId="10" fontId="3" fillId="0" borderId="7" xfId="0" applyNumberFormat="1" applyFont="1" applyBorder="1" applyAlignment="1">
      <alignment horizontal="center"/>
    </xf>
    <xf numFmtId="2" fontId="2" fillId="0" borderId="20" xfId="0" applyNumberFormat="1" applyFont="1" applyBorder="1" applyAlignment="1">
      <alignment horizontal="center"/>
    </xf>
    <xf numFmtId="2" fontId="3" fillId="0" borderId="0" xfId="0" applyNumberFormat="1" applyFont="1" applyBorder="1" applyAlignment="1">
      <alignment horizontal="center"/>
    </xf>
    <xf numFmtId="2" fontId="3" fillId="0" borderId="5" xfId="0" applyNumberFormat="1" applyFont="1" applyBorder="1" applyAlignment="1">
      <alignment horizontal="center"/>
    </xf>
    <xf numFmtId="2" fontId="2" fillId="2" borderId="20" xfId="0" applyNumberFormat="1" applyFont="1" applyFill="1" applyBorder="1" applyAlignment="1">
      <alignment horizontal="center"/>
    </xf>
    <xf numFmtId="2" fontId="3" fillId="2" borderId="0" xfId="0" applyNumberFormat="1" applyFont="1" applyFill="1" applyBorder="1" applyAlignment="1">
      <alignment horizontal="center"/>
    </xf>
    <xf numFmtId="2" fontId="3" fillId="2" borderId="5" xfId="0" applyNumberFormat="1" applyFont="1" applyFill="1" applyBorder="1" applyAlignment="1">
      <alignment horizontal="center"/>
    </xf>
    <xf numFmtId="2" fontId="2" fillId="0" borderId="20" xfId="0" applyNumberFormat="1" applyFont="1" applyFill="1" applyBorder="1" applyAlignment="1">
      <alignment horizontal="center"/>
    </xf>
    <xf numFmtId="2" fontId="3" fillId="0" borderId="0" xfId="0" applyNumberFormat="1" applyFont="1" applyFill="1" applyBorder="1" applyAlignment="1">
      <alignment horizontal="center"/>
    </xf>
    <xf numFmtId="2" fontId="3" fillId="0" borderId="5" xfId="0" applyNumberFormat="1" applyFont="1" applyFill="1" applyBorder="1" applyAlignment="1">
      <alignment horizontal="center"/>
    </xf>
    <xf numFmtId="2" fontId="2" fillId="0" borderId="19"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0" fontId="0" fillId="0" borderId="20" xfId="0" applyFill="1" applyBorder="1" applyAlignment="1">
      <alignment horizontal="center"/>
    </xf>
    <xf numFmtId="0" fontId="0" fillId="0" borderId="5" xfId="0" applyBorder="1" applyAlignment="1">
      <alignment horizontal="center"/>
    </xf>
    <xf numFmtId="0" fontId="0" fillId="2" borderId="20"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9"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1" xfId="0" applyFill="1" applyBorder="1"/>
    <xf numFmtId="0" fontId="0" fillId="0" borderId="2" xfId="0" applyFill="1" applyBorder="1"/>
    <xf numFmtId="0" fontId="0" fillId="0" borderId="2" xfId="0" applyBorder="1"/>
    <xf numFmtId="0" fontId="0" fillId="0" borderId="3" xfId="0" applyBorder="1"/>
    <xf numFmtId="0" fontId="0" fillId="0" borderId="3" xfId="0" applyFont="1" applyBorder="1" applyAlignment="1">
      <alignment horizontal="right"/>
    </xf>
    <xf numFmtId="0" fontId="0" fillId="7" borderId="0" xfId="0" applyFill="1" applyAlignment="1">
      <alignment horizontal="center" wrapText="1"/>
    </xf>
    <xf numFmtId="0" fontId="0" fillId="7" borderId="0" xfId="0" applyFill="1" applyAlignment="1">
      <alignment horizontal="center"/>
    </xf>
    <xf numFmtId="1" fontId="0" fillId="0" borderId="0" xfId="0" applyNumberFormat="1" applyBorder="1" applyAlignment="1">
      <alignment horizontal="center"/>
    </xf>
    <xf numFmtId="1"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 fontId="0" fillId="0" borderId="11" xfId="0" applyNumberFormat="1" applyBorder="1" applyAlignment="1">
      <alignment horizontal="center" vertical="center" wrapText="1"/>
    </xf>
    <xf numFmtId="1" fontId="0" fillId="0" borderId="13" xfId="0" applyNumberFormat="1" applyBorder="1" applyAlignment="1">
      <alignment horizontal="center" vertical="center" wrapText="1"/>
    </xf>
    <xf numFmtId="1" fontId="0" fillId="0" borderId="14" xfId="0" applyNumberFormat="1" applyBorder="1" applyAlignment="1">
      <alignment horizontal="center" vertical="center" wrapText="1"/>
    </xf>
    <xf numFmtId="1" fontId="0" fillId="0" borderId="16" xfId="0" applyNumberFormat="1" applyBorder="1" applyAlignment="1">
      <alignment horizontal="center" vertical="center" wrapText="1"/>
    </xf>
    <xf numFmtId="1" fontId="0" fillId="0" borderId="0" xfId="0" applyNumberFormat="1" applyBorder="1" applyAlignment="1">
      <alignment horizontal="center" vertical="center" wrapText="1"/>
    </xf>
    <xf numFmtId="1" fontId="0" fillId="0" borderId="6" xfId="0" applyNumberFormat="1" applyBorder="1" applyAlignment="1">
      <alignment horizontal="center" vertical="center" wrapText="1"/>
    </xf>
    <xf numFmtId="1" fontId="0" fillId="0" borderId="4" xfId="0" applyNumberFormat="1" applyBorder="1" applyAlignment="1">
      <alignment horizontal="center" wrapText="1"/>
    </xf>
    <xf numFmtId="1" fontId="0" fillId="0" borderId="7" xfId="0" applyNumberFormat="1" applyBorder="1" applyAlignment="1">
      <alignment horizont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wrapText="1"/>
    </xf>
    <xf numFmtId="0" fontId="0" fillId="0" borderId="7" xfId="0" applyBorder="1" applyAlignment="1">
      <alignment horizontal="center" wrapText="1"/>
    </xf>
    <xf numFmtId="0" fontId="0" fillId="0" borderId="18" xfId="0" applyBorder="1" applyAlignment="1">
      <alignment horizontal="center" wrapText="1"/>
    </xf>
    <xf numFmtId="0" fontId="0" fillId="0" borderId="6" xfId="0" applyBorder="1" applyAlignment="1">
      <alignment horizontal="center" wrapText="1"/>
    </xf>
    <xf numFmtId="0" fontId="0" fillId="0" borderId="17" xfId="0" applyFill="1" applyBorder="1" applyAlignment="1">
      <alignment horizontal="center"/>
    </xf>
    <xf numFmtId="0" fontId="0" fillId="0" borderId="19" xfId="0" applyFill="1" applyBorder="1" applyAlignment="1">
      <alignment horizontal="center"/>
    </xf>
    <xf numFmtId="0" fontId="0" fillId="0" borderId="17"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slave trade</a:t>
            </a:r>
            <a:r>
              <a:rPr lang="en-US" baseline="0"/>
              <a:t> volume by decades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fig_11!$D$5</c:f>
              <c:strCache>
                <c:ptCount val="1"/>
                <c:pt idx="0">
                  <c:v>Embarkation Population</c:v>
                </c:pt>
              </c:strCache>
            </c:strRef>
          </c:tx>
          <c:spPr>
            <a:ln w="22225" cap="rnd">
              <a:solidFill>
                <a:schemeClr val="accent2"/>
              </a:solidFill>
              <a:round/>
            </a:ln>
            <a:effectLst/>
          </c:spPr>
          <c:marker>
            <c:symbol val="square"/>
            <c:size val="3"/>
            <c:spPr>
              <a:solidFill>
                <a:schemeClr val="accent2"/>
              </a:solidFill>
              <a:ln w="9525">
                <a:solidFill>
                  <a:schemeClr val="accent2"/>
                </a:solidFill>
              </a:ln>
              <a:effectLst/>
            </c:spPr>
          </c:marker>
          <c:cat>
            <c:strRef>
              <c:f>fig_11!$B$6:$B$27</c:f>
              <c:strCache>
                <c:ptCount val="22"/>
                <c:pt idx="0">
                  <c:v>1650s</c:v>
                </c:pt>
                <c:pt idx="1">
                  <c:v>1660s</c:v>
                </c:pt>
                <c:pt idx="2">
                  <c:v>1670s</c:v>
                </c:pt>
                <c:pt idx="3">
                  <c:v>1680s</c:v>
                </c:pt>
                <c:pt idx="4">
                  <c:v>1690s</c:v>
                </c:pt>
                <c:pt idx="5">
                  <c:v>1700s</c:v>
                </c:pt>
                <c:pt idx="6">
                  <c:v>1710s</c:v>
                </c:pt>
                <c:pt idx="7">
                  <c:v>1720s</c:v>
                </c:pt>
                <c:pt idx="8">
                  <c:v>1730s</c:v>
                </c:pt>
                <c:pt idx="9">
                  <c:v>1740s</c:v>
                </c:pt>
                <c:pt idx="10">
                  <c:v>1750s</c:v>
                </c:pt>
                <c:pt idx="11">
                  <c:v>1760s</c:v>
                </c:pt>
                <c:pt idx="12">
                  <c:v>1770s</c:v>
                </c:pt>
                <c:pt idx="13">
                  <c:v>1780s</c:v>
                </c:pt>
                <c:pt idx="14">
                  <c:v>1790s</c:v>
                </c:pt>
                <c:pt idx="15">
                  <c:v>1800s</c:v>
                </c:pt>
                <c:pt idx="16">
                  <c:v>1810s</c:v>
                </c:pt>
                <c:pt idx="17">
                  <c:v>1820s</c:v>
                </c:pt>
                <c:pt idx="18">
                  <c:v>1830s</c:v>
                </c:pt>
                <c:pt idx="19">
                  <c:v>1840s</c:v>
                </c:pt>
                <c:pt idx="20">
                  <c:v>1850s</c:v>
                </c:pt>
                <c:pt idx="21">
                  <c:v>1860s</c:v>
                </c:pt>
              </c:strCache>
            </c:strRef>
          </c:cat>
          <c:val>
            <c:numRef>
              <c:f>fig_11!$D$6:$D$27</c:f>
              <c:numCache>
                <c:formatCode>0</c:formatCode>
                <c:ptCount val="22"/>
                <c:pt idx="0">
                  <c:v>51643.09847427428</c:v>
                </c:pt>
                <c:pt idx="1">
                  <c:v>96373.281212232439</c:v>
                </c:pt>
                <c:pt idx="2">
                  <c:v>108562.4445108707</c:v>
                </c:pt>
                <c:pt idx="3">
                  <c:v>188103.4941361013</c:v>
                </c:pt>
                <c:pt idx="4">
                  <c:v>231715.96445700742</c:v>
                </c:pt>
                <c:pt idx="5">
                  <c:v>330266.46605025273</c:v>
                </c:pt>
                <c:pt idx="6">
                  <c:v>414688.00720876793</c:v>
                </c:pt>
                <c:pt idx="7">
                  <c:v>546370.49914587592</c:v>
                </c:pt>
                <c:pt idx="8">
                  <c:v>551579.42100994557</c:v>
                </c:pt>
                <c:pt idx="9">
                  <c:v>555431.647279097</c:v>
                </c:pt>
                <c:pt idx="10">
                  <c:v>644396.47566207405</c:v>
                </c:pt>
                <c:pt idx="11">
                  <c:v>844432.60131051345</c:v>
                </c:pt>
                <c:pt idx="12">
                  <c:v>705597.61844350176</c:v>
                </c:pt>
                <c:pt idx="13">
                  <c:v>775873.9092041835</c:v>
                </c:pt>
                <c:pt idx="14">
                  <c:v>904733.17642489518</c:v>
                </c:pt>
                <c:pt idx="15">
                  <c:v>843222.47399006074</c:v>
                </c:pt>
                <c:pt idx="16">
                  <c:v>744917.95504907367</c:v>
                </c:pt>
                <c:pt idx="17">
                  <c:v>857663.99951190688</c:v>
                </c:pt>
                <c:pt idx="18">
                  <c:v>530665.00320607307</c:v>
                </c:pt>
                <c:pt idx="19">
                  <c:v>563706.23682932113</c:v>
                </c:pt>
                <c:pt idx="20">
                  <c:v>241555.95728369281</c:v>
                </c:pt>
                <c:pt idx="21">
                  <c:v>72355.51718189189</c:v>
                </c:pt>
              </c:numCache>
            </c:numRef>
          </c:val>
          <c:smooth val="0"/>
          <c:extLst>
            <c:ext xmlns:c16="http://schemas.microsoft.com/office/drawing/2014/chart" uri="{C3380CC4-5D6E-409C-BE32-E72D297353CC}">
              <c16:uniqueId val="{00000002-1C58-4122-9B61-875BD842B80F}"/>
            </c:ext>
          </c:extLst>
        </c:ser>
        <c:ser>
          <c:idx val="3"/>
          <c:order val="3"/>
          <c:tx>
            <c:strRef>
              <c:f>fig_11!$E$5</c:f>
              <c:strCache>
                <c:ptCount val="1"/>
                <c:pt idx="0">
                  <c:v>Arrival Population</c:v>
                </c:pt>
              </c:strCache>
            </c:strRef>
          </c:tx>
          <c:spPr>
            <a:ln w="22225" cap="rnd">
              <a:solidFill>
                <a:schemeClr val="accent5"/>
              </a:solidFill>
              <a:round/>
            </a:ln>
            <a:effectLst/>
          </c:spPr>
          <c:marker>
            <c:symbol val="circle"/>
            <c:size val="3"/>
            <c:spPr>
              <a:solidFill>
                <a:schemeClr val="accent5"/>
              </a:solidFill>
              <a:ln w="9525">
                <a:solidFill>
                  <a:schemeClr val="accent5"/>
                </a:solidFill>
              </a:ln>
              <a:effectLst/>
            </c:spPr>
          </c:marker>
          <c:cat>
            <c:strRef>
              <c:f>fig_11!$B$6:$B$27</c:f>
              <c:strCache>
                <c:ptCount val="22"/>
                <c:pt idx="0">
                  <c:v>1650s</c:v>
                </c:pt>
                <c:pt idx="1">
                  <c:v>1660s</c:v>
                </c:pt>
                <c:pt idx="2">
                  <c:v>1670s</c:v>
                </c:pt>
                <c:pt idx="3">
                  <c:v>1680s</c:v>
                </c:pt>
                <c:pt idx="4">
                  <c:v>1690s</c:v>
                </c:pt>
                <c:pt idx="5">
                  <c:v>1700s</c:v>
                </c:pt>
                <c:pt idx="6">
                  <c:v>1710s</c:v>
                </c:pt>
                <c:pt idx="7">
                  <c:v>1720s</c:v>
                </c:pt>
                <c:pt idx="8">
                  <c:v>1730s</c:v>
                </c:pt>
                <c:pt idx="9">
                  <c:v>1740s</c:v>
                </c:pt>
                <c:pt idx="10">
                  <c:v>1750s</c:v>
                </c:pt>
                <c:pt idx="11">
                  <c:v>1760s</c:v>
                </c:pt>
                <c:pt idx="12">
                  <c:v>1770s</c:v>
                </c:pt>
                <c:pt idx="13">
                  <c:v>1780s</c:v>
                </c:pt>
                <c:pt idx="14">
                  <c:v>1790s</c:v>
                </c:pt>
                <c:pt idx="15">
                  <c:v>1800s</c:v>
                </c:pt>
                <c:pt idx="16">
                  <c:v>1810s</c:v>
                </c:pt>
                <c:pt idx="17">
                  <c:v>1820s</c:v>
                </c:pt>
                <c:pt idx="18">
                  <c:v>1830s</c:v>
                </c:pt>
                <c:pt idx="19">
                  <c:v>1840s</c:v>
                </c:pt>
                <c:pt idx="20">
                  <c:v>1850s</c:v>
                </c:pt>
                <c:pt idx="21">
                  <c:v>1860s</c:v>
                </c:pt>
              </c:strCache>
            </c:strRef>
          </c:cat>
          <c:val>
            <c:numRef>
              <c:f>fig_11!$E$6:$E$27</c:f>
              <c:numCache>
                <c:formatCode>0</c:formatCode>
                <c:ptCount val="22"/>
                <c:pt idx="0">
                  <c:v>40246.377631012634</c:v>
                </c:pt>
                <c:pt idx="1">
                  <c:v>79627.012648821532</c:v>
                </c:pt>
                <c:pt idx="2">
                  <c:v>90428.626081268463</c:v>
                </c:pt>
                <c:pt idx="3">
                  <c:v>157359.85137817016</c:v>
                </c:pt>
                <c:pt idx="4">
                  <c:v>200751.99010189562</c:v>
                </c:pt>
                <c:pt idx="5">
                  <c:v>285225.72053675452</c:v>
                </c:pt>
                <c:pt idx="6">
                  <c:v>353333.72238208435</c:v>
                </c:pt>
                <c:pt idx="7">
                  <c:v>474033.17528409761</c:v>
                </c:pt>
                <c:pt idx="8">
                  <c:v>476060.48697453213</c:v>
                </c:pt>
                <c:pt idx="9">
                  <c:v>484992.35643452784</c:v>
                </c:pt>
                <c:pt idx="10">
                  <c:v>560912.22742865968</c:v>
                </c:pt>
                <c:pt idx="11">
                  <c:v>736128.44979796128</c:v>
                </c:pt>
                <c:pt idx="12">
                  <c:v>613526.26291576319</c:v>
                </c:pt>
                <c:pt idx="13">
                  <c:v>670162.49823242717</c:v>
                </c:pt>
                <c:pt idx="14">
                  <c:v>791060.64271775552</c:v>
                </c:pt>
                <c:pt idx="15">
                  <c:v>729160.72861146391</c:v>
                </c:pt>
                <c:pt idx="16">
                  <c:v>658577.14750405587</c:v>
                </c:pt>
                <c:pt idx="17">
                  <c:v>755365.5161696854</c:v>
                </c:pt>
                <c:pt idx="18">
                  <c:v>458381.54281115165</c:v>
                </c:pt>
                <c:pt idx="19">
                  <c:v>506094.68486977054</c:v>
                </c:pt>
                <c:pt idx="20">
                  <c:v>196354.70844908323</c:v>
                </c:pt>
                <c:pt idx="21">
                  <c:v>60069.264758874444</c:v>
                </c:pt>
              </c:numCache>
            </c:numRef>
          </c:val>
          <c:smooth val="0"/>
          <c:extLst>
            <c:ext xmlns:c16="http://schemas.microsoft.com/office/drawing/2014/chart" uri="{C3380CC4-5D6E-409C-BE32-E72D297353CC}">
              <c16:uniqueId val="{00000003-1C58-4122-9B61-875BD842B80F}"/>
            </c:ext>
          </c:extLst>
        </c:ser>
        <c:ser>
          <c:idx val="4"/>
          <c:order val="4"/>
          <c:tx>
            <c:strRef>
              <c:f>fig_11!$G$5</c:f>
              <c:strCache>
                <c:ptCount val="1"/>
                <c:pt idx="0">
                  <c:v>loss</c:v>
                </c:pt>
              </c:strCache>
            </c:strRef>
          </c:tx>
          <c:spPr>
            <a:ln w="22225" cap="rnd">
              <a:solidFill>
                <a:schemeClr val="accent6"/>
              </a:solidFill>
              <a:round/>
            </a:ln>
            <a:effectLst/>
          </c:spPr>
          <c:marker>
            <c:symbol val="square"/>
            <c:size val="3"/>
            <c:spPr>
              <a:solidFill>
                <a:schemeClr val="accent6"/>
              </a:solidFill>
              <a:ln w="9525">
                <a:solidFill>
                  <a:schemeClr val="accent6"/>
                </a:solidFill>
              </a:ln>
              <a:effectLst/>
            </c:spPr>
          </c:marker>
          <c:cat>
            <c:strRef>
              <c:f>fig_11!$B$6:$B$27</c:f>
              <c:strCache>
                <c:ptCount val="22"/>
                <c:pt idx="0">
                  <c:v>1650s</c:v>
                </c:pt>
                <c:pt idx="1">
                  <c:v>1660s</c:v>
                </c:pt>
                <c:pt idx="2">
                  <c:v>1670s</c:v>
                </c:pt>
                <c:pt idx="3">
                  <c:v>1680s</c:v>
                </c:pt>
                <c:pt idx="4">
                  <c:v>1690s</c:v>
                </c:pt>
                <c:pt idx="5">
                  <c:v>1700s</c:v>
                </c:pt>
                <c:pt idx="6">
                  <c:v>1710s</c:v>
                </c:pt>
                <c:pt idx="7">
                  <c:v>1720s</c:v>
                </c:pt>
                <c:pt idx="8">
                  <c:v>1730s</c:v>
                </c:pt>
                <c:pt idx="9">
                  <c:v>1740s</c:v>
                </c:pt>
                <c:pt idx="10">
                  <c:v>1750s</c:v>
                </c:pt>
                <c:pt idx="11">
                  <c:v>1760s</c:v>
                </c:pt>
                <c:pt idx="12">
                  <c:v>1770s</c:v>
                </c:pt>
                <c:pt idx="13">
                  <c:v>1780s</c:v>
                </c:pt>
                <c:pt idx="14">
                  <c:v>1790s</c:v>
                </c:pt>
                <c:pt idx="15">
                  <c:v>1800s</c:v>
                </c:pt>
                <c:pt idx="16">
                  <c:v>1810s</c:v>
                </c:pt>
                <c:pt idx="17">
                  <c:v>1820s</c:v>
                </c:pt>
                <c:pt idx="18">
                  <c:v>1830s</c:v>
                </c:pt>
                <c:pt idx="19">
                  <c:v>1840s</c:v>
                </c:pt>
                <c:pt idx="20">
                  <c:v>1850s</c:v>
                </c:pt>
                <c:pt idx="21">
                  <c:v>1860s</c:v>
                </c:pt>
              </c:strCache>
            </c:strRef>
          </c:cat>
          <c:val>
            <c:numRef>
              <c:f>fig_11!$G$6:$G$27</c:f>
              <c:numCache>
                <c:formatCode>0</c:formatCode>
                <c:ptCount val="22"/>
                <c:pt idx="0">
                  <c:v>11396.720843261646</c:v>
                </c:pt>
                <c:pt idx="1">
                  <c:v>16746.268563410908</c:v>
                </c:pt>
                <c:pt idx="2">
                  <c:v>18133.818429602237</c:v>
                </c:pt>
                <c:pt idx="3">
                  <c:v>30743.642757931142</c:v>
                </c:pt>
                <c:pt idx="4">
                  <c:v>30963.974355111801</c:v>
                </c:pt>
                <c:pt idx="5">
                  <c:v>45040.745513498201</c:v>
                </c:pt>
                <c:pt idx="6">
                  <c:v>61354.284826683579</c:v>
                </c:pt>
                <c:pt idx="7">
                  <c:v>72337.323861778306</c:v>
                </c:pt>
                <c:pt idx="8">
                  <c:v>75518.934035413433</c:v>
                </c:pt>
                <c:pt idx="9">
                  <c:v>70439.290844569157</c:v>
                </c:pt>
                <c:pt idx="10">
                  <c:v>83484.248233414371</c:v>
                </c:pt>
                <c:pt idx="11">
                  <c:v>108304.15151255217</c:v>
                </c:pt>
                <c:pt idx="12">
                  <c:v>92071.355527738575</c:v>
                </c:pt>
                <c:pt idx="13">
                  <c:v>105711.41097175633</c:v>
                </c:pt>
                <c:pt idx="14">
                  <c:v>113672.53370713966</c:v>
                </c:pt>
                <c:pt idx="15">
                  <c:v>114061.74537859682</c:v>
                </c:pt>
                <c:pt idx="16">
                  <c:v>86340.8075450178</c:v>
                </c:pt>
                <c:pt idx="17">
                  <c:v>102298.48334222147</c:v>
                </c:pt>
                <c:pt idx="18">
                  <c:v>72283.460394921422</c:v>
                </c:pt>
                <c:pt idx="19">
                  <c:v>57611.55195955059</c:v>
                </c:pt>
                <c:pt idx="20">
                  <c:v>45201.248834609578</c:v>
                </c:pt>
                <c:pt idx="21">
                  <c:v>12286.252423017446</c:v>
                </c:pt>
              </c:numCache>
            </c:numRef>
          </c:val>
          <c:smooth val="0"/>
          <c:extLst>
            <c:ext xmlns:c16="http://schemas.microsoft.com/office/drawing/2014/chart" uri="{C3380CC4-5D6E-409C-BE32-E72D297353CC}">
              <c16:uniqueId val="{00000004-1C58-4122-9B61-875BD842B80F}"/>
            </c:ext>
          </c:extLst>
        </c:ser>
        <c:dLbls>
          <c:showLegendKey val="0"/>
          <c:showVal val="0"/>
          <c:showCatName val="0"/>
          <c:showSerName val="0"/>
          <c:showPercent val="0"/>
          <c:showBubbleSize val="0"/>
        </c:dLbls>
        <c:marker val="1"/>
        <c:smooth val="0"/>
        <c:axId val="1150913776"/>
        <c:axId val="1802617872"/>
        <c:extLst>
          <c:ext xmlns:c15="http://schemas.microsoft.com/office/drawing/2012/chart" uri="{02D57815-91ED-43cb-92C2-25804820EDAC}">
            <c15:filteredLineSeries>
              <c15:ser>
                <c:idx val="0"/>
                <c:order val="0"/>
                <c:tx>
                  <c:strRef>
                    <c:extLst>
                      <c:ext uri="{02D57815-91ED-43cb-92C2-25804820EDAC}">
                        <c15:formulaRef>
                          <c15:sqref>fig_11!$B$5</c15:sqref>
                        </c15:formulaRef>
                      </c:ext>
                    </c:extLst>
                    <c:strCache>
                      <c:ptCount val="1"/>
                      <c:pt idx="0">
                        <c:v>Decade</c:v>
                      </c:pt>
                    </c:strCache>
                  </c:strRef>
                </c:tx>
                <c:spPr>
                  <a:ln w="28575" cap="rnd">
                    <a:solidFill>
                      <a:schemeClr val="accent1"/>
                    </a:solidFill>
                    <a:round/>
                  </a:ln>
                  <a:effectLst/>
                </c:spPr>
                <c:marker>
                  <c:symbol val="none"/>
                </c:marker>
                <c:cat>
                  <c:strRef>
                    <c:extLst>
                      <c:ext uri="{02D57815-91ED-43cb-92C2-25804820EDAC}">
                        <c15:formulaRef>
                          <c15:sqref>fig_11!$B$6:$B$27</c15:sqref>
                        </c15:formulaRef>
                      </c:ext>
                    </c:extLst>
                    <c:strCache>
                      <c:ptCount val="22"/>
                      <c:pt idx="0">
                        <c:v>1650s</c:v>
                      </c:pt>
                      <c:pt idx="1">
                        <c:v>1660s</c:v>
                      </c:pt>
                      <c:pt idx="2">
                        <c:v>1670s</c:v>
                      </c:pt>
                      <c:pt idx="3">
                        <c:v>1680s</c:v>
                      </c:pt>
                      <c:pt idx="4">
                        <c:v>1690s</c:v>
                      </c:pt>
                      <c:pt idx="5">
                        <c:v>1700s</c:v>
                      </c:pt>
                      <c:pt idx="6">
                        <c:v>1710s</c:v>
                      </c:pt>
                      <c:pt idx="7">
                        <c:v>1720s</c:v>
                      </c:pt>
                      <c:pt idx="8">
                        <c:v>1730s</c:v>
                      </c:pt>
                      <c:pt idx="9">
                        <c:v>1740s</c:v>
                      </c:pt>
                      <c:pt idx="10">
                        <c:v>1750s</c:v>
                      </c:pt>
                      <c:pt idx="11">
                        <c:v>1760s</c:v>
                      </c:pt>
                      <c:pt idx="12">
                        <c:v>1770s</c:v>
                      </c:pt>
                      <c:pt idx="13">
                        <c:v>1780s</c:v>
                      </c:pt>
                      <c:pt idx="14">
                        <c:v>1790s</c:v>
                      </c:pt>
                      <c:pt idx="15">
                        <c:v>1800s</c:v>
                      </c:pt>
                      <c:pt idx="16">
                        <c:v>1810s</c:v>
                      </c:pt>
                      <c:pt idx="17">
                        <c:v>1820s</c:v>
                      </c:pt>
                      <c:pt idx="18">
                        <c:v>1830s</c:v>
                      </c:pt>
                      <c:pt idx="19">
                        <c:v>1840s</c:v>
                      </c:pt>
                      <c:pt idx="20">
                        <c:v>1850s</c:v>
                      </c:pt>
                      <c:pt idx="21">
                        <c:v>1860s</c:v>
                      </c:pt>
                    </c:strCache>
                  </c:strRef>
                </c:cat>
                <c:val>
                  <c:numRef>
                    <c:extLst>
                      <c:ext uri="{02D57815-91ED-43cb-92C2-25804820EDAC}">
                        <c15:formulaRef>
                          <c15:sqref>fig_11!$B$6:$B$27</c15:sqref>
                        </c15:formulaRef>
                      </c:ext>
                    </c:extLst>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0-1C58-4122-9B61-875BD842B80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fig_11!$C$5</c15:sqref>
                        </c15:formulaRef>
                      </c:ext>
                    </c:extLst>
                    <c:strCache>
                      <c:ptCount val="1"/>
                      <c:pt idx="0">
                        <c:v>Number of  Voyages</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fig_11!$B$6:$B$27</c15:sqref>
                        </c15:formulaRef>
                      </c:ext>
                    </c:extLst>
                    <c:strCache>
                      <c:ptCount val="22"/>
                      <c:pt idx="0">
                        <c:v>1650s</c:v>
                      </c:pt>
                      <c:pt idx="1">
                        <c:v>1660s</c:v>
                      </c:pt>
                      <c:pt idx="2">
                        <c:v>1670s</c:v>
                      </c:pt>
                      <c:pt idx="3">
                        <c:v>1680s</c:v>
                      </c:pt>
                      <c:pt idx="4">
                        <c:v>1690s</c:v>
                      </c:pt>
                      <c:pt idx="5">
                        <c:v>1700s</c:v>
                      </c:pt>
                      <c:pt idx="6">
                        <c:v>1710s</c:v>
                      </c:pt>
                      <c:pt idx="7">
                        <c:v>1720s</c:v>
                      </c:pt>
                      <c:pt idx="8">
                        <c:v>1730s</c:v>
                      </c:pt>
                      <c:pt idx="9">
                        <c:v>1740s</c:v>
                      </c:pt>
                      <c:pt idx="10">
                        <c:v>1750s</c:v>
                      </c:pt>
                      <c:pt idx="11">
                        <c:v>1760s</c:v>
                      </c:pt>
                      <c:pt idx="12">
                        <c:v>1770s</c:v>
                      </c:pt>
                      <c:pt idx="13">
                        <c:v>1780s</c:v>
                      </c:pt>
                      <c:pt idx="14">
                        <c:v>1790s</c:v>
                      </c:pt>
                      <c:pt idx="15">
                        <c:v>1800s</c:v>
                      </c:pt>
                      <c:pt idx="16">
                        <c:v>1810s</c:v>
                      </c:pt>
                      <c:pt idx="17">
                        <c:v>1820s</c:v>
                      </c:pt>
                      <c:pt idx="18">
                        <c:v>1830s</c:v>
                      </c:pt>
                      <c:pt idx="19">
                        <c:v>1840s</c:v>
                      </c:pt>
                      <c:pt idx="20">
                        <c:v>1850s</c:v>
                      </c:pt>
                      <c:pt idx="21">
                        <c:v>1860s</c:v>
                      </c:pt>
                    </c:strCache>
                  </c:strRef>
                </c:cat>
                <c:val>
                  <c:numRef>
                    <c:extLst xmlns:c15="http://schemas.microsoft.com/office/drawing/2012/chart">
                      <c:ext xmlns:c15="http://schemas.microsoft.com/office/drawing/2012/chart" uri="{02D57815-91ED-43cb-92C2-25804820EDAC}">
                        <c15:formulaRef>
                          <c15:sqref>fig_11!$C$6:$C$27</c15:sqref>
                        </c15:formulaRef>
                      </c:ext>
                    </c:extLst>
                    <c:numCache>
                      <c:formatCode>General</c:formatCode>
                      <c:ptCount val="22"/>
                      <c:pt idx="0">
                        <c:v>153</c:v>
                      </c:pt>
                      <c:pt idx="1">
                        <c:v>300</c:v>
                      </c:pt>
                      <c:pt idx="2">
                        <c:v>347</c:v>
                      </c:pt>
                      <c:pt idx="3">
                        <c:v>589</c:v>
                      </c:pt>
                      <c:pt idx="4">
                        <c:v>736</c:v>
                      </c:pt>
                      <c:pt idx="5">
                        <c:v>1086</c:v>
                      </c:pt>
                      <c:pt idx="6">
                        <c:v>1371</c:v>
                      </c:pt>
                      <c:pt idx="7">
                        <c:v>1777</c:v>
                      </c:pt>
                      <c:pt idx="8">
                        <c:v>1789</c:v>
                      </c:pt>
                      <c:pt idx="9">
                        <c:v>1728</c:v>
                      </c:pt>
                      <c:pt idx="10">
                        <c:v>2205</c:v>
                      </c:pt>
                      <c:pt idx="11">
                        <c:v>2929</c:v>
                      </c:pt>
                      <c:pt idx="12">
                        <c:v>2432</c:v>
                      </c:pt>
                      <c:pt idx="13">
                        <c:v>2494</c:v>
                      </c:pt>
                      <c:pt idx="14">
                        <c:v>2864</c:v>
                      </c:pt>
                      <c:pt idx="15">
                        <c:v>2736</c:v>
                      </c:pt>
                      <c:pt idx="16">
                        <c:v>2055</c:v>
                      </c:pt>
                      <c:pt idx="17">
                        <c:v>2290</c:v>
                      </c:pt>
                      <c:pt idx="18">
                        <c:v>1461</c:v>
                      </c:pt>
                      <c:pt idx="19">
                        <c:v>1469</c:v>
                      </c:pt>
                      <c:pt idx="20">
                        <c:v>411</c:v>
                      </c:pt>
                      <c:pt idx="21">
                        <c:v>123</c:v>
                      </c:pt>
                    </c:numCache>
                  </c:numRef>
                </c:val>
                <c:smooth val="0"/>
                <c:extLst xmlns:c15="http://schemas.microsoft.com/office/drawing/2012/chart">
                  <c:ext xmlns:c16="http://schemas.microsoft.com/office/drawing/2014/chart" uri="{C3380CC4-5D6E-409C-BE32-E72D297353CC}">
                    <c16:uniqueId val="{00000001-1C58-4122-9B61-875BD842B80F}"/>
                  </c:ext>
                </c:extLst>
              </c15:ser>
            </c15:filteredLineSeries>
          </c:ext>
        </c:extLst>
      </c:lineChart>
      <c:catAx>
        <c:axId val="11509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17872"/>
        <c:crosses val="autoZero"/>
        <c:auto val="1"/>
        <c:lblAlgn val="ctr"/>
        <c:lblOffset val="100"/>
        <c:noMultiLvlLbl val="0"/>
      </c:catAx>
      <c:valAx>
        <c:axId val="180261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1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457199</xdr:colOff>
      <xdr:row>9</xdr:row>
      <xdr:rowOff>9525</xdr:rowOff>
    </xdr:from>
    <xdr:to>
      <xdr:col>15</xdr:col>
      <xdr:colOff>409574</xdr:colOff>
      <xdr:row>23</xdr:row>
      <xdr:rowOff>85725</xdr:rowOff>
    </xdr:to>
    <xdr:graphicFrame macro="">
      <xdr:nvGraphicFramePr>
        <xdr:cNvPr id="2" name="Chart 1">
          <a:extLst>
            <a:ext uri="{FF2B5EF4-FFF2-40B4-BE49-F238E27FC236}">
              <a16:creationId xmlns:a16="http://schemas.microsoft.com/office/drawing/2014/main" id="{CB69ACB3-FC20-41F9-8436-42F0D1014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6E723-9566-4842-BA8A-542046495CB1}">
  <dimension ref="A1:AP28"/>
  <sheetViews>
    <sheetView workbookViewId="0">
      <pane xSplit="1" topLeftCell="B1" activePane="topRight" state="frozen"/>
      <selection pane="topRight" activeCell="AG26" sqref="AG26:AG27"/>
    </sheetView>
  </sheetViews>
  <sheetFormatPr defaultRowHeight="15" x14ac:dyDescent="0.25"/>
  <cols>
    <col min="1" max="1" width="9.140625" style="1"/>
    <col min="42" max="42" width="9.140625" style="2"/>
  </cols>
  <sheetData>
    <row r="1" spans="1:42" x14ac:dyDescent="0.25">
      <c r="A1" s="17"/>
      <c r="B1" s="100" t="s">
        <v>21</v>
      </c>
      <c r="C1" s="100"/>
      <c r="D1" s="100"/>
      <c r="E1" s="100"/>
      <c r="F1" s="100"/>
      <c r="U1" s="22"/>
      <c r="V1" s="22"/>
      <c r="W1" s="22"/>
      <c r="X1" s="22"/>
      <c r="Y1" s="22"/>
      <c r="Z1" s="22"/>
    </row>
    <row r="2" spans="1:42" x14ac:dyDescent="0.25">
      <c r="A2" s="17"/>
      <c r="B2" s="100"/>
      <c r="C2" s="100"/>
      <c r="D2" s="100"/>
      <c r="E2" s="100"/>
      <c r="F2" s="100"/>
      <c r="U2" s="22"/>
      <c r="V2" s="22"/>
      <c r="W2" s="22"/>
      <c r="X2" s="22"/>
      <c r="Y2" s="22"/>
      <c r="Z2" s="22"/>
    </row>
    <row r="3" spans="1:42" x14ac:dyDescent="0.25">
      <c r="A3" s="17"/>
      <c r="B3" s="100"/>
      <c r="C3" s="100"/>
      <c r="D3" s="100"/>
      <c r="E3" s="100"/>
      <c r="F3" s="100"/>
      <c r="U3" s="22"/>
      <c r="V3" s="22"/>
      <c r="W3" s="22"/>
      <c r="X3" s="22"/>
      <c r="Y3" s="22"/>
      <c r="Z3" s="22"/>
    </row>
    <row r="4" spans="1:42" x14ac:dyDescent="0.25">
      <c r="A4" s="17"/>
      <c r="B4" s="100"/>
      <c r="C4" s="100"/>
      <c r="D4" s="100"/>
      <c r="E4" s="100"/>
      <c r="F4" s="100"/>
      <c r="U4" s="22"/>
      <c r="V4" s="22"/>
      <c r="W4" s="22"/>
      <c r="X4" s="22"/>
      <c r="Y4" s="22"/>
      <c r="Z4" s="22"/>
    </row>
    <row r="5" spans="1:42" s="1" customFormat="1" x14ac:dyDescent="0.25">
      <c r="B5" s="1">
        <v>11</v>
      </c>
      <c r="C5" s="1">
        <v>12</v>
      </c>
      <c r="D5" s="1">
        <v>13</v>
      </c>
      <c r="E5" s="1">
        <v>14</v>
      </c>
      <c r="F5" s="1">
        <v>15</v>
      </c>
      <c r="G5" s="1">
        <v>21</v>
      </c>
      <c r="H5" s="1">
        <v>22</v>
      </c>
      <c r="I5" s="1">
        <v>23</v>
      </c>
      <c r="J5" s="1">
        <v>24</v>
      </c>
      <c r="K5" s="1">
        <v>25</v>
      </c>
      <c r="L5" s="1">
        <v>31</v>
      </c>
      <c r="M5" s="1">
        <v>32</v>
      </c>
      <c r="N5" s="1">
        <v>33</v>
      </c>
      <c r="O5" s="1">
        <v>34</v>
      </c>
      <c r="P5" s="1">
        <v>35</v>
      </c>
      <c r="Q5" s="1">
        <v>41</v>
      </c>
      <c r="R5" s="1">
        <v>42</v>
      </c>
      <c r="S5" s="1">
        <v>43</v>
      </c>
      <c r="T5" s="1">
        <v>44</v>
      </c>
      <c r="U5" s="1">
        <v>45</v>
      </c>
      <c r="V5" s="1">
        <v>51</v>
      </c>
      <c r="W5" s="1">
        <v>52</v>
      </c>
      <c r="X5" s="1">
        <v>53</v>
      </c>
      <c r="Y5" s="1">
        <v>54</v>
      </c>
      <c r="Z5" s="1">
        <v>55</v>
      </c>
      <c r="AA5" s="1">
        <v>61</v>
      </c>
      <c r="AB5" s="1">
        <v>62</v>
      </c>
      <c r="AC5" s="1">
        <v>63</v>
      </c>
      <c r="AD5" s="1">
        <v>64</v>
      </c>
      <c r="AE5" s="1">
        <v>65</v>
      </c>
      <c r="AF5" s="1">
        <v>71</v>
      </c>
      <c r="AG5" s="1">
        <v>72</v>
      </c>
      <c r="AH5" s="1">
        <v>73</v>
      </c>
      <c r="AI5" s="1">
        <v>74</v>
      </c>
      <c r="AJ5" s="1">
        <v>75</v>
      </c>
      <c r="AK5" s="1">
        <v>81</v>
      </c>
      <c r="AL5" s="1">
        <v>82</v>
      </c>
      <c r="AM5" s="1">
        <v>83</v>
      </c>
      <c r="AN5" s="1">
        <v>84</v>
      </c>
      <c r="AO5" s="1">
        <v>85</v>
      </c>
      <c r="AP5" s="2" t="s">
        <v>0</v>
      </c>
    </row>
    <row r="6" spans="1:42" x14ac:dyDescent="0.25">
      <c r="A6" s="1">
        <v>1650</v>
      </c>
      <c r="B6">
        <v>0</v>
      </c>
      <c r="C6">
        <v>6</v>
      </c>
      <c r="D6">
        <v>23</v>
      </c>
      <c r="E6">
        <v>0</v>
      </c>
      <c r="F6">
        <v>0</v>
      </c>
      <c r="G6">
        <v>0</v>
      </c>
      <c r="H6">
        <v>2</v>
      </c>
      <c r="I6">
        <v>0</v>
      </c>
      <c r="J6">
        <v>0</v>
      </c>
      <c r="K6">
        <v>0</v>
      </c>
      <c r="L6">
        <v>0</v>
      </c>
      <c r="M6">
        <v>0</v>
      </c>
      <c r="N6">
        <v>1</v>
      </c>
      <c r="O6">
        <v>0</v>
      </c>
      <c r="P6">
        <v>0</v>
      </c>
      <c r="Q6">
        <v>0</v>
      </c>
      <c r="R6">
        <v>2</v>
      </c>
      <c r="S6">
        <v>0</v>
      </c>
      <c r="T6">
        <v>0</v>
      </c>
      <c r="U6">
        <v>0</v>
      </c>
      <c r="V6">
        <v>0</v>
      </c>
      <c r="W6">
        <v>18</v>
      </c>
      <c r="X6">
        <v>18</v>
      </c>
      <c r="Y6">
        <v>0</v>
      </c>
      <c r="Z6">
        <v>1</v>
      </c>
      <c r="AA6">
        <v>1</v>
      </c>
      <c r="AB6">
        <v>36</v>
      </c>
      <c r="AC6">
        <v>6</v>
      </c>
      <c r="AD6">
        <v>1</v>
      </c>
      <c r="AE6">
        <v>0</v>
      </c>
      <c r="AF6">
        <v>2</v>
      </c>
      <c r="AG6">
        <v>12</v>
      </c>
      <c r="AH6">
        <v>16</v>
      </c>
      <c r="AI6">
        <v>7</v>
      </c>
      <c r="AJ6">
        <v>1</v>
      </c>
      <c r="AK6">
        <v>0</v>
      </c>
      <c r="AL6">
        <v>0</v>
      </c>
      <c r="AM6">
        <v>0</v>
      </c>
      <c r="AN6">
        <v>0</v>
      </c>
      <c r="AO6">
        <v>0</v>
      </c>
      <c r="AP6" s="2">
        <f>SUM(B6:AO6)</f>
        <v>153</v>
      </c>
    </row>
    <row r="7" spans="1:42" x14ac:dyDescent="0.25">
      <c r="A7" s="1">
        <v>1660</v>
      </c>
      <c r="B7">
        <v>3</v>
      </c>
      <c r="C7">
        <v>18</v>
      </c>
      <c r="D7">
        <v>10</v>
      </c>
      <c r="E7">
        <v>0</v>
      </c>
      <c r="F7">
        <v>0</v>
      </c>
      <c r="G7">
        <v>0</v>
      </c>
      <c r="H7">
        <v>2</v>
      </c>
      <c r="I7">
        <v>0</v>
      </c>
      <c r="J7">
        <v>0</v>
      </c>
      <c r="K7">
        <v>0</v>
      </c>
      <c r="L7">
        <v>0</v>
      </c>
      <c r="M7">
        <v>0</v>
      </c>
      <c r="N7">
        <v>0</v>
      </c>
      <c r="O7">
        <v>0</v>
      </c>
      <c r="P7">
        <v>0</v>
      </c>
      <c r="Q7">
        <v>0</v>
      </c>
      <c r="R7">
        <v>40</v>
      </c>
      <c r="S7">
        <v>0</v>
      </c>
      <c r="T7">
        <v>0</v>
      </c>
      <c r="U7">
        <v>0</v>
      </c>
      <c r="V7">
        <v>0</v>
      </c>
      <c r="W7">
        <v>80</v>
      </c>
      <c r="X7">
        <v>5</v>
      </c>
      <c r="Y7">
        <v>0</v>
      </c>
      <c r="Z7">
        <v>0</v>
      </c>
      <c r="AA7">
        <v>0</v>
      </c>
      <c r="AB7">
        <v>76</v>
      </c>
      <c r="AC7">
        <v>1</v>
      </c>
      <c r="AD7">
        <v>0</v>
      </c>
      <c r="AE7">
        <v>0</v>
      </c>
      <c r="AF7">
        <v>2</v>
      </c>
      <c r="AG7">
        <v>43</v>
      </c>
      <c r="AH7">
        <v>9</v>
      </c>
      <c r="AI7">
        <v>5</v>
      </c>
      <c r="AJ7">
        <v>0</v>
      </c>
      <c r="AK7">
        <v>1</v>
      </c>
      <c r="AL7">
        <v>3</v>
      </c>
      <c r="AM7">
        <v>0</v>
      </c>
      <c r="AN7">
        <v>2</v>
      </c>
      <c r="AO7">
        <v>0</v>
      </c>
      <c r="AP7" s="2">
        <f t="shared" ref="AP7:AP27" si="0">SUM(B7:AO7)</f>
        <v>300</v>
      </c>
    </row>
    <row r="8" spans="1:42" x14ac:dyDescent="0.25">
      <c r="A8" s="1">
        <v>1670</v>
      </c>
      <c r="B8">
        <v>2</v>
      </c>
      <c r="C8">
        <v>24</v>
      </c>
      <c r="D8">
        <v>6</v>
      </c>
      <c r="E8">
        <v>2</v>
      </c>
      <c r="F8">
        <v>0</v>
      </c>
      <c r="G8">
        <v>0</v>
      </c>
      <c r="H8">
        <v>0</v>
      </c>
      <c r="I8">
        <v>0</v>
      </c>
      <c r="J8">
        <v>0</v>
      </c>
      <c r="K8">
        <v>0</v>
      </c>
      <c r="L8">
        <v>0</v>
      </c>
      <c r="M8">
        <v>2</v>
      </c>
      <c r="N8">
        <v>0</v>
      </c>
      <c r="O8">
        <v>1</v>
      </c>
      <c r="P8">
        <v>0</v>
      </c>
      <c r="Q8">
        <v>3</v>
      </c>
      <c r="R8">
        <v>66</v>
      </c>
      <c r="S8">
        <v>0</v>
      </c>
      <c r="T8">
        <v>0</v>
      </c>
      <c r="U8">
        <v>0</v>
      </c>
      <c r="V8">
        <v>1</v>
      </c>
      <c r="W8">
        <v>57</v>
      </c>
      <c r="X8">
        <v>2</v>
      </c>
      <c r="Y8">
        <v>5</v>
      </c>
      <c r="Z8">
        <v>1</v>
      </c>
      <c r="AA8">
        <v>4</v>
      </c>
      <c r="AB8">
        <v>79</v>
      </c>
      <c r="AC8">
        <v>0</v>
      </c>
      <c r="AD8">
        <v>6</v>
      </c>
      <c r="AE8">
        <v>0</v>
      </c>
      <c r="AF8">
        <v>0</v>
      </c>
      <c r="AG8">
        <v>56</v>
      </c>
      <c r="AH8">
        <v>6</v>
      </c>
      <c r="AI8">
        <v>10</v>
      </c>
      <c r="AJ8">
        <v>0</v>
      </c>
      <c r="AK8">
        <v>1</v>
      </c>
      <c r="AL8">
        <v>11</v>
      </c>
      <c r="AM8">
        <v>0</v>
      </c>
      <c r="AN8">
        <v>2</v>
      </c>
      <c r="AO8">
        <v>0</v>
      </c>
      <c r="AP8" s="2">
        <f t="shared" si="0"/>
        <v>347</v>
      </c>
    </row>
    <row r="9" spans="1:42" x14ac:dyDescent="0.25">
      <c r="A9" s="1">
        <v>1680</v>
      </c>
      <c r="B9">
        <v>8</v>
      </c>
      <c r="C9">
        <v>69</v>
      </c>
      <c r="D9">
        <v>0</v>
      </c>
      <c r="E9">
        <v>2</v>
      </c>
      <c r="F9">
        <v>0</v>
      </c>
      <c r="G9">
        <v>1</v>
      </c>
      <c r="H9">
        <v>10</v>
      </c>
      <c r="I9">
        <v>0</v>
      </c>
      <c r="J9">
        <v>0</v>
      </c>
      <c r="K9">
        <v>0</v>
      </c>
      <c r="L9">
        <v>0</v>
      </c>
      <c r="M9">
        <v>2</v>
      </c>
      <c r="N9">
        <v>0</v>
      </c>
      <c r="O9">
        <v>0</v>
      </c>
      <c r="P9">
        <v>0</v>
      </c>
      <c r="Q9">
        <v>0</v>
      </c>
      <c r="R9">
        <v>55</v>
      </c>
      <c r="S9">
        <v>0</v>
      </c>
      <c r="T9">
        <v>5</v>
      </c>
      <c r="U9">
        <v>0</v>
      </c>
      <c r="V9">
        <v>0</v>
      </c>
      <c r="W9">
        <v>153</v>
      </c>
      <c r="X9">
        <v>1</v>
      </c>
      <c r="Y9">
        <v>48</v>
      </c>
      <c r="Z9">
        <v>0</v>
      </c>
      <c r="AA9">
        <v>7</v>
      </c>
      <c r="AB9">
        <v>72</v>
      </c>
      <c r="AC9">
        <v>0</v>
      </c>
      <c r="AD9">
        <v>3</v>
      </c>
      <c r="AE9">
        <v>0</v>
      </c>
      <c r="AF9">
        <v>0</v>
      </c>
      <c r="AG9">
        <v>98</v>
      </c>
      <c r="AH9">
        <v>8</v>
      </c>
      <c r="AI9">
        <v>8</v>
      </c>
      <c r="AJ9">
        <v>0</v>
      </c>
      <c r="AK9">
        <v>3</v>
      </c>
      <c r="AL9">
        <v>35</v>
      </c>
      <c r="AM9">
        <v>0</v>
      </c>
      <c r="AN9">
        <v>1</v>
      </c>
      <c r="AO9">
        <v>0</v>
      </c>
      <c r="AP9" s="2">
        <f t="shared" si="0"/>
        <v>589</v>
      </c>
    </row>
    <row r="10" spans="1:42" x14ac:dyDescent="0.25">
      <c r="A10" s="1">
        <v>1690</v>
      </c>
      <c r="B10">
        <v>2</v>
      </c>
      <c r="C10">
        <v>66</v>
      </c>
      <c r="D10">
        <v>7</v>
      </c>
      <c r="E10">
        <v>7</v>
      </c>
      <c r="F10">
        <v>1</v>
      </c>
      <c r="G10">
        <v>0</v>
      </c>
      <c r="H10">
        <v>17</v>
      </c>
      <c r="I10">
        <v>0</v>
      </c>
      <c r="J10">
        <v>0</v>
      </c>
      <c r="K10">
        <v>0</v>
      </c>
      <c r="L10">
        <v>0</v>
      </c>
      <c r="M10">
        <v>1</v>
      </c>
      <c r="N10">
        <v>1</v>
      </c>
      <c r="O10">
        <v>0</v>
      </c>
      <c r="P10">
        <v>0</v>
      </c>
      <c r="Q10">
        <v>1</v>
      </c>
      <c r="R10">
        <v>104</v>
      </c>
      <c r="S10">
        <v>1</v>
      </c>
      <c r="T10">
        <v>2</v>
      </c>
      <c r="U10">
        <v>0</v>
      </c>
      <c r="V10">
        <v>0</v>
      </c>
      <c r="W10">
        <v>96</v>
      </c>
      <c r="X10">
        <v>4</v>
      </c>
      <c r="Y10">
        <v>170</v>
      </c>
      <c r="Z10">
        <v>0</v>
      </c>
      <c r="AA10">
        <v>8</v>
      </c>
      <c r="AB10">
        <v>36</v>
      </c>
      <c r="AC10">
        <v>5</v>
      </c>
      <c r="AD10">
        <v>30</v>
      </c>
      <c r="AE10">
        <v>0</v>
      </c>
      <c r="AF10">
        <v>0</v>
      </c>
      <c r="AG10">
        <v>64</v>
      </c>
      <c r="AH10">
        <v>2</v>
      </c>
      <c r="AI10">
        <v>87</v>
      </c>
      <c r="AJ10">
        <v>1</v>
      </c>
      <c r="AK10">
        <v>19</v>
      </c>
      <c r="AL10">
        <v>2</v>
      </c>
      <c r="AM10">
        <v>0</v>
      </c>
      <c r="AN10">
        <v>0</v>
      </c>
      <c r="AO10">
        <v>2</v>
      </c>
      <c r="AP10" s="2">
        <f t="shared" si="0"/>
        <v>736</v>
      </c>
    </row>
    <row r="11" spans="1:42" x14ac:dyDescent="0.25">
      <c r="A11" s="1">
        <v>1700</v>
      </c>
      <c r="B11">
        <v>21</v>
      </c>
      <c r="C11">
        <v>45</v>
      </c>
      <c r="D11">
        <v>2</v>
      </c>
      <c r="E11">
        <v>1</v>
      </c>
      <c r="F11">
        <v>0</v>
      </c>
      <c r="G11">
        <v>2</v>
      </c>
      <c r="H11">
        <v>13</v>
      </c>
      <c r="I11">
        <v>0</v>
      </c>
      <c r="J11">
        <v>0</v>
      </c>
      <c r="K11">
        <v>0</v>
      </c>
      <c r="L11">
        <v>0</v>
      </c>
      <c r="M11">
        <v>16</v>
      </c>
      <c r="N11">
        <v>6</v>
      </c>
      <c r="O11">
        <v>1</v>
      </c>
      <c r="P11">
        <v>0</v>
      </c>
      <c r="Q11">
        <v>9</v>
      </c>
      <c r="R11">
        <v>287</v>
      </c>
      <c r="S11">
        <v>9</v>
      </c>
      <c r="T11">
        <v>0</v>
      </c>
      <c r="U11">
        <v>2</v>
      </c>
      <c r="V11">
        <v>2</v>
      </c>
      <c r="W11">
        <v>153</v>
      </c>
      <c r="X11">
        <v>24</v>
      </c>
      <c r="Y11">
        <v>281</v>
      </c>
      <c r="Z11">
        <v>0</v>
      </c>
      <c r="AA11">
        <v>32</v>
      </c>
      <c r="AB11">
        <v>43</v>
      </c>
      <c r="AC11">
        <v>2</v>
      </c>
      <c r="AD11">
        <v>28</v>
      </c>
      <c r="AE11">
        <v>0</v>
      </c>
      <c r="AF11">
        <v>3</v>
      </c>
      <c r="AG11">
        <v>69</v>
      </c>
      <c r="AH11">
        <v>13</v>
      </c>
      <c r="AI11">
        <v>20</v>
      </c>
      <c r="AJ11">
        <v>0</v>
      </c>
      <c r="AK11">
        <v>0</v>
      </c>
      <c r="AL11">
        <v>2</v>
      </c>
      <c r="AM11">
        <v>0</v>
      </c>
      <c r="AN11">
        <v>0</v>
      </c>
      <c r="AO11">
        <v>0</v>
      </c>
      <c r="AP11" s="2">
        <f t="shared" si="0"/>
        <v>1086</v>
      </c>
    </row>
    <row r="12" spans="1:42" x14ac:dyDescent="0.25">
      <c r="A12" s="1">
        <v>1710</v>
      </c>
      <c r="B12">
        <v>22</v>
      </c>
      <c r="C12">
        <v>86</v>
      </c>
      <c r="D12">
        <v>3</v>
      </c>
      <c r="E12">
        <v>12</v>
      </c>
      <c r="F12">
        <v>0</v>
      </c>
      <c r="G12">
        <v>3</v>
      </c>
      <c r="H12">
        <v>18</v>
      </c>
      <c r="I12">
        <v>0</v>
      </c>
      <c r="J12">
        <v>1</v>
      </c>
      <c r="K12">
        <v>0</v>
      </c>
      <c r="L12">
        <v>0</v>
      </c>
      <c r="M12">
        <v>18</v>
      </c>
      <c r="N12">
        <v>2</v>
      </c>
      <c r="O12">
        <v>14</v>
      </c>
      <c r="P12">
        <v>0</v>
      </c>
      <c r="Q12">
        <v>16</v>
      </c>
      <c r="R12">
        <v>278</v>
      </c>
      <c r="S12">
        <v>15</v>
      </c>
      <c r="T12">
        <v>43</v>
      </c>
      <c r="U12">
        <v>0</v>
      </c>
      <c r="V12">
        <v>5</v>
      </c>
      <c r="W12">
        <v>265</v>
      </c>
      <c r="X12">
        <v>14</v>
      </c>
      <c r="Y12">
        <v>255</v>
      </c>
      <c r="Z12">
        <v>0</v>
      </c>
      <c r="AA12">
        <v>36</v>
      </c>
      <c r="AB12">
        <v>74</v>
      </c>
      <c r="AC12">
        <v>1</v>
      </c>
      <c r="AD12">
        <v>42</v>
      </c>
      <c r="AE12">
        <v>0</v>
      </c>
      <c r="AF12">
        <v>2</v>
      </c>
      <c r="AG12">
        <v>59</v>
      </c>
      <c r="AH12">
        <v>12</v>
      </c>
      <c r="AI12">
        <v>60</v>
      </c>
      <c r="AJ12">
        <v>0</v>
      </c>
      <c r="AK12">
        <v>2</v>
      </c>
      <c r="AL12">
        <v>8</v>
      </c>
      <c r="AM12">
        <v>2</v>
      </c>
      <c r="AN12">
        <v>3</v>
      </c>
      <c r="AO12">
        <v>0</v>
      </c>
      <c r="AP12" s="2">
        <f t="shared" si="0"/>
        <v>1371</v>
      </c>
    </row>
    <row r="13" spans="1:42" x14ac:dyDescent="0.25">
      <c r="A13" s="1">
        <v>1720</v>
      </c>
      <c r="B13">
        <v>74</v>
      </c>
      <c r="C13">
        <v>96</v>
      </c>
      <c r="D13">
        <v>1</v>
      </c>
      <c r="E13">
        <v>8</v>
      </c>
      <c r="F13">
        <v>0</v>
      </c>
      <c r="G13">
        <v>16</v>
      </c>
      <c r="H13">
        <v>25</v>
      </c>
      <c r="I13">
        <v>0</v>
      </c>
      <c r="J13">
        <v>0</v>
      </c>
      <c r="K13">
        <v>0</v>
      </c>
      <c r="L13">
        <v>5</v>
      </c>
      <c r="M13">
        <v>19</v>
      </c>
      <c r="N13">
        <v>0</v>
      </c>
      <c r="O13">
        <v>1</v>
      </c>
      <c r="P13">
        <v>0</v>
      </c>
      <c r="Q13">
        <v>15</v>
      </c>
      <c r="R13">
        <v>264</v>
      </c>
      <c r="S13">
        <v>4</v>
      </c>
      <c r="T13">
        <v>85</v>
      </c>
      <c r="U13">
        <v>0</v>
      </c>
      <c r="V13">
        <v>7</v>
      </c>
      <c r="W13">
        <v>339</v>
      </c>
      <c r="X13">
        <v>2</v>
      </c>
      <c r="Y13">
        <v>321</v>
      </c>
      <c r="Z13">
        <v>0</v>
      </c>
      <c r="AA13">
        <v>40</v>
      </c>
      <c r="AB13">
        <v>59</v>
      </c>
      <c r="AC13">
        <v>0</v>
      </c>
      <c r="AD13">
        <v>26</v>
      </c>
      <c r="AE13">
        <v>0</v>
      </c>
      <c r="AF13">
        <v>8</v>
      </c>
      <c r="AG13">
        <v>129</v>
      </c>
      <c r="AH13">
        <v>17</v>
      </c>
      <c r="AI13">
        <v>201</v>
      </c>
      <c r="AJ13">
        <v>0</v>
      </c>
      <c r="AK13">
        <v>8</v>
      </c>
      <c r="AL13">
        <v>1</v>
      </c>
      <c r="AM13">
        <v>5</v>
      </c>
      <c r="AN13">
        <v>1</v>
      </c>
      <c r="AO13">
        <v>0</v>
      </c>
      <c r="AP13" s="2">
        <f t="shared" si="0"/>
        <v>1777</v>
      </c>
    </row>
    <row r="14" spans="1:42" x14ac:dyDescent="0.25">
      <c r="A14" s="1">
        <v>1730</v>
      </c>
      <c r="B14">
        <v>73</v>
      </c>
      <c r="C14">
        <v>73</v>
      </c>
      <c r="D14">
        <v>0</v>
      </c>
      <c r="E14">
        <v>9</v>
      </c>
      <c r="F14">
        <v>0</v>
      </c>
      <c r="G14">
        <v>0</v>
      </c>
      <c r="H14">
        <v>13</v>
      </c>
      <c r="I14">
        <v>1</v>
      </c>
      <c r="J14">
        <v>0</v>
      </c>
      <c r="K14">
        <v>0</v>
      </c>
      <c r="L14">
        <v>0</v>
      </c>
      <c r="M14">
        <v>60</v>
      </c>
      <c r="N14">
        <v>0</v>
      </c>
      <c r="O14">
        <v>0</v>
      </c>
      <c r="P14">
        <v>0</v>
      </c>
      <c r="Q14">
        <v>10</v>
      </c>
      <c r="R14">
        <v>333</v>
      </c>
      <c r="S14">
        <v>0</v>
      </c>
      <c r="T14">
        <v>40</v>
      </c>
      <c r="U14">
        <v>0</v>
      </c>
      <c r="V14">
        <v>2</v>
      </c>
      <c r="W14">
        <v>235</v>
      </c>
      <c r="X14">
        <v>0</v>
      </c>
      <c r="Y14">
        <v>182</v>
      </c>
      <c r="Z14">
        <v>0</v>
      </c>
      <c r="AA14">
        <v>60</v>
      </c>
      <c r="AB14">
        <v>108</v>
      </c>
      <c r="AC14">
        <v>0</v>
      </c>
      <c r="AD14">
        <v>25</v>
      </c>
      <c r="AE14">
        <v>0</v>
      </c>
      <c r="AF14">
        <v>103</v>
      </c>
      <c r="AG14">
        <v>253</v>
      </c>
      <c r="AH14">
        <v>14</v>
      </c>
      <c r="AI14">
        <v>186</v>
      </c>
      <c r="AJ14">
        <v>1</v>
      </c>
      <c r="AK14">
        <v>0</v>
      </c>
      <c r="AL14">
        <v>8</v>
      </c>
      <c r="AM14">
        <v>0</v>
      </c>
      <c r="AN14">
        <v>0</v>
      </c>
      <c r="AO14">
        <v>0</v>
      </c>
      <c r="AP14" s="2">
        <f t="shared" si="0"/>
        <v>1789</v>
      </c>
    </row>
    <row r="15" spans="1:42" x14ac:dyDescent="0.25">
      <c r="A15" s="1">
        <v>1740</v>
      </c>
      <c r="B15">
        <v>23</v>
      </c>
      <c r="C15">
        <v>62</v>
      </c>
      <c r="D15">
        <v>0</v>
      </c>
      <c r="E15">
        <v>9</v>
      </c>
      <c r="F15">
        <v>0</v>
      </c>
      <c r="G15">
        <v>5</v>
      </c>
      <c r="H15">
        <v>26</v>
      </c>
      <c r="I15">
        <v>0</v>
      </c>
      <c r="J15">
        <v>0</v>
      </c>
      <c r="K15">
        <v>0</v>
      </c>
      <c r="L15">
        <v>2</v>
      </c>
      <c r="M15">
        <v>126</v>
      </c>
      <c r="N15">
        <v>0</v>
      </c>
      <c r="O15">
        <v>0</v>
      </c>
      <c r="P15">
        <v>0</v>
      </c>
      <c r="Q15">
        <v>12</v>
      </c>
      <c r="R15">
        <v>240</v>
      </c>
      <c r="S15">
        <v>0</v>
      </c>
      <c r="T15">
        <v>10</v>
      </c>
      <c r="U15">
        <v>0</v>
      </c>
      <c r="V15">
        <v>0</v>
      </c>
      <c r="W15">
        <v>139</v>
      </c>
      <c r="X15">
        <v>0</v>
      </c>
      <c r="Y15">
        <v>156</v>
      </c>
      <c r="Z15">
        <v>0</v>
      </c>
      <c r="AA15">
        <v>40</v>
      </c>
      <c r="AB15">
        <v>223</v>
      </c>
      <c r="AC15">
        <v>1</v>
      </c>
      <c r="AD15">
        <v>24</v>
      </c>
      <c r="AE15">
        <v>1</v>
      </c>
      <c r="AF15">
        <v>10</v>
      </c>
      <c r="AG15">
        <v>254</v>
      </c>
      <c r="AH15">
        <v>15</v>
      </c>
      <c r="AI15">
        <v>349</v>
      </c>
      <c r="AJ15">
        <v>0</v>
      </c>
      <c r="AK15">
        <v>0</v>
      </c>
      <c r="AL15">
        <v>1</v>
      </c>
      <c r="AM15">
        <v>0</v>
      </c>
      <c r="AN15">
        <v>0</v>
      </c>
      <c r="AO15">
        <v>0</v>
      </c>
      <c r="AP15" s="2">
        <f t="shared" si="0"/>
        <v>1728</v>
      </c>
    </row>
    <row r="16" spans="1:42" x14ac:dyDescent="0.25">
      <c r="A16" s="1">
        <v>1750</v>
      </c>
      <c r="B16">
        <v>91</v>
      </c>
      <c r="C16">
        <v>186</v>
      </c>
      <c r="D16">
        <v>0</v>
      </c>
      <c r="E16">
        <v>21</v>
      </c>
      <c r="F16">
        <v>0</v>
      </c>
      <c r="G16">
        <v>24</v>
      </c>
      <c r="H16">
        <v>77</v>
      </c>
      <c r="I16">
        <v>0</v>
      </c>
      <c r="J16">
        <v>0</v>
      </c>
      <c r="K16">
        <v>0</v>
      </c>
      <c r="L16">
        <v>22</v>
      </c>
      <c r="M16">
        <v>207</v>
      </c>
      <c r="N16">
        <v>0</v>
      </c>
      <c r="O16">
        <v>0</v>
      </c>
      <c r="P16">
        <v>2</v>
      </c>
      <c r="Q16">
        <v>33</v>
      </c>
      <c r="R16">
        <v>340</v>
      </c>
      <c r="S16">
        <v>0</v>
      </c>
      <c r="T16">
        <v>5</v>
      </c>
      <c r="U16">
        <v>0</v>
      </c>
      <c r="V16">
        <v>7</v>
      </c>
      <c r="W16">
        <v>133</v>
      </c>
      <c r="X16">
        <v>0</v>
      </c>
      <c r="Y16">
        <v>217</v>
      </c>
      <c r="Z16">
        <v>1</v>
      </c>
      <c r="AA16">
        <v>39</v>
      </c>
      <c r="AB16">
        <v>285</v>
      </c>
      <c r="AC16">
        <v>1</v>
      </c>
      <c r="AD16">
        <v>12</v>
      </c>
      <c r="AE16">
        <v>0</v>
      </c>
      <c r="AF16">
        <v>20</v>
      </c>
      <c r="AG16">
        <v>208</v>
      </c>
      <c r="AH16">
        <v>5</v>
      </c>
      <c r="AI16">
        <v>257</v>
      </c>
      <c r="AJ16">
        <v>0</v>
      </c>
      <c r="AK16">
        <v>3</v>
      </c>
      <c r="AL16">
        <v>2</v>
      </c>
      <c r="AM16">
        <v>0</v>
      </c>
      <c r="AN16">
        <v>7</v>
      </c>
      <c r="AO16">
        <v>0</v>
      </c>
      <c r="AP16" s="2">
        <f t="shared" si="0"/>
        <v>2205</v>
      </c>
    </row>
    <row r="17" spans="1:42" x14ac:dyDescent="0.25">
      <c r="A17" s="1">
        <v>1760</v>
      </c>
      <c r="B17">
        <v>94</v>
      </c>
      <c r="C17">
        <v>224</v>
      </c>
      <c r="D17">
        <v>0</v>
      </c>
      <c r="E17">
        <v>58</v>
      </c>
      <c r="F17">
        <v>1</v>
      </c>
      <c r="G17">
        <v>43</v>
      </c>
      <c r="H17">
        <v>184</v>
      </c>
      <c r="I17">
        <v>0</v>
      </c>
      <c r="J17">
        <v>0</v>
      </c>
      <c r="K17">
        <v>2</v>
      </c>
      <c r="L17">
        <v>45</v>
      </c>
      <c r="M17">
        <v>364</v>
      </c>
      <c r="N17">
        <v>0</v>
      </c>
      <c r="O17">
        <v>0</v>
      </c>
      <c r="P17">
        <v>0</v>
      </c>
      <c r="Q17">
        <v>46</v>
      </c>
      <c r="R17">
        <v>339</v>
      </c>
      <c r="S17">
        <v>0</v>
      </c>
      <c r="T17">
        <v>0</v>
      </c>
      <c r="U17">
        <v>0</v>
      </c>
      <c r="V17">
        <v>6</v>
      </c>
      <c r="W17">
        <v>134</v>
      </c>
      <c r="X17">
        <v>0</v>
      </c>
      <c r="Y17">
        <v>204</v>
      </c>
      <c r="Z17">
        <v>0</v>
      </c>
      <c r="AA17">
        <v>15</v>
      </c>
      <c r="AB17">
        <v>457</v>
      </c>
      <c r="AC17">
        <v>1</v>
      </c>
      <c r="AD17">
        <v>2</v>
      </c>
      <c r="AE17">
        <v>2</v>
      </c>
      <c r="AF17">
        <v>30</v>
      </c>
      <c r="AG17">
        <v>372</v>
      </c>
      <c r="AH17">
        <v>0</v>
      </c>
      <c r="AI17">
        <v>299</v>
      </c>
      <c r="AJ17">
        <v>0</v>
      </c>
      <c r="AK17">
        <v>0</v>
      </c>
      <c r="AL17">
        <v>0</v>
      </c>
      <c r="AM17">
        <v>0</v>
      </c>
      <c r="AN17">
        <v>7</v>
      </c>
      <c r="AO17">
        <v>0</v>
      </c>
      <c r="AP17" s="2">
        <f t="shared" si="0"/>
        <v>2929</v>
      </c>
    </row>
    <row r="18" spans="1:42" x14ac:dyDescent="0.25">
      <c r="A18" s="1">
        <v>1770</v>
      </c>
      <c r="B18">
        <v>76</v>
      </c>
      <c r="C18">
        <v>168</v>
      </c>
      <c r="D18">
        <v>0</v>
      </c>
      <c r="E18">
        <v>69</v>
      </c>
      <c r="F18">
        <v>1</v>
      </c>
      <c r="G18">
        <v>31</v>
      </c>
      <c r="H18">
        <v>142</v>
      </c>
      <c r="I18">
        <v>0</v>
      </c>
      <c r="J18">
        <v>0</v>
      </c>
      <c r="K18">
        <v>0</v>
      </c>
      <c r="L18">
        <v>23</v>
      </c>
      <c r="M18">
        <v>289</v>
      </c>
      <c r="N18">
        <v>1</v>
      </c>
      <c r="O18">
        <v>0</v>
      </c>
      <c r="P18">
        <v>1</v>
      </c>
      <c r="Q18">
        <v>23</v>
      </c>
      <c r="R18">
        <v>327</v>
      </c>
      <c r="S18">
        <v>0</v>
      </c>
      <c r="T18">
        <v>0</v>
      </c>
      <c r="U18">
        <v>0</v>
      </c>
      <c r="V18">
        <v>4</v>
      </c>
      <c r="W18">
        <v>170</v>
      </c>
      <c r="X18">
        <v>0</v>
      </c>
      <c r="Y18">
        <v>151</v>
      </c>
      <c r="Z18">
        <v>0</v>
      </c>
      <c r="AA18">
        <v>4</v>
      </c>
      <c r="AB18">
        <v>374</v>
      </c>
      <c r="AC18">
        <v>1</v>
      </c>
      <c r="AD18">
        <v>14</v>
      </c>
      <c r="AE18">
        <v>1</v>
      </c>
      <c r="AF18">
        <v>13</v>
      </c>
      <c r="AG18">
        <v>294</v>
      </c>
      <c r="AH18">
        <v>0</v>
      </c>
      <c r="AI18">
        <v>247</v>
      </c>
      <c r="AJ18">
        <v>0</v>
      </c>
      <c r="AK18">
        <v>0</v>
      </c>
      <c r="AL18">
        <v>7</v>
      </c>
      <c r="AM18">
        <v>0</v>
      </c>
      <c r="AN18">
        <v>1</v>
      </c>
      <c r="AO18">
        <v>0</v>
      </c>
      <c r="AP18" s="2">
        <f t="shared" si="0"/>
        <v>2432</v>
      </c>
    </row>
    <row r="19" spans="1:42" x14ac:dyDescent="0.25">
      <c r="A19" s="1">
        <v>1780</v>
      </c>
      <c r="B19">
        <v>20</v>
      </c>
      <c r="C19">
        <v>127</v>
      </c>
      <c r="D19">
        <v>0</v>
      </c>
      <c r="E19">
        <v>89</v>
      </c>
      <c r="F19">
        <v>0</v>
      </c>
      <c r="G19">
        <v>5</v>
      </c>
      <c r="H19">
        <v>133</v>
      </c>
      <c r="I19">
        <v>0</v>
      </c>
      <c r="J19">
        <v>1</v>
      </c>
      <c r="K19">
        <v>0</v>
      </c>
      <c r="L19">
        <v>8</v>
      </c>
      <c r="M19">
        <v>225</v>
      </c>
      <c r="N19">
        <v>0</v>
      </c>
      <c r="O19">
        <v>0</v>
      </c>
      <c r="P19">
        <v>0</v>
      </c>
      <c r="Q19">
        <v>26</v>
      </c>
      <c r="R19">
        <v>274</v>
      </c>
      <c r="S19">
        <v>1</v>
      </c>
      <c r="T19">
        <v>0</v>
      </c>
      <c r="U19">
        <v>0</v>
      </c>
      <c r="V19">
        <v>0</v>
      </c>
      <c r="W19">
        <v>151</v>
      </c>
      <c r="X19">
        <v>0</v>
      </c>
      <c r="Y19">
        <v>198</v>
      </c>
      <c r="Z19">
        <v>0</v>
      </c>
      <c r="AA19">
        <v>2</v>
      </c>
      <c r="AB19">
        <v>421</v>
      </c>
      <c r="AC19">
        <v>10</v>
      </c>
      <c r="AD19">
        <v>9</v>
      </c>
      <c r="AE19">
        <v>0</v>
      </c>
      <c r="AF19">
        <v>7</v>
      </c>
      <c r="AG19">
        <v>364</v>
      </c>
      <c r="AH19">
        <v>2</v>
      </c>
      <c r="AI19">
        <v>329</v>
      </c>
      <c r="AJ19">
        <v>0</v>
      </c>
      <c r="AK19">
        <v>0</v>
      </c>
      <c r="AL19">
        <v>87</v>
      </c>
      <c r="AM19">
        <v>1</v>
      </c>
      <c r="AN19">
        <v>2</v>
      </c>
      <c r="AO19">
        <v>2</v>
      </c>
      <c r="AP19" s="2">
        <f t="shared" si="0"/>
        <v>2494</v>
      </c>
    </row>
    <row r="20" spans="1:42" x14ac:dyDescent="0.25">
      <c r="A20" s="1">
        <v>1790</v>
      </c>
      <c r="B20">
        <v>20</v>
      </c>
      <c r="C20">
        <v>71</v>
      </c>
      <c r="D20">
        <v>2</v>
      </c>
      <c r="E20">
        <v>74</v>
      </c>
      <c r="F20">
        <v>4</v>
      </c>
      <c r="G20">
        <v>49</v>
      </c>
      <c r="H20">
        <v>165</v>
      </c>
      <c r="I20">
        <v>0</v>
      </c>
      <c r="J20">
        <v>0</v>
      </c>
      <c r="K20">
        <v>0</v>
      </c>
      <c r="L20">
        <v>12</v>
      </c>
      <c r="M20">
        <v>127</v>
      </c>
      <c r="N20">
        <v>1</v>
      </c>
      <c r="O20">
        <v>0</v>
      </c>
      <c r="P20">
        <v>0</v>
      </c>
      <c r="Q20">
        <v>21</v>
      </c>
      <c r="R20">
        <v>368</v>
      </c>
      <c r="S20">
        <v>6</v>
      </c>
      <c r="T20">
        <v>2</v>
      </c>
      <c r="U20">
        <v>0</v>
      </c>
      <c r="V20">
        <v>0</v>
      </c>
      <c r="W20">
        <v>107</v>
      </c>
      <c r="X20">
        <v>0</v>
      </c>
      <c r="Y20">
        <v>262</v>
      </c>
      <c r="Z20">
        <v>0</v>
      </c>
      <c r="AA20">
        <v>0</v>
      </c>
      <c r="AB20">
        <v>503</v>
      </c>
      <c r="AC20">
        <v>6</v>
      </c>
      <c r="AD20">
        <v>24</v>
      </c>
      <c r="AE20">
        <v>1</v>
      </c>
      <c r="AF20">
        <v>2</v>
      </c>
      <c r="AG20">
        <v>474</v>
      </c>
      <c r="AH20">
        <v>5</v>
      </c>
      <c r="AI20">
        <v>501</v>
      </c>
      <c r="AJ20">
        <v>0</v>
      </c>
      <c r="AK20">
        <v>0</v>
      </c>
      <c r="AL20">
        <v>31</v>
      </c>
      <c r="AM20">
        <v>12</v>
      </c>
      <c r="AN20">
        <v>7</v>
      </c>
      <c r="AO20">
        <v>7</v>
      </c>
      <c r="AP20" s="2">
        <f t="shared" si="0"/>
        <v>2864</v>
      </c>
    </row>
    <row r="21" spans="1:42" x14ac:dyDescent="0.25">
      <c r="A21" s="1">
        <v>1800</v>
      </c>
      <c r="B21">
        <v>57</v>
      </c>
      <c r="C21">
        <v>75</v>
      </c>
      <c r="D21">
        <v>15</v>
      </c>
      <c r="E21">
        <v>79</v>
      </c>
      <c r="F21">
        <v>0</v>
      </c>
      <c r="G21">
        <v>85</v>
      </c>
      <c r="H21">
        <v>98</v>
      </c>
      <c r="I21">
        <v>3</v>
      </c>
      <c r="J21">
        <v>0</v>
      </c>
      <c r="K21">
        <v>15</v>
      </c>
      <c r="L21">
        <v>26</v>
      </c>
      <c r="M21">
        <v>118</v>
      </c>
      <c r="N21">
        <v>0</v>
      </c>
      <c r="O21">
        <v>3</v>
      </c>
      <c r="P21">
        <v>5</v>
      </c>
      <c r="Q21">
        <v>57</v>
      </c>
      <c r="R21">
        <v>234</v>
      </c>
      <c r="S21">
        <v>9</v>
      </c>
      <c r="T21">
        <v>4</v>
      </c>
      <c r="U21">
        <v>5</v>
      </c>
      <c r="V21">
        <v>5</v>
      </c>
      <c r="W21">
        <v>60</v>
      </c>
      <c r="X21">
        <v>5</v>
      </c>
      <c r="Y21">
        <v>260</v>
      </c>
      <c r="Z21">
        <v>0</v>
      </c>
      <c r="AA21">
        <v>16</v>
      </c>
      <c r="AB21">
        <v>375</v>
      </c>
      <c r="AC21">
        <v>5</v>
      </c>
      <c r="AD21">
        <v>93</v>
      </c>
      <c r="AE21">
        <v>2</v>
      </c>
      <c r="AF21">
        <v>107</v>
      </c>
      <c r="AG21">
        <v>257</v>
      </c>
      <c r="AH21">
        <v>28</v>
      </c>
      <c r="AI21">
        <v>470</v>
      </c>
      <c r="AJ21">
        <v>0</v>
      </c>
      <c r="AK21">
        <v>9</v>
      </c>
      <c r="AL21">
        <v>12</v>
      </c>
      <c r="AM21">
        <v>65</v>
      </c>
      <c r="AN21">
        <v>63</v>
      </c>
      <c r="AO21">
        <v>16</v>
      </c>
      <c r="AP21" s="2">
        <f t="shared" si="0"/>
        <v>2736</v>
      </c>
    </row>
    <row r="22" spans="1:42" x14ac:dyDescent="0.25">
      <c r="A22" s="1">
        <v>1810</v>
      </c>
      <c r="B22">
        <v>4</v>
      </c>
      <c r="C22">
        <v>91</v>
      </c>
      <c r="D22">
        <v>0</v>
      </c>
      <c r="E22">
        <v>51</v>
      </c>
      <c r="F22">
        <v>7</v>
      </c>
      <c r="G22">
        <v>1</v>
      </c>
      <c r="H22">
        <v>41</v>
      </c>
      <c r="I22">
        <v>0</v>
      </c>
      <c r="J22">
        <v>0</v>
      </c>
      <c r="K22">
        <v>21</v>
      </c>
      <c r="L22">
        <v>0</v>
      </c>
      <c r="M22">
        <v>12</v>
      </c>
      <c r="N22">
        <v>0</v>
      </c>
      <c r="O22">
        <v>0</v>
      </c>
      <c r="P22">
        <v>14</v>
      </c>
      <c r="Q22">
        <v>0</v>
      </c>
      <c r="R22">
        <v>0</v>
      </c>
      <c r="S22">
        <v>0</v>
      </c>
      <c r="T22">
        <v>6</v>
      </c>
      <c r="U22">
        <v>2</v>
      </c>
      <c r="V22">
        <v>0</v>
      </c>
      <c r="W22">
        <v>2</v>
      </c>
      <c r="X22">
        <v>0</v>
      </c>
      <c r="Y22">
        <v>202</v>
      </c>
      <c r="Z22">
        <v>29</v>
      </c>
      <c r="AA22">
        <v>3</v>
      </c>
      <c r="AB22">
        <v>200</v>
      </c>
      <c r="AC22">
        <v>0</v>
      </c>
      <c r="AD22">
        <v>106</v>
      </c>
      <c r="AE22">
        <v>22</v>
      </c>
      <c r="AF22">
        <v>1</v>
      </c>
      <c r="AG22">
        <v>194</v>
      </c>
      <c r="AH22">
        <v>0</v>
      </c>
      <c r="AI22">
        <v>848</v>
      </c>
      <c r="AJ22">
        <v>7</v>
      </c>
      <c r="AK22">
        <v>0</v>
      </c>
      <c r="AL22">
        <v>20</v>
      </c>
      <c r="AM22">
        <v>2</v>
      </c>
      <c r="AN22">
        <v>163</v>
      </c>
      <c r="AO22">
        <v>6</v>
      </c>
      <c r="AP22" s="2">
        <f t="shared" si="0"/>
        <v>2055</v>
      </c>
    </row>
    <row r="23" spans="1:42" x14ac:dyDescent="0.25">
      <c r="A23" s="1">
        <v>1820</v>
      </c>
      <c r="B23">
        <v>0</v>
      </c>
      <c r="C23">
        <v>33</v>
      </c>
      <c r="D23">
        <v>1</v>
      </c>
      <c r="E23">
        <v>31</v>
      </c>
      <c r="F23">
        <v>6</v>
      </c>
      <c r="G23">
        <v>0</v>
      </c>
      <c r="H23">
        <v>169</v>
      </c>
      <c r="I23">
        <v>2</v>
      </c>
      <c r="J23">
        <v>4</v>
      </c>
      <c r="K23">
        <v>17</v>
      </c>
      <c r="L23">
        <v>0</v>
      </c>
      <c r="M23">
        <v>34</v>
      </c>
      <c r="N23">
        <v>0</v>
      </c>
      <c r="O23">
        <v>0</v>
      </c>
      <c r="P23">
        <v>4</v>
      </c>
      <c r="Q23">
        <v>1</v>
      </c>
      <c r="R23">
        <v>3</v>
      </c>
      <c r="S23">
        <v>0</v>
      </c>
      <c r="T23">
        <v>3</v>
      </c>
      <c r="U23">
        <v>6</v>
      </c>
      <c r="V23">
        <v>1</v>
      </c>
      <c r="W23">
        <v>33</v>
      </c>
      <c r="X23">
        <v>0</v>
      </c>
      <c r="Y23">
        <v>64</v>
      </c>
      <c r="Z23">
        <v>56</v>
      </c>
      <c r="AA23">
        <v>0</v>
      </c>
      <c r="AB23">
        <v>364</v>
      </c>
      <c r="AC23">
        <v>1</v>
      </c>
      <c r="AD23">
        <v>12</v>
      </c>
      <c r="AE23">
        <v>64</v>
      </c>
      <c r="AF23">
        <v>0</v>
      </c>
      <c r="AG23">
        <v>16</v>
      </c>
      <c r="AH23">
        <v>4</v>
      </c>
      <c r="AI23">
        <v>1126</v>
      </c>
      <c r="AJ23">
        <v>2</v>
      </c>
      <c r="AK23">
        <v>0</v>
      </c>
      <c r="AL23">
        <v>9</v>
      </c>
      <c r="AM23">
        <v>0</v>
      </c>
      <c r="AN23">
        <v>224</v>
      </c>
      <c r="AO23">
        <v>0</v>
      </c>
      <c r="AP23" s="2">
        <f t="shared" si="0"/>
        <v>2290</v>
      </c>
    </row>
    <row r="24" spans="1:42" x14ac:dyDescent="0.25">
      <c r="A24" s="1">
        <v>1830</v>
      </c>
      <c r="B24">
        <v>0</v>
      </c>
      <c r="C24">
        <v>20</v>
      </c>
      <c r="D24">
        <v>0</v>
      </c>
      <c r="E24">
        <v>4</v>
      </c>
      <c r="F24">
        <v>0</v>
      </c>
      <c r="G24">
        <v>0</v>
      </c>
      <c r="H24">
        <v>124</v>
      </c>
      <c r="I24">
        <v>0</v>
      </c>
      <c r="J24">
        <v>0</v>
      </c>
      <c r="K24">
        <v>14</v>
      </c>
      <c r="L24">
        <v>0</v>
      </c>
      <c r="M24">
        <v>13</v>
      </c>
      <c r="N24">
        <v>0</v>
      </c>
      <c r="O24">
        <v>2</v>
      </c>
      <c r="P24">
        <v>2</v>
      </c>
      <c r="Q24">
        <v>0</v>
      </c>
      <c r="R24">
        <v>7</v>
      </c>
      <c r="S24">
        <v>0</v>
      </c>
      <c r="T24">
        <v>1</v>
      </c>
      <c r="U24">
        <v>1</v>
      </c>
      <c r="V24">
        <v>0</v>
      </c>
      <c r="W24">
        <v>110</v>
      </c>
      <c r="X24">
        <v>0</v>
      </c>
      <c r="Y24">
        <v>27</v>
      </c>
      <c r="Z24">
        <v>30</v>
      </c>
      <c r="AA24">
        <v>0</v>
      </c>
      <c r="AB24">
        <v>247</v>
      </c>
      <c r="AC24">
        <v>0</v>
      </c>
      <c r="AD24">
        <v>21</v>
      </c>
      <c r="AE24">
        <v>58</v>
      </c>
      <c r="AF24">
        <v>0</v>
      </c>
      <c r="AG24">
        <v>98</v>
      </c>
      <c r="AH24">
        <v>5</v>
      </c>
      <c r="AI24">
        <v>510</v>
      </c>
      <c r="AJ24">
        <v>13</v>
      </c>
      <c r="AK24">
        <v>0</v>
      </c>
      <c r="AL24">
        <v>53</v>
      </c>
      <c r="AM24">
        <v>0</v>
      </c>
      <c r="AN24">
        <v>96</v>
      </c>
      <c r="AO24">
        <v>5</v>
      </c>
      <c r="AP24" s="2">
        <f t="shared" si="0"/>
        <v>1461</v>
      </c>
    </row>
    <row r="25" spans="1:42" x14ac:dyDescent="0.25">
      <c r="A25" s="1">
        <v>1840</v>
      </c>
      <c r="B25">
        <v>0</v>
      </c>
      <c r="C25">
        <v>19</v>
      </c>
      <c r="D25">
        <v>0</v>
      </c>
      <c r="E25">
        <v>31</v>
      </c>
      <c r="F25">
        <v>0</v>
      </c>
      <c r="G25">
        <v>0</v>
      </c>
      <c r="H25">
        <v>63</v>
      </c>
      <c r="I25">
        <v>0</v>
      </c>
      <c r="J25">
        <v>10</v>
      </c>
      <c r="K25">
        <v>6</v>
      </c>
      <c r="L25">
        <v>0</v>
      </c>
      <c r="M25">
        <v>0</v>
      </c>
      <c r="N25">
        <v>0</v>
      </c>
      <c r="O25">
        <v>0</v>
      </c>
      <c r="P25">
        <v>0</v>
      </c>
      <c r="Q25">
        <v>0</v>
      </c>
      <c r="R25">
        <v>0</v>
      </c>
      <c r="S25">
        <v>0</v>
      </c>
      <c r="T25">
        <v>0</v>
      </c>
      <c r="U25">
        <v>0</v>
      </c>
      <c r="V25">
        <v>0</v>
      </c>
      <c r="W25">
        <v>35</v>
      </c>
      <c r="X25">
        <v>0</v>
      </c>
      <c r="Y25">
        <v>148</v>
      </c>
      <c r="Z25">
        <v>41</v>
      </c>
      <c r="AA25">
        <v>0</v>
      </c>
      <c r="AB25">
        <v>8</v>
      </c>
      <c r="AC25">
        <v>0</v>
      </c>
      <c r="AD25">
        <v>52</v>
      </c>
      <c r="AE25">
        <v>4</v>
      </c>
      <c r="AF25">
        <v>2</v>
      </c>
      <c r="AG25">
        <v>83</v>
      </c>
      <c r="AH25">
        <v>0</v>
      </c>
      <c r="AI25">
        <v>785</v>
      </c>
      <c r="AJ25">
        <v>97</v>
      </c>
      <c r="AK25">
        <v>0</v>
      </c>
      <c r="AL25">
        <v>3</v>
      </c>
      <c r="AM25">
        <v>0</v>
      </c>
      <c r="AN25">
        <v>78</v>
      </c>
      <c r="AO25">
        <v>4</v>
      </c>
      <c r="AP25" s="2">
        <f t="shared" si="0"/>
        <v>1469</v>
      </c>
    </row>
    <row r="26" spans="1:42" x14ac:dyDescent="0.25">
      <c r="A26" s="1">
        <v>1850</v>
      </c>
      <c r="B26">
        <v>0</v>
      </c>
      <c r="C26">
        <v>0</v>
      </c>
      <c r="D26">
        <v>0</v>
      </c>
      <c r="E26">
        <v>0</v>
      </c>
      <c r="F26">
        <v>0</v>
      </c>
      <c r="G26">
        <v>0</v>
      </c>
      <c r="H26">
        <v>7</v>
      </c>
      <c r="I26">
        <v>1</v>
      </c>
      <c r="J26">
        <v>1</v>
      </c>
      <c r="K26">
        <v>0</v>
      </c>
      <c r="L26">
        <v>0</v>
      </c>
      <c r="M26">
        <v>0</v>
      </c>
      <c r="N26">
        <v>0</v>
      </c>
      <c r="O26">
        <v>0</v>
      </c>
      <c r="P26">
        <v>0</v>
      </c>
      <c r="Q26">
        <v>0</v>
      </c>
      <c r="R26">
        <v>0</v>
      </c>
      <c r="S26">
        <v>0</v>
      </c>
      <c r="T26">
        <v>0</v>
      </c>
      <c r="U26">
        <v>0</v>
      </c>
      <c r="V26">
        <v>3</v>
      </c>
      <c r="W26">
        <v>44</v>
      </c>
      <c r="X26">
        <v>0</v>
      </c>
      <c r="Y26">
        <v>2</v>
      </c>
      <c r="Z26">
        <v>7</v>
      </c>
      <c r="AA26">
        <v>0</v>
      </c>
      <c r="AB26">
        <v>3</v>
      </c>
      <c r="AC26">
        <v>0</v>
      </c>
      <c r="AD26">
        <v>0</v>
      </c>
      <c r="AE26">
        <v>1</v>
      </c>
      <c r="AF26">
        <v>9</v>
      </c>
      <c r="AG26">
        <v>245</v>
      </c>
      <c r="AH26">
        <v>0</v>
      </c>
      <c r="AI26">
        <v>34</v>
      </c>
      <c r="AJ26">
        <v>10</v>
      </c>
      <c r="AK26">
        <v>0</v>
      </c>
      <c r="AL26">
        <v>37</v>
      </c>
      <c r="AM26">
        <v>0</v>
      </c>
      <c r="AN26">
        <v>4</v>
      </c>
      <c r="AO26">
        <v>3</v>
      </c>
      <c r="AP26" s="2">
        <f t="shared" si="0"/>
        <v>411</v>
      </c>
    </row>
    <row r="27" spans="1:42" x14ac:dyDescent="0.25">
      <c r="A27" s="1">
        <v>1860</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17</v>
      </c>
      <c r="X27">
        <v>0</v>
      </c>
      <c r="Y27">
        <v>0</v>
      </c>
      <c r="Z27">
        <v>0</v>
      </c>
      <c r="AA27">
        <v>0</v>
      </c>
      <c r="AB27">
        <v>0</v>
      </c>
      <c r="AC27">
        <v>0</v>
      </c>
      <c r="AD27">
        <v>0</v>
      </c>
      <c r="AE27">
        <v>0</v>
      </c>
      <c r="AF27">
        <v>0</v>
      </c>
      <c r="AG27">
        <v>69</v>
      </c>
      <c r="AH27">
        <v>0</v>
      </c>
      <c r="AI27">
        <v>0</v>
      </c>
      <c r="AJ27">
        <v>37</v>
      </c>
      <c r="AK27">
        <v>0</v>
      </c>
      <c r="AL27">
        <v>0</v>
      </c>
      <c r="AM27">
        <v>0</v>
      </c>
      <c r="AN27">
        <v>0</v>
      </c>
      <c r="AO27">
        <v>0</v>
      </c>
      <c r="AP27" s="2">
        <f t="shared" si="0"/>
        <v>123</v>
      </c>
    </row>
    <row r="28" spans="1:42" s="2" customFormat="1" x14ac:dyDescent="0.25">
      <c r="A28" s="2" t="s">
        <v>0</v>
      </c>
      <c r="B28" s="2">
        <f>SUM(B6:B27)</f>
        <v>590</v>
      </c>
      <c r="C28" s="2">
        <f t="shared" ref="C28:AO28" si="1">SUM(C6:C27)</f>
        <v>1559</v>
      </c>
      <c r="D28" s="2">
        <f t="shared" si="1"/>
        <v>70</v>
      </c>
      <c r="E28" s="2">
        <f t="shared" si="1"/>
        <v>557</v>
      </c>
      <c r="F28" s="2">
        <f t="shared" si="1"/>
        <v>20</v>
      </c>
      <c r="G28" s="2">
        <f t="shared" si="1"/>
        <v>265</v>
      </c>
      <c r="H28" s="2">
        <f t="shared" si="1"/>
        <v>1329</v>
      </c>
      <c r="I28" s="2">
        <f t="shared" si="1"/>
        <v>7</v>
      </c>
      <c r="J28" s="2">
        <f t="shared" si="1"/>
        <v>17</v>
      </c>
      <c r="K28" s="2">
        <f t="shared" si="1"/>
        <v>75</v>
      </c>
      <c r="L28" s="2">
        <f t="shared" si="1"/>
        <v>143</v>
      </c>
      <c r="M28" s="2">
        <f t="shared" si="1"/>
        <v>1633</v>
      </c>
      <c r="N28" s="2">
        <f t="shared" si="1"/>
        <v>12</v>
      </c>
      <c r="O28" s="2">
        <f t="shared" si="1"/>
        <v>22</v>
      </c>
      <c r="P28" s="2">
        <f t="shared" si="1"/>
        <v>28</v>
      </c>
      <c r="Q28" s="2">
        <f t="shared" si="1"/>
        <v>273</v>
      </c>
      <c r="R28" s="2">
        <f t="shared" si="1"/>
        <v>3561</v>
      </c>
      <c r="S28" s="2">
        <f t="shared" si="1"/>
        <v>45</v>
      </c>
      <c r="T28" s="2">
        <f t="shared" si="1"/>
        <v>206</v>
      </c>
      <c r="U28" s="2">
        <f t="shared" si="1"/>
        <v>16</v>
      </c>
      <c r="V28" s="2">
        <f t="shared" si="1"/>
        <v>43</v>
      </c>
      <c r="W28" s="2">
        <f t="shared" si="1"/>
        <v>2531</v>
      </c>
      <c r="X28" s="2">
        <f t="shared" si="1"/>
        <v>75</v>
      </c>
      <c r="Y28" s="2">
        <f t="shared" si="1"/>
        <v>3153</v>
      </c>
      <c r="Z28" s="2">
        <f t="shared" si="1"/>
        <v>166</v>
      </c>
      <c r="AA28" s="2">
        <f t="shared" si="1"/>
        <v>307</v>
      </c>
      <c r="AB28" s="2">
        <f t="shared" si="1"/>
        <v>4043</v>
      </c>
      <c r="AC28" s="2">
        <f t="shared" si="1"/>
        <v>41</v>
      </c>
      <c r="AD28" s="2">
        <f t="shared" si="1"/>
        <v>530</v>
      </c>
      <c r="AE28" s="2">
        <f t="shared" si="1"/>
        <v>156</v>
      </c>
      <c r="AF28" s="2">
        <f t="shared" si="1"/>
        <v>321</v>
      </c>
      <c r="AG28" s="2">
        <f t="shared" si="1"/>
        <v>3711</v>
      </c>
      <c r="AH28" s="2">
        <f t="shared" si="1"/>
        <v>161</v>
      </c>
      <c r="AI28" s="2">
        <f t="shared" si="1"/>
        <v>6339</v>
      </c>
      <c r="AJ28" s="2">
        <f t="shared" si="1"/>
        <v>169</v>
      </c>
      <c r="AK28" s="2">
        <f t="shared" si="1"/>
        <v>46</v>
      </c>
      <c r="AL28" s="2">
        <f t="shared" si="1"/>
        <v>332</v>
      </c>
      <c r="AM28" s="2">
        <f t="shared" si="1"/>
        <v>87</v>
      </c>
      <c r="AN28" s="2">
        <f t="shared" si="1"/>
        <v>661</v>
      </c>
      <c r="AO28" s="2">
        <f t="shared" si="1"/>
        <v>45</v>
      </c>
      <c r="AP28" s="3">
        <v>33345</v>
      </c>
    </row>
  </sheetData>
  <mergeCells count="1">
    <mergeCell ref="B1: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AB19-FB02-41DB-ACFD-6ABFB039B2F8}">
  <dimension ref="A1:AP28"/>
  <sheetViews>
    <sheetView tabSelected="1" workbookViewId="0">
      <pane xSplit="1" topLeftCell="B1" activePane="topRight" state="frozen"/>
      <selection pane="topRight" activeCell="I34" sqref="I34"/>
    </sheetView>
  </sheetViews>
  <sheetFormatPr defaultRowHeight="15" x14ac:dyDescent="0.25"/>
  <cols>
    <col min="1" max="1" width="9.140625" style="1"/>
    <col min="42" max="42" width="9.140625" style="2"/>
  </cols>
  <sheetData>
    <row r="1" spans="1:42" x14ac:dyDescent="0.25">
      <c r="A1" s="17"/>
      <c r="B1" s="100" t="s">
        <v>22</v>
      </c>
      <c r="C1" s="101"/>
      <c r="D1" s="101"/>
      <c r="E1" s="101"/>
      <c r="F1" s="101"/>
      <c r="G1" s="101"/>
    </row>
    <row r="2" spans="1:42" x14ac:dyDescent="0.25">
      <c r="A2" s="17"/>
      <c r="B2" s="101"/>
      <c r="C2" s="101"/>
      <c r="D2" s="101"/>
      <c r="E2" s="101"/>
      <c r="F2" s="101"/>
      <c r="G2" s="101"/>
    </row>
    <row r="3" spans="1:42" x14ac:dyDescent="0.25">
      <c r="A3" s="17"/>
      <c r="B3" s="101"/>
      <c r="C3" s="101"/>
      <c r="D3" s="101"/>
      <c r="E3" s="101"/>
      <c r="F3" s="101"/>
      <c r="G3" s="101"/>
    </row>
    <row r="4" spans="1:42" x14ac:dyDescent="0.25">
      <c r="A4" s="17"/>
      <c r="B4" s="101"/>
      <c r="C4" s="101"/>
      <c r="D4" s="101"/>
      <c r="E4" s="101"/>
      <c r="F4" s="101"/>
      <c r="G4" s="101"/>
    </row>
    <row r="5" spans="1:42" s="1" customFormat="1" x14ac:dyDescent="0.25">
      <c r="B5" s="1">
        <v>11</v>
      </c>
      <c r="C5" s="1">
        <v>12</v>
      </c>
      <c r="D5" s="1">
        <v>13</v>
      </c>
      <c r="E5" s="1">
        <v>14</v>
      </c>
      <c r="F5" s="1">
        <v>15</v>
      </c>
      <c r="G5" s="1">
        <v>21</v>
      </c>
      <c r="H5" s="1">
        <v>22</v>
      </c>
      <c r="I5" s="1">
        <v>23</v>
      </c>
      <c r="J5" s="1">
        <v>24</v>
      </c>
      <c r="K5" s="1">
        <v>25</v>
      </c>
      <c r="L5" s="1">
        <v>31</v>
      </c>
      <c r="M5" s="1">
        <v>32</v>
      </c>
      <c r="N5" s="1">
        <v>33</v>
      </c>
      <c r="O5" s="1">
        <v>34</v>
      </c>
      <c r="P5" s="1">
        <v>35</v>
      </c>
      <c r="Q5" s="1">
        <v>41</v>
      </c>
      <c r="R5" s="1">
        <v>42</v>
      </c>
      <c r="S5" s="1">
        <v>43</v>
      </c>
      <c r="T5" s="1">
        <v>44</v>
      </c>
      <c r="U5" s="1">
        <v>45</v>
      </c>
      <c r="V5" s="1">
        <v>51</v>
      </c>
      <c r="W5" s="1">
        <v>52</v>
      </c>
      <c r="X5" s="1">
        <v>53</v>
      </c>
      <c r="Y5" s="1">
        <v>54</v>
      </c>
      <c r="Z5" s="1">
        <v>55</v>
      </c>
      <c r="AA5" s="1">
        <v>61</v>
      </c>
      <c r="AB5" s="1">
        <v>62</v>
      </c>
      <c r="AC5" s="1">
        <v>63</v>
      </c>
      <c r="AD5" s="1">
        <v>64</v>
      </c>
      <c r="AE5" s="1">
        <v>65</v>
      </c>
      <c r="AF5" s="1">
        <v>71</v>
      </c>
      <c r="AG5" s="1">
        <v>72</v>
      </c>
      <c r="AH5" s="1">
        <v>73</v>
      </c>
      <c r="AI5" s="1">
        <v>74</v>
      </c>
      <c r="AJ5" s="1">
        <v>75</v>
      </c>
      <c r="AK5" s="1">
        <v>81</v>
      </c>
      <c r="AL5" s="1">
        <v>82</v>
      </c>
      <c r="AM5" s="1">
        <v>83</v>
      </c>
      <c r="AN5" s="1">
        <v>84</v>
      </c>
      <c r="AO5" s="1">
        <v>85</v>
      </c>
      <c r="AP5" s="2" t="s">
        <v>0</v>
      </c>
    </row>
    <row r="6" spans="1:42" x14ac:dyDescent="0.25">
      <c r="A6" s="1">
        <v>1650</v>
      </c>
      <c r="B6">
        <v>0</v>
      </c>
      <c r="C6">
        <v>0</v>
      </c>
      <c r="D6">
        <v>0</v>
      </c>
      <c r="E6">
        <v>0</v>
      </c>
      <c r="F6">
        <v>0</v>
      </c>
      <c r="G6">
        <v>0</v>
      </c>
      <c r="H6">
        <v>0</v>
      </c>
      <c r="I6">
        <v>0</v>
      </c>
      <c r="J6">
        <v>0</v>
      </c>
      <c r="K6">
        <v>0</v>
      </c>
      <c r="L6">
        <v>0</v>
      </c>
      <c r="M6">
        <v>0</v>
      </c>
      <c r="N6">
        <v>0</v>
      </c>
      <c r="O6">
        <v>0</v>
      </c>
      <c r="P6">
        <v>0</v>
      </c>
      <c r="Q6">
        <v>0</v>
      </c>
      <c r="R6">
        <v>0</v>
      </c>
      <c r="S6">
        <v>0</v>
      </c>
      <c r="T6">
        <v>0</v>
      </c>
      <c r="U6">
        <v>0</v>
      </c>
      <c r="V6">
        <v>0</v>
      </c>
      <c r="W6">
        <v>2</v>
      </c>
      <c r="X6">
        <v>0</v>
      </c>
      <c r="Y6">
        <v>0</v>
      </c>
      <c r="Z6">
        <v>0</v>
      </c>
      <c r="AA6">
        <v>0</v>
      </c>
      <c r="AB6">
        <v>1</v>
      </c>
      <c r="AC6">
        <v>0</v>
      </c>
      <c r="AD6">
        <v>0</v>
      </c>
      <c r="AE6">
        <v>0</v>
      </c>
      <c r="AF6">
        <v>0</v>
      </c>
      <c r="AG6">
        <v>1</v>
      </c>
      <c r="AH6">
        <v>0</v>
      </c>
      <c r="AI6">
        <v>2</v>
      </c>
      <c r="AJ6">
        <v>1</v>
      </c>
      <c r="AK6">
        <v>0</v>
      </c>
      <c r="AL6">
        <v>0</v>
      </c>
      <c r="AM6">
        <v>0</v>
      </c>
      <c r="AN6">
        <v>0</v>
      </c>
      <c r="AO6">
        <v>0</v>
      </c>
      <c r="AP6" s="2">
        <f>SUM(B6:AO6)</f>
        <v>7</v>
      </c>
    </row>
    <row r="7" spans="1:42" x14ac:dyDescent="0.25">
      <c r="A7" s="1">
        <v>1660</v>
      </c>
      <c r="B7">
        <v>0</v>
      </c>
      <c r="C7">
        <v>0</v>
      </c>
      <c r="D7">
        <v>0</v>
      </c>
      <c r="E7">
        <v>0</v>
      </c>
      <c r="F7">
        <v>0</v>
      </c>
      <c r="G7">
        <v>0</v>
      </c>
      <c r="H7">
        <v>0</v>
      </c>
      <c r="I7">
        <v>0</v>
      </c>
      <c r="J7">
        <v>0</v>
      </c>
      <c r="K7">
        <v>0</v>
      </c>
      <c r="L7">
        <v>0</v>
      </c>
      <c r="M7">
        <v>0</v>
      </c>
      <c r="N7">
        <v>0</v>
      </c>
      <c r="O7">
        <v>0</v>
      </c>
      <c r="P7">
        <v>0</v>
      </c>
      <c r="Q7">
        <v>0</v>
      </c>
      <c r="R7">
        <v>1</v>
      </c>
      <c r="S7">
        <v>0</v>
      </c>
      <c r="T7">
        <v>0</v>
      </c>
      <c r="U7">
        <v>0</v>
      </c>
      <c r="V7">
        <v>0</v>
      </c>
      <c r="W7">
        <v>8</v>
      </c>
      <c r="X7">
        <v>0</v>
      </c>
      <c r="Y7">
        <v>0</v>
      </c>
      <c r="Z7">
        <v>0</v>
      </c>
      <c r="AA7">
        <v>0</v>
      </c>
      <c r="AB7">
        <v>3</v>
      </c>
      <c r="AC7">
        <v>0</v>
      </c>
      <c r="AD7">
        <v>0</v>
      </c>
      <c r="AE7">
        <v>0</v>
      </c>
      <c r="AF7">
        <v>0</v>
      </c>
      <c r="AG7">
        <v>3</v>
      </c>
      <c r="AH7">
        <v>0</v>
      </c>
      <c r="AI7">
        <v>0</v>
      </c>
      <c r="AJ7">
        <v>0</v>
      </c>
      <c r="AK7">
        <v>0</v>
      </c>
      <c r="AL7">
        <v>0</v>
      </c>
      <c r="AM7">
        <v>0</v>
      </c>
      <c r="AN7">
        <v>0</v>
      </c>
      <c r="AO7">
        <v>0</v>
      </c>
      <c r="AP7" s="2">
        <f t="shared" ref="AP7:AP27" si="0">SUM(B7:AO7)</f>
        <v>15</v>
      </c>
    </row>
    <row r="8" spans="1:42" x14ac:dyDescent="0.25">
      <c r="A8" s="1">
        <v>1670</v>
      </c>
      <c r="B8">
        <v>1</v>
      </c>
      <c r="C8">
        <v>2</v>
      </c>
      <c r="D8">
        <v>0</v>
      </c>
      <c r="E8">
        <v>0</v>
      </c>
      <c r="F8">
        <v>0</v>
      </c>
      <c r="G8">
        <v>0</v>
      </c>
      <c r="H8">
        <v>0</v>
      </c>
      <c r="I8">
        <v>0</v>
      </c>
      <c r="J8">
        <v>0</v>
      </c>
      <c r="K8">
        <v>0</v>
      </c>
      <c r="L8">
        <v>0</v>
      </c>
      <c r="M8">
        <v>0</v>
      </c>
      <c r="N8">
        <v>0</v>
      </c>
      <c r="O8">
        <v>0</v>
      </c>
      <c r="P8">
        <v>0</v>
      </c>
      <c r="Q8">
        <v>1</v>
      </c>
      <c r="R8">
        <v>7</v>
      </c>
      <c r="S8">
        <v>0</v>
      </c>
      <c r="T8">
        <v>0</v>
      </c>
      <c r="U8">
        <v>0</v>
      </c>
      <c r="V8">
        <v>1</v>
      </c>
      <c r="W8">
        <v>9</v>
      </c>
      <c r="X8">
        <v>0</v>
      </c>
      <c r="Y8">
        <v>0</v>
      </c>
      <c r="Z8">
        <v>0</v>
      </c>
      <c r="AA8">
        <v>0</v>
      </c>
      <c r="AB8">
        <v>8</v>
      </c>
      <c r="AC8">
        <v>0</v>
      </c>
      <c r="AD8">
        <v>0</v>
      </c>
      <c r="AE8">
        <v>0</v>
      </c>
      <c r="AF8">
        <v>0</v>
      </c>
      <c r="AG8">
        <v>4</v>
      </c>
      <c r="AH8">
        <v>0</v>
      </c>
      <c r="AI8">
        <v>0</v>
      </c>
      <c r="AJ8">
        <v>0</v>
      </c>
      <c r="AK8">
        <v>0</v>
      </c>
      <c r="AL8">
        <v>0</v>
      </c>
      <c r="AM8">
        <v>0</v>
      </c>
      <c r="AN8">
        <v>0</v>
      </c>
      <c r="AO8">
        <v>0</v>
      </c>
      <c r="AP8" s="2">
        <f t="shared" si="0"/>
        <v>33</v>
      </c>
    </row>
    <row r="9" spans="1:42" x14ac:dyDescent="0.25">
      <c r="A9" s="1">
        <v>1680</v>
      </c>
      <c r="B9">
        <v>1</v>
      </c>
      <c r="C9">
        <v>20</v>
      </c>
      <c r="D9">
        <v>0</v>
      </c>
      <c r="E9">
        <v>0</v>
      </c>
      <c r="F9">
        <v>0</v>
      </c>
      <c r="G9">
        <v>0</v>
      </c>
      <c r="H9">
        <v>8</v>
      </c>
      <c r="I9">
        <v>0</v>
      </c>
      <c r="J9">
        <v>0</v>
      </c>
      <c r="K9">
        <v>0</v>
      </c>
      <c r="L9">
        <v>0</v>
      </c>
      <c r="M9">
        <v>0</v>
      </c>
      <c r="N9">
        <v>0</v>
      </c>
      <c r="O9">
        <v>0</v>
      </c>
      <c r="P9">
        <v>0</v>
      </c>
      <c r="Q9">
        <v>0</v>
      </c>
      <c r="R9">
        <v>7</v>
      </c>
      <c r="S9">
        <v>0</v>
      </c>
      <c r="T9">
        <v>0</v>
      </c>
      <c r="U9">
        <v>0</v>
      </c>
      <c r="V9">
        <v>0</v>
      </c>
      <c r="W9">
        <v>39</v>
      </c>
      <c r="X9">
        <v>0</v>
      </c>
      <c r="Y9">
        <v>0</v>
      </c>
      <c r="Z9">
        <v>0</v>
      </c>
      <c r="AA9">
        <v>0</v>
      </c>
      <c r="AB9">
        <v>17</v>
      </c>
      <c r="AC9">
        <v>0</v>
      </c>
      <c r="AD9">
        <v>0</v>
      </c>
      <c r="AE9">
        <v>0</v>
      </c>
      <c r="AF9">
        <v>0</v>
      </c>
      <c r="AG9">
        <v>11</v>
      </c>
      <c r="AH9">
        <v>0</v>
      </c>
      <c r="AI9">
        <v>0</v>
      </c>
      <c r="AJ9">
        <v>0</v>
      </c>
      <c r="AK9">
        <v>0</v>
      </c>
      <c r="AL9">
        <v>0</v>
      </c>
      <c r="AM9">
        <v>0</v>
      </c>
      <c r="AN9">
        <v>0</v>
      </c>
      <c r="AO9">
        <v>0</v>
      </c>
      <c r="AP9" s="2">
        <f t="shared" si="0"/>
        <v>103</v>
      </c>
    </row>
    <row r="10" spans="1:42" x14ac:dyDescent="0.25">
      <c r="A10" s="1">
        <v>1690</v>
      </c>
      <c r="B10">
        <v>0</v>
      </c>
      <c r="C10">
        <v>7</v>
      </c>
      <c r="D10">
        <v>0</v>
      </c>
      <c r="E10">
        <v>0</v>
      </c>
      <c r="F10">
        <v>0</v>
      </c>
      <c r="G10">
        <v>0</v>
      </c>
      <c r="H10">
        <v>3</v>
      </c>
      <c r="I10">
        <v>0</v>
      </c>
      <c r="J10">
        <v>0</v>
      </c>
      <c r="K10">
        <v>0</v>
      </c>
      <c r="L10">
        <v>0</v>
      </c>
      <c r="M10">
        <v>0</v>
      </c>
      <c r="N10">
        <v>0</v>
      </c>
      <c r="O10">
        <v>0</v>
      </c>
      <c r="P10">
        <v>0</v>
      </c>
      <c r="Q10">
        <v>0</v>
      </c>
      <c r="R10">
        <v>10</v>
      </c>
      <c r="S10">
        <v>1</v>
      </c>
      <c r="T10">
        <v>0</v>
      </c>
      <c r="U10">
        <v>0</v>
      </c>
      <c r="V10">
        <v>0</v>
      </c>
      <c r="W10">
        <v>21</v>
      </c>
      <c r="X10">
        <v>0</v>
      </c>
      <c r="Y10">
        <v>0</v>
      </c>
      <c r="Z10">
        <v>0</v>
      </c>
      <c r="AA10">
        <v>1</v>
      </c>
      <c r="AB10">
        <v>5</v>
      </c>
      <c r="AC10">
        <v>0</v>
      </c>
      <c r="AD10">
        <v>0</v>
      </c>
      <c r="AE10">
        <v>0</v>
      </c>
      <c r="AF10">
        <v>0</v>
      </c>
      <c r="AG10">
        <v>7</v>
      </c>
      <c r="AH10">
        <v>0</v>
      </c>
      <c r="AI10">
        <v>1</v>
      </c>
      <c r="AJ10">
        <v>0</v>
      </c>
      <c r="AK10">
        <v>0</v>
      </c>
      <c r="AL10">
        <v>0</v>
      </c>
      <c r="AM10">
        <v>0</v>
      </c>
      <c r="AN10">
        <v>0</v>
      </c>
      <c r="AO10">
        <v>0</v>
      </c>
      <c r="AP10" s="2">
        <f t="shared" si="0"/>
        <v>56</v>
      </c>
    </row>
    <row r="11" spans="1:42" x14ac:dyDescent="0.25">
      <c r="A11" s="1">
        <v>1700</v>
      </c>
      <c r="B11">
        <v>3</v>
      </c>
      <c r="C11">
        <v>3</v>
      </c>
      <c r="D11">
        <v>0</v>
      </c>
      <c r="E11">
        <v>0</v>
      </c>
      <c r="F11">
        <v>0</v>
      </c>
      <c r="G11">
        <v>0</v>
      </c>
      <c r="H11">
        <v>2</v>
      </c>
      <c r="I11">
        <v>0</v>
      </c>
      <c r="J11">
        <v>0</v>
      </c>
      <c r="K11">
        <v>0</v>
      </c>
      <c r="L11">
        <v>0</v>
      </c>
      <c r="M11">
        <v>0</v>
      </c>
      <c r="N11">
        <v>0</v>
      </c>
      <c r="O11">
        <v>0</v>
      </c>
      <c r="P11">
        <v>0</v>
      </c>
      <c r="Q11">
        <v>1</v>
      </c>
      <c r="R11">
        <v>38</v>
      </c>
      <c r="S11">
        <v>0</v>
      </c>
      <c r="T11">
        <v>0</v>
      </c>
      <c r="U11">
        <v>1</v>
      </c>
      <c r="V11">
        <v>0</v>
      </c>
      <c r="W11">
        <v>41</v>
      </c>
      <c r="X11">
        <v>5</v>
      </c>
      <c r="Y11">
        <v>0</v>
      </c>
      <c r="Z11">
        <v>0</v>
      </c>
      <c r="AA11">
        <v>1</v>
      </c>
      <c r="AB11">
        <v>1</v>
      </c>
      <c r="AC11">
        <v>0</v>
      </c>
      <c r="AD11">
        <v>0</v>
      </c>
      <c r="AE11">
        <v>0</v>
      </c>
      <c r="AF11">
        <v>0</v>
      </c>
      <c r="AG11">
        <v>6</v>
      </c>
      <c r="AH11">
        <v>3</v>
      </c>
      <c r="AI11">
        <v>0</v>
      </c>
      <c r="AJ11">
        <v>0</v>
      </c>
      <c r="AK11">
        <v>0</v>
      </c>
      <c r="AL11">
        <v>0</v>
      </c>
      <c r="AM11">
        <v>0</v>
      </c>
      <c r="AN11">
        <v>0</v>
      </c>
      <c r="AO11">
        <v>0</v>
      </c>
      <c r="AP11" s="2">
        <f t="shared" si="0"/>
        <v>105</v>
      </c>
    </row>
    <row r="12" spans="1:42" x14ac:dyDescent="0.25">
      <c r="A12" s="1">
        <v>1710</v>
      </c>
      <c r="B12">
        <v>2</v>
      </c>
      <c r="C12">
        <v>12</v>
      </c>
      <c r="D12">
        <v>0</v>
      </c>
      <c r="E12">
        <v>0</v>
      </c>
      <c r="F12">
        <v>0</v>
      </c>
      <c r="G12">
        <v>0</v>
      </c>
      <c r="H12">
        <v>1</v>
      </c>
      <c r="I12">
        <v>0</v>
      </c>
      <c r="J12">
        <v>0</v>
      </c>
      <c r="K12">
        <v>0</v>
      </c>
      <c r="L12">
        <v>0</v>
      </c>
      <c r="M12">
        <v>2</v>
      </c>
      <c r="N12">
        <v>1</v>
      </c>
      <c r="O12">
        <v>0</v>
      </c>
      <c r="P12">
        <v>0</v>
      </c>
      <c r="Q12">
        <v>1</v>
      </c>
      <c r="R12">
        <v>27</v>
      </c>
      <c r="S12">
        <v>2</v>
      </c>
      <c r="T12">
        <v>0</v>
      </c>
      <c r="U12">
        <v>0</v>
      </c>
      <c r="V12">
        <v>2</v>
      </c>
      <c r="W12">
        <v>73</v>
      </c>
      <c r="X12">
        <v>3</v>
      </c>
      <c r="Y12">
        <v>1</v>
      </c>
      <c r="Z12">
        <v>0</v>
      </c>
      <c r="AA12">
        <v>2</v>
      </c>
      <c r="AB12">
        <v>16</v>
      </c>
      <c r="AC12">
        <v>0</v>
      </c>
      <c r="AD12">
        <v>0</v>
      </c>
      <c r="AE12">
        <v>0</v>
      </c>
      <c r="AF12">
        <v>0</v>
      </c>
      <c r="AG12">
        <v>5</v>
      </c>
      <c r="AH12">
        <v>3</v>
      </c>
      <c r="AI12">
        <v>0</v>
      </c>
      <c r="AJ12">
        <v>0</v>
      </c>
      <c r="AK12">
        <v>0</v>
      </c>
      <c r="AL12">
        <v>1</v>
      </c>
      <c r="AM12">
        <v>0</v>
      </c>
      <c r="AN12">
        <v>0</v>
      </c>
      <c r="AO12">
        <v>0</v>
      </c>
      <c r="AP12" s="2">
        <f t="shared" si="0"/>
        <v>154</v>
      </c>
    </row>
    <row r="13" spans="1:42" x14ac:dyDescent="0.25">
      <c r="A13" s="1">
        <v>1720</v>
      </c>
      <c r="B13">
        <v>17</v>
      </c>
      <c r="C13">
        <v>21</v>
      </c>
      <c r="D13">
        <v>0</v>
      </c>
      <c r="E13">
        <v>0</v>
      </c>
      <c r="F13">
        <v>0</v>
      </c>
      <c r="G13">
        <v>0</v>
      </c>
      <c r="H13">
        <v>1</v>
      </c>
      <c r="I13">
        <v>0</v>
      </c>
      <c r="J13">
        <v>0</v>
      </c>
      <c r="K13">
        <v>0</v>
      </c>
      <c r="L13">
        <v>0</v>
      </c>
      <c r="M13">
        <v>3</v>
      </c>
      <c r="N13">
        <v>0</v>
      </c>
      <c r="O13">
        <v>0</v>
      </c>
      <c r="P13">
        <v>0</v>
      </c>
      <c r="Q13">
        <v>1</v>
      </c>
      <c r="R13">
        <v>28</v>
      </c>
      <c r="S13">
        <v>0</v>
      </c>
      <c r="T13">
        <v>0</v>
      </c>
      <c r="U13">
        <v>0</v>
      </c>
      <c r="V13">
        <v>1</v>
      </c>
      <c r="W13">
        <v>61</v>
      </c>
      <c r="X13">
        <v>0</v>
      </c>
      <c r="Y13">
        <v>2</v>
      </c>
      <c r="Z13">
        <v>0</v>
      </c>
      <c r="AA13">
        <v>0</v>
      </c>
      <c r="AB13">
        <v>1</v>
      </c>
      <c r="AC13">
        <v>0</v>
      </c>
      <c r="AD13">
        <v>0</v>
      </c>
      <c r="AE13">
        <v>0</v>
      </c>
      <c r="AF13">
        <v>1</v>
      </c>
      <c r="AG13">
        <v>23</v>
      </c>
      <c r="AH13">
        <v>1</v>
      </c>
      <c r="AI13">
        <v>2</v>
      </c>
      <c r="AJ13">
        <v>0</v>
      </c>
      <c r="AK13">
        <v>1</v>
      </c>
      <c r="AL13">
        <v>0</v>
      </c>
      <c r="AM13">
        <v>2</v>
      </c>
      <c r="AN13">
        <v>0</v>
      </c>
      <c r="AO13">
        <v>0</v>
      </c>
      <c r="AP13" s="2">
        <f t="shared" si="0"/>
        <v>166</v>
      </c>
    </row>
    <row r="14" spans="1:42" x14ac:dyDescent="0.25">
      <c r="A14" s="1">
        <v>1730</v>
      </c>
      <c r="B14">
        <v>2</v>
      </c>
      <c r="C14">
        <v>24</v>
      </c>
      <c r="D14">
        <v>0</v>
      </c>
      <c r="E14">
        <v>0</v>
      </c>
      <c r="F14">
        <v>0</v>
      </c>
      <c r="G14">
        <v>0</v>
      </c>
      <c r="H14">
        <v>0</v>
      </c>
      <c r="I14">
        <v>0</v>
      </c>
      <c r="J14">
        <v>0</v>
      </c>
      <c r="K14">
        <v>0</v>
      </c>
      <c r="L14">
        <v>0</v>
      </c>
      <c r="M14">
        <v>1</v>
      </c>
      <c r="N14">
        <v>0</v>
      </c>
      <c r="O14">
        <v>0</v>
      </c>
      <c r="P14">
        <v>0</v>
      </c>
      <c r="Q14">
        <v>0</v>
      </c>
      <c r="R14">
        <v>17</v>
      </c>
      <c r="S14">
        <v>0</v>
      </c>
      <c r="T14">
        <v>0</v>
      </c>
      <c r="U14">
        <v>0</v>
      </c>
      <c r="V14">
        <v>0</v>
      </c>
      <c r="W14">
        <v>34</v>
      </c>
      <c r="X14">
        <v>0</v>
      </c>
      <c r="Y14">
        <v>0</v>
      </c>
      <c r="Z14">
        <v>0</v>
      </c>
      <c r="AA14">
        <v>1</v>
      </c>
      <c r="AB14">
        <v>1</v>
      </c>
      <c r="AC14">
        <v>0</v>
      </c>
      <c r="AD14">
        <v>0</v>
      </c>
      <c r="AE14">
        <v>0</v>
      </c>
      <c r="AF14">
        <v>1</v>
      </c>
      <c r="AG14">
        <v>12</v>
      </c>
      <c r="AH14">
        <v>1</v>
      </c>
      <c r="AI14">
        <v>26</v>
      </c>
      <c r="AJ14">
        <v>0</v>
      </c>
      <c r="AK14">
        <v>0</v>
      </c>
      <c r="AL14">
        <v>1</v>
      </c>
      <c r="AM14">
        <v>0</v>
      </c>
      <c r="AN14">
        <v>0</v>
      </c>
      <c r="AO14">
        <v>0</v>
      </c>
      <c r="AP14" s="2">
        <f t="shared" si="0"/>
        <v>121</v>
      </c>
    </row>
    <row r="15" spans="1:42" x14ac:dyDescent="0.25">
      <c r="A15" s="1">
        <v>1740</v>
      </c>
      <c r="B15">
        <v>1</v>
      </c>
      <c r="C15">
        <v>7</v>
      </c>
      <c r="D15">
        <v>0</v>
      </c>
      <c r="E15">
        <v>2</v>
      </c>
      <c r="F15">
        <v>0</v>
      </c>
      <c r="G15">
        <v>0</v>
      </c>
      <c r="H15">
        <v>0</v>
      </c>
      <c r="I15">
        <v>0</v>
      </c>
      <c r="J15">
        <v>0</v>
      </c>
      <c r="K15">
        <v>0</v>
      </c>
      <c r="L15">
        <v>0</v>
      </c>
      <c r="M15">
        <v>5</v>
      </c>
      <c r="N15">
        <v>0</v>
      </c>
      <c r="O15">
        <v>0</v>
      </c>
      <c r="P15">
        <v>0</v>
      </c>
      <c r="Q15">
        <v>1</v>
      </c>
      <c r="R15">
        <v>20</v>
      </c>
      <c r="S15">
        <v>0</v>
      </c>
      <c r="T15">
        <v>0</v>
      </c>
      <c r="U15">
        <v>0</v>
      </c>
      <c r="V15">
        <v>0</v>
      </c>
      <c r="W15">
        <v>24</v>
      </c>
      <c r="X15">
        <v>0</v>
      </c>
      <c r="Y15">
        <v>0</v>
      </c>
      <c r="Z15">
        <v>0</v>
      </c>
      <c r="AA15">
        <v>1</v>
      </c>
      <c r="AB15">
        <v>2</v>
      </c>
      <c r="AC15">
        <v>0</v>
      </c>
      <c r="AD15">
        <v>0</v>
      </c>
      <c r="AE15">
        <v>1</v>
      </c>
      <c r="AF15">
        <v>0</v>
      </c>
      <c r="AG15">
        <v>22</v>
      </c>
      <c r="AH15">
        <v>0</v>
      </c>
      <c r="AI15">
        <v>32</v>
      </c>
      <c r="AJ15">
        <v>0</v>
      </c>
      <c r="AK15">
        <v>0</v>
      </c>
      <c r="AL15">
        <v>0</v>
      </c>
      <c r="AM15">
        <v>0</v>
      </c>
      <c r="AN15">
        <v>0</v>
      </c>
      <c r="AO15">
        <v>0</v>
      </c>
      <c r="AP15" s="2">
        <f t="shared" si="0"/>
        <v>118</v>
      </c>
    </row>
    <row r="16" spans="1:42" x14ac:dyDescent="0.25">
      <c r="A16" s="1">
        <v>1750</v>
      </c>
      <c r="B16">
        <v>19</v>
      </c>
      <c r="C16">
        <v>20</v>
      </c>
      <c r="D16">
        <v>0</v>
      </c>
      <c r="E16">
        <v>8</v>
      </c>
      <c r="F16">
        <v>0</v>
      </c>
      <c r="G16">
        <v>2</v>
      </c>
      <c r="H16">
        <v>6</v>
      </c>
      <c r="I16">
        <v>0</v>
      </c>
      <c r="J16">
        <v>0</v>
      </c>
      <c r="K16">
        <v>0</v>
      </c>
      <c r="L16">
        <v>1</v>
      </c>
      <c r="M16">
        <v>18</v>
      </c>
      <c r="N16">
        <v>0</v>
      </c>
      <c r="O16">
        <v>0</v>
      </c>
      <c r="P16">
        <v>0</v>
      </c>
      <c r="Q16">
        <v>5</v>
      </c>
      <c r="R16">
        <v>50</v>
      </c>
      <c r="S16">
        <v>0</v>
      </c>
      <c r="T16">
        <v>0</v>
      </c>
      <c r="U16">
        <v>0</v>
      </c>
      <c r="V16">
        <v>1</v>
      </c>
      <c r="W16">
        <v>36</v>
      </c>
      <c r="X16">
        <v>0</v>
      </c>
      <c r="Y16">
        <v>7</v>
      </c>
      <c r="Z16">
        <v>0</v>
      </c>
      <c r="AA16">
        <v>5</v>
      </c>
      <c r="AB16">
        <v>6</v>
      </c>
      <c r="AC16">
        <v>0</v>
      </c>
      <c r="AD16">
        <v>0</v>
      </c>
      <c r="AE16">
        <v>0</v>
      </c>
      <c r="AF16">
        <v>1</v>
      </c>
      <c r="AG16">
        <v>35</v>
      </c>
      <c r="AH16">
        <v>1</v>
      </c>
      <c r="AI16">
        <v>14</v>
      </c>
      <c r="AJ16">
        <v>0</v>
      </c>
      <c r="AK16">
        <v>0</v>
      </c>
      <c r="AL16">
        <v>0</v>
      </c>
      <c r="AM16">
        <v>0</v>
      </c>
      <c r="AN16">
        <v>0</v>
      </c>
      <c r="AO16">
        <v>0</v>
      </c>
      <c r="AP16" s="2">
        <f t="shared" si="0"/>
        <v>235</v>
      </c>
    </row>
    <row r="17" spans="1:42" x14ac:dyDescent="0.25">
      <c r="A17" s="1">
        <v>1760</v>
      </c>
      <c r="B17">
        <v>8</v>
      </c>
      <c r="C17">
        <v>16</v>
      </c>
      <c r="D17">
        <v>0</v>
      </c>
      <c r="E17">
        <v>16</v>
      </c>
      <c r="F17">
        <v>0</v>
      </c>
      <c r="G17">
        <v>2</v>
      </c>
      <c r="H17">
        <v>17</v>
      </c>
      <c r="I17">
        <v>0</v>
      </c>
      <c r="J17">
        <v>0</v>
      </c>
      <c r="K17">
        <v>0</v>
      </c>
      <c r="L17">
        <v>1</v>
      </c>
      <c r="M17">
        <v>36</v>
      </c>
      <c r="N17">
        <v>0</v>
      </c>
      <c r="O17">
        <v>0</v>
      </c>
      <c r="P17">
        <v>0</v>
      </c>
      <c r="Q17">
        <v>9</v>
      </c>
      <c r="R17">
        <v>87</v>
      </c>
      <c r="S17">
        <v>0</v>
      </c>
      <c r="T17">
        <v>0</v>
      </c>
      <c r="U17">
        <v>0</v>
      </c>
      <c r="V17">
        <v>1</v>
      </c>
      <c r="W17">
        <v>62</v>
      </c>
      <c r="X17">
        <v>0</v>
      </c>
      <c r="Y17">
        <v>8</v>
      </c>
      <c r="Z17">
        <v>0</v>
      </c>
      <c r="AA17">
        <v>1</v>
      </c>
      <c r="AB17">
        <v>50</v>
      </c>
      <c r="AC17">
        <v>0</v>
      </c>
      <c r="AD17">
        <v>0</v>
      </c>
      <c r="AE17">
        <v>0</v>
      </c>
      <c r="AF17">
        <v>2</v>
      </c>
      <c r="AG17">
        <v>113</v>
      </c>
      <c r="AH17">
        <v>0</v>
      </c>
      <c r="AI17">
        <v>29</v>
      </c>
      <c r="AJ17">
        <v>0</v>
      </c>
      <c r="AK17">
        <v>0</v>
      </c>
      <c r="AL17">
        <v>0</v>
      </c>
      <c r="AM17">
        <v>0</v>
      </c>
      <c r="AN17">
        <v>0</v>
      </c>
      <c r="AO17">
        <v>0</v>
      </c>
      <c r="AP17" s="2">
        <f t="shared" si="0"/>
        <v>458</v>
      </c>
    </row>
    <row r="18" spans="1:42" x14ac:dyDescent="0.25">
      <c r="A18" s="1">
        <v>1770</v>
      </c>
      <c r="B18">
        <v>2</v>
      </c>
      <c r="C18">
        <v>6</v>
      </c>
      <c r="D18">
        <v>0</v>
      </c>
      <c r="E18">
        <v>16</v>
      </c>
      <c r="F18">
        <v>0</v>
      </c>
      <c r="G18">
        <v>0</v>
      </c>
      <c r="H18">
        <v>4</v>
      </c>
      <c r="I18">
        <v>0</v>
      </c>
      <c r="J18">
        <v>0</v>
      </c>
      <c r="K18">
        <v>0</v>
      </c>
      <c r="L18">
        <v>0</v>
      </c>
      <c r="M18">
        <v>13</v>
      </c>
      <c r="N18">
        <v>0</v>
      </c>
      <c r="O18">
        <v>0</v>
      </c>
      <c r="P18">
        <v>0</v>
      </c>
      <c r="Q18">
        <v>4</v>
      </c>
      <c r="R18">
        <v>32</v>
      </c>
      <c r="S18">
        <v>0</v>
      </c>
      <c r="T18">
        <v>0</v>
      </c>
      <c r="U18">
        <v>0</v>
      </c>
      <c r="V18">
        <v>1</v>
      </c>
      <c r="W18">
        <v>36</v>
      </c>
      <c r="X18">
        <v>0</v>
      </c>
      <c r="Y18">
        <v>4</v>
      </c>
      <c r="Z18">
        <v>0</v>
      </c>
      <c r="AA18">
        <v>0</v>
      </c>
      <c r="AB18">
        <v>16</v>
      </c>
      <c r="AC18">
        <v>0</v>
      </c>
      <c r="AD18">
        <v>0</v>
      </c>
      <c r="AE18">
        <v>1</v>
      </c>
      <c r="AF18">
        <v>0</v>
      </c>
      <c r="AG18">
        <v>69</v>
      </c>
      <c r="AH18">
        <v>0</v>
      </c>
      <c r="AI18">
        <v>17</v>
      </c>
      <c r="AJ18">
        <v>0</v>
      </c>
      <c r="AK18">
        <v>0</v>
      </c>
      <c r="AL18">
        <v>0</v>
      </c>
      <c r="AM18">
        <v>0</v>
      </c>
      <c r="AN18">
        <v>0</v>
      </c>
      <c r="AO18">
        <v>0</v>
      </c>
      <c r="AP18" s="2">
        <f t="shared" si="0"/>
        <v>221</v>
      </c>
    </row>
    <row r="19" spans="1:42" x14ac:dyDescent="0.25">
      <c r="A19" s="1">
        <v>1780</v>
      </c>
      <c r="B19">
        <v>0</v>
      </c>
      <c r="C19">
        <v>27</v>
      </c>
      <c r="D19">
        <v>0</v>
      </c>
      <c r="E19">
        <v>11</v>
      </c>
      <c r="F19">
        <v>0</v>
      </c>
      <c r="G19">
        <v>0</v>
      </c>
      <c r="H19">
        <v>19</v>
      </c>
      <c r="I19">
        <v>0</v>
      </c>
      <c r="J19">
        <v>0</v>
      </c>
      <c r="K19">
        <v>0</v>
      </c>
      <c r="L19">
        <v>0</v>
      </c>
      <c r="M19">
        <v>17</v>
      </c>
      <c r="N19">
        <v>0</v>
      </c>
      <c r="O19">
        <v>0</v>
      </c>
      <c r="P19">
        <v>0</v>
      </c>
      <c r="Q19">
        <v>7</v>
      </c>
      <c r="R19">
        <v>109</v>
      </c>
      <c r="S19">
        <v>1</v>
      </c>
      <c r="T19">
        <v>0</v>
      </c>
      <c r="U19">
        <v>0</v>
      </c>
      <c r="V19">
        <v>0</v>
      </c>
      <c r="W19">
        <v>46</v>
      </c>
      <c r="X19">
        <v>0</v>
      </c>
      <c r="Y19">
        <v>19</v>
      </c>
      <c r="Z19">
        <v>0</v>
      </c>
      <c r="AA19">
        <v>0</v>
      </c>
      <c r="AB19">
        <v>66</v>
      </c>
      <c r="AC19">
        <v>7</v>
      </c>
      <c r="AD19">
        <v>0</v>
      </c>
      <c r="AE19">
        <v>0</v>
      </c>
      <c r="AF19">
        <v>1</v>
      </c>
      <c r="AG19">
        <v>68</v>
      </c>
      <c r="AH19">
        <v>0</v>
      </c>
      <c r="AI19">
        <v>25</v>
      </c>
      <c r="AJ19">
        <v>0</v>
      </c>
      <c r="AK19">
        <v>0</v>
      </c>
      <c r="AL19">
        <v>5</v>
      </c>
      <c r="AM19">
        <v>0</v>
      </c>
      <c r="AN19">
        <v>0</v>
      </c>
      <c r="AO19">
        <v>0</v>
      </c>
      <c r="AP19" s="2">
        <f t="shared" si="0"/>
        <v>428</v>
      </c>
    </row>
    <row r="20" spans="1:42" x14ac:dyDescent="0.25">
      <c r="A20" s="1">
        <v>1790</v>
      </c>
      <c r="B20">
        <v>4</v>
      </c>
      <c r="C20">
        <v>8</v>
      </c>
      <c r="D20">
        <v>1</v>
      </c>
      <c r="E20">
        <v>18</v>
      </c>
      <c r="F20">
        <v>0</v>
      </c>
      <c r="G20">
        <v>3</v>
      </c>
      <c r="H20">
        <v>35</v>
      </c>
      <c r="I20">
        <v>0</v>
      </c>
      <c r="J20">
        <v>0</v>
      </c>
      <c r="K20">
        <v>0</v>
      </c>
      <c r="L20">
        <v>2</v>
      </c>
      <c r="M20">
        <v>20</v>
      </c>
      <c r="N20">
        <v>0</v>
      </c>
      <c r="O20">
        <v>0</v>
      </c>
      <c r="P20">
        <v>0</v>
      </c>
      <c r="Q20">
        <v>3</v>
      </c>
      <c r="R20">
        <v>54</v>
      </c>
      <c r="S20">
        <v>1</v>
      </c>
      <c r="T20">
        <v>0</v>
      </c>
      <c r="U20">
        <v>0</v>
      </c>
      <c r="V20">
        <v>0</v>
      </c>
      <c r="W20">
        <v>20</v>
      </c>
      <c r="X20">
        <v>0</v>
      </c>
      <c r="Y20">
        <v>2</v>
      </c>
      <c r="Z20">
        <v>0</v>
      </c>
      <c r="AA20">
        <v>0</v>
      </c>
      <c r="AB20">
        <v>114</v>
      </c>
      <c r="AC20">
        <v>1</v>
      </c>
      <c r="AD20">
        <v>0</v>
      </c>
      <c r="AE20">
        <v>0</v>
      </c>
      <c r="AF20">
        <v>1</v>
      </c>
      <c r="AG20">
        <v>86</v>
      </c>
      <c r="AH20">
        <v>3</v>
      </c>
      <c r="AI20">
        <v>125</v>
      </c>
      <c r="AJ20">
        <v>0</v>
      </c>
      <c r="AK20">
        <v>0</v>
      </c>
      <c r="AL20">
        <v>3</v>
      </c>
      <c r="AM20">
        <v>6</v>
      </c>
      <c r="AN20">
        <v>2</v>
      </c>
      <c r="AO20">
        <v>0</v>
      </c>
      <c r="AP20" s="2">
        <f t="shared" si="0"/>
        <v>512</v>
      </c>
    </row>
    <row r="21" spans="1:42" x14ac:dyDescent="0.25">
      <c r="A21" s="1">
        <v>1800</v>
      </c>
      <c r="B21">
        <v>7</v>
      </c>
      <c r="C21">
        <v>2</v>
      </c>
      <c r="D21">
        <v>6</v>
      </c>
      <c r="E21">
        <v>0</v>
      </c>
      <c r="F21">
        <v>0</v>
      </c>
      <c r="G21">
        <v>16</v>
      </c>
      <c r="H21">
        <v>6</v>
      </c>
      <c r="I21">
        <v>2</v>
      </c>
      <c r="J21">
        <v>0</v>
      </c>
      <c r="K21">
        <v>0</v>
      </c>
      <c r="L21">
        <v>8</v>
      </c>
      <c r="M21">
        <v>1</v>
      </c>
      <c r="N21">
        <v>0</v>
      </c>
      <c r="O21">
        <v>0</v>
      </c>
      <c r="P21">
        <v>0</v>
      </c>
      <c r="Q21">
        <v>25</v>
      </c>
      <c r="R21">
        <v>7</v>
      </c>
      <c r="S21">
        <v>4</v>
      </c>
      <c r="T21">
        <v>0</v>
      </c>
      <c r="U21">
        <v>0</v>
      </c>
      <c r="V21">
        <v>0</v>
      </c>
      <c r="W21">
        <v>0</v>
      </c>
      <c r="X21">
        <v>1</v>
      </c>
      <c r="Y21">
        <v>22</v>
      </c>
      <c r="Z21">
        <v>0</v>
      </c>
      <c r="AA21">
        <v>0</v>
      </c>
      <c r="AB21">
        <v>3</v>
      </c>
      <c r="AC21">
        <v>1</v>
      </c>
      <c r="AD21">
        <v>6</v>
      </c>
      <c r="AE21">
        <v>0</v>
      </c>
      <c r="AF21">
        <v>3</v>
      </c>
      <c r="AG21">
        <v>3</v>
      </c>
      <c r="AH21">
        <v>13</v>
      </c>
      <c r="AI21">
        <v>225</v>
      </c>
      <c r="AJ21">
        <v>0</v>
      </c>
      <c r="AK21">
        <v>1</v>
      </c>
      <c r="AL21">
        <v>3</v>
      </c>
      <c r="AM21">
        <v>31</v>
      </c>
      <c r="AN21">
        <v>9</v>
      </c>
      <c r="AO21">
        <v>0</v>
      </c>
      <c r="AP21" s="2">
        <f t="shared" si="0"/>
        <v>405</v>
      </c>
    </row>
    <row r="22" spans="1:42" x14ac:dyDescent="0.25">
      <c r="A22" s="1">
        <v>1810</v>
      </c>
      <c r="B22">
        <v>0</v>
      </c>
      <c r="C22">
        <v>1</v>
      </c>
      <c r="D22">
        <v>0</v>
      </c>
      <c r="E22">
        <v>1</v>
      </c>
      <c r="F22">
        <v>2</v>
      </c>
      <c r="G22">
        <v>0</v>
      </c>
      <c r="H22">
        <v>0</v>
      </c>
      <c r="I22">
        <v>0</v>
      </c>
      <c r="J22">
        <v>0</v>
      </c>
      <c r="K22">
        <v>3</v>
      </c>
      <c r="L22">
        <v>0</v>
      </c>
      <c r="M22">
        <v>0</v>
      </c>
      <c r="N22">
        <v>0</v>
      </c>
      <c r="O22">
        <v>0</v>
      </c>
      <c r="P22">
        <v>1</v>
      </c>
      <c r="Q22">
        <v>0</v>
      </c>
      <c r="R22">
        <v>0</v>
      </c>
      <c r="S22">
        <v>0</v>
      </c>
      <c r="T22">
        <v>3</v>
      </c>
      <c r="U22">
        <v>0</v>
      </c>
      <c r="V22">
        <v>0</v>
      </c>
      <c r="W22">
        <v>0</v>
      </c>
      <c r="X22">
        <v>0</v>
      </c>
      <c r="Y22">
        <v>54</v>
      </c>
      <c r="Z22">
        <v>3</v>
      </c>
      <c r="AA22">
        <v>1</v>
      </c>
      <c r="AB22">
        <v>6</v>
      </c>
      <c r="AC22">
        <v>0</v>
      </c>
      <c r="AD22">
        <v>16</v>
      </c>
      <c r="AE22">
        <v>6</v>
      </c>
      <c r="AF22">
        <v>1</v>
      </c>
      <c r="AG22">
        <v>3</v>
      </c>
      <c r="AH22">
        <v>0</v>
      </c>
      <c r="AI22">
        <v>271</v>
      </c>
      <c r="AJ22">
        <v>1</v>
      </c>
      <c r="AK22">
        <v>0</v>
      </c>
      <c r="AL22">
        <v>2</v>
      </c>
      <c r="AM22">
        <v>1</v>
      </c>
      <c r="AN22">
        <v>47</v>
      </c>
      <c r="AO22">
        <v>2</v>
      </c>
      <c r="AP22" s="2">
        <f t="shared" si="0"/>
        <v>425</v>
      </c>
    </row>
    <row r="23" spans="1:42" x14ac:dyDescent="0.25">
      <c r="A23" s="1">
        <v>1820</v>
      </c>
      <c r="B23">
        <v>0</v>
      </c>
      <c r="C23">
        <v>0</v>
      </c>
      <c r="D23">
        <v>0</v>
      </c>
      <c r="E23">
        <v>3</v>
      </c>
      <c r="F23">
        <v>2</v>
      </c>
      <c r="G23">
        <v>0</v>
      </c>
      <c r="H23">
        <v>6</v>
      </c>
      <c r="I23">
        <v>0</v>
      </c>
      <c r="J23">
        <v>0</v>
      </c>
      <c r="K23">
        <v>6</v>
      </c>
      <c r="L23">
        <v>0</v>
      </c>
      <c r="M23">
        <v>2</v>
      </c>
      <c r="N23">
        <v>0</v>
      </c>
      <c r="O23">
        <v>0</v>
      </c>
      <c r="P23">
        <v>3</v>
      </c>
      <c r="Q23">
        <v>0</v>
      </c>
      <c r="R23">
        <v>0</v>
      </c>
      <c r="S23">
        <v>0</v>
      </c>
      <c r="T23">
        <v>1</v>
      </c>
      <c r="U23">
        <v>3</v>
      </c>
      <c r="V23">
        <v>0</v>
      </c>
      <c r="W23">
        <v>4</v>
      </c>
      <c r="X23">
        <v>0</v>
      </c>
      <c r="Y23">
        <v>12</v>
      </c>
      <c r="Z23">
        <v>47</v>
      </c>
      <c r="AA23">
        <v>0</v>
      </c>
      <c r="AB23">
        <v>19</v>
      </c>
      <c r="AC23">
        <v>0</v>
      </c>
      <c r="AD23">
        <v>2</v>
      </c>
      <c r="AE23">
        <v>50</v>
      </c>
      <c r="AF23">
        <v>0</v>
      </c>
      <c r="AG23">
        <v>0</v>
      </c>
      <c r="AH23">
        <v>1</v>
      </c>
      <c r="AI23">
        <v>614</v>
      </c>
      <c r="AJ23">
        <v>0</v>
      </c>
      <c r="AK23">
        <v>0</v>
      </c>
      <c r="AL23">
        <v>0</v>
      </c>
      <c r="AM23">
        <v>0</v>
      </c>
      <c r="AN23">
        <v>177</v>
      </c>
      <c r="AO23">
        <v>0</v>
      </c>
      <c r="AP23" s="2">
        <f t="shared" si="0"/>
        <v>952</v>
      </c>
    </row>
    <row r="24" spans="1:42" x14ac:dyDescent="0.25">
      <c r="A24" s="1">
        <v>1830</v>
      </c>
      <c r="B24">
        <v>0</v>
      </c>
      <c r="C24">
        <v>2</v>
      </c>
      <c r="D24">
        <v>0</v>
      </c>
      <c r="E24">
        <v>0</v>
      </c>
      <c r="F24">
        <v>0</v>
      </c>
      <c r="G24">
        <v>0</v>
      </c>
      <c r="H24">
        <v>12</v>
      </c>
      <c r="I24">
        <v>0</v>
      </c>
      <c r="J24">
        <v>0</v>
      </c>
      <c r="K24">
        <v>6</v>
      </c>
      <c r="L24">
        <v>0</v>
      </c>
      <c r="M24">
        <v>2</v>
      </c>
      <c r="N24">
        <v>0</v>
      </c>
      <c r="O24">
        <v>0</v>
      </c>
      <c r="P24">
        <v>1</v>
      </c>
      <c r="Q24">
        <v>0</v>
      </c>
      <c r="R24">
        <v>0</v>
      </c>
      <c r="S24">
        <v>0</v>
      </c>
      <c r="T24">
        <v>0</v>
      </c>
      <c r="U24">
        <v>1</v>
      </c>
      <c r="V24">
        <v>0</v>
      </c>
      <c r="W24">
        <v>16</v>
      </c>
      <c r="X24">
        <v>0</v>
      </c>
      <c r="Y24">
        <v>2</v>
      </c>
      <c r="Z24">
        <v>25</v>
      </c>
      <c r="AA24">
        <v>0</v>
      </c>
      <c r="AB24">
        <v>9</v>
      </c>
      <c r="AC24">
        <v>0</v>
      </c>
      <c r="AD24">
        <v>2</v>
      </c>
      <c r="AE24">
        <v>55</v>
      </c>
      <c r="AF24">
        <v>0</v>
      </c>
      <c r="AG24">
        <v>10</v>
      </c>
      <c r="AH24">
        <v>0</v>
      </c>
      <c r="AI24">
        <v>9</v>
      </c>
      <c r="AJ24">
        <v>2</v>
      </c>
      <c r="AK24">
        <v>0</v>
      </c>
      <c r="AL24">
        <v>9</v>
      </c>
      <c r="AM24">
        <v>0</v>
      </c>
      <c r="AN24">
        <v>7</v>
      </c>
      <c r="AO24">
        <v>3</v>
      </c>
      <c r="AP24" s="2">
        <f t="shared" si="0"/>
        <v>173</v>
      </c>
    </row>
    <row r="25" spans="1:42" x14ac:dyDescent="0.25">
      <c r="A25" s="1">
        <v>1840</v>
      </c>
      <c r="B25">
        <v>0</v>
      </c>
      <c r="C25">
        <v>0</v>
      </c>
      <c r="D25">
        <v>0</v>
      </c>
      <c r="E25">
        <v>2</v>
      </c>
      <c r="F25">
        <v>0</v>
      </c>
      <c r="G25">
        <v>0</v>
      </c>
      <c r="H25">
        <v>0</v>
      </c>
      <c r="I25">
        <v>0</v>
      </c>
      <c r="J25">
        <v>1</v>
      </c>
      <c r="K25">
        <v>3</v>
      </c>
      <c r="L25">
        <v>0</v>
      </c>
      <c r="M25">
        <v>0</v>
      </c>
      <c r="N25">
        <v>0</v>
      </c>
      <c r="O25">
        <v>0</v>
      </c>
      <c r="P25">
        <v>0</v>
      </c>
      <c r="Q25">
        <v>0</v>
      </c>
      <c r="R25">
        <v>0</v>
      </c>
      <c r="S25">
        <v>0</v>
      </c>
      <c r="T25">
        <v>0</v>
      </c>
      <c r="U25">
        <v>0</v>
      </c>
      <c r="V25">
        <v>0</v>
      </c>
      <c r="W25">
        <v>2</v>
      </c>
      <c r="X25">
        <v>0</v>
      </c>
      <c r="Y25">
        <v>5</v>
      </c>
      <c r="Z25">
        <v>32</v>
      </c>
      <c r="AA25">
        <v>0</v>
      </c>
      <c r="AB25">
        <v>2</v>
      </c>
      <c r="AC25">
        <v>0</v>
      </c>
      <c r="AD25">
        <v>1</v>
      </c>
      <c r="AE25">
        <v>3</v>
      </c>
      <c r="AF25">
        <v>0</v>
      </c>
      <c r="AG25">
        <v>2</v>
      </c>
      <c r="AH25">
        <v>0</v>
      </c>
      <c r="AI25">
        <v>23</v>
      </c>
      <c r="AJ25">
        <v>57</v>
      </c>
      <c r="AK25">
        <v>0</v>
      </c>
      <c r="AL25">
        <v>0</v>
      </c>
      <c r="AM25">
        <v>0</v>
      </c>
      <c r="AN25">
        <v>5</v>
      </c>
      <c r="AO25">
        <v>3</v>
      </c>
      <c r="AP25" s="2">
        <f t="shared" si="0"/>
        <v>141</v>
      </c>
    </row>
    <row r="26" spans="1:42" x14ac:dyDescent="0.25">
      <c r="A26" s="1">
        <v>1850</v>
      </c>
      <c r="B26">
        <v>0</v>
      </c>
      <c r="C26">
        <v>0</v>
      </c>
      <c r="D26">
        <v>0</v>
      </c>
      <c r="E26">
        <v>0</v>
      </c>
      <c r="F26">
        <v>0</v>
      </c>
      <c r="G26">
        <v>0</v>
      </c>
      <c r="H26">
        <v>0</v>
      </c>
      <c r="I26">
        <v>0</v>
      </c>
      <c r="J26">
        <v>0</v>
      </c>
      <c r="K26">
        <v>0</v>
      </c>
      <c r="L26">
        <v>0</v>
      </c>
      <c r="M26">
        <v>0</v>
      </c>
      <c r="N26">
        <v>0</v>
      </c>
      <c r="O26">
        <v>0</v>
      </c>
      <c r="P26">
        <v>0</v>
      </c>
      <c r="Q26">
        <v>0</v>
      </c>
      <c r="R26">
        <v>0</v>
      </c>
      <c r="S26">
        <v>0</v>
      </c>
      <c r="T26">
        <v>0</v>
      </c>
      <c r="U26">
        <v>0</v>
      </c>
      <c r="V26">
        <v>1</v>
      </c>
      <c r="W26">
        <v>4</v>
      </c>
      <c r="X26">
        <v>0</v>
      </c>
      <c r="Y26">
        <v>2</v>
      </c>
      <c r="Z26">
        <v>5</v>
      </c>
      <c r="AA26">
        <v>0</v>
      </c>
      <c r="AB26">
        <v>0</v>
      </c>
      <c r="AC26">
        <v>0</v>
      </c>
      <c r="AD26">
        <v>0</v>
      </c>
      <c r="AE26">
        <v>0</v>
      </c>
      <c r="AF26">
        <v>2</v>
      </c>
      <c r="AG26">
        <v>21</v>
      </c>
      <c r="AH26">
        <v>0</v>
      </c>
      <c r="AI26">
        <v>1</v>
      </c>
      <c r="AJ26">
        <v>9</v>
      </c>
      <c r="AK26">
        <v>0</v>
      </c>
      <c r="AL26">
        <v>4</v>
      </c>
      <c r="AM26">
        <v>0</v>
      </c>
      <c r="AN26">
        <v>2</v>
      </c>
      <c r="AO26">
        <v>1</v>
      </c>
      <c r="AP26" s="2">
        <f t="shared" si="0"/>
        <v>52</v>
      </c>
    </row>
    <row r="27" spans="1:42" x14ac:dyDescent="0.25">
      <c r="A27" s="1">
        <v>1860</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1</v>
      </c>
      <c r="X27">
        <v>0</v>
      </c>
      <c r="Y27">
        <v>0</v>
      </c>
      <c r="Z27">
        <v>0</v>
      </c>
      <c r="AA27">
        <v>0</v>
      </c>
      <c r="AB27">
        <v>0</v>
      </c>
      <c r="AC27">
        <v>0</v>
      </c>
      <c r="AD27">
        <v>0</v>
      </c>
      <c r="AE27">
        <v>0</v>
      </c>
      <c r="AF27">
        <v>0</v>
      </c>
      <c r="AG27">
        <v>3</v>
      </c>
      <c r="AH27">
        <v>0</v>
      </c>
      <c r="AI27">
        <v>0</v>
      </c>
      <c r="AJ27">
        <v>15</v>
      </c>
      <c r="AK27">
        <v>0</v>
      </c>
      <c r="AL27">
        <v>0</v>
      </c>
      <c r="AM27">
        <v>0</v>
      </c>
      <c r="AN27">
        <v>0</v>
      </c>
      <c r="AO27">
        <v>0</v>
      </c>
      <c r="AP27" s="2">
        <f t="shared" si="0"/>
        <v>19</v>
      </c>
    </row>
    <row r="28" spans="1:42" s="2" customFormat="1" x14ac:dyDescent="0.25">
      <c r="A28" s="2" t="s">
        <v>0</v>
      </c>
      <c r="B28" s="2">
        <f>SUM(B6:B27)</f>
        <v>67</v>
      </c>
      <c r="C28" s="2">
        <f t="shared" ref="C28:AO28" si="1">SUM(C6:C27)</f>
        <v>178</v>
      </c>
      <c r="D28" s="2">
        <f t="shared" si="1"/>
        <v>7</v>
      </c>
      <c r="E28" s="2">
        <f t="shared" si="1"/>
        <v>77</v>
      </c>
      <c r="F28" s="2">
        <f t="shared" si="1"/>
        <v>4</v>
      </c>
      <c r="G28" s="2">
        <f t="shared" si="1"/>
        <v>23</v>
      </c>
      <c r="H28" s="2">
        <f t="shared" si="1"/>
        <v>120</v>
      </c>
      <c r="I28" s="2">
        <f t="shared" si="1"/>
        <v>2</v>
      </c>
      <c r="J28" s="2">
        <f t="shared" si="1"/>
        <v>1</v>
      </c>
      <c r="K28" s="2">
        <f t="shared" si="1"/>
        <v>18</v>
      </c>
      <c r="L28" s="2">
        <f t="shared" si="1"/>
        <v>12</v>
      </c>
      <c r="M28" s="2">
        <f t="shared" si="1"/>
        <v>120</v>
      </c>
      <c r="N28" s="2">
        <f t="shared" si="1"/>
        <v>1</v>
      </c>
      <c r="O28" s="2">
        <f t="shared" si="1"/>
        <v>0</v>
      </c>
      <c r="P28" s="2">
        <f t="shared" si="1"/>
        <v>5</v>
      </c>
      <c r="Q28" s="2">
        <f t="shared" si="1"/>
        <v>58</v>
      </c>
      <c r="R28" s="2">
        <f t="shared" si="1"/>
        <v>494</v>
      </c>
      <c r="S28" s="2">
        <f t="shared" si="1"/>
        <v>9</v>
      </c>
      <c r="T28" s="2">
        <f t="shared" si="1"/>
        <v>4</v>
      </c>
      <c r="U28" s="2">
        <f t="shared" si="1"/>
        <v>5</v>
      </c>
      <c r="V28" s="2">
        <f t="shared" si="1"/>
        <v>8</v>
      </c>
      <c r="W28" s="2">
        <f t="shared" si="1"/>
        <v>539</v>
      </c>
      <c r="X28" s="2">
        <f t="shared" si="1"/>
        <v>9</v>
      </c>
      <c r="Y28" s="2">
        <f t="shared" si="1"/>
        <v>140</v>
      </c>
      <c r="Z28" s="2">
        <f t="shared" si="1"/>
        <v>112</v>
      </c>
      <c r="AA28" s="2">
        <f t="shared" si="1"/>
        <v>13</v>
      </c>
      <c r="AB28" s="2">
        <f t="shared" si="1"/>
        <v>346</v>
      </c>
      <c r="AC28" s="2">
        <f t="shared" si="1"/>
        <v>9</v>
      </c>
      <c r="AD28" s="2">
        <f t="shared" si="1"/>
        <v>27</v>
      </c>
      <c r="AE28" s="2">
        <f t="shared" si="1"/>
        <v>116</v>
      </c>
      <c r="AF28" s="2">
        <f t="shared" si="1"/>
        <v>13</v>
      </c>
      <c r="AG28" s="2">
        <f t="shared" si="1"/>
        <v>507</v>
      </c>
      <c r="AH28" s="2">
        <f t="shared" si="1"/>
        <v>26</v>
      </c>
      <c r="AI28" s="2">
        <f t="shared" si="1"/>
        <v>1416</v>
      </c>
      <c r="AJ28" s="2">
        <f t="shared" si="1"/>
        <v>85</v>
      </c>
      <c r="AK28" s="2">
        <f t="shared" si="1"/>
        <v>2</v>
      </c>
      <c r="AL28" s="2">
        <f t="shared" si="1"/>
        <v>28</v>
      </c>
      <c r="AM28" s="2">
        <f t="shared" si="1"/>
        <v>40</v>
      </c>
      <c r="AN28" s="2">
        <f t="shared" si="1"/>
        <v>249</v>
      </c>
      <c r="AO28" s="2">
        <f t="shared" si="1"/>
        <v>9</v>
      </c>
      <c r="AP28" s="3">
        <f>SUM(AP6:AP27)</f>
        <v>4899</v>
      </c>
    </row>
  </sheetData>
  <mergeCells count="1">
    <mergeCell ref="B1: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710F-6853-4431-804F-2EFE3790D3F3}">
  <dimension ref="A1:CX80"/>
  <sheetViews>
    <sheetView zoomScale="90" zoomScaleNormal="90" workbookViewId="0">
      <pane xSplit="1" topLeftCell="B1" activePane="topRight" state="frozen"/>
      <selection pane="topRight" activeCell="AP50" sqref="AP50"/>
    </sheetView>
  </sheetViews>
  <sheetFormatPr defaultRowHeight="15" x14ac:dyDescent="0.25"/>
  <cols>
    <col min="1" max="1" width="21.140625" customWidth="1"/>
    <col min="42" max="42" width="26" customWidth="1"/>
    <col min="43" max="43" width="13.85546875" style="17" customWidth="1"/>
    <col min="44" max="44" width="12.42578125" style="17" customWidth="1"/>
    <col min="45" max="102" width="9.140625" style="17"/>
  </cols>
  <sheetData>
    <row r="1" spans="1:42" x14ac:dyDescent="0.25">
      <c r="B1" s="100" t="s">
        <v>23</v>
      </c>
      <c r="C1" s="100"/>
      <c r="D1" s="100"/>
      <c r="E1" s="100"/>
      <c r="F1" s="100"/>
      <c r="G1" s="100"/>
      <c r="H1" s="100"/>
    </row>
    <row r="2" spans="1:42" x14ac:dyDescent="0.25">
      <c r="B2" s="100"/>
      <c r="C2" s="100"/>
      <c r="D2" s="100"/>
      <c r="E2" s="100"/>
      <c r="F2" s="100"/>
      <c r="G2" s="100"/>
      <c r="H2" s="100"/>
    </row>
    <row r="3" spans="1:42" x14ac:dyDescent="0.25">
      <c r="B3" s="100"/>
      <c r="C3" s="100"/>
      <c r="D3" s="100"/>
      <c r="E3" s="100"/>
      <c r="F3" s="100"/>
      <c r="G3" s="100"/>
      <c r="H3" s="100"/>
    </row>
    <row r="4" spans="1:42" x14ac:dyDescent="0.25">
      <c r="B4" s="100"/>
      <c r="C4" s="100"/>
      <c r="D4" s="100"/>
      <c r="E4" s="100"/>
      <c r="F4" s="100"/>
      <c r="G4" s="100"/>
      <c r="H4" s="100"/>
    </row>
    <row r="5" spans="1:42" ht="30" customHeight="1" x14ac:dyDescent="0.25">
      <c r="A5" s="9"/>
      <c r="B5" s="9">
        <v>11</v>
      </c>
      <c r="C5" s="9">
        <v>12</v>
      </c>
      <c r="D5" s="9">
        <v>13</v>
      </c>
      <c r="E5" s="9">
        <v>14</v>
      </c>
      <c r="F5" s="9">
        <v>15</v>
      </c>
      <c r="G5" s="9">
        <v>21</v>
      </c>
      <c r="H5" s="9">
        <v>22</v>
      </c>
      <c r="I5" s="9">
        <v>23</v>
      </c>
      <c r="J5" s="9">
        <v>24</v>
      </c>
      <c r="K5" s="9">
        <v>25</v>
      </c>
      <c r="L5" s="9">
        <v>31</v>
      </c>
      <c r="M5" s="9">
        <v>32</v>
      </c>
      <c r="N5" s="9">
        <v>33</v>
      </c>
      <c r="O5" s="9">
        <v>34</v>
      </c>
      <c r="P5" s="9">
        <v>35</v>
      </c>
      <c r="Q5" s="9">
        <v>41</v>
      </c>
      <c r="R5" s="9">
        <v>42</v>
      </c>
      <c r="S5" s="9">
        <v>43</v>
      </c>
      <c r="T5" s="9">
        <v>44</v>
      </c>
      <c r="U5" s="9">
        <v>45</v>
      </c>
      <c r="V5" s="9">
        <v>51</v>
      </c>
      <c r="W5" s="9">
        <v>52</v>
      </c>
      <c r="X5" s="9">
        <v>53</v>
      </c>
      <c r="Y5" s="9">
        <v>54</v>
      </c>
      <c r="Z5" s="9">
        <v>55</v>
      </c>
      <c r="AA5" s="9">
        <v>61</v>
      </c>
      <c r="AB5" s="9">
        <v>62</v>
      </c>
      <c r="AC5" s="9">
        <v>63</v>
      </c>
      <c r="AD5" s="9">
        <v>64</v>
      </c>
      <c r="AE5" s="9">
        <v>65</v>
      </c>
      <c r="AF5" s="9">
        <v>71</v>
      </c>
      <c r="AG5" s="9">
        <v>72</v>
      </c>
      <c r="AH5" s="9">
        <v>73</v>
      </c>
      <c r="AI5" s="9">
        <v>74</v>
      </c>
      <c r="AJ5" s="9">
        <v>75</v>
      </c>
      <c r="AK5" s="9">
        <v>81</v>
      </c>
      <c r="AL5" s="9">
        <v>82</v>
      </c>
      <c r="AM5" s="9">
        <v>83</v>
      </c>
      <c r="AN5" s="9">
        <v>84</v>
      </c>
      <c r="AO5" s="9">
        <v>85</v>
      </c>
      <c r="AP5" s="13" t="s">
        <v>11</v>
      </c>
    </row>
    <row r="6" spans="1:42" x14ac:dyDescent="0.25">
      <c r="A6" s="9">
        <v>1650</v>
      </c>
      <c r="B6" s="10">
        <v>0</v>
      </c>
      <c r="C6" s="10">
        <v>6</v>
      </c>
      <c r="D6" s="10">
        <v>23</v>
      </c>
      <c r="E6" s="10">
        <v>0</v>
      </c>
      <c r="F6" s="10">
        <v>0</v>
      </c>
      <c r="G6" s="10">
        <v>0</v>
      </c>
      <c r="H6" s="10">
        <v>2</v>
      </c>
      <c r="I6" s="10">
        <v>0</v>
      </c>
      <c r="J6" s="10">
        <v>0</v>
      </c>
      <c r="K6" s="10">
        <v>0</v>
      </c>
      <c r="L6" s="10">
        <v>0</v>
      </c>
      <c r="M6" s="10">
        <v>0</v>
      </c>
      <c r="N6" s="10">
        <v>1</v>
      </c>
      <c r="O6" s="10">
        <v>0</v>
      </c>
      <c r="P6" s="10">
        <v>0</v>
      </c>
      <c r="Q6" s="10">
        <v>0</v>
      </c>
      <c r="R6" s="10">
        <v>2</v>
      </c>
      <c r="S6" s="10">
        <v>0</v>
      </c>
      <c r="T6" s="10">
        <v>0</v>
      </c>
      <c r="U6" s="10">
        <v>0</v>
      </c>
      <c r="V6" s="10">
        <v>0</v>
      </c>
      <c r="W6" s="10">
        <v>18</v>
      </c>
      <c r="X6" s="10">
        <v>18</v>
      </c>
      <c r="Y6" s="10">
        <v>0</v>
      </c>
      <c r="Z6" s="10">
        <v>1</v>
      </c>
      <c r="AA6" s="10">
        <v>1</v>
      </c>
      <c r="AB6" s="10">
        <v>36</v>
      </c>
      <c r="AC6" s="10">
        <v>6</v>
      </c>
      <c r="AD6" s="10">
        <v>1</v>
      </c>
      <c r="AE6" s="10">
        <v>0</v>
      </c>
      <c r="AF6" s="10">
        <v>2</v>
      </c>
      <c r="AG6" s="10">
        <v>12</v>
      </c>
      <c r="AH6" s="10">
        <v>16</v>
      </c>
      <c r="AI6" s="10">
        <v>7</v>
      </c>
      <c r="AJ6" s="10">
        <v>1</v>
      </c>
      <c r="AK6" s="10">
        <v>0</v>
      </c>
      <c r="AL6" s="10">
        <v>0</v>
      </c>
      <c r="AM6" s="10">
        <v>0</v>
      </c>
      <c r="AN6" s="10">
        <v>0</v>
      </c>
      <c r="AO6" s="10">
        <v>0</v>
      </c>
      <c r="AP6" s="11">
        <f>SUM(B6:AO6)</f>
        <v>153</v>
      </c>
    </row>
    <row r="7" spans="1:42" x14ac:dyDescent="0.25">
      <c r="A7" s="9">
        <v>1660</v>
      </c>
      <c r="B7" s="10">
        <v>3</v>
      </c>
      <c r="C7" s="10">
        <v>18</v>
      </c>
      <c r="D7" s="10">
        <v>10</v>
      </c>
      <c r="E7" s="10">
        <v>0</v>
      </c>
      <c r="F7" s="10">
        <v>0</v>
      </c>
      <c r="G7" s="10">
        <v>0</v>
      </c>
      <c r="H7" s="10">
        <v>2</v>
      </c>
      <c r="I7" s="10">
        <v>0</v>
      </c>
      <c r="J7" s="10">
        <v>0</v>
      </c>
      <c r="K7" s="10">
        <v>0</v>
      </c>
      <c r="L7" s="10">
        <v>0</v>
      </c>
      <c r="M7" s="10">
        <v>0</v>
      </c>
      <c r="N7" s="10">
        <v>0</v>
      </c>
      <c r="O7" s="10">
        <v>0</v>
      </c>
      <c r="P7" s="10">
        <v>0</v>
      </c>
      <c r="Q7" s="10">
        <v>0</v>
      </c>
      <c r="R7" s="10">
        <v>40</v>
      </c>
      <c r="S7" s="10">
        <v>0</v>
      </c>
      <c r="T7" s="10">
        <v>0</v>
      </c>
      <c r="U7" s="10">
        <v>0</v>
      </c>
      <c r="V7" s="10">
        <v>0</v>
      </c>
      <c r="W7" s="10">
        <v>80</v>
      </c>
      <c r="X7" s="10">
        <v>5</v>
      </c>
      <c r="Y7" s="10">
        <v>0</v>
      </c>
      <c r="Z7" s="10">
        <v>0</v>
      </c>
      <c r="AA7" s="10">
        <v>0</v>
      </c>
      <c r="AB7" s="10">
        <v>76</v>
      </c>
      <c r="AC7" s="10">
        <v>1</v>
      </c>
      <c r="AD7" s="10">
        <v>0</v>
      </c>
      <c r="AE7" s="10">
        <v>0</v>
      </c>
      <c r="AF7" s="10">
        <v>2</v>
      </c>
      <c r="AG7" s="10">
        <v>43</v>
      </c>
      <c r="AH7" s="10">
        <v>9</v>
      </c>
      <c r="AI7" s="10">
        <v>5</v>
      </c>
      <c r="AJ7" s="10">
        <v>0</v>
      </c>
      <c r="AK7" s="10">
        <v>1</v>
      </c>
      <c r="AL7" s="10">
        <v>3</v>
      </c>
      <c r="AM7" s="10">
        <v>0</v>
      </c>
      <c r="AN7" s="10">
        <v>2</v>
      </c>
      <c r="AO7" s="10">
        <v>0</v>
      </c>
      <c r="AP7" s="12">
        <f t="shared" ref="AP7:AP27" si="0">SUM(B7:AO7)</f>
        <v>300</v>
      </c>
    </row>
    <row r="8" spans="1:42" x14ac:dyDescent="0.25">
      <c r="A8" s="9">
        <v>1670</v>
      </c>
      <c r="B8" s="10">
        <v>2</v>
      </c>
      <c r="C8" s="10">
        <v>24</v>
      </c>
      <c r="D8" s="10">
        <v>6</v>
      </c>
      <c r="E8" s="10">
        <v>2</v>
      </c>
      <c r="F8" s="10">
        <v>0</v>
      </c>
      <c r="G8" s="10">
        <v>0</v>
      </c>
      <c r="H8" s="10">
        <v>0</v>
      </c>
      <c r="I8" s="10">
        <v>0</v>
      </c>
      <c r="J8" s="10">
        <v>0</v>
      </c>
      <c r="K8" s="10">
        <v>0</v>
      </c>
      <c r="L8" s="10">
        <v>0</v>
      </c>
      <c r="M8" s="10">
        <v>2</v>
      </c>
      <c r="N8" s="10">
        <v>0</v>
      </c>
      <c r="O8" s="10">
        <v>1</v>
      </c>
      <c r="P8" s="10">
        <v>0</v>
      </c>
      <c r="Q8" s="10">
        <v>3</v>
      </c>
      <c r="R8" s="10">
        <v>66</v>
      </c>
      <c r="S8" s="10">
        <v>0</v>
      </c>
      <c r="T8" s="10">
        <v>0</v>
      </c>
      <c r="U8" s="10">
        <v>0</v>
      </c>
      <c r="V8" s="10">
        <v>1</v>
      </c>
      <c r="W8" s="10">
        <v>57</v>
      </c>
      <c r="X8" s="10">
        <v>2</v>
      </c>
      <c r="Y8" s="10">
        <v>5</v>
      </c>
      <c r="Z8" s="10">
        <v>1</v>
      </c>
      <c r="AA8" s="10">
        <v>4</v>
      </c>
      <c r="AB8" s="10">
        <v>79</v>
      </c>
      <c r="AC8" s="10">
        <v>0</v>
      </c>
      <c r="AD8" s="10">
        <v>6</v>
      </c>
      <c r="AE8" s="10">
        <v>0</v>
      </c>
      <c r="AF8" s="10">
        <v>0</v>
      </c>
      <c r="AG8" s="10">
        <v>56</v>
      </c>
      <c r="AH8" s="10">
        <v>6</v>
      </c>
      <c r="AI8" s="10">
        <v>10</v>
      </c>
      <c r="AJ8" s="10">
        <v>0</v>
      </c>
      <c r="AK8" s="10">
        <v>1</v>
      </c>
      <c r="AL8" s="10">
        <v>11</v>
      </c>
      <c r="AM8" s="10">
        <v>0</v>
      </c>
      <c r="AN8" s="10">
        <v>2</v>
      </c>
      <c r="AO8" s="10">
        <v>0</v>
      </c>
      <c r="AP8" s="12">
        <f t="shared" si="0"/>
        <v>347</v>
      </c>
    </row>
    <row r="9" spans="1:42" x14ac:dyDescent="0.25">
      <c r="A9" s="9">
        <v>1680</v>
      </c>
      <c r="B9" s="10">
        <v>8</v>
      </c>
      <c r="C9" s="10">
        <v>69</v>
      </c>
      <c r="D9" s="10">
        <v>0</v>
      </c>
      <c r="E9" s="10">
        <v>2</v>
      </c>
      <c r="F9" s="10">
        <v>0</v>
      </c>
      <c r="G9" s="10">
        <v>1</v>
      </c>
      <c r="H9" s="10">
        <v>10</v>
      </c>
      <c r="I9" s="10">
        <v>0</v>
      </c>
      <c r="J9" s="10">
        <v>0</v>
      </c>
      <c r="K9" s="10">
        <v>0</v>
      </c>
      <c r="L9" s="10">
        <v>0</v>
      </c>
      <c r="M9" s="10">
        <v>2</v>
      </c>
      <c r="N9" s="10">
        <v>0</v>
      </c>
      <c r="O9" s="10">
        <v>0</v>
      </c>
      <c r="P9" s="10">
        <v>0</v>
      </c>
      <c r="Q9" s="10">
        <v>0</v>
      </c>
      <c r="R9" s="10">
        <v>55</v>
      </c>
      <c r="S9" s="10">
        <v>0</v>
      </c>
      <c r="T9" s="10">
        <v>5</v>
      </c>
      <c r="U9" s="10">
        <v>0</v>
      </c>
      <c r="V9" s="10">
        <v>0</v>
      </c>
      <c r="W9" s="10">
        <v>153</v>
      </c>
      <c r="X9" s="10">
        <v>1</v>
      </c>
      <c r="Y9" s="10">
        <v>48</v>
      </c>
      <c r="Z9" s="10">
        <v>0</v>
      </c>
      <c r="AA9" s="10">
        <v>7</v>
      </c>
      <c r="AB9" s="10">
        <v>72</v>
      </c>
      <c r="AC9" s="10">
        <v>0</v>
      </c>
      <c r="AD9" s="10">
        <v>3</v>
      </c>
      <c r="AE9" s="10">
        <v>0</v>
      </c>
      <c r="AF9" s="10">
        <v>0</v>
      </c>
      <c r="AG9" s="10">
        <v>98</v>
      </c>
      <c r="AH9" s="10">
        <v>8</v>
      </c>
      <c r="AI9" s="10">
        <v>8</v>
      </c>
      <c r="AJ9" s="10">
        <v>0</v>
      </c>
      <c r="AK9" s="10">
        <v>3</v>
      </c>
      <c r="AL9" s="10">
        <v>35</v>
      </c>
      <c r="AM9" s="10">
        <v>0</v>
      </c>
      <c r="AN9" s="10">
        <v>1</v>
      </c>
      <c r="AO9" s="10">
        <v>0</v>
      </c>
      <c r="AP9" s="12">
        <f t="shared" si="0"/>
        <v>589</v>
      </c>
    </row>
    <row r="10" spans="1:42" x14ac:dyDescent="0.25">
      <c r="A10" s="9">
        <v>1690</v>
      </c>
      <c r="B10" s="10">
        <v>2</v>
      </c>
      <c r="C10" s="10">
        <v>66</v>
      </c>
      <c r="D10" s="10">
        <v>7</v>
      </c>
      <c r="E10" s="10">
        <v>7</v>
      </c>
      <c r="F10" s="10">
        <v>1</v>
      </c>
      <c r="G10" s="10">
        <v>0</v>
      </c>
      <c r="H10" s="10">
        <v>17</v>
      </c>
      <c r="I10" s="10">
        <v>0</v>
      </c>
      <c r="J10" s="10">
        <v>0</v>
      </c>
      <c r="K10" s="10">
        <v>0</v>
      </c>
      <c r="L10" s="10">
        <v>0</v>
      </c>
      <c r="M10" s="10">
        <v>1</v>
      </c>
      <c r="N10" s="10">
        <v>1</v>
      </c>
      <c r="O10" s="10">
        <v>0</v>
      </c>
      <c r="P10" s="10">
        <v>0</v>
      </c>
      <c r="Q10" s="10">
        <v>1</v>
      </c>
      <c r="R10" s="10">
        <v>104</v>
      </c>
      <c r="S10" s="10">
        <v>1</v>
      </c>
      <c r="T10" s="10">
        <v>2</v>
      </c>
      <c r="U10" s="10">
        <v>0</v>
      </c>
      <c r="V10" s="10">
        <v>0</v>
      </c>
      <c r="W10" s="10">
        <v>96</v>
      </c>
      <c r="X10" s="10">
        <v>4</v>
      </c>
      <c r="Y10" s="10">
        <v>170</v>
      </c>
      <c r="Z10" s="10">
        <v>0</v>
      </c>
      <c r="AA10" s="10">
        <v>8</v>
      </c>
      <c r="AB10" s="10">
        <v>36</v>
      </c>
      <c r="AC10" s="10">
        <v>5</v>
      </c>
      <c r="AD10" s="10">
        <v>30</v>
      </c>
      <c r="AE10" s="10">
        <v>0</v>
      </c>
      <c r="AF10" s="10">
        <v>0</v>
      </c>
      <c r="AG10" s="10">
        <v>64</v>
      </c>
      <c r="AH10" s="10">
        <v>2</v>
      </c>
      <c r="AI10" s="10">
        <v>87</v>
      </c>
      <c r="AJ10" s="10">
        <v>1</v>
      </c>
      <c r="AK10" s="10">
        <v>19</v>
      </c>
      <c r="AL10" s="10">
        <v>2</v>
      </c>
      <c r="AM10" s="10">
        <v>0</v>
      </c>
      <c r="AN10" s="10">
        <v>0</v>
      </c>
      <c r="AO10" s="10">
        <v>2</v>
      </c>
      <c r="AP10" s="12">
        <f t="shared" si="0"/>
        <v>736</v>
      </c>
    </row>
    <row r="11" spans="1:42" x14ac:dyDescent="0.25">
      <c r="A11" s="9">
        <v>1700</v>
      </c>
      <c r="B11" s="10">
        <v>21</v>
      </c>
      <c r="C11" s="10">
        <v>45</v>
      </c>
      <c r="D11" s="10">
        <v>2</v>
      </c>
      <c r="E11" s="10">
        <v>1</v>
      </c>
      <c r="F11" s="10">
        <v>0</v>
      </c>
      <c r="G11" s="10">
        <v>2</v>
      </c>
      <c r="H11" s="10">
        <v>13</v>
      </c>
      <c r="I11" s="10">
        <v>0</v>
      </c>
      <c r="J11" s="10">
        <v>0</v>
      </c>
      <c r="K11" s="10">
        <v>0</v>
      </c>
      <c r="L11" s="10">
        <v>0</v>
      </c>
      <c r="M11" s="10">
        <v>16</v>
      </c>
      <c r="N11" s="10">
        <v>6</v>
      </c>
      <c r="O11" s="10">
        <v>1</v>
      </c>
      <c r="P11" s="10">
        <v>0</v>
      </c>
      <c r="Q11" s="10">
        <v>9</v>
      </c>
      <c r="R11" s="10">
        <v>287</v>
      </c>
      <c r="S11" s="10">
        <v>9</v>
      </c>
      <c r="T11" s="10">
        <v>0</v>
      </c>
      <c r="U11" s="10">
        <v>2</v>
      </c>
      <c r="V11" s="10">
        <v>2</v>
      </c>
      <c r="W11" s="10">
        <v>153</v>
      </c>
      <c r="X11" s="10">
        <v>24</v>
      </c>
      <c r="Y11" s="10">
        <v>281</v>
      </c>
      <c r="Z11" s="10">
        <v>0</v>
      </c>
      <c r="AA11" s="10">
        <v>32</v>
      </c>
      <c r="AB11" s="10">
        <v>43</v>
      </c>
      <c r="AC11" s="10">
        <v>2</v>
      </c>
      <c r="AD11" s="10">
        <v>28</v>
      </c>
      <c r="AE11" s="10">
        <v>0</v>
      </c>
      <c r="AF11" s="10">
        <v>3</v>
      </c>
      <c r="AG11" s="10">
        <v>69</v>
      </c>
      <c r="AH11" s="10">
        <v>13</v>
      </c>
      <c r="AI11" s="10">
        <v>20</v>
      </c>
      <c r="AJ11" s="10">
        <v>0</v>
      </c>
      <c r="AK11" s="10">
        <v>0</v>
      </c>
      <c r="AL11" s="10">
        <v>2</v>
      </c>
      <c r="AM11" s="10">
        <v>0</v>
      </c>
      <c r="AN11" s="10">
        <v>0</v>
      </c>
      <c r="AO11" s="10">
        <v>0</v>
      </c>
      <c r="AP11" s="12">
        <f t="shared" si="0"/>
        <v>1086</v>
      </c>
    </row>
    <row r="12" spans="1:42" x14ac:dyDescent="0.25">
      <c r="A12" s="9">
        <v>1710</v>
      </c>
      <c r="B12" s="10">
        <v>22</v>
      </c>
      <c r="C12" s="10">
        <v>86</v>
      </c>
      <c r="D12" s="10">
        <v>3</v>
      </c>
      <c r="E12" s="10">
        <v>12</v>
      </c>
      <c r="F12" s="10">
        <v>0</v>
      </c>
      <c r="G12" s="10">
        <v>3</v>
      </c>
      <c r="H12" s="10">
        <v>18</v>
      </c>
      <c r="I12" s="10">
        <v>0</v>
      </c>
      <c r="J12" s="10">
        <v>1</v>
      </c>
      <c r="K12" s="10">
        <v>0</v>
      </c>
      <c r="L12" s="10">
        <v>0</v>
      </c>
      <c r="M12" s="10">
        <v>18</v>
      </c>
      <c r="N12" s="10">
        <v>2</v>
      </c>
      <c r="O12" s="10">
        <v>14</v>
      </c>
      <c r="P12" s="10">
        <v>0</v>
      </c>
      <c r="Q12" s="10">
        <v>16</v>
      </c>
      <c r="R12" s="10">
        <v>278</v>
      </c>
      <c r="S12" s="10">
        <v>15</v>
      </c>
      <c r="T12" s="10">
        <v>43</v>
      </c>
      <c r="U12" s="10">
        <v>0</v>
      </c>
      <c r="V12" s="10">
        <v>5</v>
      </c>
      <c r="W12" s="10">
        <v>265</v>
      </c>
      <c r="X12" s="10">
        <v>14</v>
      </c>
      <c r="Y12" s="10">
        <v>255</v>
      </c>
      <c r="Z12" s="10">
        <v>0</v>
      </c>
      <c r="AA12" s="10">
        <v>36</v>
      </c>
      <c r="AB12" s="10">
        <v>74</v>
      </c>
      <c r="AC12" s="10">
        <v>1</v>
      </c>
      <c r="AD12" s="10">
        <v>42</v>
      </c>
      <c r="AE12" s="10">
        <v>0</v>
      </c>
      <c r="AF12" s="10">
        <v>2</v>
      </c>
      <c r="AG12" s="10">
        <v>59</v>
      </c>
      <c r="AH12" s="10">
        <v>12</v>
      </c>
      <c r="AI12" s="10">
        <v>60</v>
      </c>
      <c r="AJ12" s="10">
        <v>0</v>
      </c>
      <c r="AK12" s="10">
        <v>2</v>
      </c>
      <c r="AL12" s="10">
        <v>8</v>
      </c>
      <c r="AM12" s="10">
        <v>2</v>
      </c>
      <c r="AN12" s="10">
        <v>3</v>
      </c>
      <c r="AO12" s="10">
        <v>0</v>
      </c>
      <c r="AP12" s="12">
        <f t="shared" si="0"/>
        <v>1371</v>
      </c>
    </row>
    <row r="13" spans="1:42" x14ac:dyDescent="0.25">
      <c r="A13" s="9">
        <v>1720</v>
      </c>
      <c r="B13" s="10">
        <v>74</v>
      </c>
      <c r="C13" s="10">
        <v>96</v>
      </c>
      <c r="D13" s="10">
        <v>1</v>
      </c>
      <c r="E13" s="10">
        <v>8</v>
      </c>
      <c r="F13" s="10">
        <v>0</v>
      </c>
      <c r="G13" s="10">
        <v>16</v>
      </c>
      <c r="H13" s="10">
        <v>25</v>
      </c>
      <c r="I13" s="10">
        <v>0</v>
      </c>
      <c r="J13" s="10">
        <v>0</v>
      </c>
      <c r="K13" s="10">
        <v>0</v>
      </c>
      <c r="L13" s="10">
        <v>5</v>
      </c>
      <c r="M13" s="10">
        <v>19</v>
      </c>
      <c r="N13" s="10">
        <v>0</v>
      </c>
      <c r="O13" s="10">
        <v>1</v>
      </c>
      <c r="P13" s="10">
        <v>0</v>
      </c>
      <c r="Q13" s="10">
        <v>15</v>
      </c>
      <c r="R13" s="10">
        <v>264</v>
      </c>
      <c r="S13" s="10">
        <v>4</v>
      </c>
      <c r="T13" s="10">
        <v>85</v>
      </c>
      <c r="U13" s="10">
        <v>0</v>
      </c>
      <c r="V13" s="10">
        <v>7</v>
      </c>
      <c r="W13" s="10">
        <v>339</v>
      </c>
      <c r="X13" s="10">
        <v>2</v>
      </c>
      <c r="Y13" s="10">
        <v>321</v>
      </c>
      <c r="Z13" s="10">
        <v>0</v>
      </c>
      <c r="AA13" s="10">
        <v>40</v>
      </c>
      <c r="AB13" s="10">
        <v>59</v>
      </c>
      <c r="AC13" s="10">
        <v>0</v>
      </c>
      <c r="AD13" s="10">
        <v>26</v>
      </c>
      <c r="AE13" s="10">
        <v>0</v>
      </c>
      <c r="AF13" s="10">
        <v>8</v>
      </c>
      <c r="AG13" s="10">
        <v>129</v>
      </c>
      <c r="AH13" s="10">
        <v>17</v>
      </c>
      <c r="AI13" s="10">
        <v>201</v>
      </c>
      <c r="AJ13" s="10">
        <v>0</v>
      </c>
      <c r="AK13" s="10">
        <v>8</v>
      </c>
      <c r="AL13" s="10">
        <v>1</v>
      </c>
      <c r="AM13" s="10">
        <v>5</v>
      </c>
      <c r="AN13" s="10">
        <v>1</v>
      </c>
      <c r="AO13" s="10">
        <v>0</v>
      </c>
      <c r="AP13" s="12">
        <f t="shared" si="0"/>
        <v>1777</v>
      </c>
    </row>
    <row r="14" spans="1:42" x14ac:dyDescent="0.25">
      <c r="A14" s="9">
        <v>1730</v>
      </c>
      <c r="B14" s="10">
        <v>73</v>
      </c>
      <c r="C14" s="10">
        <v>73</v>
      </c>
      <c r="D14" s="10">
        <v>0</v>
      </c>
      <c r="E14" s="10">
        <v>9</v>
      </c>
      <c r="F14" s="10">
        <v>0</v>
      </c>
      <c r="G14" s="10">
        <v>0</v>
      </c>
      <c r="H14" s="10">
        <v>13</v>
      </c>
      <c r="I14" s="10">
        <v>1</v>
      </c>
      <c r="J14" s="10">
        <v>0</v>
      </c>
      <c r="K14" s="10">
        <v>0</v>
      </c>
      <c r="L14" s="10">
        <v>0</v>
      </c>
      <c r="M14" s="10">
        <v>60</v>
      </c>
      <c r="N14" s="10">
        <v>0</v>
      </c>
      <c r="O14" s="10">
        <v>0</v>
      </c>
      <c r="P14" s="10">
        <v>0</v>
      </c>
      <c r="Q14" s="10">
        <v>10</v>
      </c>
      <c r="R14" s="10">
        <v>333</v>
      </c>
      <c r="S14" s="10">
        <v>0</v>
      </c>
      <c r="T14" s="10">
        <v>40</v>
      </c>
      <c r="U14" s="10">
        <v>0</v>
      </c>
      <c r="V14" s="10">
        <v>2</v>
      </c>
      <c r="W14" s="10">
        <v>235</v>
      </c>
      <c r="X14" s="10">
        <v>0</v>
      </c>
      <c r="Y14" s="10">
        <v>182</v>
      </c>
      <c r="Z14" s="10">
        <v>0</v>
      </c>
      <c r="AA14" s="10">
        <v>60</v>
      </c>
      <c r="AB14" s="10">
        <v>108</v>
      </c>
      <c r="AC14" s="10">
        <v>0</v>
      </c>
      <c r="AD14" s="10">
        <v>25</v>
      </c>
      <c r="AE14" s="10">
        <v>0</v>
      </c>
      <c r="AF14" s="10">
        <v>103</v>
      </c>
      <c r="AG14" s="10">
        <v>253</v>
      </c>
      <c r="AH14" s="10">
        <v>14</v>
      </c>
      <c r="AI14" s="10">
        <v>186</v>
      </c>
      <c r="AJ14" s="10">
        <v>1</v>
      </c>
      <c r="AK14" s="10">
        <v>0</v>
      </c>
      <c r="AL14" s="10">
        <v>8</v>
      </c>
      <c r="AM14" s="10">
        <v>0</v>
      </c>
      <c r="AN14" s="10">
        <v>0</v>
      </c>
      <c r="AO14" s="10">
        <v>0</v>
      </c>
      <c r="AP14" s="12">
        <f t="shared" si="0"/>
        <v>1789</v>
      </c>
    </row>
    <row r="15" spans="1:42" x14ac:dyDescent="0.25">
      <c r="A15" s="9">
        <v>1740</v>
      </c>
      <c r="B15" s="10">
        <v>23</v>
      </c>
      <c r="C15" s="10">
        <v>62</v>
      </c>
      <c r="D15" s="10">
        <v>0</v>
      </c>
      <c r="E15" s="10">
        <v>9</v>
      </c>
      <c r="F15" s="10">
        <v>0</v>
      </c>
      <c r="G15" s="10">
        <v>5</v>
      </c>
      <c r="H15" s="10">
        <v>26</v>
      </c>
      <c r="I15" s="10">
        <v>0</v>
      </c>
      <c r="J15" s="10">
        <v>0</v>
      </c>
      <c r="K15" s="10">
        <v>0</v>
      </c>
      <c r="L15" s="10">
        <v>2</v>
      </c>
      <c r="M15" s="10">
        <v>126</v>
      </c>
      <c r="N15" s="10">
        <v>0</v>
      </c>
      <c r="O15" s="10">
        <v>0</v>
      </c>
      <c r="P15" s="10">
        <v>0</v>
      </c>
      <c r="Q15" s="10">
        <v>12</v>
      </c>
      <c r="R15" s="10">
        <v>240</v>
      </c>
      <c r="S15" s="10">
        <v>0</v>
      </c>
      <c r="T15" s="10">
        <v>10</v>
      </c>
      <c r="U15" s="10">
        <v>0</v>
      </c>
      <c r="V15" s="10">
        <v>0</v>
      </c>
      <c r="W15" s="10">
        <v>139</v>
      </c>
      <c r="X15" s="10">
        <v>0</v>
      </c>
      <c r="Y15" s="10">
        <v>156</v>
      </c>
      <c r="Z15" s="10">
        <v>0</v>
      </c>
      <c r="AA15" s="10">
        <v>40</v>
      </c>
      <c r="AB15" s="10">
        <v>223</v>
      </c>
      <c r="AC15" s="10">
        <v>1</v>
      </c>
      <c r="AD15" s="10">
        <v>24</v>
      </c>
      <c r="AE15" s="10">
        <v>1</v>
      </c>
      <c r="AF15" s="10">
        <v>10</v>
      </c>
      <c r="AG15" s="10">
        <v>254</v>
      </c>
      <c r="AH15" s="10">
        <v>15</v>
      </c>
      <c r="AI15" s="10">
        <v>349</v>
      </c>
      <c r="AJ15" s="10">
        <v>0</v>
      </c>
      <c r="AK15" s="10">
        <v>0</v>
      </c>
      <c r="AL15" s="10">
        <v>1</v>
      </c>
      <c r="AM15" s="10">
        <v>0</v>
      </c>
      <c r="AN15" s="10">
        <v>0</v>
      </c>
      <c r="AO15" s="10">
        <v>0</v>
      </c>
      <c r="AP15" s="12">
        <f t="shared" si="0"/>
        <v>1728</v>
      </c>
    </row>
    <row r="16" spans="1:42" x14ac:dyDescent="0.25">
      <c r="A16" s="9">
        <v>1750</v>
      </c>
      <c r="B16" s="10">
        <v>91</v>
      </c>
      <c r="C16" s="10">
        <v>186</v>
      </c>
      <c r="D16" s="10">
        <v>0</v>
      </c>
      <c r="E16" s="10">
        <v>21</v>
      </c>
      <c r="F16" s="10">
        <v>0</v>
      </c>
      <c r="G16" s="10">
        <v>24</v>
      </c>
      <c r="H16" s="10">
        <v>77</v>
      </c>
      <c r="I16" s="10">
        <v>0</v>
      </c>
      <c r="J16" s="10">
        <v>0</v>
      </c>
      <c r="K16" s="10">
        <v>0</v>
      </c>
      <c r="L16" s="10">
        <v>22</v>
      </c>
      <c r="M16" s="10">
        <v>207</v>
      </c>
      <c r="N16" s="10">
        <v>0</v>
      </c>
      <c r="O16" s="10">
        <v>0</v>
      </c>
      <c r="P16" s="10">
        <v>2</v>
      </c>
      <c r="Q16" s="10">
        <v>33</v>
      </c>
      <c r="R16" s="10">
        <v>340</v>
      </c>
      <c r="S16" s="10">
        <v>0</v>
      </c>
      <c r="T16" s="10">
        <v>5</v>
      </c>
      <c r="U16" s="10">
        <v>0</v>
      </c>
      <c r="V16" s="10">
        <v>7</v>
      </c>
      <c r="W16" s="10">
        <v>133</v>
      </c>
      <c r="X16" s="10">
        <v>0</v>
      </c>
      <c r="Y16" s="10">
        <v>217</v>
      </c>
      <c r="Z16" s="10">
        <v>1</v>
      </c>
      <c r="AA16" s="10">
        <v>39</v>
      </c>
      <c r="AB16" s="10">
        <v>285</v>
      </c>
      <c r="AC16" s="10">
        <v>1</v>
      </c>
      <c r="AD16" s="10">
        <v>12</v>
      </c>
      <c r="AE16" s="10">
        <v>0</v>
      </c>
      <c r="AF16" s="10">
        <v>20</v>
      </c>
      <c r="AG16" s="10">
        <v>208</v>
      </c>
      <c r="AH16" s="10">
        <v>5</v>
      </c>
      <c r="AI16" s="10">
        <v>257</v>
      </c>
      <c r="AJ16" s="10">
        <v>0</v>
      </c>
      <c r="AK16" s="10">
        <v>3</v>
      </c>
      <c r="AL16" s="10">
        <v>2</v>
      </c>
      <c r="AM16" s="10">
        <v>0</v>
      </c>
      <c r="AN16" s="10">
        <v>7</v>
      </c>
      <c r="AO16" s="10">
        <v>0</v>
      </c>
      <c r="AP16" s="12">
        <f t="shared" si="0"/>
        <v>2205</v>
      </c>
    </row>
    <row r="17" spans="1:102" x14ac:dyDescent="0.25">
      <c r="A17" s="9">
        <v>1760</v>
      </c>
      <c r="B17" s="10">
        <v>94</v>
      </c>
      <c r="C17" s="10">
        <v>224</v>
      </c>
      <c r="D17" s="10">
        <v>0</v>
      </c>
      <c r="E17" s="10">
        <v>58</v>
      </c>
      <c r="F17" s="10">
        <v>1</v>
      </c>
      <c r="G17" s="10">
        <v>43</v>
      </c>
      <c r="H17" s="10">
        <v>184</v>
      </c>
      <c r="I17" s="10">
        <v>0</v>
      </c>
      <c r="J17" s="10">
        <v>0</v>
      </c>
      <c r="K17" s="10">
        <v>2</v>
      </c>
      <c r="L17" s="10">
        <v>45</v>
      </c>
      <c r="M17" s="10">
        <v>364</v>
      </c>
      <c r="N17" s="10">
        <v>0</v>
      </c>
      <c r="O17" s="10">
        <v>0</v>
      </c>
      <c r="P17" s="10">
        <v>0</v>
      </c>
      <c r="Q17" s="10">
        <v>46</v>
      </c>
      <c r="R17" s="10">
        <v>339</v>
      </c>
      <c r="S17" s="10">
        <v>0</v>
      </c>
      <c r="T17" s="10">
        <v>0</v>
      </c>
      <c r="U17" s="10">
        <v>0</v>
      </c>
      <c r="V17" s="10">
        <v>6</v>
      </c>
      <c r="W17" s="10">
        <v>134</v>
      </c>
      <c r="X17" s="10">
        <v>0</v>
      </c>
      <c r="Y17" s="10">
        <v>204</v>
      </c>
      <c r="Z17" s="10">
        <v>0</v>
      </c>
      <c r="AA17" s="10">
        <v>15</v>
      </c>
      <c r="AB17" s="10">
        <v>457</v>
      </c>
      <c r="AC17" s="10">
        <v>1</v>
      </c>
      <c r="AD17" s="10">
        <v>2</v>
      </c>
      <c r="AE17" s="10">
        <v>2</v>
      </c>
      <c r="AF17" s="10">
        <v>30</v>
      </c>
      <c r="AG17" s="10">
        <v>372</v>
      </c>
      <c r="AH17" s="10">
        <v>0</v>
      </c>
      <c r="AI17" s="10">
        <v>299</v>
      </c>
      <c r="AJ17" s="10">
        <v>0</v>
      </c>
      <c r="AK17" s="10">
        <v>0</v>
      </c>
      <c r="AL17" s="10">
        <v>0</v>
      </c>
      <c r="AM17" s="10">
        <v>0</v>
      </c>
      <c r="AN17" s="10">
        <v>7</v>
      </c>
      <c r="AO17" s="10">
        <v>0</v>
      </c>
      <c r="AP17" s="12">
        <f t="shared" si="0"/>
        <v>2929</v>
      </c>
    </row>
    <row r="18" spans="1:102" x14ac:dyDescent="0.25">
      <c r="A18" s="9">
        <v>1770</v>
      </c>
      <c r="B18" s="10">
        <v>76</v>
      </c>
      <c r="C18" s="10">
        <v>168</v>
      </c>
      <c r="D18" s="10">
        <v>0</v>
      </c>
      <c r="E18" s="10">
        <v>69</v>
      </c>
      <c r="F18" s="10">
        <v>1</v>
      </c>
      <c r="G18" s="10">
        <v>31</v>
      </c>
      <c r="H18" s="10">
        <v>142</v>
      </c>
      <c r="I18" s="10">
        <v>0</v>
      </c>
      <c r="J18" s="10">
        <v>0</v>
      </c>
      <c r="K18" s="10">
        <v>0</v>
      </c>
      <c r="L18" s="10">
        <v>23</v>
      </c>
      <c r="M18" s="10">
        <v>289</v>
      </c>
      <c r="N18" s="10">
        <v>1</v>
      </c>
      <c r="O18" s="10">
        <v>0</v>
      </c>
      <c r="P18" s="10">
        <v>1</v>
      </c>
      <c r="Q18" s="10">
        <v>23</v>
      </c>
      <c r="R18" s="10">
        <v>327</v>
      </c>
      <c r="S18" s="10">
        <v>0</v>
      </c>
      <c r="T18" s="10">
        <v>0</v>
      </c>
      <c r="U18" s="10">
        <v>0</v>
      </c>
      <c r="V18" s="10">
        <v>4</v>
      </c>
      <c r="W18" s="10">
        <v>170</v>
      </c>
      <c r="X18" s="10">
        <v>0</v>
      </c>
      <c r="Y18" s="10">
        <v>151</v>
      </c>
      <c r="Z18" s="10">
        <v>0</v>
      </c>
      <c r="AA18" s="10">
        <v>4</v>
      </c>
      <c r="AB18" s="10">
        <v>374</v>
      </c>
      <c r="AC18" s="10">
        <v>1</v>
      </c>
      <c r="AD18" s="10">
        <v>14</v>
      </c>
      <c r="AE18" s="10">
        <v>1</v>
      </c>
      <c r="AF18" s="10">
        <v>13</v>
      </c>
      <c r="AG18" s="10">
        <v>294</v>
      </c>
      <c r="AH18" s="10">
        <v>0</v>
      </c>
      <c r="AI18" s="10">
        <v>247</v>
      </c>
      <c r="AJ18" s="10">
        <v>0</v>
      </c>
      <c r="AK18" s="10">
        <v>0</v>
      </c>
      <c r="AL18" s="10">
        <v>7</v>
      </c>
      <c r="AM18" s="10">
        <v>0</v>
      </c>
      <c r="AN18" s="10">
        <v>1</v>
      </c>
      <c r="AO18" s="10">
        <v>0</v>
      </c>
      <c r="AP18" s="12">
        <f t="shared" si="0"/>
        <v>2432</v>
      </c>
    </row>
    <row r="19" spans="1:102" x14ac:dyDescent="0.25">
      <c r="A19" s="9">
        <v>1780</v>
      </c>
      <c r="B19" s="10">
        <v>20</v>
      </c>
      <c r="C19" s="10">
        <v>127</v>
      </c>
      <c r="D19" s="10">
        <v>0</v>
      </c>
      <c r="E19" s="10">
        <v>89</v>
      </c>
      <c r="F19" s="10">
        <v>0</v>
      </c>
      <c r="G19" s="10">
        <v>5</v>
      </c>
      <c r="H19" s="10">
        <v>133</v>
      </c>
      <c r="I19" s="10">
        <v>0</v>
      </c>
      <c r="J19" s="10">
        <v>1</v>
      </c>
      <c r="K19" s="10">
        <v>0</v>
      </c>
      <c r="L19" s="10">
        <v>8</v>
      </c>
      <c r="M19" s="10">
        <v>225</v>
      </c>
      <c r="N19" s="10">
        <v>0</v>
      </c>
      <c r="O19" s="10">
        <v>0</v>
      </c>
      <c r="P19" s="10">
        <v>0</v>
      </c>
      <c r="Q19" s="10">
        <v>26</v>
      </c>
      <c r="R19" s="10">
        <v>274</v>
      </c>
      <c r="S19" s="10">
        <v>1</v>
      </c>
      <c r="T19" s="10">
        <v>0</v>
      </c>
      <c r="U19" s="10">
        <v>0</v>
      </c>
      <c r="V19" s="10">
        <v>0</v>
      </c>
      <c r="W19" s="10">
        <v>151</v>
      </c>
      <c r="X19" s="10">
        <v>0</v>
      </c>
      <c r="Y19" s="10">
        <v>198</v>
      </c>
      <c r="Z19" s="10">
        <v>0</v>
      </c>
      <c r="AA19" s="10">
        <v>2</v>
      </c>
      <c r="AB19" s="10">
        <v>421</v>
      </c>
      <c r="AC19" s="10">
        <v>10</v>
      </c>
      <c r="AD19" s="10">
        <v>9</v>
      </c>
      <c r="AE19" s="10">
        <v>0</v>
      </c>
      <c r="AF19" s="10">
        <v>7</v>
      </c>
      <c r="AG19" s="10">
        <v>364</v>
      </c>
      <c r="AH19" s="10">
        <v>2</v>
      </c>
      <c r="AI19" s="10">
        <v>329</v>
      </c>
      <c r="AJ19" s="10">
        <v>0</v>
      </c>
      <c r="AK19" s="10">
        <v>0</v>
      </c>
      <c r="AL19" s="10">
        <v>87</v>
      </c>
      <c r="AM19" s="10">
        <v>1</v>
      </c>
      <c r="AN19" s="10">
        <v>2</v>
      </c>
      <c r="AO19" s="10">
        <v>2</v>
      </c>
      <c r="AP19" s="12">
        <f t="shared" si="0"/>
        <v>2494</v>
      </c>
    </row>
    <row r="20" spans="1:102" x14ac:dyDescent="0.25">
      <c r="A20" s="9">
        <v>1790</v>
      </c>
      <c r="B20" s="10">
        <v>20</v>
      </c>
      <c r="C20" s="10">
        <v>71</v>
      </c>
      <c r="D20" s="10">
        <v>2</v>
      </c>
      <c r="E20" s="10">
        <v>74</v>
      </c>
      <c r="F20" s="10">
        <v>4</v>
      </c>
      <c r="G20" s="10">
        <v>49</v>
      </c>
      <c r="H20" s="10">
        <v>165</v>
      </c>
      <c r="I20" s="10">
        <v>0</v>
      </c>
      <c r="J20" s="10">
        <v>0</v>
      </c>
      <c r="K20" s="10">
        <v>0</v>
      </c>
      <c r="L20" s="10">
        <v>12</v>
      </c>
      <c r="M20" s="10">
        <v>127</v>
      </c>
      <c r="N20" s="10">
        <v>1</v>
      </c>
      <c r="O20" s="10">
        <v>0</v>
      </c>
      <c r="P20" s="10">
        <v>0</v>
      </c>
      <c r="Q20" s="10">
        <v>21</v>
      </c>
      <c r="R20" s="10">
        <v>368</v>
      </c>
      <c r="S20" s="10">
        <v>6</v>
      </c>
      <c r="T20" s="10">
        <v>2</v>
      </c>
      <c r="U20" s="10">
        <v>0</v>
      </c>
      <c r="V20" s="10">
        <v>0</v>
      </c>
      <c r="W20" s="10">
        <v>107</v>
      </c>
      <c r="X20" s="10">
        <v>0</v>
      </c>
      <c r="Y20" s="10">
        <v>262</v>
      </c>
      <c r="Z20" s="10">
        <v>0</v>
      </c>
      <c r="AA20" s="10">
        <v>0</v>
      </c>
      <c r="AB20" s="10">
        <v>503</v>
      </c>
      <c r="AC20" s="10">
        <v>6</v>
      </c>
      <c r="AD20" s="10">
        <v>24</v>
      </c>
      <c r="AE20" s="10">
        <v>1</v>
      </c>
      <c r="AF20" s="10">
        <v>2</v>
      </c>
      <c r="AG20" s="10">
        <v>474</v>
      </c>
      <c r="AH20" s="10">
        <v>5</v>
      </c>
      <c r="AI20" s="10">
        <v>501</v>
      </c>
      <c r="AJ20" s="10">
        <v>0</v>
      </c>
      <c r="AK20" s="10">
        <v>0</v>
      </c>
      <c r="AL20" s="10">
        <v>31</v>
      </c>
      <c r="AM20" s="10">
        <v>12</v>
      </c>
      <c r="AN20" s="10">
        <v>7</v>
      </c>
      <c r="AO20" s="10">
        <v>7</v>
      </c>
      <c r="AP20" s="12">
        <f t="shared" si="0"/>
        <v>2864</v>
      </c>
    </row>
    <row r="21" spans="1:102" x14ac:dyDescent="0.25">
      <c r="A21" s="9">
        <v>1800</v>
      </c>
      <c r="B21" s="10">
        <v>57</v>
      </c>
      <c r="C21" s="10">
        <v>75</v>
      </c>
      <c r="D21" s="10">
        <v>15</v>
      </c>
      <c r="E21" s="10">
        <v>79</v>
      </c>
      <c r="F21" s="10">
        <v>0</v>
      </c>
      <c r="G21" s="10">
        <v>85</v>
      </c>
      <c r="H21" s="10">
        <v>98</v>
      </c>
      <c r="I21" s="10">
        <v>3</v>
      </c>
      <c r="J21" s="10">
        <v>0</v>
      </c>
      <c r="K21" s="10">
        <v>15</v>
      </c>
      <c r="L21" s="10">
        <v>26</v>
      </c>
      <c r="M21" s="10">
        <v>118</v>
      </c>
      <c r="N21" s="10">
        <v>0</v>
      </c>
      <c r="O21" s="10">
        <v>3</v>
      </c>
      <c r="P21" s="10">
        <v>5</v>
      </c>
      <c r="Q21" s="10">
        <v>57</v>
      </c>
      <c r="R21" s="10">
        <v>234</v>
      </c>
      <c r="S21" s="10">
        <v>9</v>
      </c>
      <c r="T21" s="10">
        <v>4</v>
      </c>
      <c r="U21" s="10">
        <v>5</v>
      </c>
      <c r="V21" s="10">
        <v>5</v>
      </c>
      <c r="W21" s="10">
        <v>60</v>
      </c>
      <c r="X21" s="10">
        <v>5</v>
      </c>
      <c r="Y21" s="10">
        <v>260</v>
      </c>
      <c r="Z21" s="10">
        <v>0</v>
      </c>
      <c r="AA21" s="10">
        <v>16</v>
      </c>
      <c r="AB21" s="10">
        <v>375</v>
      </c>
      <c r="AC21" s="10">
        <v>5</v>
      </c>
      <c r="AD21" s="10">
        <v>93</v>
      </c>
      <c r="AE21" s="10">
        <v>2</v>
      </c>
      <c r="AF21" s="10">
        <v>107</v>
      </c>
      <c r="AG21" s="10">
        <v>257</v>
      </c>
      <c r="AH21" s="10">
        <v>28</v>
      </c>
      <c r="AI21" s="10">
        <v>470</v>
      </c>
      <c r="AJ21" s="10">
        <v>0</v>
      </c>
      <c r="AK21" s="10">
        <v>9</v>
      </c>
      <c r="AL21" s="10">
        <v>12</v>
      </c>
      <c r="AM21" s="10">
        <v>65</v>
      </c>
      <c r="AN21" s="10">
        <v>63</v>
      </c>
      <c r="AO21" s="10">
        <v>16</v>
      </c>
      <c r="AP21" s="12">
        <f t="shared" si="0"/>
        <v>2736</v>
      </c>
    </row>
    <row r="22" spans="1:102" x14ac:dyDescent="0.25">
      <c r="A22" s="9">
        <v>1810</v>
      </c>
      <c r="B22" s="10">
        <v>4</v>
      </c>
      <c r="C22" s="10">
        <v>91</v>
      </c>
      <c r="D22" s="10">
        <v>0</v>
      </c>
      <c r="E22" s="10">
        <v>51</v>
      </c>
      <c r="F22" s="10">
        <v>7</v>
      </c>
      <c r="G22" s="10">
        <v>1</v>
      </c>
      <c r="H22" s="10">
        <v>41</v>
      </c>
      <c r="I22" s="10">
        <v>0</v>
      </c>
      <c r="J22" s="10">
        <v>0</v>
      </c>
      <c r="K22" s="10">
        <v>21</v>
      </c>
      <c r="L22" s="10">
        <v>0</v>
      </c>
      <c r="M22" s="10">
        <v>12</v>
      </c>
      <c r="N22" s="10">
        <v>0</v>
      </c>
      <c r="O22" s="10">
        <v>0</v>
      </c>
      <c r="P22" s="10">
        <v>14</v>
      </c>
      <c r="Q22" s="10">
        <v>0</v>
      </c>
      <c r="R22" s="10">
        <v>0</v>
      </c>
      <c r="S22" s="10">
        <v>0</v>
      </c>
      <c r="T22" s="10">
        <v>6</v>
      </c>
      <c r="U22" s="10">
        <v>2</v>
      </c>
      <c r="V22" s="10">
        <v>0</v>
      </c>
      <c r="W22" s="10">
        <v>2</v>
      </c>
      <c r="X22" s="10">
        <v>0</v>
      </c>
      <c r="Y22" s="10">
        <v>202</v>
      </c>
      <c r="Z22" s="10">
        <v>29</v>
      </c>
      <c r="AA22" s="10">
        <v>3</v>
      </c>
      <c r="AB22" s="10">
        <v>200</v>
      </c>
      <c r="AC22" s="10">
        <v>0</v>
      </c>
      <c r="AD22" s="10">
        <v>106</v>
      </c>
      <c r="AE22" s="10">
        <v>22</v>
      </c>
      <c r="AF22" s="10">
        <v>1</v>
      </c>
      <c r="AG22" s="10">
        <v>194</v>
      </c>
      <c r="AH22" s="10">
        <v>0</v>
      </c>
      <c r="AI22" s="10">
        <v>848</v>
      </c>
      <c r="AJ22" s="10">
        <v>7</v>
      </c>
      <c r="AK22" s="10">
        <v>0</v>
      </c>
      <c r="AL22" s="10">
        <v>20</v>
      </c>
      <c r="AM22" s="10">
        <v>2</v>
      </c>
      <c r="AN22" s="10">
        <v>163</v>
      </c>
      <c r="AO22" s="10">
        <v>6</v>
      </c>
      <c r="AP22" s="12">
        <f t="shared" si="0"/>
        <v>2055</v>
      </c>
    </row>
    <row r="23" spans="1:102" x14ac:dyDescent="0.25">
      <c r="A23" s="9">
        <v>1820</v>
      </c>
      <c r="B23" s="10">
        <v>0</v>
      </c>
      <c r="C23" s="10">
        <v>33</v>
      </c>
      <c r="D23" s="10">
        <v>1</v>
      </c>
      <c r="E23" s="10">
        <v>31</v>
      </c>
      <c r="F23" s="10">
        <v>6</v>
      </c>
      <c r="G23" s="10">
        <v>0</v>
      </c>
      <c r="H23" s="10">
        <v>169</v>
      </c>
      <c r="I23" s="10">
        <v>2</v>
      </c>
      <c r="J23" s="10">
        <v>4</v>
      </c>
      <c r="K23" s="10">
        <v>17</v>
      </c>
      <c r="L23" s="10">
        <v>0</v>
      </c>
      <c r="M23" s="10">
        <v>34</v>
      </c>
      <c r="N23" s="10">
        <v>0</v>
      </c>
      <c r="O23" s="10">
        <v>0</v>
      </c>
      <c r="P23" s="10">
        <v>4</v>
      </c>
      <c r="Q23" s="10">
        <v>1</v>
      </c>
      <c r="R23" s="10">
        <v>3</v>
      </c>
      <c r="S23" s="10">
        <v>0</v>
      </c>
      <c r="T23" s="10">
        <v>3</v>
      </c>
      <c r="U23" s="10">
        <v>6</v>
      </c>
      <c r="V23" s="10">
        <v>1</v>
      </c>
      <c r="W23" s="10">
        <v>33</v>
      </c>
      <c r="X23" s="10">
        <v>0</v>
      </c>
      <c r="Y23" s="10">
        <v>64</v>
      </c>
      <c r="Z23" s="10">
        <v>56</v>
      </c>
      <c r="AA23" s="10">
        <v>0</v>
      </c>
      <c r="AB23" s="10">
        <v>364</v>
      </c>
      <c r="AC23" s="10">
        <v>1</v>
      </c>
      <c r="AD23" s="10">
        <v>12</v>
      </c>
      <c r="AE23" s="10">
        <v>64</v>
      </c>
      <c r="AF23" s="10">
        <v>0</v>
      </c>
      <c r="AG23" s="10">
        <v>16</v>
      </c>
      <c r="AH23" s="10">
        <v>4</v>
      </c>
      <c r="AI23" s="10">
        <v>1126</v>
      </c>
      <c r="AJ23" s="10">
        <v>2</v>
      </c>
      <c r="AK23" s="10">
        <v>0</v>
      </c>
      <c r="AL23" s="10">
        <v>9</v>
      </c>
      <c r="AM23" s="10">
        <v>0</v>
      </c>
      <c r="AN23" s="10">
        <v>224</v>
      </c>
      <c r="AO23" s="10">
        <v>0</v>
      </c>
      <c r="AP23" s="12">
        <f t="shared" si="0"/>
        <v>2290</v>
      </c>
    </row>
    <row r="24" spans="1:102" x14ac:dyDescent="0.25">
      <c r="A24" s="9">
        <v>1830</v>
      </c>
      <c r="B24" s="10">
        <v>0</v>
      </c>
      <c r="C24" s="10">
        <v>20</v>
      </c>
      <c r="D24" s="10">
        <v>0</v>
      </c>
      <c r="E24" s="10">
        <v>4</v>
      </c>
      <c r="F24" s="10">
        <v>0</v>
      </c>
      <c r="G24" s="10">
        <v>0</v>
      </c>
      <c r="H24" s="10">
        <v>124</v>
      </c>
      <c r="I24" s="10">
        <v>0</v>
      </c>
      <c r="J24" s="10">
        <v>0</v>
      </c>
      <c r="K24" s="10">
        <v>14</v>
      </c>
      <c r="L24" s="10">
        <v>0</v>
      </c>
      <c r="M24" s="10">
        <v>13</v>
      </c>
      <c r="N24" s="10">
        <v>0</v>
      </c>
      <c r="O24" s="10">
        <v>2</v>
      </c>
      <c r="P24" s="10">
        <v>2</v>
      </c>
      <c r="Q24" s="10">
        <v>0</v>
      </c>
      <c r="R24" s="10">
        <v>7</v>
      </c>
      <c r="S24" s="10">
        <v>0</v>
      </c>
      <c r="T24" s="10">
        <v>1</v>
      </c>
      <c r="U24" s="10">
        <v>1</v>
      </c>
      <c r="V24" s="10">
        <v>0</v>
      </c>
      <c r="W24" s="10">
        <v>110</v>
      </c>
      <c r="X24" s="10">
        <v>0</v>
      </c>
      <c r="Y24" s="10">
        <v>27</v>
      </c>
      <c r="Z24" s="10">
        <v>30</v>
      </c>
      <c r="AA24" s="10">
        <v>0</v>
      </c>
      <c r="AB24" s="10">
        <v>247</v>
      </c>
      <c r="AC24" s="10">
        <v>0</v>
      </c>
      <c r="AD24" s="10">
        <v>21</v>
      </c>
      <c r="AE24" s="10">
        <v>58</v>
      </c>
      <c r="AF24" s="10">
        <v>0</v>
      </c>
      <c r="AG24" s="10">
        <v>98</v>
      </c>
      <c r="AH24" s="10">
        <v>5</v>
      </c>
      <c r="AI24" s="10">
        <v>510</v>
      </c>
      <c r="AJ24" s="10">
        <v>13</v>
      </c>
      <c r="AK24" s="10">
        <v>0</v>
      </c>
      <c r="AL24" s="10">
        <v>53</v>
      </c>
      <c r="AM24" s="10">
        <v>0</v>
      </c>
      <c r="AN24" s="10">
        <v>96</v>
      </c>
      <c r="AO24" s="10">
        <v>5</v>
      </c>
      <c r="AP24" s="12">
        <f t="shared" si="0"/>
        <v>1461</v>
      </c>
    </row>
    <row r="25" spans="1:102" x14ac:dyDescent="0.25">
      <c r="A25" s="9">
        <v>1840</v>
      </c>
      <c r="B25" s="10">
        <v>0</v>
      </c>
      <c r="C25" s="10">
        <v>19</v>
      </c>
      <c r="D25" s="10">
        <v>0</v>
      </c>
      <c r="E25" s="10">
        <v>31</v>
      </c>
      <c r="F25" s="10">
        <v>0</v>
      </c>
      <c r="G25" s="10">
        <v>0</v>
      </c>
      <c r="H25" s="10">
        <v>63</v>
      </c>
      <c r="I25" s="10">
        <v>0</v>
      </c>
      <c r="J25" s="10">
        <v>10</v>
      </c>
      <c r="K25" s="10">
        <v>6</v>
      </c>
      <c r="L25" s="10">
        <v>0</v>
      </c>
      <c r="M25" s="10">
        <v>0</v>
      </c>
      <c r="N25" s="10">
        <v>0</v>
      </c>
      <c r="O25" s="10">
        <v>0</v>
      </c>
      <c r="P25" s="10">
        <v>0</v>
      </c>
      <c r="Q25" s="10">
        <v>0</v>
      </c>
      <c r="R25" s="10">
        <v>0</v>
      </c>
      <c r="S25" s="10">
        <v>0</v>
      </c>
      <c r="T25" s="10">
        <v>0</v>
      </c>
      <c r="U25" s="10">
        <v>0</v>
      </c>
      <c r="V25" s="10">
        <v>0</v>
      </c>
      <c r="W25" s="10">
        <v>35</v>
      </c>
      <c r="X25" s="10">
        <v>0</v>
      </c>
      <c r="Y25" s="10">
        <v>148</v>
      </c>
      <c r="Z25" s="10">
        <v>41</v>
      </c>
      <c r="AA25" s="10">
        <v>0</v>
      </c>
      <c r="AB25" s="10">
        <v>8</v>
      </c>
      <c r="AC25" s="10">
        <v>0</v>
      </c>
      <c r="AD25" s="10">
        <v>52</v>
      </c>
      <c r="AE25" s="10">
        <v>4</v>
      </c>
      <c r="AF25" s="10">
        <v>2</v>
      </c>
      <c r="AG25" s="10">
        <v>83</v>
      </c>
      <c r="AH25" s="10">
        <v>0</v>
      </c>
      <c r="AI25" s="10">
        <v>785</v>
      </c>
      <c r="AJ25" s="10">
        <v>97</v>
      </c>
      <c r="AK25" s="10">
        <v>0</v>
      </c>
      <c r="AL25" s="10">
        <v>3</v>
      </c>
      <c r="AM25" s="10">
        <v>0</v>
      </c>
      <c r="AN25" s="10">
        <v>78</v>
      </c>
      <c r="AO25" s="10">
        <v>4</v>
      </c>
      <c r="AP25" s="12">
        <f t="shared" si="0"/>
        <v>1469</v>
      </c>
    </row>
    <row r="26" spans="1:102" x14ac:dyDescent="0.25">
      <c r="A26" s="9">
        <v>1850</v>
      </c>
      <c r="B26" s="10">
        <v>0</v>
      </c>
      <c r="C26" s="10">
        <v>0</v>
      </c>
      <c r="D26" s="10">
        <v>0</v>
      </c>
      <c r="E26" s="10">
        <v>0</v>
      </c>
      <c r="F26" s="10">
        <v>0</v>
      </c>
      <c r="G26" s="10">
        <v>0</v>
      </c>
      <c r="H26" s="10">
        <v>7</v>
      </c>
      <c r="I26" s="10">
        <v>1</v>
      </c>
      <c r="J26" s="10">
        <v>1</v>
      </c>
      <c r="K26" s="10">
        <v>0</v>
      </c>
      <c r="L26" s="10">
        <v>0</v>
      </c>
      <c r="M26" s="10">
        <v>0</v>
      </c>
      <c r="N26" s="10">
        <v>0</v>
      </c>
      <c r="O26" s="10">
        <v>0</v>
      </c>
      <c r="P26" s="10">
        <v>0</v>
      </c>
      <c r="Q26" s="10">
        <v>0</v>
      </c>
      <c r="R26" s="10">
        <v>0</v>
      </c>
      <c r="S26" s="10">
        <v>0</v>
      </c>
      <c r="T26" s="10">
        <v>0</v>
      </c>
      <c r="U26" s="10">
        <v>0</v>
      </c>
      <c r="V26" s="10">
        <v>3</v>
      </c>
      <c r="W26" s="10">
        <v>44</v>
      </c>
      <c r="X26" s="10">
        <v>0</v>
      </c>
      <c r="Y26" s="10">
        <v>2</v>
      </c>
      <c r="Z26" s="10">
        <v>7</v>
      </c>
      <c r="AA26" s="10">
        <v>0</v>
      </c>
      <c r="AB26" s="10">
        <v>3</v>
      </c>
      <c r="AC26" s="10">
        <v>0</v>
      </c>
      <c r="AD26" s="10">
        <v>0</v>
      </c>
      <c r="AE26" s="10">
        <v>1</v>
      </c>
      <c r="AF26" s="10">
        <v>9</v>
      </c>
      <c r="AG26" s="10">
        <v>245</v>
      </c>
      <c r="AH26" s="10">
        <v>0</v>
      </c>
      <c r="AI26" s="10">
        <v>34</v>
      </c>
      <c r="AJ26" s="10">
        <v>10</v>
      </c>
      <c r="AK26" s="10">
        <v>0</v>
      </c>
      <c r="AL26" s="10">
        <v>37</v>
      </c>
      <c r="AM26" s="10">
        <v>0</v>
      </c>
      <c r="AN26" s="10">
        <v>4</v>
      </c>
      <c r="AO26" s="10">
        <v>3</v>
      </c>
      <c r="AP26" s="12">
        <f t="shared" si="0"/>
        <v>411</v>
      </c>
    </row>
    <row r="27" spans="1:102" x14ac:dyDescent="0.25">
      <c r="A27" s="9">
        <v>1860</v>
      </c>
      <c r="B27" s="10">
        <v>0</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17</v>
      </c>
      <c r="X27" s="10">
        <v>0</v>
      </c>
      <c r="Y27" s="10">
        <v>0</v>
      </c>
      <c r="Z27" s="10">
        <v>0</v>
      </c>
      <c r="AA27" s="10">
        <v>0</v>
      </c>
      <c r="AB27" s="10">
        <v>0</v>
      </c>
      <c r="AC27" s="10">
        <v>0</v>
      </c>
      <c r="AD27" s="10">
        <v>0</v>
      </c>
      <c r="AE27" s="10">
        <v>0</v>
      </c>
      <c r="AF27" s="10">
        <v>0</v>
      </c>
      <c r="AG27" s="10">
        <v>69</v>
      </c>
      <c r="AH27" s="10">
        <v>0</v>
      </c>
      <c r="AI27" s="10">
        <v>0</v>
      </c>
      <c r="AJ27" s="10">
        <v>37</v>
      </c>
      <c r="AK27" s="10">
        <v>0</v>
      </c>
      <c r="AL27" s="10">
        <v>0</v>
      </c>
      <c r="AM27" s="10">
        <v>0</v>
      </c>
      <c r="AN27" s="10">
        <v>0</v>
      </c>
      <c r="AO27" s="10">
        <v>0</v>
      </c>
      <c r="AP27" s="12">
        <f t="shared" si="0"/>
        <v>123</v>
      </c>
    </row>
    <row r="28" spans="1:102" s="2" customFormat="1" ht="30" customHeight="1" x14ac:dyDescent="0.25">
      <c r="A28" s="13" t="s">
        <v>12</v>
      </c>
      <c r="B28" s="12">
        <f>SUM(B6:B27)</f>
        <v>590</v>
      </c>
      <c r="C28" s="12">
        <f t="shared" ref="C28:AO28" si="1">SUM(C6:C27)</f>
        <v>1559</v>
      </c>
      <c r="D28" s="12">
        <f t="shared" si="1"/>
        <v>70</v>
      </c>
      <c r="E28" s="12">
        <f t="shared" si="1"/>
        <v>557</v>
      </c>
      <c r="F28" s="12">
        <f t="shared" si="1"/>
        <v>20</v>
      </c>
      <c r="G28" s="12">
        <f t="shared" si="1"/>
        <v>265</v>
      </c>
      <c r="H28" s="12">
        <f t="shared" si="1"/>
        <v>1329</v>
      </c>
      <c r="I28" s="12">
        <f t="shared" si="1"/>
        <v>7</v>
      </c>
      <c r="J28" s="12">
        <f t="shared" si="1"/>
        <v>17</v>
      </c>
      <c r="K28" s="12">
        <f t="shared" si="1"/>
        <v>75</v>
      </c>
      <c r="L28" s="12">
        <f t="shared" si="1"/>
        <v>143</v>
      </c>
      <c r="M28" s="12">
        <f t="shared" si="1"/>
        <v>1633</v>
      </c>
      <c r="N28" s="12">
        <f t="shared" si="1"/>
        <v>12</v>
      </c>
      <c r="O28" s="12">
        <f t="shared" si="1"/>
        <v>22</v>
      </c>
      <c r="P28" s="12">
        <f t="shared" si="1"/>
        <v>28</v>
      </c>
      <c r="Q28" s="12">
        <f t="shared" si="1"/>
        <v>273</v>
      </c>
      <c r="R28" s="12">
        <f t="shared" si="1"/>
        <v>3561</v>
      </c>
      <c r="S28" s="12">
        <f t="shared" si="1"/>
        <v>45</v>
      </c>
      <c r="T28" s="12">
        <f t="shared" si="1"/>
        <v>206</v>
      </c>
      <c r="U28" s="12">
        <f t="shared" si="1"/>
        <v>16</v>
      </c>
      <c r="V28" s="12">
        <f t="shared" si="1"/>
        <v>43</v>
      </c>
      <c r="W28" s="12">
        <f t="shared" si="1"/>
        <v>2531</v>
      </c>
      <c r="X28" s="12">
        <f t="shared" si="1"/>
        <v>75</v>
      </c>
      <c r="Y28" s="12">
        <f t="shared" si="1"/>
        <v>3153</v>
      </c>
      <c r="Z28" s="12">
        <f t="shared" si="1"/>
        <v>166</v>
      </c>
      <c r="AA28" s="12">
        <f t="shared" si="1"/>
        <v>307</v>
      </c>
      <c r="AB28" s="12">
        <f t="shared" si="1"/>
        <v>4043</v>
      </c>
      <c r="AC28" s="12">
        <f t="shared" si="1"/>
        <v>41</v>
      </c>
      <c r="AD28" s="12">
        <f t="shared" si="1"/>
        <v>530</v>
      </c>
      <c r="AE28" s="12">
        <f t="shared" si="1"/>
        <v>156</v>
      </c>
      <c r="AF28" s="12">
        <f t="shared" si="1"/>
        <v>321</v>
      </c>
      <c r="AG28" s="12">
        <f t="shared" si="1"/>
        <v>3711</v>
      </c>
      <c r="AH28" s="12">
        <f t="shared" si="1"/>
        <v>161</v>
      </c>
      <c r="AI28" s="12">
        <f t="shared" si="1"/>
        <v>6339</v>
      </c>
      <c r="AJ28" s="12">
        <f t="shared" si="1"/>
        <v>169</v>
      </c>
      <c r="AK28" s="12">
        <f t="shared" si="1"/>
        <v>46</v>
      </c>
      <c r="AL28" s="12">
        <f t="shared" si="1"/>
        <v>332</v>
      </c>
      <c r="AM28" s="12">
        <f t="shared" si="1"/>
        <v>87</v>
      </c>
      <c r="AN28" s="12">
        <f t="shared" si="1"/>
        <v>661</v>
      </c>
      <c r="AO28" s="12">
        <f t="shared" si="1"/>
        <v>45</v>
      </c>
      <c r="AP28" s="11">
        <f>SUM(B28:AO28)</f>
        <v>33345</v>
      </c>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row>
    <row r="29" spans="1:102" x14ac:dyDescent="0.25">
      <c r="A29" s="10"/>
      <c r="B29" s="9">
        <v>11</v>
      </c>
      <c r="C29" s="9">
        <v>12</v>
      </c>
      <c r="D29" s="9">
        <v>13</v>
      </c>
      <c r="E29" s="9">
        <v>14</v>
      </c>
      <c r="F29" s="9">
        <v>15</v>
      </c>
      <c r="G29" s="9">
        <v>21</v>
      </c>
      <c r="H29" s="9">
        <v>22</v>
      </c>
      <c r="I29" s="9">
        <v>23</v>
      </c>
      <c r="J29" s="9">
        <v>24</v>
      </c>
      <c r="K29" s="9">
        <v>25</v>
      </c>
      <c r="L29" s="9">
        <v>31</v>
      </c>
      <c r="M29" s="9">
        <v>32</v>
      </c>
      <c r="N29" s="9">
        <v>33</v>
      </c>
      <c r="O29" s="9">
        <v>34</v>
      </c>
      <c r="P29" s="9">
        <v>35</v>
      </c>
      <c r="Q29" s="9">
        <v>41</v>
      </c>
      <c r="R29" s="9">
        <v>42</v>
      </c>
      <c r="S29" s="9">
        <v>43</v>
      </c>
      <c r="T29" s="9">
        <v>44</v>
      </c>
      <c r="U29" s="9">
        <v>45</v>
      </c>
      <c r="V29" s="9">
        <v>51</v>
      </c>
      <c r="W29" s="18">
        <v>52</v>
      </c>
      <c r="X29" s="9">
        <v>53</v>
      </c>
      <c r="Y29" s="9">
        <v>54</v>
      </c>
      <c r="Z29" s="9">
        <v>55</v>
      </c>
      <c r="AA29" s="9">
        <v>61</v>
      </c>
      <c r="AB29" s="9">
        <v>62</v>
      </c>
      <c r="AC29" s="9">
        <v>63</v>
      </c>
      <c r="AD29" s="9">
        <v>64</v>
      </c>
      <c r="AE29" s="9">
        <v>65</v>
      </c>
      <c r="AF29" s="9">
        <v>71</v>
      </c>
      <c r="AG29" s="18">
        <v>72</v>
      </c>
      <c r="AH29" s="9">
        <v>73</v>
      </c>
      <c r="AI29" s="9">
        <v>74</v>
      </c>
      <c r="AJ29" s="9">
        <v>75</v>
      </c>
      <c r="AK29" s="9">
        <v>81</v>
      </c>
      <c r="AL29" s="9">
        <v>82</v>
      </c>
      <c r="AM29" s="9">
        <v>83</v>
      </c>
      <c r="AN29" s="9">
        <v>84</v>
      </c>
      <c r="AO29" s="9">
        <v>85</v>
      </c>
      <c r="AP29" s="10"/>
    </row>
    <row r="30" spans="1:102" s="8" customFormat="1" x14ac:dyDescent="0.25">
      <c r="A30" s="14" t="s">
        <v>9</v>
      </c>
      <c r="B30" s="14">
        <v>157.27337794968699</v>
      </c>
      <c r="C30" s="14">
        <v>193.02847289904199</v>
      </c>
      <c r="D30" s="14">
        <v>257.63257626887003</v>
      </c>
      <c r="E30" s="14">
        <v>167.46335893048899</v>
      </c>
      <c r="F30" s="14">
        <v>99.255175884705395</v>
      </c>
      <c r="G30" s="14">
        <v>153.62938491454801</v>
      </c>
      <c r="H30" s="14">
        <v>222.445822496299</v>
      </c>
      <c r="I30" s="14">
        <v>87.604096691668602</v>
      </c>
      <c r="J30" s="14">
        <v>354.77936335726702</v>
      </c>
      <c r="K30" s="14">
        <v>175.66948282728501</v>
      </c>
      <c r="L30" s="14">
        <v>182.182157854964</v>
      </c>
      <c r="M30" s="14">
        <v>241.62859686785399</v>
      </c>
      <c r="N30" s="14">
        <v>301.27325789617299</v>
      </c>
      <c r="O30" s="14">
        <v>433.27403681440899</v>
      </c>
      <c r="P30" s="14">
        <v>84.410168473449701</v>
      </c>
      <c r="Q30" s="14">
        <v>163.33570204550901</v>
      </c>
      <c r="R30" s="14">
        <v>257.32998390992498</v>
      </c>
      <c r="S30" s="14">
        <v>251.62668308251</v>
      </c>
      <c r="T30" s="14">
        <v>199.20768437266801</v>
      </c>
      <c r="U30" s="14">
        <v>247.90198701222801</v>
      </c>
      <c r="V30" s="14">
        <v>304.13418591473697</v>
      </c>
      <c r="W30" s="19">
        <v>359.08950517070201</v>
      </c>
      <c r="X30" s="14">
        <v>473.72999817079102</v>
      </c>
      <c r="Y30" s="14">
        <v>338.31198690928198</v>
      </c>
      <c r="Z30" s="14">
        <v>284.38150106952003</v>
      </c>
      <c r="AA30" s="14">
        <v>266.34368772776799</v>
      </c>
      <c r="AB30" s="14">
        <v>311.904533168581</v>
      </c>
      <c r="AC30" s="14">
        <v>371.04538096175202</v>
      </c>
      <c r="AD30" s="14">
        <v>219.41817933740799</v>
      </c>
      <c r="AE30" s="14">
        <v>273.27610907264</v>
      </c>
      <c r="AF30" s="14">
        <v>319.07616567919501</v>
      </c>
      <c r="AG30" s="19">
        <v>352.08779575784803</v>
      </c>
      <c r="AH30" s="14">
        <v>364.794142574614</v>
      </c>
      <c r="AI30" s="14">
        <v>423.78136581389998</v>
      </c>
      <c r="AJ30" s="14">
        <v>416.44188152271698</v>
      </c>
      <c r="AK30" s="14">
        <v>307.67322490152702</v>
      </c>
      <c r="AL30" s="14">
        <v>465.21883558064297</v>
      </c>
      <c r="AM30" s="14">
        <v>269.95193257460699</v>
      </c>
      <c r="AN30" s="14">
        <v>528.81005150398698</v>
      </c>
      <c r="AO30" s="14">
        <v>341.97137002002501</v>
      </c>
      <c r="AP30" s="14"/>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row>
    <row r="31" spans="1:102" s="8" customFormat="1" x14ac:dyDescent="0.25">
      <c r="A31" s="14" t="s">
        <v>10</v>
      </c>
      <c r="B31" s="14">
        <v>157.27337794968699</v>
      </c>
      <c r="C31" s="14">
        <v>193.02847289904199</v>
      </c>
      <c r="D31" s="14">
        <v>257.63257626887003</v>
      </c>
      <c r="E31" s="14">
        <v>167.46335893048899</v>
      </c>
      <c r="F31" s="14">
        <v>99.255175884705395</v>
      </c>
      <c r="G31" s="14">
        <v>153.62938491454801</v>
      </c>
      <c r="H31" s="14">
        <v>222.445822496299</v>
      </c>
      <c r="I31" s="14">
        <v>87.604096691668602</v>
      </c>
      <c r="J31" s="14">
        <v>354.77936335726702</v>
      </c>
      <c r="K31" s="14">
        <v>175.66948282728501</v>
      </c>
      <c r="L31" s="14">
        <v>182.182157854964</v>
      </c>
      <c r="M31" s="14">
        <v>241.62859686785399</v>
      </c>
      <c r="N31" s="14">
        <v>301.27325789617299</v>
      </c>
      <c r="O31" s="14">
        <v>433.27403681440899</v>
      </c>
      <c r="P31" s="14">
        <v>84.410168473449701</v>
      </c>
      <c r="Q31" s="14">
        <v>163.33570204550901</v>
      </c>
      <c r="R31" s="14">
        <v>257.32998390992498</v>
      </c>
      <c r="S31" s="14">
        <v>251.62668308251</v>
      </c>
      <c r="T31" s="14">
        <v>199.20768437266801</v>
      </c>
      <c r="U31" s="14">
        <v>247.90198701222801</v>
      </c>
      <c r="V31" s="14">
        <v>304.13418591473697</v>
      </c>
      <c r="W31" s="19">
        <v>564.39840032256802</v>
      </c>
      <c r="X31" s="14">
        <v>473.72999817079102</v>
      </c>
      <c r="Y31" s="14">
        <v>338.31198690928198</v>
      </c>
      <c r="Z31" s="14">
        <v>284.38150106952003</v>
      </c>
      <c r="AA31" s="14">
        <v>266.34368772776799</v>
      </c>
      <c r="AB31" s="14">
        <v>311.904533168581</v>
      </c>
      <c r="AC31" s="14">
        <v>371.04538096175202</v>
      </c>
      <c r="AD31" s="14">
        <v>219.41817933740799</v>
      </c>
      <c r="AE31" s="14">
        <v>273.27610907264</v>
      </c>
      <c r="AF31" s="14">
        <v>319.07616567919501</v>
      </c>
      <c r="AG31" s="19">
        <v>686.26659072561904</v>
      </c>
      <c r="AH31" s="14">
        <v>364.794142574614</v>
      </c>
      <c r="AI31" s="14">
        <v>423.78136581389998</v>
      </c>
      <c r="AJ31" s="14">
        <v>416.44188152271698</v>
      </c>
      <c r="AK31" s="14">
        <v>307.67322490152702</v>
      </c>
      <c r="AL31" s="14">
        <v>465.21883558064297</v>
      </c>
      <c r="AM31" s="14">
        <v>269.95193257460699</v>
      </c>
      <c r="AN31" s="14">
        <v>528.81005150398698</v>
      </c>
      <c r="AO31" s="14">
        <v>341.97137002002501</v>
      </c>
      <c r="AP31" s="12" t="s">
        <v>18</v>
      </c>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row>
    <row r="32" spans="1:102" x14ac:dyDescent="0.25">
      <c r="A32" s="9">
        <v>1650</v>
      </c>
      <c r="B32" s="10">
        <f t="shared" ref="B32:AO32" si="2">B$30*B6</f>
        <v>0</v>
      </c>
      <c r="C32" s="10">
        <f t="shared" si="2"/>
        <v>1158.170837394252</v>
      </c>
      <c r="D32" s="10">
        <f t="shared" si="2"/>
        <v>5925.5492541840104</v>
      </c>
      <c r="E32" s="10">
        <f t="shared" si="2"/>
        <v>0</v>
      </c>
      <c r="F32" s="10">
        <f t="shared" si="2"/>
        <v>0</v>
      </c>
      <c r="G32" s="10">
        <f t="shared" si="2"/>
        <v>0</v>
      </c>
      <c r="H32" s="10">
        <f t="shared" si="2"/>
        <v>444.891644992598</v>
      </c>
      <c r="I32" s="10">
        <f t="shared" si="2"/>
        <v>0</v>
      </c>
      <c r="J32" s="10">
        <f t="shared" si="2"/>
        <v>0</v>
      </c>
      <c r="K32" s="10">
        <f t="shared" si="2"/>
        <v>0</v>
      </c>
      <c r="L32" s="10">
        <f t="shared" si="2"/>
        <v>0</v>
      </c>
      <c r="M32" s="10">
        <f t="shared" si="2"/>
        <v>0</v>
      </c>
      <c r="N32" s="10">
        <f t="shared" si="2"/>
        <v>301.27325789617299</v>
      </c>
      <c r="O32" s="10">
        <f t="shared" si="2"/>
        <v>0</v>
      </c>
      <c r="P32" s="10">
        <f t="shared" si="2"/>
        <v>0</v>
      </c>
      <c r="Q32" s="10">
        <f t="shared" si="2"/>
        <v>0</v>
      </c>
      <c r="R32" s="10">
        <f t="shared" si="2"/>
        <v>514.65996781984995</v>
      </c>
      <c r="S32" s="10">
        <f t="shared" si="2"/>
        <v>0</v>
      </c>
      <c r="T32" s="10">
        <f t="shared" si="2"/>
        <v>0</v>
      </c>
      <c r="U32" s="10">
        <f t="shared" si="2"/>
        <v>0</v>
      </c>
      <c r="V32" s="10">
        <f t="shared" si="2"/>
        <v>0</v>
      </c>
      <c r="W32" s="10">
        <f t="shared" si="2"/>
        <v>6463.6110930726363</v>
      </c>
      <c r="X32" s="10">
        <f t="shared" si="2"/>
        <v>8527.1399670742376</v>
      </c>
      <c r="Y32" s="10">
        <f t="shared" si="2"/>
        <v>0</v>
      </c>
      <c r="Z32" s="10">
        <f t="shared" si="2"/>
        <v>284.38150106952003</v>
      </c>
      <c r="AA32" s="10">
        <f t="shared" si="2"/>
        <v>266.34368772776799</v>
      </c>
      <c r="AB32" s="10">
        <f t="shared" si="2"/>
        <v>11228.563194068916</v>
      </c>
      <c r="AC32" s="10">
        <f t="shared" si="2"/>
        <v>2226.2722857705121</v>
      </c>
      <c r="AD32" s="10">
        <f t="shared" si="2"/>
        <v>219.41817933740799</v>
      </c>
      <c r="AE32" s="10">
        <f t="shared" si="2"/>
        <v>0</v>
      </c>
      <c r="AF32" s="10">
        <f t="shared" si="2"/>
        <v>638.15233135839003</v>
      </c>
      <c r="AG32" s="10">
        <f t="shared" si="2"/>
        <v>4225.0535490941766</v>
      </c>
      <c r="AH32" s="10">
        <f t="shared" si="2"/>
        <v>5836.706281193824</v>
      </c>
      <c r="AI32" s="10">
        <f t="shared" si="2"/>
        <v>2966.4695606973</v>
      </c>
      <c r="AJ32" s="10">
        <f t="shared" si="2"/>
        <v>416.44188152271698</v>
      </c>
      <c r="AK32" s="10">
        <f t="shared" si="2"/>
        <v>0</v>
      </c>
      <c r="AL32" s="10">
        <f t="shared" si="2"/>
        <v>0</v>
      </c>
      <c r="AM32" s="10">
        <f t="shared" si="2"/>
        <v>0</v>
      </c>
      <c r="AN32" s="10">
        <f t="shared" si="2"/>
        <v>0</v>
      </c>
      <c r="AO32" s="10">
        <f t="shared" si="2"/>
        <v>0</v>
      </c>
      <c r="AP32" s="11">
        <f>SUM(B32:AO32)</f>
        <v>51643.09847427428</v>
      </c>
    </row>
    <row r="33" spans="1:42" x14ac:dyDescent="0.25">
      <c r="A33" s="9">
        <v>1660</v>
      </c>
      <c r="B33" s="10">
        <f t="shared" ref="B33:AO33" si="3">B$30*B7</f>
        <v>471.82013384906099</v>
      </c>
      <c r="C33" s="10">
        <f t="shared" si="3"/>
        <v>3474.5125121827559</v>
      </c>
      <c r="D33" s="10">
        <f t="shared" si="3"/>
        <v>2576.3257626887003</v>
      </c>
      <c r="E33" s="10">
        <f t="shared" si="3"/>
        <v>0</v>
      </c>
      <c r="F33" s="10">
        <f t="shared" si="3"/>
        <v>0</v>
      </c>
      <c r="G33" s="10">
        <f t="shared" si="3"/>
        <v>0</v>
      </c>
      <c r="H33" s="10">
        <f t="shared" si="3"/>
        <v>444.891644992598</v>
      </c>
      <c r="I33" s="10">
        <f t="shared" si="3"/>
        <v>0</v>
      </c>
      <c r="J33" s="10">
        <f t="shared" si="3"/>
        <v>0</v>
      </c>
      <c r="K33" s="10">
        <f t="shared" si="3"/>
        <v>0</v>
      </c>
      <c r="L33" s="10">
        <f t="shared" si="3"/>
        <v>0</v>
      </c>
      <c r="M33" s="10">
        <f t="shared" si="3"/>
        <v>0</v>
      </c>
      <c r="N33" s="10">
        <f t="shared" si="3"/>
        <v>0</v>
      </c>
      <c r="O33" s="10">
        <f t="shared" si="3"/>
        <v>0</v>
      </c>
      <c r="P33" s="10">
        <f t="shared" si="3"/>
        <v>0</v>
      </c>
      <c r="Q33" s="10">
        <f t="shared" si="3"/>
        <v>0</v>
      </c>
      <c r="R33" s="10">
        <f t="shared" si="3"/>
        <v>10293.199356396999</v>
      </c>
      <c r="S33" s="10">
        <f t="shared" si="3"/>
        <v>0</v>
      </c>
      <c r="T33" s="10">
        <f t="shared" si="3"/>
        <v>0</v>
      </c>
      <c r="U33" s="10">
        <f t="shared" si="3"/>
        <v>0</v>
      </c>
      <c r="V33" s="10">
        <f t="shared" si="3"/>
        <v>0</v>
      </c>
      <c r="W33" s="10">
        <f t="shared" si="3"/>
        <v>28727.160413656162</v>
      </c>
      <c r="X33" s="10">
        <f t="shared" si="3"/>
        <v>2368.6499908539549</v>
      </c>
      <c r="Y33" s="10">
        <f t="shared" si="3"/>
        <v>0</v>
      </c>
      <c r="Z33" s="10">
        <f t="shared" si="3"/>
        <v>0</v>
      </c>
      <c r="AA33" s="10">
        <f t="shared" si="3"/>
        <v>0</v>
      </c>
      <c r="AB33" s="10">
        <f t="shared" si="3"/>
        <v>23704.744520812157</v>
      </c>
      <c r="AC33" s="10">
        <f t="shared" si="3"/>
        <v>371.04538096175202</v>
      </c>
      <c r="AD33" s="10">
        <f t="shared" si="3"/>
        <v>0</v>
      </c>
      <c r="AE33" s="10">
        <f t="shared" si="3"/>
        <v>0</v>
      </c>
      <c r="AF33" s="10">
        <f t="shared" si="3"/>
        <v>638.15233135839003</v>
      </c>
      <c r="AG33" s="10">
        <f t="shared" si="3"/>
        <v>15139.775217587465</v>
      </c>
      <c r="AH33" s="10">
        <f t="shared" si="3"/>
        <v>3283.1472831715259</v>
      </c>
      <c r="AI33" s="10">
        <f t="shared" si="3"/>
        <v>2118.9068290695</v>
      </c>
      <c r="AJ33" s="10">
        <f t="shared" si="3"/>
        <v>0</v>
      </c>
      <c r="AK33" s="10">
        <f t="shared" si="3"/>
        <v>307.67322490152702</v>
      </c>
      <c r="AL33" s="10">
        <f t="shared" si="3"/>
        <v>1395.656506741929</v>
      </c>
      <c r="AM33" s="10">
        <f t="shared" si="3"/>
        <v>0</v>
      </c>
      <c r="AN33" s="10">
        <f t="shared" si="3"/>
        <v>1057.620103007974</v>
      </c>
      <c r="AO33" s="10">
        <f t="shared" si="3"/>
        <v>0</v>
      </c>
      <c r="AP33" s="12">
        <f t="shared" ref="AP33:AP53" si="4">SUM(B33:AO33)</f>
        <v>96373.281212232439</v>
      </c>
    </row>
    <row r="34" spans="1:42" x14ac:dyDescent="0.25">
      <c r="A34" s="9">
        <v>1670</v>
      </c>
      <c r="B34" s="10">
        <f t="shared" ref="B34:AO34" si="5">B$30*B8</f>
        <v>314.54675589937398</v>
      </c>
      <c r="C34" s="10">
        <f t="shared" si="5"/>
        <v>4632.6833495770079</v>
      </c>
      <c r="D34" s="10">
        <f t="shared" si="5"/>
        <v>1545.7954576132202</v>
      </c>
      <c r="E34" s="10">
        <f t="shared" si="5"/>
        <v>334.92671786097799</v>
      </c>
      <c r="F34" s="10">
        <f t="shared" si="5"/>
        <v>0</v>
      </c>
      <c r="G34" s="10">
        <f t="shared" si="5"/>
        <v>0</v>
      </c>
      <c r="H34" s="10">
        <f t="shared" si="5"/>
        <v>0</v>
      </c>
      <c r="I34" s="10">
        <f t="shared" si="5"/>
        <v>0</v>
      </c>
      <c r="J34" s="10">
        <f t="shared" si="5"/>
        <v>0</v>
      </c>
      <c r="K34" s="10">
        <f t="shared" si="5"/>
        <v>0</v>
      </c>
      <c r="L34" s="10">
        <f t="shared" si="5"/>
        <v>0</v>
      </c>
      <c r="M34" s="10">
        <f t="shared" si="5"/>
        <v>483.25719373570797</v>
      </c>
      <c r="N34" s="10">
        <f t="shared" si="5"/>
        <v>0</v>
      </c>
      <c r="O34" s="10">
        <f t="shared" si="5"/>
        <v>433.27403681440899</v>
      </c>
      <c r="P34" s="10">
        <f t="shared" si="5"/>
        <v>0</v>
      </c>
      <c r="Q34" s="10">
        <f t="shared" si="5"/>
        <v>490.007106136527</v>
      </c>
      <c r="R34" s="10">
        <f t="shared" si="5"/>
        <v>16983.778938055049</v>
      </c>
      <c r="S34" s="10">
        <f t="shared" si="5"/>
        <v>0</v>
      </c>
      <c r="T34" s="10">
        <f t="shared" si="5"/>
        <v>0</v>
      </c>
      <c r="U34" s="10">
        <f t="shared" si="5"/>
        <v>0</v>
      </c>
      <c r="V34" s="10">
        <f t="shared" si="5"/>
        <v>304.13418591473697</v>
      </c>
      <c r="W34" s="10">
        <f t="shared" si="5"/>
        <v>20468.101794730013</v>
      </c>
      <c r="X34" s="10">
        <f t="shared" si="5"/>
        <v>947.45999634158204</v>
      </c>
      <c r="Y34" s="10">
        <f t="shared" si="5"/>
        <v>1691.55993454641</v>
      </c>
      <c r="Z34" s="10">
        <f t="shared" si="5"/>
        <v>284.38150106952003</v>
      </c>
      <c r="AA34" s="10">
        <f t="shared" si="5"/>
        <v>1065.3747509110719</v>
      </c>
      <c r="AB34" s="10">
        <f t="shared" si="5"/>
        <v>24640.4581203179</v>
      </c>
      <c r="AC34" s="10">
        <f t="shared" si="5"/>
        <v>0</v>
      </c>
      <c r="AD34" s="10">
        <f t="shared" si="5"/>
        <v>1316.5090760244479</v>
      </c>
      <c r="AE34" s="10">
        <f t="shared" si="5"/>
        <v>0</v>
      </c>
      <c r="AF34" s="10">
        <f t="shared" si="5"/>
        <v>0</v>
      </c>
      <c r="AG34" s="10">
        <f t="shared" si="5"/>
        <v>19716.916562439488</v>
      </c>
      <c r="AH34" s="10">
        <f t="shared" si="5"/>
        <v>2188.7648554476841</v>
      </c>
      <c r="AI34" s="10">
        <f t="shared" si="5"/>
        <v>4237.8136581389999</v>
      </c>
      <c r="AJ34" s="10">
        <f t="shared" si="5"/>
        <v>0</v>
      </c>
      <c r="AK34" s="10">
        <f t="shared" si="5"/>
        <v>307.67322490152702</v>
      </c>
      <c r="AL34" s="10">
        <f t="shared" si="5"/>
        <v>5117.407191387073</v>
      </c>
      <c r="AM34" s="10">
        <f t="shared" si="5"/>
        <v>0</v>
      </c>
      <c r="AN34" s="10">
        <f t="shared" si="5"/>
        <v>1057.620103007974</v>
      </c>
      <c r="AO34" s="10">
        <f t="shared" si="5"/>
        <v>0</v>
      </c>
      <c r="AP34" s="12">
        <f t="shared" si="4"/>
        <v>108562.4445108707</v>
      </c>
    </row>
    <row r="35" spans="1:42" x14ac:dyDescent="0.25">
      <c r="A35" s="9">
        <v>1680</v>
      </c>
      <c r="B35" s="10">
        <f t="shared" ref="B35:AO35" si="6">B$30*B9</f>
        <v>1258.1870235974959</v>
      </c>
      <c r="C35" s="10">
        <f t="shared" si="6"/>
        <v>13318.964630033897</v>
      </c>
      <c r="D35" s="10">
        <f t="shared" si="6"/>
        <v>0</v>
      </c>
      <c r="E35" s="10">
        <f t="shared" si="6"/>
        <v>334.92671786097799</v>
      </c>
      <c r="F35" s="10">
        <f t="shared" si="6"/>
        <v>0</v>
      </c>
      <c r="G35" s="10">
        <f t="shared" si="6"/>
        <v>153.62938491454801</v>
      </c>
      <c r="H35" s="10">
        <f t="shared" si="6"/>
        <v>2224.4582249629902</v>
      </c>
      <c r="I35" s="10">
        <f t="shared" si="6"/>
        <v>0</v>
      </c>
      <c r="J35" s="10">
        <f t="shared" si="6"/>
        <v>0</v>
      </c>
      <c r="K35" s="10">
        <f t="shared" si="6"/>
        <v>0</v>
      </c>
      <c r="L35" s="10">
        <f t="shared" si="6"/>
        <v>0</v>
      </c>
      <c r="M35" s="10">
        <f t="shared" si="6"/>
        <v>483.25719373570797</v>
      </c>
      <c r="N35" s="10">
        <f t="shared" si="6"/>
        <v>0</v>
      </c>
      <c r="O35" s="10">
        <f t="shared" si="6"/>
        <v>0</v>
      </c>
      <c r="P35" s="10">
        <f t="shared" si="6"/>
        <v>0</v>
      </c>
      <c r="Q35" s="10">
        <f t="shared" si="6"/>
        <v>0</v>
      </c>
      <c r="R35" s="10">
        <f t="shared" si="6"/>
        <v>14153.149115045873</v>
      </c>
      <c r="S35" s="10">
        <f t="shared" si="6"/>
        <v>0</v>
      </c>
      <c r="T35" s="10">
        <f t="shared" si="6"/>
        <v>996.03842186334009</v>
      </c>
      <c r="U35" s="10">
        <f t="shared" si="6"/>
        <v>0</v>
      </c>
      <c r="V35" s="10">
        <f t="shared" si="6"/>
        <v>0</v>
      </c>
      <c r="W35" s="10">
        <f t="shared" si="6"/>
        <v>54940.694291117405</v>
      </c>
      <c r="X35" s="10">
        <f t="shared" si="6"/>
        <v>473.72999817079102</v>
      </c>
      <c r="Y35" s="10">
        <f t="shared" si="6"/>
        <v>16238.975371645534</v>
      </c>
      <c r="Z35" s="10">
        <f t="shared" si="6"/>
        <v>0</v>
      </c>
      <c r="AA35" s="10">
        <f t="shared" si="6"/>
        <v>1864.405814094376</v>
      </c>
      <c r="AB35" s="10">
        <f t="shared" si="6"/>
        <v>22457.126388137833</v>
      </c>
      <c r="AC35" s="10">
        <f t="shared" si="6"/>
        <v>0</v>
      </c>
      <c r="AD35" s="10">
        <f t="shared" si="6"/>
        <v>658.25453801222397</v>
      </c>
      <c r="AE35" s="10">
        <f t="shared" si="6"/>
        <v>0</v>
      </c>
      <c r="AF35" s="10">
        <f t="shared" si="6"/>
        <v>0</v>
      </c>
      <c r="AG35" s="10">
        <f t="shared" si="6"/>
        <v>34504.60398426911</v>
      </c>
      <c r="AH35" s="10">
        <f t="shared" si="6"/>
        <v>2918.353140596912</v>
      </c>
      <c r="AI35" s="10">
        <f t="shared" si="6"/>
        <v>3390.2509265111999</v>
      </c>
      <c r="AJ35" s="10">
        <f t="shared" si="6"/>
        <v>0</v>
      </c>
      <c r="AK35" s="10">
        <f t="shared" si="6"/>
        <v>923.01967470458112</v>
      </c>
      <c r="AL35" s="10">
        <f t="shared" si="6"/>
        <v>16282.659245322504</v>
      </c>
      <c r="AM35" s="10">
        <f t="shared" si="6"/>
        <v>0</v>
      </c>
      <c r="AN35" s="10">
        <f t="shared" si="6"/>
        <v>528.81005150398698</v>
      </c>
      <c r="AO35" s="10">
        <f t="shared" si="6"/>
        <v>0</v>
      </c>
      <c r="AP35" s="12">
        <f t="shared" si="4"/>
        <v>188103.4941361013</v>
      </c>
    </row>
    <row r="36" spans="1:42" x14ac:dyDescent="0.25">
      <c r="A36" s="9">
        <v>1690</v>
      </c>
      <c r="B36" s="10">
        <f t="shared" ref="B36:AO36" si="7">B$30*B10</f>
        <v>314.54675589937398</v>
      </c>
      <c r="C36" s="10">
        <f t="shared" si="7"/>
        <v>12739.879211336771</v>
      </c>
      <c r="D36" s="10">
        <f t="shared" si="7"/>
        <v>1803.4280338820902</v>
      </c>
      <c r="E36" s="10">
        <f t="shared" si="7"/>
        <v>1172.243512513423</v>
      </c>
      <c r="F36" s="10">
        <f t="shared" si="7"/>
        <v>99.255175884705395</v>
      </c>
      <c r="G36" s="10">
        <f t="shared" si="7"/>
        <v>0</v>
      </c>
      <c r="H36" s="10">
        <f t="shared" si="7"/>
        <v>3781.5789824370831</v>
      </c>
      <c r="I36" s="10">
        <f t="shared" si="7"/>
        <v>0</v>
      </c>
      <c r="J36" s="10">
        <f t="shared" si="7"/>
        <v>0</v>
      </c>
      <c r="K36" s="10">
        <f t="shared" si="7"/>
        <v>0</v>
      </c>
      <c r="L36" s="10">
        <f t="shared" si="7"/>
        <v>0</v>
      </c>
      <c r="M36" s="10">
        <f t="shared" si="7"/>
        <v>241.62859686785399</v>
      </c>
      <c r="N36" s="10">
        <f t="shared" si="7"/>
        <v>301.27325789617299</v>
      </c>
      <c r="O36" s="10">
        <f t="shared" si="7"/>
        <v>0</v>
      </c>
      <c r="P36" s="10">
        <f t="shared" si="7"/>
        <v>0</v>
      </c>
      <c r="Q36" s="10">
        <f t="shared" si="7"/>
        <v>163.33570204550901</v>
      </c>
      <c r="R36" s="10">
        <f t="shared" si="7"/>
        <v>26762.318326632198</v>
      </c>
      <c r="S36" s="10">
        <f t="shared" si="7"/>
        <v>251.62668308251</v>
      </c>
      <c r="T36" s="10">
        <f t="shared" si="7"/>
        <v>398.41536874533602</v>
      </c>
      <c r="U36" s="10">
        <f t="shared" si="7"/>
        <v>0</v>
      </c>
      <c r="V36" s="10">
        <f t="shared" si="7"/>
        <v>0</v>
      </c>
      <c r="W36" s="10">
        <f t="shared" si="7"/>
        <v>34472.592496387391</v>
      </c>
      <c r="X36" s="10">
        <f t="shared" si="7"/>
        <v>1894.9199926831641</v>
      </c>
      <c r="Y36" s="10">
        <f t="shared" si="7"/>
        <v>57513.037774577941</v>
      </c>
      <c r="Z36" s="10">
        <f t="shared" si="7"/>
        <v>0</v>
      </c>
      <c r="AA36" s="10">
        <f t="shared" si="7"/>
        <v>2130.7495018221439</v>
      </c>
      <c r="AB36" s="10">
        <f t="shared" si="7"/>
        <v>11228.563194068916</v>
      </c>
      <c r="AC36" s="10">
        <f t="shared" si="7"/>
        <v>1855.2269048087601</v>
      </c>
      <c r="AD36" s="10">
        <f t="shared" si="7"/>
        <v>6582.5453801222393</v>
      </c>
      <c r="AE36" s="10">
        <f t="shared" si="7"/>
        <v>0</v>
      </c>
      <c r="AF36" s="10">
        <f t="shared" si="7"/>
        <v>0</v>
      </c>
      <c r="AG36" s="10">
        <f t="shared" si="7"/>
        <v>22533.618928502274</v>
      </c>
      <c r="AH36" s="10">
        <f t="shared" si="7"/>
        <v>729.588285149228</v>
      </c>
      <c r="AI36" s="10">
        <f t="shared" si="7"/>
        <v>36868.978825809296</v>
      </c>
      <c r="AJ36" s="10">
        <f t="shared" si="7"/>
        <v>416.44188152271698</v>
      </c>
      <c r="AK36" s="10">
        <f t="shared" si="7"/>
        <v>5845.7912731290135</v>
      </c>
      <c r="AL36" s="10">
        <f t="shared" si="7"/>
        <v>930.43767116128595</v>
      </c>
      <c r="AM36" s="10">
        <f t="shared" si="7"/>
        <v>0</v>
      </c>
      <c r="AN36" s="10">
        <f t="shared" si="7"/>
        <v>0</v>
      </c>
      <c r="AO36" s="10">
        <f t="shared" si="7"/>
        <v>683.94274004005001</v>
      </c>
      <c r="AP36" s="12">
        <f t="shared" si="4"/>
        <v>231715.96445700742</v>
      </c>
    </row>
    <row r="37" spans="1:42" x14ac:dyDescent="0.25">
      <c r="A37" s="9">
        <v>1700</v>
      </c>
      <c r="B37" s="10">
        <f t="shared" ref="B37:AO37" si="8">B$30*B11</f>
        <v>3302.7409369434267</v>
      </c>
      <c r="C37" s="10">
        <f t="shared" si="8"/>
        <v>8686.2812804568894</v>
      </c>
      <c r="D37" s="10">
        <f t="shared" si="8"/>
        <v>515.26515253774005</v>
      </c>
      <c r="E37" s="10">
        <f t="shared" si="8"/>
        <v>167.46335893048899</v>
      </c>
      <c r="F37" s="10">
        <f t="shared" si="8"/>
        <v>0</v>
      </c>
      <c r="G37" s="10">
        <f t="shared" si="8"/>
        <v>307.25876982909602</v>
      </c>
      <c r="H37" s="10">
        <f t="shared" si="8"/>
        <v>2891.7956924518871</v>
      </c>
      <c r="I37" s="10">
        <f t="shared" si="8"/>
        <v>0</v>
      </c>
      <c r="J37" s="10">
        <f t="shared" si="8"/>
        <v>0</v>
      </c>
      <c r="K37" s="10">
        <f t="shared" si="8"/>
        <v>0</v>
      </c>
      <c r="L37" s="10">
        <f t="shared" si="8"/>
        <v>0</v>
      </c>
      <c r="M37" s="10">
        <f t="shared" si="8"/>
        <v>3866.0575498856638</v>
      </c>
      <c r="N37" s="10">
        <f t="shared" si="8"/>
        <v>1807.6395473770381</v>
      </c>
      <c r="O37" s="10">
        <f t="shared" si="8"/>
        <v>433.27403681440899</v>
      </c>
      <c r="P37" s="10">
        <f t="shared" si="8"/>
        <v>0</v>
      </c>
      <c r="Q37" s="10">
        <f t="shared" si="8"/>
        <v>1470.021318409581</v>
      </c>
      <c r="R37" s="10">
        <f t="shared" si="8"/>
        <v>73853.705382148473</v>
      </c>
      <c r="S37" s="10">
        <f t="shared" si="8"/>
        <v>2264.6401477425898</v>
      </c>
      <c r="T37" s="10">
        <f t="shared" si="8"/>
        <v>0</v>
      </c>
      <c r="U37" s="10">
        <f t="shared" si="8"/>
        <v>495.80397402445601</v>
      </c>
      <c r="V37" s="10">
        <f t="shared" si="8"/>
        <v>608.26837182947395</v>
      </c>
      <c r="W37" s="10">
        <f t="shared" si="8"/>
        <v>54940.694291117405</v>
      </c>
      <c r="X37" s="10">
        <f t="shared" si="8"/>
        <v>11369.519956098984</v>
      </c>
      <c r="Y37" s="10">
        <f t="shared" si="8"/>
        <v>95065.66832150823</v>
      </c>
      <c r="Z37" s="10">
        <f t="shared" si="8"/>
        <v>0</v>
      </c>
      <c r="AA37" s="10">
        <f t="shared" si="8"/>
        <v>8522.9980072885755</v>
      </c>
      <c r="AB37" s="10">
        <f t="shared" si="8"/>
        <v>13411.894926248982</v>
      </c>
      <c r="AC37" s="10">
        <f t="shared" si="8"/>
        <v>742.09076192350403</v>
      </c>
      <c r="AD37" s="10">
        <f t="shared" si="8"/>
        <v>6143.7090214474238</v>
      </c>
      <c r="AE37" s="10">
        <f t="shared" si="8"/>
        <v>0</v>
      </c>
      <c r="AF37" s="10">
        <f t="shared" si="8"/>
        <v>957.22849703758504</v>
      </c>
      <c r="AG37" s="10">
        <f t="shared" si="8"/>
        <v>24294.057907291513</v>
      </c>
      <c r="AH37" s="10">
        <f t="shared" si="8"/>
        <v>4742.3238534699822</v>
      </c>
      <c r="AI37" s="10">
        <f t="shared" si="8"/>
        <v>8475.6273162779999</v>
      </c>
      <c r="AJ37" s="10">
        <f t="shared" si="8"/>
        <v>0</v>
      </c>
      <c r="AK37" s="10">
        <f t="shared" si="8"/>
        <v>0</v>
      </c>
      <c r="AL37" s="10">
        <f t="shared" si="8"/>
        <v>930.43767116128595</v>
      </c>
      <c r="AM37" s="10">
        <f t="shared" si="8"/>
        <v>0</v>
      </c>
      <c r="AN37" s="10">
        <f t="shared" si="8"/>
        <v>0</v>
      </c>
      <c r="AO37" s="10">
        <f t="shared" si="8"/>
        <v>0</v>
      </c>
      <c r="AP37" s="12">
        <f t="shared" si="4"/>
        <v>330266.46605025273</v>
      </c>
    </row>
    <row r="38" spans="1:42" x14ac:dyDescent="0.25">
      <c r="A38" s="9">
        <v>1710</v>
      </c>
      <c r="B38" s="10">
        <f t="shared" ref="B38:AO38" si="9">B$30*B12</f>
        <v>3460.0143148931138</v>
      </c>
      <c r="C38" s="10">
        <f t="shared" si="9"/>
        <v>16600.448669317611</v>
      </c>
      <c r="D38" s="10">
        <f t="shared" si="9"/>
        <v>772.89772880661008</v>
      </c>
      <c r="E38" s="10">
        <f t="shared" si="9"/>
        <v>2009.5603071658679</v>
      </c>
      <c r="F38" s="10">
        <f t="shared" si="9"/>
        <v>0</v>
      </c>
      <c r="G38" s="10">
        <f t="shared" si="9"/>
        <v>460.88815474364401</v>
      </c>
      <c r="H38" s="10">
        <f t="shared" si="9"/>
        <v>4004.0248049333823</v>
      </c>
      <c r="I38" s="10">
        <f t="shared" si="9"/>
        <v>0</v>
      </c>
      <c r="J38" s="10">
        <f t="shared" si="9"/>
        <v>354.77936335726702</v>
      </c>
      <c r="K38" s="10">
        <f t="shared" si="9"/>
        <v>0</v>
      </c>
      <c r="L38" s="10">
        <f t="shared" si="9"/>
        <v>0</v>
      </c>
      <c r="M38" s="10">
        <f t="shared" si="9"/>
        <v>4349.3147436213721</v>
      </c>
      <c r="N38" s="10">
        <f t="shared" si="9"/>
        <v>602.54651579234599</v>
      </c>
      <c r="O38" s="10">
        <f t="shared" si="9"/>
        <v>6065.8365154017256</v>
      </c>
      <c r="P38" s="10">
        <f t="shared" si="9"/>
        <v>0</v>
      </c>
      <c r="Q38" s="10">
        <f t="shared" si="9"/>
        <v>2613.3712327281442</v>
      </c>
      <c r="R38" s="10">
        <f t="shared" si="9"/>
        <v>71537.73552695915</v>
      </c>
      <c r="S38" s="10">
        <f t="shared" si="9"/>
        <v>3774.4002462376502</v>
      </c>
      <c r="T38" s="10">
        <f t="shared" si="9"/>
        <v>8565.9304280247252</v>
      </c>
      <c r="U38" s="10">
        <f t="shared" si="9"/>
        <v>0</v>
      </c>
      <c r="V38" s="10">
        <f t="shared" si="9"/>
        <v>1520.6709295736848</v>
      </c>
      <c r="W38" s="10">
        <f t="shared" si="9"/>
        <v>95158.718870236029</v>
      </c>
      <c r="X38" s="10">
        <f t="shared" si="9"/>
        <v>6632.2199743910742</v>
      </c>
      <c r="Y38" s="10">
        <f t="shared" si="9"/>
        <v>86269.556661866911</v>
      </c>
      <c r="Z38" s="10">
        <f t="shared" si="9"/>
        <v>0</v>
      </c>
      <c r="AA38" s="10">
        <f t="shared" si="9"/>
        <v>9588.3727581996482</v>
      </c>
      <c r="AB38" s="10">
        <f t="shared" si="9"/>
        <v>23080.935454474995</v>
      </c>
      <c r="AC38" s="10">
        <f t="shared" si="9"/>
        <v>371.04538096175202</v>
      </c>
      <c r="AD38" s="10">
        <f t="shared" si="9"/>
        <v>9215.5635321711361</v>
      </c>
      <c r="AE38" s="10">
        <f t="shared" si="9"/>
        <v>0</v>
      </c>
      <c r="AF38" s="10">
        <f t="shared" si="9"/>
        <v>638.15233135839003</v>
      </c>
      <c r="AG38" s="10">
        <f t="shared" si="9"/>
        <v>20773.179949713034</v>
      </c>
      <c r="AH38" s="10">
        <f t="shared" si="9"/>
        <v>4377.5297108953682</v>
      </c>
      <c r="AI38" s="10">
        <f t="shared" si="9"/>
        <v>25426.881948833998</v>
      </c>
      <c r="AJ38" s="10">
        <f t="shared" si="9"/>
        <v>0</v>
      </c>
      <c r="AK38" s="10">
        <f t="shared" si="9"/>
        <v>615.34644980305404</v>
      </c>
      <c r="AL38" s="10">
        <f t="shared" si="9"/>
        <v>3721.7506846451438</v>
      </c>
      <c r="AM38" s="10">
        <f t="shared" si="9"/>
        <v>539.90386514921397</v>
      </c>
      <c r="AN38" s="10">
        <f t="shared" si="9"/>
        <v>1586.4301545119611</v>
      </c>
      <c r="AO38" s="10">
        <f t="shared" si="9"/>
        <v>0</v>
      </c>
      <c r="AP38" s="12">
        <f t="shared" si="4"/>
        <v>414688.00720876793</v>
      </c>
    </row>
    <row r="39" spans="1:42" x14ac:dyDescent="0.25">
      <c r="A39" s="9">
        <v>1720</v>
      </c>
      <c r="B39" s="10">
        <f t="shared" ref="B39:AO39" si="10">B$30*B13</f>
        <v>11638.229968276837</v>
      </c>
      <c r="C39" s="10">
        <f t="shared" si="10"/>
        <v>18530.733398308032</v>
      </c>
      <c r="D39" s="10">
        <f t="shared" si="10"/>
        <v>257.63257626887003</v>
      </c>
      <c r="E39" s="10">
        <f t="shared" si="10"/>
        <v>1339.706871443912</v>
      </c>
      <c r="F39" s="10">
        <f t="shared" si="10"/>
        <v>0</v>
      </c>
      <c r="G39" s="10">
        <f t="shared" si="10"/>
        <v>2458.0701586327682</v>
      </c>
      <c r="H39" s="10">
        <f t="shared" si="10"/>
        <v>5561.1455624074752</v>
      </c>
      <c r="I39" s="10">
        <f t="shared" si="10"/>
        <v>0</v>
      </c>
      <c r="J39" s="10">
        <f t="shared" si="10"/>
        <v>0</v>
      </c>
      <c r="K39" s="10">
        <f t="shared" si="10"/>
        <v>0</v>
      </c>
      <c r="L39" s="10">
        <f t="shared" si="10"/>
        <v>910.91078927481999</v>
      </c>
      <c r="M39" s="10">
        <f t="shared" si="10"/>
        <v>4590.9433404892261</v>
      </c>
      <c r="N39" s="10">
        <f t="shared" si="10"/>
        <v>0</v>
      </c>
      <c r="O39" s="10">
        <f t="shared" si="10"/>
        <v>433.27403681440899</v>
      </c>
      <c r="P39" s="10">
        <f t="shared" si="10"/>
        <v>0</v>
      </c>
      <c r="Q39" s="10">
        <f t="shared" si="10"/>
        <v>2450.035530682635</v>
      </c>
      <c r="R39" s="10">
        <f t="shared" si="10"/>
        <v>67935.115752220197</v>
      </c>
      <c r="S39" s="10">
        <f t="shared" si="10"/>
        <v>1006.50673233004</v>
      </c>
      <c r="T39" s="10">
        <f t="shared" si="10"/>
        <v>16932.653171676782</v>
      </c>
      <c r="U39" s="10">
        <f t="shared" si="10"/>
        <v>0</v>
      </c>
      <c r="V39" s="10">
        <f t="shared" si="10"/>
        <v>2128.9393014031589</v>
      </c>
      <c r="W39" s="10">
        <f t="shared" si="10"/>
        <v>121731.34225286798</v>
      </c>
      <c r="X39" s="10">
        <f t="shared" si="10"/>
        <v>947.45999634158204</v>
      </c>
      <c r="Y39" s="10">
        <f t="shared" si="10"/>
        <v>108598.14779787952</v>
      </c>
      <c r="Z39" s="10">
        <f t="shared" si="10"/>
        <v>0</v>
      </c>
      <c r="AA39" s="10">
        <f t="shared" si="10"/>
        <v>10653.747509110719</v>
      </c>
      <c r="AB39" s="10">
        <f t="shared" si="10"/>
        <v>18402.367456946278</v>
      </c>
      <c r="AC39" s="10">
        <f t="shared" si="10"/>
        <v>0</v>
      </c>
      <c r="AD39" s="10">
        <f t="shared" si="10"/>
        <v>5704.8726627726082</v>
      </c>
      <c r="AE39" s="10">
        <f t="shared" si="10"/>
        <v>0</v>
      </c>
      <c r="AF39" s="10">
        <f t="shared" si="10"/>
        <v>2552.6093254335601</v>
      </c>
      <c r="AG39" s="10">
        <f t="shared" si="10"/>
        <v>45419.325652762396</v>
      </c>
      <c r="AH39" s="10">
        <f t="shared" si="10"/>
        <v>6201.5004237684379</v>
      </c>
      <c r="AI39" s="10">
        <f t="shared" si="10"/>
        <v>85180.054528593901</v>
      </c>
      <c r="AJ39" s="10">
        <f t="shared" si="10"/>
        <v>0</v>
      </c>
      <c r="AK39" s="10">
        <f t="shared" si="10"/>
        <v>2461.3857992122162</v>
      </c>
      <c r="AL39" s="10">
        <f t="shared" si="10"/>
        <v>465.21883558064297</v>
      </c>
      <c r="AM39" s="10">
        <f t="shared" si="10"/>
        <v>1349.7596628730348</v>
      </c>
      <c r="AN39" s="10">
        <f t="shared" si="10"/>
        <v>528.81005150398698</v>
      </c>
      <c r="AO39" s="10">
        <f t="shared" si="10"/>
        <v>0</v>
      </c>
      <c r="AP39" s="12">
        <f t="shared" si="4"/>
        <v>546370.49914587592</v>
      </c>
    </row>
    <row r="40" spans="1:42" x14ac:dyDescent="0.25">
      <c r="A40" s="9">
        <v>1730</v>
      </c>
      <c r="B40" s="10">
        <f t="shared" ref="B40:AO40" si="11">B$30*B14</f>
        <v>11480.95659032715</v>
      </c>
      <c r="C40" s="10">
        <f t="shared" si="11"/>
        <v>14091.078521630065</v>
      </c>
      <c r="D40" s="10">
        <f t="shared" si="11"/>
        <v>0</v>
      </c>
      <c r="E40" s="10">
        <f t="shared" si="11"/>
        <v>1507.1702303744009</v>
      </c>
      <c r="F40" s="10">
        <f t="shared" si="11"/>
        <v>0</v>
      </c>
      <c r="G40" s="10">
        <f t="shared" si="11"/>
        <v>0</v>
      </c>
      <c r="H40" s="10">
        <f t="shared" si="11"/>
        <v>2891.7956924518871</v>
      </c>
      <c r="I40" s="10">
        <f t="shared" si="11"/>
        <v>87.604096691668602</v>
      </c>
      <c r="J40" s="10">
        <f t="shared" si="11"/>
        <v>0</v>
      </c>
      <c r="K40" s="10">
        <f t="shared" si="11"/>
        <v>0</v>
      </c>
      <c r="L40" s="10">
        <f t="shared" si="11"/>
        <v>0</v>
      </c>
      <c r="M40" s="10">
        <f t="shared" si="11"/>
        <v>14497.715812071239</v>
      </c>
      <c r="N40" s="10">
        <f t="shared" si="11"/>
        <v>0</v>
      </c>
      <c r="O40" s="10">
        <f t="shared" si="11"/>
        <v>0</v>
      </c>
      <c r="P40" s="10">
        <f t="shared" si="11"/>
        <v>0</v>
      </c>
      <c r="Q40" s="10">
        <f t="shared" si="11"/>
        <v>1633.3570204550902</v>
      </c>
      <c r="R40" s="10">
        <f t="shared" si="11"/>
        <v>85690.88464200501</v>
      </c>
      <c r="S40" s="10">
        <f t="shared" si="11"/>
        <v>0</v>
      </c>
      <c r="T40" s="10">
        <f t="shared" si="11"/>
        <v>7968.3073749067207</v>
      </c>
      <c r="U40" s="10">
        <f t="shared" si="11"/>
        <v>0</v>
      </c>
      <c r="V40" s="10">
        <f t="shared" si="11"/>
        <v>608.26837182947395</v>
      </c>
      <c r="W40" s="10">
        <f t="shared" si="11"/>
        <v>84386.033715114972</v>
      </c>
      <c r="X40" s="10">
        <f t="shared" si="11"/>
        <v>0</v>
      </c>
      <c r="Y40" s="10">
        <f t="shared" si="11"/>
        <v>61572.781617489323</v>
      </c>
      <c r="Z40" s="10">
        <f t="shared" si="11"/>
        <v>0</v>
      </c>
      <c r="AA40" s="10">
        <f t="shared" si="11"/>
        <v>15980.621263666078</v>
      </c>
      <c r="AB40" s="10">
        <f t="shared" si="11"/>
        <v>33685.689582206745</v>
      </c>
      <c r="AC40" s="10">
        <f t="shared" si="11"/>
        <v>0</v>
      </c>
      <c r="AD40" s="10">
        <f t="shared" si="11"/>
        <v>5485.4544834352</v>
      </c>
      <c r="AE40" s="10">
        <f t="shared" si="11"/>
        <v>0</v>
      </c>
      <c r="AF40" s="10">
        <f t="shared" si="11"/>
        <v>32864.845064957088</v>
      </c>
      <c r="AG40" s="10">
        <f t="shared" si="11"/>
        <v>89078.212326735549</v>
      </c>
      <c r="AH40" s="10">
        <f t="shared" si="11"/>
        <v>5107.1179960445961</v>
      </c>
      <c r="AI40" s="10">
        <f t="shared" si="11"/>
        <v>78823.334041385402</v>
      </c>
      <c r="AJ40" s="10">
        <f t="shared" si="11"/>
        <v>416.44188152271698</v>
      </c>
      <c r="AK40" s="10">
        <f t="shared" si="11"/>
        <v>0</v>
      </c>
      <c r="AL40" s="10">
        <f t="shared" si="11"/>
        <v>3721.7506846451438</v>
      </c>
      <c r="AM40" s="10">
        <f t="shared" si="11"/>
        <v>0</v>
      </c>
      <c r="AN40" s="10">
        <f t="shared" si="11"/>
        <v>0</v>
      </c>
      <c r="AO40" s="10">
        <f t="shared" si="11"/>
        <v>0</v>
      </c>
      <c r="AP40" s="12">
        <f t="shared" si="4"/>
        <v>551579.42100994557</v>
      </c>
    </row>
    <row r="41" spans="1:42" x14ac:dyDescent="0.25">
      <c r="A41" s="9">
        <v>1740</v>
      </c>
      <c r="B41" s="10">
        <f t="shared" ref="B41:AO41" si="12">B$30*B15</f>
        <v>3617.2876928428009</v>
      </c>
      <c r="C41" s="10">
        <f t="shared" si="12"/>
        <v>11967.765319740603</v>
      </c>
      <c r="D41" s="10">
        <f t="shared" si="12"/>
        <v>0</v>
      </c>
      <c r="E41" s="10">
        <f t="shared" si="12"/>
        <v>1507.1702303744009</v>
      </c>
      <c r="F41" s="10">
        <f t="shared" si="12"/>
        <v>0</v>
      </c>
      <c r="G41" s="10">
        <f t="shared" si="12"/>
        <v>768.14692457274009</v>
      </c>
      <c r="H41" s="10">
        <f t="shared" si="12"/>
        <v>5783.5913849037743</v>
      </c>
      <c r="I41" s="10">
        <f t="shared" si="12"/>
        <v>0</v>
      </c>
      <c r="J41" s="10">
        <f t="shared" si="12"/>
        <v>0</v>
      </c>
      <c r="K41" s="10">
        <f t="shared" si="12"/>
        <v>0</v>
      </c>
      <c r="L41" s="10">
        <f t="shared" si="12"/>
        <v>364.36431570992801</v>
      </c>
      <c r="M41" s="10">
        <f t="shared" si="12"/>
        <v>30445.2032053496</v>
      </c>
      <c r="N41" s="10">
        <f t="shared" si="12"/>
        <v>0</v>
      </c>
      <c r="O41" s="10">
        <f t="shared" si="12"/>
        <v>0</v>
      </c>
      <c r="P41" s="10">
        <f t="shared" si="12"/>
        <v>0</v>
      </c>
      <c r="Q41" s="10">
        <f t="shared" si="12"/>
        <v>1960.028424546108</v>
      </c>
      <c r="R41" s="10">
        <f t="shared" si="12"/>
        <v>61759.196138381994</v>
      </c>
      <c r="S41" s="10">
        <f t="shared" si="12"/>
        <v>0</v>
      </c>
      <c r="T41" s="10">
        <f t="shared" si="12"/>
        <v>1992.0768437266802</v>
      </c>
      <c r="U41" s="10">
        <f t="shared" si="12"/>
        <v>0</v>
      </c>
      <c r="V41" s="10">
        <f t="shared" si="12"/>
        <v>0</v>
      </c>
      <c r="W41" s="10">
        <f t="shared" si="12"/>
        <v>49913.441218727581</v>
      </c>
      <c r="X41" s="10">
        <f t="shared" si="12"/>
        <v>0</v>
      </c>
      <c r="Y41" s="10">
        <f t="shared" si="12"/>
        <v>52776.669957847989</v>
      </c>
      <c r="Z41" s="10">
        <f t="shared" si="12"/>
        <v>0</v>
      </c>
      <c r="AA41" s="10">
        <f t="shared" si="12"/>
        <v>10653.747509110719</v>
      </c>
      <c r="AB41" s="10">
        <f t="shared" si="12"/>
        <v>69554.710896593562</v>
      </c>
      <c r="AC41" s="10">
        <f t="shared" si="12"/>
        <v>371.04538096175202</v>
      </c>
      <c r="AD41" s="10">
        <f t="shared" si="12"/>
        <v>5266.0363040977918</v>
      </c>
      <c r="AE41" s="10">
        <f t="shared" si="12"/>
        <v>273.27610907264</v>
      </c>
      <c r="AF41" s="10">
        <f t="shared" si="12"/>
        <v>3190.7616567919504</v>
      </c>
      <c r="AG41" s="10">
        <f t="shared" si="12"/>
        <v>89430.300122493398</v>
      </c>
      <c r="AH41" s="10">
        <f t="shared" si="12"/>
        <v>5471.9121386192101</v>
      </c>
      <c r="AI41" s="10">
        <f t="shared" si="12"/>
        <v>147899.6966690511</v>
      </c>
      <c r="AJ41" s="10">
        <f t="shared" si="12"/>
        <v>0</v>
      </c>
      <c r="AK41" s="10">
        <f t="shared" si="12"/>
        <v>0</v>
      </c>
      <c r="AL41" s="10">
        <f t="shared" si="12"/>
        <v>465.21883558064297</v>
      </c>
      <c r="AM41" s="10">
        <f t="shared" si="12"/>
        <v>0</v>
      </c>
      <c r="AN41" s="10">
        <f t="shared" si="12"/>
        <v>0</v>
      </c>
      <c r="AO41" s="10">
        <f t="shared" si="12"/>
        <v>0</v>
      </c>
      <c r="AP41" s="12">
        <f t="shared" si="4"/>
        <v>555431.647279097</v>
      </c>
    </row>
    <row r="42" spans="1:42" x14ac:dyDescent="0.25">
      <c r="A42" s="9">
        <v>1750</v>
      </c>
      <c r="B42" s="10">
        <f t="shared" ref="B42:AO42" si="13">B$30*B16</f>
        <v>14311.877393421515</v>
      </c>
      <c r="C42" s="10">
        <f t="shared" si="13"/>
        <v>35903.29595922181</v>
      </c>
      <c r="D42" s="10">
        <f t="shared" si="13"/>
        <v>0</v>
      </c>
      <c r="E42" s="10">
        <f t="shared" si="13"/>
        <v>3516.7305375402689</v>
      </c>
      <c r="F42" s="10">
        <f t="shared" si="13"/>
        <v>0</v>
      </c>
      <c r="G42" s="10">
        <f t="shared" si="13"/>
        <v>3687.1052379491521</v>
      </c>
      <c r="H42" s="10">
        <f t="shared" si="13"/>
        <v>17128.328332215024</v>
      </c>
      <c r="I42" s="10">
        <f t="shared" si="13"/>
        <v>0</v>
      </c>
      <c r="J42" s="10">
        <f t="shared" si="13"/>
        <v>0</v>
      </c>
      <c r="K42" s="10">
        <f t="shared" si="13"/>
        <v>0</v>
      </c>
      <c r="L42" s="10">
        <f t="shared" si="13"/>
        <v>4008.0074728092081</v>
      </c>
      <c r="M42" s="10">
        <f t="shared" si="13"/>
        <v>50017.119551645774</v>
      </c>
      <c r="N42" s="10">
        <f t="shared" si="13"/>
        <v>0</v>
      </c>
      <c r="O42" s="10">
        <f t="shared" si="13"/>
        <v>0</v>
      </c>
      <c r="P42" s="10">
        <f t="shared" si="13"/>
        <v>168.8203369468994</v>
      </c>
      <c r="Q42" s="10">
        <f t="shared" si="13"/>
        <v>5390.078167501797</v>
      </c>
      <c r="R42" s="10">
        <f t="shared" si="13"/>
        <v>87492.194529374494</v>
      </c>
      <c r="S42" s="10">
        <f t="shared" si="13"/>
        <v>0</v>
      </c>
      <c r="T42" s="10">
        <f t="shared" si="13"/>
        <v>996.03842186334009</v>
      </c>
      <c r="U42" s="10">
        <f t="shared" si="13"/>
        <v>0</v>
      </c>
      <c r="V42" s="10">
        <f t="shared" si="13"/>
        <v>2128.9393014031589</v>
      </c>
      <c r="W42" s="10">
        <f t="shared" si="13"/>
        <v>47758.904187703367</v>
      </c>
      <c r="X42" s="10">
        <f t="shared" si="13"/>
        <v>0</v>
      </c>
      <c r="Y42" s="10">
        <f t="shared" si="13"/>
        <v>73413.701159314194</v>
      </c>
      <c r="Z42" s="10">
        <f t="shared" si="13"/>
        <v>284.38150106952003</v>
      </c>
      <c r="AA42" s="10">
        <f t="shared" si="13"/>
        <v>10387.403821382952</v>
      </c>
      <c r="AB42" s="10">
        <f t="shared" si="13"/>
        <v>88892.791953045584</v>
      </c>
      <c r="AC42" s="10">
        <f t="shared" si="13"/>
        <v>371.04538096175202</v>
      </c>
      <c r="AD42" s="10">
        <f t="shared" si="13"/>
        <v>2633.0181520488959</v>
      </c>
      <c r="AE42" s="10">
        <f t="shared" si="13"/>
        <v>0</v>
      </c>
      <c r="AF42" s="10">
        <f t="shared" si="13"/>
        <v>6381.5233135839007</v>
      </c>
      <c r="AG42" s="10">
        <f t="shared" si="13"/>
        <v>73234.261517632389</v>
      </c>
      <c r="AH42" s="10">
        <f t="shared" si="13"/>
        <v>1823.9707128730699</v>
      </c>
      <c r="AI42" s="10">
        <f t="shared" si="13"/>
        <v>108911.8110141723</v>
      </c>
      <c r="AJ42" s="10">
        <f t="shared" si="13"/>
        <v>0</v>
      </c>
      <c r="AK42" s="10">
        <f t="shared" si="13"/>
        <v>923.01967470458112</v>
      </c>
      <c r="AL42" s="10">
        <f t="shared" si="13"/>
        <v>930.43767116128595</v>
      </c>
      <c r="AM42" s="10">
        <f t="shared" si="13"/>
        <v>0</v>
      </c>
      <c r="AN42" s="10">
        <f t="shared" si="13"/>
        <v>3701.670360527909</v>
      </c>
      <c r="AO42" s="10">
        <f t="shared" si="13"/>
        <v>0</v>
      </c>
      <c r="AP42" s="12">
        <f t="shared" si="4"/>
        <v>644396.47566207405</v>
      </c>
    </row>
    <row r="43" spans="1:42" x14ac:dyDescent="0.25">
      <c r="A43" s="9">
        <v>1760</v>
      </c>
      <c r="B43" s="10">
        <f t="shared" ref="B43:AO43" si="14">B$30*B17</f>
        <v>14783.697527270577</v>
      </c>
      <c r="C43" s="10">
        <f t="shared" si="14"/>
        <v>43238.377929385402</v>
      </c>
      <c r="D43" s="10">
        <f t="shared" si="14"/>
        <v>0</v>
      </c>
      <c r="E43" s="10">
        <f t="shared" si="14"/>
        <v>9712.8748179683607</v>
      </c>
      <c r="F43" s="10">
        <f t="shared" si="14"/>
        <v>99.255175884705395</v>
      </c>
      <c r="G43" s="10">
        <f t="shared" si="14"/>
        <v>6606.0635513255647</v>
      </c>
      <c r="H43" s="10">
        <f t="shared" si="14"/>
        <v>40930.031339319015</v>
      </c>
      <c r="I43" s="10">
        <f t="shared" si="14"/>
        <v>0</v>
      </c>
      <c r="J43" s="10">
        <f t="shared" si="14"/>
        <v>0</v>
      </c>
      <c r="K43" s="10">
        <f t="shared" si="14"/>
        <v>351.33896565457002</v>
      </c>
      <c r="L43" s="10">
        <f t="shared" si="14"/>
        <v>8198.1971034733797</v>
      </c>
      <c r="M43" s="10">
        <f t="shared" si="14"/>
        <v>87952.809259898844</v>
      </c>
      <c r="N43" s="10">
        <f t="shared" si="14"/>
        <v>0</v>
      </c>
      <c r="O43" s="10">
        <f t="shared" si="14"/>
        <v>0</v>
      </c>
      <c r="P43" s="10">
        <f t="shared" si="14"/>
        <v>0</v>
      </c>
      <c r="Q43" s="10">
        <f t="shared" si="14"/>
        <v>7513.4422940934146</v>
      </c>
      <c r="R43" s="10">
        <f t="shared" si="14"/>
        <v>87234.864545464574</v>
      </c>
      <c r="S43" s="10">
        <f t="shared" si="14"/>
        <v>0</v>
      </c>
      <c r="T43" s="10">
        <f t="shared" si="14"/>
        <v>0</v>
      </c>
      <c r="U43" s="10">
        <f t="shared" si="14"/>
        <v>0</v>
      </c>
      <c r="V43" s="10">
        <f t="shared" si="14"/>
        <v>1824.805115488422</v>
      </c>
      <c r="W43" s="10">
        <f t="shared" si="14"/>
        <v>48117.993692874072</v>
      </c>
      <c r="X43" s="10">
        <f t="shared" si="14"/>
        <v>0</v>
      </c>
      <c r="Y43" s="10">
        <f t="shared" si="14"/>
        <v>69015.64532949352</v>
      </c>
      <c r="Z43" s="10">
        <f t="shared" si="14"/>
        <v>0</v>
      </c>
      <c r="AA43" s="10">
        <f t="shared" si="14"/>
        <v>3995.1553159165196</v>
      </c>
      <c r="AB43" s="10">
        <f t="shared" si="14"/>
        <v>142540.37165804152</v>
      </c>
      <c r="AC43" s="10">
        <f t="shared" si="14"/>
        <v>371.04538096175202</v>
      </c>
      <c r="AD43" s="10">
        <f t="shared" si="14"/>
        <v>438.83635867481598</v>
      </c>
      <c r="AE43" s="10">
        <f t="shared" si="14"/>
        <v>546.55221814527999</v>
      </c>
      <c r="AF43" s="10">
        <f t="shared" si="14"/>
        <v>9572.2849703758511</v>
      </c>
      <c r="AG43" s="10">
        <f t="shared" si="14"/>
        <v>130976.66002191947</v>
      </c>
      <c r="AH43" s="10">
        <f t="shared" si="14"/>
        <v>0</v>
      </c>
      <c r="AI43" s="10">
        <f t="shared" si="14"/>
        <v>126710.62837835609</v>
      </c>
      <c r="AJ43" s="10">
        <f t="shared" si="14"/>
        <v>0</v>
      </c>
      <c r="AK43" s="10">
        <f t="shared" si="14"/>
        <v>0</v>
      </c>
      <c r="AL43" s="10">
        <f t="shared" si="14"/>
        <v>0</v>
      </c>
      <c r="AM43" s="10">
        <f t="shared" si="14"/>
        <v>0</v>
      </c>
      <c r="AN43" s="10">
        <f t="shared" si="14"/>
        <v>3701.670360527909</v>
      </c>
      <c r="AO43" s="10">
        <f t="shared" si="14"/>
        <v>0</v>
      </c>
      <c r="AP43" s="12">
        <f t="shared" si="4"/>
        <v>844432.60131051345</v>
      </c>
    </row>
    <row r="44" spans="1:42" x14ac:dyDescent="0.25">
      <c r="A44" s="9">
        <v>1770</v>
      </c>
      <c r="B44" s="10">
        <f t="shared" ref="B44:AO44" si="15">B$30*B18</f>
        <v>11952.77672417621</v>
      </c>
      <c r="C44" s="10">
        <f t="shared" si="15"/>
        <v>32428.783447039055</v>
      </c>
      <c r="D44" s="10">
        <f t="shared" si="15"/>
        <v>0</v>
      </c>
      <c r="E44" s="10">
        <f t="shared" si="15"/>
        <v>11554.97176620374</v>
      </c>
      <c r="F44" s="10">
        <f t="shared" si="15"/>
        <v>99.255175884705395</v>
      </c>
      <c r="G44" s="10">
        <f t="shared" si="15"/>
        <v>4762.5109323509887</v>
      </c>
      <c r="H44" s="10">
        <f t="shared" si="15"/>
        <v>31587.306794474458</v>
      </c>
      <c r="I44" s="10">
        <f t="shared" si="15"/>
        <v>0</v>
      </c>
      <c r="J44" s="10">
        <f t="shared" si="15"/>
        <v>0</v>
      </c>
      <c r="K44" s="10">
        <f t="shared" si="15"/>
        <v>0</v>
      </c>
      <c r="L44" s="10">
        <f t="shared" si="15"/>
        <v>4190.189630664172</v>
      </c>
      <c r="M44" s="10">
        <f t="shared" si="15"/>
        <v>69830.664494809796</v>
      </c>
      <c r="N44" s="10">
        <f t="shared" si="15"/>
        <v>301.27325789617299</v>
      </c>
      <c r="O44" s="10">
        <f t="shared" si="15"/>
        <v>0</v>
      </c>
      <c r="P44" s="10">
        <f t="shared" si="15"/>
        <v>84.410168473449701</v>
      </c>
      <c r="Q44" s="10">
        <f t="shared" si="15"/>
        <v>3756.7211470467073</v>
      </c>
      <c r="R44" s="10">
        <f t="shared" si="15"/>
        <v>84146.904738545461</v>
      </c>
      <c r="S44" s="10">
        <f t="shared" si="15"/>
        <v>0</v>
      </c>
      <c r="T44" s="10">
        <f t="shared" si="15"/>
        <v>0</v>
      </c>
      <c r="U44" s="10">
        <f t="shared" si="15"/>
        <v>0</v>
      </c>
      <c r="V44" s="10">
        <f t="shared" si="15"/>
        <v>1216.5367436589479</v>
      </c>
      <c r="W44" s="10">
        <f t="shared" si="15"/>
        <v>61045.215879019343</v>
      </c>
      <c r="X44" s="10">
        <f t="shared" si="15"/>
        <v>0</v>
      </c>
      <c r="Y44" s="10">
        <f t="shared" si="15"/>
        <v>51085.110023301582</v>
      </c>
      <c r="Z44" s="10">
        <f t="shared" si="15"/>
        <v>0</v>
      </c>
      <c r="AA44" s="10">
        <f t="shared" si="15"/>
        <v>1065.3747509110719</v>
      </c>
      <c r="AB44" s="10">
        <f t="shared" si="15"/>
        <v>116652.2954050493</v>
      </c>
      <c r="AC44" s="10">
        <f t="shared" si="15"/>
        <v>371.04538096175202</v>
      </c>
      <c r="AD44" s="10">
        <f t="shared" si="15"/>
        <v>3071.8545107237119</v>
      </c>
      <c r="AE44" s="10">
        <f t="shared" si="15"/>
        <v>273.27610907264</v>
      </c>
      <c r="AF44" s="10">
        <f t="shared" si="15"/>
        <v>4147.9901538295353</v>
      </c>
      <c r="AG44" s="10">
        <f t="shared" si="15"/>
        <v>103513.81195280731</v>
      </c>
      <c r="AH44" s="10">
        <f t="shared" si="15"/>
        <v>0</v>
      </c>
      <c r="AI44" s="10">
        <f t="shared" si="15"/>
        <v>104673.9973560333</v>
      </c>
      <c r="AJ44" s="10">
        <f t="shared" si="15"/>
        <v>0</v>
      </c>
      <c r="AK44" s="10">
        <f t="shared" si="15"/>
        <v>0</v>
      </c>
      <c r="AL44" s="10">
        <f t="shared" si="15"/>
        <v>3256.5318490645009</v>
      </c>
      <c r="AM44" s="10">
        <f t="shared" si="15"/>
        <v>0</v>
      </c>
      <c r="AN44" s="10">
        <f t="shared" si="15"/>
        <v>528.81005150398698</v>
      </c>
      <c r="AO44" s="10">
        <f t="shared" si="15"/>
        <v>0</v>
      </c>
      <c r="AP44" s="12">
        <f t="shared" si="4"/>
        <v>705597.61844350176</v>
      </c>
    </row>
    <row r="45" spans="1:42" x14ac:dyDescent="0.25">
      <c r="A45" s="9">
        <v>1780</v>
      </c>
      <c r="B45" s="10">
        <f t="shared" ref="B45:AO45" si="16">B$30*B19</f>
        <v>3145.4675589937397</v>
      </c>
      <c r="C45" s="10">
        <f t="shared" si="16"/>
        <v>24514.616058178333</v>
      </c>
      <c r="D45" s="10">
        <f t="shared" si="16"/>
        <v>0</v>
      </c>
      <c r="E45" s="10">
        <f t="shared" si="16"/>
        <v>14904.23894481352</v>
      </c>
      <c r="F45" s="10">
        <f t="shared" si="16"/>
        <v>0</v>
      </c>
      <c r="G45" s="10">
        <f t="shared" si="16"/>
        <v>768.14692457274009</v>
      </c>
      <c r="H45" s="10">
        <f t="shared" si="16"/>
        <v>29585.294392007767</v>
      </c>
      <c r="I45" s="10">
        <f t="shared" si="16"/>
        <v>0</v>
      </c>
      <c r="J45" s="10">
        <f t="shared" si="16"/>
        <v>354.77936335726702</v>
      </c>
      <c r="K45" s="10">
        <f t="shared" si="16"/>
        <v>0</v>
      </c>
      <c r="L45" s="10">
        <f t="shared" si="16"/>
        <v>1457.457262839712</v>
      </c>
      <c r="M45" s="10">
        <f t="shared" si="16"/>
        <v>54366.43429526715</v>
      </c>
      <c r="N45" s="10">
        <f t="shared" si="16"/>
        <v>0</v>
      </c>
      <c r="O45" s="10">
        <f t="shared" si="16"/>
        <v>0</v>
      </c>
      <c r="P45" s="10">
        <f t="shared" si="16"/>
        <v>0</v>
      </c>
      <c r="Q45" s="10">
        <f t="shared" si="16"/>
        <v>4246.7282531832343</v>
      </c>
      <c r="R45" s="10">
        <f t="shared" si="16"/>
        <v>70508.415591319441</v>
      </c>
      <c r="S45" s="10">
        <f t="shared" si="16"/>
        <v>251.62668308251</v>
      </c>
      <c r="T45" s="10">
        <f t="shared" si="16"/>
        <v>0</v>
      </c>
      <c r="U45" s="10">
        <f t="shared" si="16"/>
        <v>0</v>
      </c>
      <c r="V45" s="10">
        <f t="shared" si="16"/>
        <v>0</v>
      </c>
      <c r="W45" s="10">
        <f t="shared" si="16"/>
        <v>54222.515280776002</v>
      </c>
      <c r="X45" s="10">
        <f t="shared" si="16"/>
        <v>0</v>
      </c>
      <c r="Y45" s="10">
        <f t="shared" si="16"/>
        <v>66985.773408037829</v>
      </c>
      <c r="Z45" s="10">
        <f t="shared" si="16"/>
        <v>0</v>
      </c>
      <c r="AA45" s="10">
        <f t="shared" si="16"/>
        <v>532.68737545553597</v>
      </c>
      <c r="AB45" s="10">
        <f t="shared" si="16"/>
        <v>131311.80846397259</v>
      </c>
      <c r="AC45" s="10">
        <f t="shared" si="16"/>
        <v>3710.4538096175202</v>
      </c>
      <c r="AD45" s="10">
        <f t="shared" si="16"/>
        <v>1974.7636140366719</v>
      </c>
      <c r="AE45" s="10">
        <f t="shared" si="16"/>
        <v>0</v>
      </c>
      <c r="AF45" s="10">
        <f t="shared" si="16"/>
        <v>2233.533159754365</v>
      </c>
      <c r="AG45" s="10">
        <f t="shared" si="16"/>
        <v>128159.95765585668</v>
      </c>
      <c r="AH45" s="10">
        <f t="shared" si="16"/>
        <v>729.588285149228</v>
      </c>
      <c r="AI45" s="10">
        <f t="shared" si="16"/>
        <v>139424.06935277311</v>
      </c>
      <c r="AJ45" s="10">
        <f t="shared" si="16"/>
        <v>0</v>
      </c>
      <c r="AK45" s="10">
        <f t="shared" si="16"/>
        <v>0</v>
      </c>
      <c r="AL45" s="10">
        <f t="shared" si="16"/>
        <v>40474.038695515941</v>
      </c>
      <c r="AM45" s="10">
        <f t="shared" si="16"/>
        <v>269.95193257460699</v>
      </c>
      <c r="AN45" s="10">
        <f t="shared" si="16"/>
        <v>1057.620103007974</v>
      </c>
      <c r="AO45" s="10">
        <f t="shared" si="16"/>
        <v>683.94274004005001</v>
      </c>
      <c r="AP45" s="12">
        <f t="shared" si="4"/>
        <v>775873.9092041835</v>
      </c>
    </row>
    <row r="46" spans="1:42" x14ac:dyDescent="0.25">
      <c r="A46" s="9">
        <v>1790</v>
      </c>
      <c r="B46" s="10">
        <f t="shared" ref="B46:AO46" si="17">B$30*B20</f>
        <v>3145.4675589937397</v>
      </c>
      <c r="C46" s="10">
        <f t="shared" si="17"/>
        <v>13705.021575831981</v>
      </c>
      <c r="D46" s="10">
        <f t="shared" si="17"/>
        <v>515.26515253774005</v>
      </c>
      <c r="E46" s="10">
        <f t="shared" si="17"/>
        <v>12392.288560856185</v>
      </c>
      <c r="F46" s="10">
        <f t="shared" si="17"/>
        <v>397.02070353882158</v>
      </c>
      <c r="G46" s="10">
        <f t="shared" si="17"/>
        <v>7527.8398608128527</v>
      </c>
      <c r="H46" s="10">
        <f t="shared" si="17"/>
        <v>36703.560711889339</v>
      </c>
      <c r="I46" s="10">
        <f t="shared" si="17"/>
        <v>0</v>
      </c>
      <c r="J46" s="10">
        <f t="shared" si="17"/>
        <v>0</v>
      </c>
      <c r="K46" s="10">
        <f t="shared" si="17"/>
        <v>0</v>
      </c>
      <c r="L46" s="10">
        <f t="shared" si="17"/>
        <v>2186.1858942595682</v>
      </c>
      <c r="M46" s="10">
        <f t="shared" si="17"/>
        <v>30686.831802217457</v>
      </c>
      <c r="N46" s="10">
        <f t="shared" si="17"/>
        <v>301.27325789617299</v>
      </c>
      <c r="O46" s="10">
        <f t="shared" si="17"/>
        <v>0</v>
      </c>
      <c r="P46" s="10">
        <f t="shared" si="17"/>
        <v>0</v>
      </c>
      <c r="Q46" s="10">
        <f t="shared" si="17"/>
        <v>3430.049742955689</v>
      </c>
      <c r="R46" s="10">
        <f t="shared" si="17"/>
        <v>94697.434078852384</v>
      </c>
      <c r="S46" s="10">
        <f t="shared" si="17"/>
        <v>1509.76009849506</v>
      </c>
      <c r="T46" s="10">
        <f t="shared" si="17"/>
        <v>398.41536874533602</v>
      </c>
      <c r="U46" s="10">
        <f t="shared" si="17"/>
        <v>0</v>
      </c>
      <c r="V46" s="10">
        <f t="shared" si="17"/>
        <v>0</v>
      </c>
      <c r="W46" s="10">
        <f t="shared" si="17"/>
        <v>38422.577053265115</v>
      </c>
      <c r="X46" s="10">
        <f t="shared" si="17"/>
        <v>0</v>
      </c>
      <c r="Y46" s="10">
        <f t="shared" si="17"/>
        <v>88637.740570231879</v>
      </c>
      <c r="Z46" s="10">
        <f t="shared" si="17"/>
        <v>0</v>
      </c>
      <c r="AA46" s="10">
        <f t="shared" si="17"/>
        <v>0</v>
      </c>
      <c r="AB46" s="10">
        <f t="shared" si="17"/>
        <v>156887.98018379623</v>
      </c>
      <c r="AC46" s="10">
        <f t="shared" si="17"/>
        <v>2226.2722857705121</v>
      </c>
      <c r="AD46" s="10">
        <f t="shared" si="17"/>
        <v>5266.0363040977918</v>
      </c>
      <c r="AE46" s="10">
        <f t="shared" si="17"/>
        <v>273.27610907264</v>
      </c>
      <c r="AF46" s="10">
        <f t="shared" si="17"/>
        <v>638.15233135839003</v>
      </c>
      <c r="AG46" s="10">
        <f t="shared" si="17"/>
        <v>166889.61518921997</v>
      </c>
      <c r="AH46" s="10">
        <f t="shared" si="17"/>
        <v>1823.9707128730699</v>
      </c>
      <c r="AI46" s="10">
        <f t="shared" si="17"/>
        <v>212314.4642727639</v>
      </c>
      <c r="AJ46" s="10">
        <f t="shared" si="17"/>
        <v>0</v>
      </c>
      <c r="AK46" s="10">
        <f t="shared" si="17"/>
        <v>0</v>
      </c>
      <c r="AL46" s="10">
        <f t="shared" si="17"/>
        <v>14421.783902999932</v>
      </c>
      <c r="AM46" s="10">
        <f t="shared" si="17"/>
        <v>3239.4231908952838</v>
      </c>
      <c r="AN46" s="10">
        <f t="shared" si="17"/>
        <v>3701.670360527909</v>
      </c>
      <c r="AO46" s="10">
        <f t="shared" si="17"/>
        <v>2393.799590140175</v>
      </c>
      <c r="AP46" s="12">
        <f t="shared" si="4"/>
        <v>904733.17642489518</v>
      </c>
    </row>
    <row r="47" spans="1:42" x14ac:dyDescent="0.25">
      <c r="A47" s="9">
        <v>1800</v>
      </c>
      <c r="B47" s="10">
        <f t="shared" ref="B47:AO47" si="18">B$30*B21</f>
        <v>8964.5825431321591</v>
      </c>
      <c r="C47" s="10">
        <f t="shared" si="18"/>
        <v>14477.135467428148</v>
      </c>
      <c r="D47" s="10">
        <f t="shared" si="18"/>
        <v>3864.4886440330502</v>
      </c>
      <c r="E47" s="10">
        <f t="shared" si="18"/>
        <v>13229.605355508631</v>
      </c>
      <c r="F47" s="10">
        <f t="shared" si="18"/>
        <v>0</v>
      </c>
      <c r="G47" s="10">
        <f t="shared" si="18"/>
        <v>13058.497717736582</v>
      </c>
      <c r="H47" s="10">
        <f t="shared" si="18"/>
        <v>21799.690604637301</v>
      </c>
      <c r="I47" s="10">
        <f t="shared" si="18"/>
        <v>262.81229007500582</v>
      </c>
      <c r="J47" s="10">
        <f t="shared" si="18"/>
        <v>0</v>
      </c>
      <c r="K47" s="10">
        <f t="shared" si="18"/>
        <v>2635.0422424092753</v>
      </c>
      <c r="L47" s="10">
        <f t="shared" si="18"/>
        <v>4736.736104229064</v>
      </c>
      <c r="M47" s="10">
        <f t="shared" si="18"/>
        <v>28512.174430406769</v>
      </c>
      <c r="N47" s="10">
        <f t="shared" si="18"/>
        <v>0</v>
      </c>
      <c r="O47" s="10">
        <f t="shared" si="18"/>
        <v>1299.8221104432268</v>
      </c>
      <c r="P47" s="10">
        <f t="shared" si="18"/>
        <v>422.05084236724849</v>
      </c>
      <c r="Q47" s="10">
        <f t="shared" si="18"/>
        <v>9310.135016594013</v>
      </c>
      <c r="R47" s="10">
        <f t="shared" si="18"/>
        <v>60215.216234922445</v>
      </c>
      <c r="S47" s="10">
        <f t="shared" si="18"/>
        <v>2264.6401477425898</v>
      </c>
      <c r="T47" s="10">
        <f t="shared" si="18"/>
        <v>796.83073749067205</v>
      </c>
      <c r="U47" s="10">
        <f t="shared" si="18"/>
        <v>1239.5099350611399</v>
      </c>
      <c r="V47" s="10">
        <f t="shared" si="18"/>
        <v>1520.6709295736848</v>
      </c>
      <c r="W47" s="10">
        <f t="shared" si="18"/>
        <v>21545.37031024212</v>
      </c>
      <c r="X47" s="10">
        <f t="shared" si="18"/>
        <v>2368.6499908539549</v>
      </c>
      <c r="Y47" s="10">
        <f t="shared" si="18"/>
        <v>87961.116596413311</v>
      </c>
      <c r="Z47" s="10">
        <f t="shared" si="18"/>
        <v>0</v>
      </c>
      <c r="AA47" s="10">
        <f t="shared" si="18"/>
        <v>4261.4990036442878</v>
      </c>
      <c r="AB47" s="10">
        <f t="shared" si="18"/>
        <v>116964.19993821788</v>
      </c>
      <c r="AC47" s="10">
        <f t="shared" si="18"/>
        <v>1855.2269048087601</v>
      </c>
      <c r="AD47" s="10">
        <f t="shared" si="18"/>
        <v>20405.890678378943</v>
      </c>
      <c r="AE47" s="10">
        <f t="shared" si="18"/>
        <v>546.55221814527999</v>
      </c>
      <c r="AF47" s="10">
        <f t="shared" si="18"/>
        <v>34141.149727673866</v>
      </c>
      <c r="AG47" s="10">
        <f t="shared" si="18"/>
        <v>90486.563509766944</v>
      </c>
      <c r="AH47" s="10">
        <f t="shared" si="18"/>
        <v>10214.235992089192</v>
      </c>
      <c r="AI47" s="10">
        <f t="shared" si="18"/>
        <v>199177.24193253298</v>
      </c>
      <c r="AJ47" s="10">
        <f t="shared" si="18"/>
        <v>0</v>
      </c>
      <c r="AK47" s="10">
        <f t="shared" si="18"/>
        <v>2769.0590241137434</v>
      </c>
      <c r="AL47" s="10">
        <f t="shared" si="18"/>
        <v>5582.6260269677159</v>
      </c>
      <c r="AM47" s="10">
        <f t="shared" si="18"/>
        <v>17546.875617349455</v>
      </c>
      <c r="AN47" s="10">
        <f t="shared" si="18"/>
        <v>33315.033244751183</v>
      </c>
      <c r="AO47" s="10">
        <f t="shared" si="18"/>
        <v>5471.5419203204001</v>
      </c>
      <c r="AP47" s="12">
        <f t="shared" si="4"/>
        <v>843222.47399006074</v>
      </c>
    </row>
    <row r="48" spans="1:42" x14ac:dyDescent="0.25">
      <c r="A48" s="9">
        <v>1810</v>
      </c>
      <c r="B48" s="10">
        <f t="shared" ref="B48:AO48" si="19">B$30*B22</f>
        <v>629.09351179874795</v>
      </c>
      <c r="C48" s="10">
        <f t="shared" si="19"/>
        <v>17565.59103381282</v>
      </c>
      <c r="D48" s="10">
        <f t="shared" si="19"/>
        <v>0</v>
      </c>
      <c r="E48" s="10">
        <f t="shared" si="19"/>
        <v>8540.6313054549391</v>
      </c>
      <c r="F48" s="10">
        <f t="shared" si="19"/>
        <v>694.78623119293775</v>
      </c>
      <c r="G48" s="10">
        <f t="shared" si="19"/>
        <v>153.62938491454801</v>
      </c>
      <c r="H48" s="10">
        <f t="shared" si="19"/>
        <v>9120.2787223482592</v>
      </c>
      <c r="I48" s="10">
        <f t="shared" si="19"/>
        <v>0</v>
      </c>
      <c r="J48" s="10">
        <f t="shared" si="19"/>
        <v>0</v>
      </c>
      <c r="K48" s="10">
        <f t="shared" si="19"/>
        <v>3689.0591393729851</v>
      </c>
      <c r="L48" s="10">
        <f t="shared" si="19"/>
        <v>0</v>
      </c>
      <c r="M48" s="10">
        <f t="shared" si="19"/>
        <v>2899.5431624142479</v>
      </c>
      <c r="N48" s="10">
        <f t="shared" si="19"/>
        <v>0</v>
      </c>
      <c r="O48" s="10">
        <f t="shared" si="19"/>
        <v>0</v>
      </c>
      <c r="P48" s="10">
        <f t="shared" si="19"/>
        <v>1181.7423586282957</v>
      </c>
      <c r="Q48" s="10">
        <f t="shared" si="19"/>
        <v>0</v>
      </c>
      <c r="R48" s="10">
        <f t="shared" si="19"/>
        <v>0</v>
      </c>
      <c r="S48" s="10">
        <f t="shared" si="19"/>
        <v>0</v>
      </c>
      <c r="T48" s="10">
        <f t="shared" si="19"/>
        <v>1195.246106236008</v>
      </c>
      <c r="U48" s="10">
        <f t="shared" si="19"/>
        <v>495.80397402445601</v>
      </c>
      <c r="V48" s="10">
        <f t="shared" si="19"/>
        <v>0</v>
      </c>
      <c r="W48" s="10">
        <f t="shared" si="19"/>
        <v>718.17901034140402</v>
      </c>
      <c r="X48" s="10">
        <f t="shared" si="19"/>
        <v>0</v>
      </c>
      <c r="Y48" s="10">
        <f t="shared" si="19"/>
        <v>68339.021355674966</v>
      </c>
      <c r="Z48" s="10">
        <f t="shared" si="19"/>
        <v>8247.0635310160815</v>
      </c>
      <c r="AA48" s="10">
        <f t="shared" si="19"/>
        <v>799.03106318330401</v>
      </c>
      <c r="AB48" s="10">
        <f t="shared" si="19"/>
        <v>62380.9066337162</v>
      </c>
      <c r="AC48" s="10">
        <f t="shared" si="19"/>
        <v>0</v>
      </c>
      <c r="AD48" s="10">
        <f t="shared" si="19"/>
        <v>23258.327009765246</v>
      </c>
      <c r="AE48" s="10">
        <f t="shared" si="19"/>
        <v>6012.0743995980802</v>
      </c>
      <c r="AF48" s="10">
        <f t="shared" si="19"/>
        <v>319.07616567919501</v>
      </c>
      <c r="AG48" s="10">
        <f t="shared" si="19"/>
        <v>68305.032377022522</v>
      </c>
      <c r="AH48" s="10">
        <f t="shared" si="19"/>
        <v>0</v>
      </c>
      <c r="AI48" s="10">
        <f t="shared" si="19"/>
        <v>359366.59821018716</v>
      </c>
      <c r="AJ48" s="10">
        <f t="shared" si="19"/>
        <v>2915.0931706590191</v>
      </c>
      <c r="AK48" s="10">
        <f t="shared" si="19"/>
        <v>0</v>
      </c>
      <c r="AL48" s="10">
        <f t="shared" si="19"/>
        <v>9304.3767116128602</v>
      </c>
      <c r="AM48" s="10">
        <f t="shared" si="19"/>
        <v>539.90386514921397</v>
      </c>
      <c r="AN48" s="10">
        <f t="shared" si="19"/>
        <v>86196.038395149881</v>
      </c>
      <c r="AO48" s="10">
        <f t="shared" si="19"/>
        <v>2051.82822012015</v>
      </c>
      <c r="AP48" s="12">
        <f t="shared" si="4"/>
        <v>744917.95504907367</v>
      </c>
    </row>
    <row r="49" spans="1:102" x14ac:dyDescent="0.25">
      <c r="A49" s="9">
        <v>1820</v>
      </c>
      <c r="B49" s="10">
        <f t="shared" ref="B49:AO50" si="20">B$30*B23</f>
        <v>0</v>
      </c>
      <c r="C49" s="10">
        <f t="shared" si="20"/>
        <v>6369.9396056683854</v>
      </c>
      <c r="D49" s="10">
        <f t="shared" si="20"/>
        <v>257.63257626887003</v>
      </c>
      <c r="E49" s="10">
        <f t="shared" si="20"/>
        <v>5191.3641268451593</v>
      </c>
      <c r="F49" s="10">
        <f t="shared" si="20"/>
        <v>595.53105530823234</v>
      </c>
      <c r="G49" s="10">
        <f t="shared" si="20"/>
        <v>0</v>
      </c>
      <c r="H49" s="10">
        <f t="shared" si="20"/>
        <v>37593.344001874531</v>
      </c>
      <c r="I49" s="10">
        <f t="shared" si="20"/>
        <v>175.2081933833372</v>
      </c>
      <c r="J49" s="10">
        <f t="shared" si="20"/>
        <v>1419.1174534290681</v>
      </c>
      <c r="K49" s="10">
        <f t="shared" si="20"/>
        <v>2986.381208063845</v>
      </c>
      <c r="L49" s="10">
        <f t="shared" si="20"/>
        <v>0</v>
      </c>
      <c r="M49" s="10">
        <f t="shared" si="20"/>
        <v>8215.3722935070364</v>
      </c>
      <c r="N49" s="10">
        <f t="shared" si="20"/>
        <v>0</v>
      </c>
      <c r="O49" s="10">
        <f t="shared" si="20"/>
        <v>0</v>
      </c>
      <c r="P49" s="10">
        <f t="shared" si="20"/>
        <v>337.64067389379881</v>
      </c>
      <c r="Q49" s="10">
        <f t="shared" si="20"/>
        <v>163.33570204550901</v>
      </c>
      <c r="R49" s="10">
        <f t="shared" si="20"/>
        <v>771.98995172977493</v>
      </c>
      <c r="S49" s="10">
        <f t="shared" si="20"/>
        <v>0</v>
      </c>
      <c r="T49" s="10">
        <f t="shared" si="20"/>
        <v>597.62305311800401</v>
      </c>
      <c r="U49" s="10">
        <f t="shared" si="20"/>
        <v>1487.411922073368</v>
      </c>
      <c r="V49" s="10">
        <f t="shared" si="20"/>
        <v>304.13418591473697</v>
      </c>
      <c r="W49" s="10">
        <f t="shared" si="20"/>
        <v>11849.953670633166</v>
      </c>
      <c r="X49" s="10">
        <f t="shared" si="20"/>
        <v>0</v>
      </c>
      <c r="Y49" s="10">
        <f t="shared" si="20"/>
        <v>21651.967162194047</v>
      </c>
      <c r="Z49" s="10">
        <f t="shared" si="20"/>
        <v>15925.364059893122</v>
      </c>
      <c r="AA49" s="10">
        <f t="shared" si="20"/>
        <v>0</v>
      </c>
      <c r="AB49" s="10">
        <f t="shared" si="20"/>
        <v>113533.25007336348</v>
      </c>
      <c r="AC49" s="10">
        <f t="shared" si="20"/>
        <v>371.04538096175202</v>
      </c>
      <c r="AD49" s="10">
        <f t="shared" si="20"/>
        <v>2633.0181520488959</v>
      </c>
      <c r="AE49" s="10">
        <f t="shared" si="20"/>
        <v>17489.67098064896</v>
      </c>
      <c r="AF49" s="10">
        <f t="shared" si="20"/>
        <v>0</v>
      </c>
      <c r="AG49" s="10">
        <f t="shared" si="20"/>
        <v>5633.4047321255684</v>
      </c>
      <c r="AH49" s="10">
        <f t="shared" si="20"/>
        <v>1459.176570298456</v>
      </c>
      <c r="AI49" s="10">
        <f t="shared" si="20"/>
        <v>477177.81790645135</v>
      </c>
      <c r="AJ49" s="10">
        <f t="shared" si="20"/>
        <v>832.88376304543397</v>
      </c>
      <c r="AK49" s="10">
        <f t="shared" si="20"/>
        <v>0</v>
      </c>
      <c r="AL49" s="10">
        <f t="shared" si="20"/>
        <v>4186.9695202257872</v>
      </c>
      <c r="AM49" s="10">
        <f t="shared" si="20"/>
        <v>0</v>
      </c>
      <c r="AN49" s="10">
        <f t="shared" si="20"/>
        <v>118453.45153689309</v>
      </c>
      <c r="AO49" s="10">
        <f t="shared" si="20"/>
        <v>0</v>
      </c>
      <c r="AP49" s="12">
        <f t="shared" si="4"/>
        <v>857663.99951190688</v>
      </c>
    </row>
    <row r="50" spans="1:102" x14ac:dyDescent="0.25">
      <c r="A50" s="9">
        <v>1830</v>
      </c>
      <c r="B50" s="10">
        <f>B$30*B24</f>
        <v>0</v>
      </c>
      <c r="C50" s="10">
        <f t="shared" si="20"/>
        <v>3860.5694579808396</v>
      </c>
      <c r="D50" s="10">
        <f t="shared" ref="D50:AO50" si="21">D$30*D24</f>
        <v>0</v>
      </c>
      <c r="E50" s="10">
        <f t="shared" si="21"/>
        <v>669.85343572195598</v>
      </c>
      <c r="F50" s="10">
        <f t="shared" si="21"/>
        <v>0</v>
      </c>
      <c r="G50" s="10">
        <f t="shared" si="21"/>
        <v>0</v>
      </c>
      <c r="H50" s="10">
        <f t="shared" si="21"/>
        <v>27583.281989541076</v>
      </c>
      <c r="I50" s="10">
        <f t="shared" si="21"/>
        <v>0</v>
      </c>
      <c r="J50" s="10">
        <f t="shared" si="21"/>
        <v>0</v>
      </c>
      <c r="K50" s="10">
        <f t="shared" si="21"/>
        <v>2459.3727595819901</v>
      </c>
      <c r="L50" s="10">
        <f t="shared" si="21"/>
        <v>0</v>
      </c>
      <c r="M50" s="10">
        <f t="shared" si="21"/>
        <v>3141.1717592821019</v>
      </c>
      <c r="N50" s="10">
        <f t="shared" si="21"/>
        <v>0</v>
      </c>
      <c r="O50" s="10">
        <f t="shared" si="21"/>
        <v>866.54807362881797</v>
      </c>
      <c r="P50" s="10">
        <f t="shared" si="21"/>
        <v>168.8203369468994</v>
      </c>
      <c r="Q50" s="10">
        <f t="shared" si="21"/>
        <v>0</v>
      </c>
      <c r="R50" s="10">
        <f t="shared" si="21"/>
        <v>1801.3098873694748</v>
      </c>
      <c r="S50" s="10">
        <f t="shared" si="21"/>
        <v>0</v>
      </c>
      <c r="T50" s="10">
        <f t="shared" si="21"/>
        <v>199.20768437266801</v>
      </c>
      <c r="U50" s="10">
        <f t="shared" si="21"/>
        <v>247.90198701222801</v>
      </c>
      <c r="V50" s="10">
        <f t="shared" si="21"/>
        <v>0</v>
      </c>
      <c r="W50" s="10">
        <f t="shared" si="21"/>
        <v>39499.845568777222</v>
      </c>
      <c r="X50" s="10">
        <f t="shared" si="21"/>
        <v>0</v>
      </c>
      <c r="Y50" s="10">
        <f t="shared" si="21"/>
        <v>9134.4236465506128</v>
      </c>
      <c r="Z50" s="10">
        <f t="shared" si="21"/>
        <v>8531.4450320856013</v>
      </c>
      <c r="AA50" s="10">
        <f t="shared" si="21"/>
        <v>0</v>
      </c>
      <c r="AB50" s="10">
        <f t="shared" si="21"/>
        <v>77040.419692639509</v>
      </c>
      <c r="AC50" s="10">
        <f t="shared" si="21"/>
        <v>0</v>
      </c>
      <c r="AD50" s="10">
        <f t="shared" si="21"/>
        <v>4607.7817660855681</v>
      </c>
      <c r="AE50" s="10">
        <f t="shared" si="21"/>
        <v>15850.014326213121</v>
      </c>
      <c r="AF50" s="10">
        <f t="shared" si="21"/>
        <v>0</v>
      </c>
      <c r="AG50" s="10">
        <f t="shared" si="21"/>
        <v>34504.60398426911</v>
      </c>
      <c r="AH50" s="10">
        <f t="shared" si="21"/>
        <v>1823.9707128730699</v>
      </c>
      <c r="AI50" s="10">
        <f t="shared" si="21"/>
        <v>216128.49656508898</v>
      </c>
      <c r="AJ50" s="10">
        <f t="shared" si="21"/>
        <v>5413.7444597953208</v>
      </c>
      <c r="AK50" s="10">
        <f t="shared" si="21"/>
        <v>0</v>
      </c>
      <c r="AL50" s="10">
        <f t="shared" si="21"/>
        <v>24656.598285774078</v>
      </c>
      <c r="AM50" s="10">
        <f t="shared" si="21"/>
        <v>0</v>
      </c>
      <c r="AN50" s="10">
        <f t="shared" si="21"/>
        <v>50765.764944382754</v>
      </c>
      <c r="AO50" s="10">
        <f t="shared" si="21"/>
        <v>1709.856850100125</v>
      </c>
      <c r="AP50" s="12">
        <f t="shared" si="4"/>
        <v>530665.00320607307</v>
      </c>
    </row>
    <row r="51" spans="1:102" x14ac:dyDescent="0.25">
      <c r="A51" s="9">
        <v>1840</v>
      </c>
      <c r="B51" s="10">
        <f>B$30*B25</f>
        <v>0</v>
      </c>
      <c r="C51" s="10">
        <f>C$30*C25</f>
        <v>3667.5409850817978</v>
      </c>
      <c r="D51" s="10">
        <f t="shared" ref="D51:AO51" si="22">D$30*D25</f>
        <v>0</v>
      </c>
      <c r="E51" s="10">
        <f t="shared" si="22"/>
        <v>5191.3641268451593</v>
      </c>
      <c r="F51" s="10">
        <f t="shared" si="22"/>
        <v>0</v>
      </c>
      <c r="G51" s="10">
        <f t="shared" si="22"/>
        <v>0</v>
      </c>
      <c r="H51" s="10">
        <f t="shared" si="22"/>
        <v>14014.086817266838</v>
      </c>
      <c r="I51" s="10">
        <f t="shared" si="22"/>
        <v>0</v>
      </c>
      <c r="J51" s="10">
        <f t="shared" si="22"/>
        <v>3547.7936335726699</v>
      </c>
      <c r="K51" s="10">
        <f t="shared" si="22"/>
        <v>1054.01689696371</v>
      </c>
      <c r="L51" s="10">
        <f t="shared" si="22"/>
        <v>0</v>
      </c>
      <c r="M51" s="10">
        <f t="shared" si="22"/>
        <v>0</v>
      </c>
      <c r="N51" s="10">
        <f t="shared" si="22"/>
        <v>0</v>
      </c>
      <c r="O51" s="10">
        <f t="shared" si="22"/>
        <v>0</v>
      </c>
      <c r="P51" s="10">
        <f t="shared" si="22"/>
        <v>0</v>
      </c>
      <c r="Q51" s="10">
        <f t="shared" si="22"/>
        <v>0</v>
      </c>
      <c r="R51" s="10">
        <f t="shared" si="22"/>
        <v>0</v>
      </c>
      <c r="S51" s="10">
        <f t="shared" si="22"/>
        <v>0</v>
      </c>
      <c r="T51" s="10">
        <f t="shared" si="22"/>
        <v>0</v>
      </c>
      <c r="U51" s="10">
        <f t="shared" si="22"/>
        <v>0</v>
      </c>
      <c r="V51" s="10">
        <f t="shared" si="22"/>
        <v>0</v>
      </c>
      <c r="W51" s="10">
        <f t="shared" si="22"/>
        <v>12568.13268097457</v>
      </c>
      <c r="X51" s="10">
        <f t="shared" si="22"/>
        <v>0</v>
      </c>
      <c r="Y51" s="10">
        <f t="shared" si="22"/>
        <v>50070.174062573737</v>
      </c>
      <c r="Z51" s="10">
        <f t="shared" si="22"/>
        <v>11659.641543850321</v>
      </c>
      <c r="AA51" s="10">
        <f t="shared" si="22"/>
        <v>0</v>
      </c>
      <c r="AB51" s="10">
        <f t="shared" si="22"/>
        <v>2495.236265348648</v>
      </c>
      <c r="AC51" s="10">
        <f t="shared" si="22"/>
        <v>0</v>
      </c>
      <c r="AD51" s="10">
        <f t="shared" si="22"/>
        <v>11409.745325545216</v>
      </c>
      <c r="AE51" s="10">
        <f t="shared" si="22"/>
        <v>1093.10443629056</v>
      </c>
      <c r="AF51" s="10">
        <f t="shared" si="22"/>
        <v>638.15233135839003</v>
      </c>
      <c r="AG51" s="10">
        <f t="shared" si="22"/>
        <v>29223.287047901387</v>
      </c>
      <c r="AH51" s="10">
        <f t="shared" si="22"/>
        <v>0</v>
      </c>
      <c r="AI51" s="10">
        <f t="shared" si="22"/>
        <v>332668.37216391147</v>
      </c>
      <c r="AJ51" s="10">
        <f t="shared" si="22"/>
        <v>40394.862507703547</v>
      </c>
      <c r="AK51" s="10">
        <f t="shared" si="22"/>
        <v>0</v>
      </c>
      <c r="AL51" s="10">
        <f t="shared" si="22"/>
        <v>1395.656506741929</v>
      </c>
      <c r="AM51" s="10">
        <f t="shared" si="22"/>
        <v>0</v>
      </c>
      <c r="AN51" s="10">
        <f t="shared" si="22"/>
        <v>41247.184017310981</v>
      </c>
      <c r="AO51" s="10">
        <f t="shared" si="22"/>
        <v>1367.8854800801</v>
      </c>
      <c r="AP51" s="12">
        <f t="shared" si="4"/>
        <v>563706.23682932113</v>
      </c>
    </row>
    <row r="52" spans="1:102" x14ac:dyDescent="0.25">
      <c r="A52" s="9">
        <v>1850</v>
      </c>
      <c r="B52" s="10">
        <f>B$31*B26</f>
        <v>0</v>
      </c>
      <c r="C52" s="10">
        <f t="shared" ref="C52:AO52" si="23">C$31*C26</f>
        <v>0</v>
      </c>
      <c r="D52" s="10">
        <f t="shared" si="23"/>
        <v>0</v>
      </c>
      <c r="E52" s="10">
        <f t="shared" si="23"/>
        <v>0</v>
      </c>
      <c r="F52" s="10">
        <f t="shared" si="23"/>
        <v>0</v>
      </c>
      <c r="G52" s="10">
        <f t="shared" si="23"/>
        <v>0</v>
      </c>
      <c r="H52" s="10">
        <f t="shared" si="23"/>
        <v>1557.1207574740929</v>
      </c>
      <c r="I52" s="10">
        <f t="shared" si="23"/>
        <v>87.604096691668602</v>
      </c>
      <c r="J52" s="10">
        <f t="shared" si="23"/>
        <v>354.77936335726702</v>
      </c>
      <c r="K52" s="10">
        <f t="shared" si="23"/>
        <v>0</v>
      </c>
      <c r="L52" s="10">
        <f t="shared" si="23"/>
        <v>0</v>
      </c>
      <c r="M52" s="10">
        <f t="shared" si="23"/>
        <v>0</v>
      </c>
      <c r="N52" s="10">
        <f t="shared" si="23"/>
        <v>0</v>
      </c>
      <c r="O52" s="10">
        <f t="shared" si="23"/>
        <v>0</v>
      </c>
      <c r="P52" s="10">
        <f t="shared" si="23"/>
        <v>0</v>
      </c>
      <c r="Q52" s="10">
        <f t="shared" si="23"/>
        <v>0</v>
      </c>
      <c r="R52" s="10">
        <f t="shared" si="23"/>
        <v>0</v>
      </c>
      <c r="S52" s="10">
        <f t="shared" si="23"/>
        <v>0</v>
      </c>
      <c r="T52" s="10">
        <f t="shared" si="23"/>
        <v>0</v>
      </c>
      <c r="U52" s="10">
        <f t="shared" si="23"/>
        <v>0</v>
      </c>
      <c r="V52" s="10">
        <f t="shared" si="23"/>
        <v>912.40255774421098</v>
      </c>
      <c r="W52" s="10">
        <f t="shared" si="23"/>
        <v>24833.529614192994</v>
      </c>
      <c r="X52" s="10">
        <f t="shared" si="23"/>
        <v>0</v>
      </c>
      <c r="Y52" s="10">
        <f t="shared" si="23"/>
        <v>676.62397381856397</v>
      </c>
      <c r="Z52" s="10">
        <f t="shared" si="23"/>
        <v>1990.6705074866402</v>
      </c>
      <c r="AA52" s="10">
        <f t="shared" si="23"/>
        <v>0</v>
      </c>
      <c r="AB52" s="10">
        <f t="shared" si="23"/>
        <v>935.71359950574299</v>
      </c>
      <c r="AC52" s="10">
        <f t="shared" si="23"/>
        <v>0</v>
      </c>
      <c r="AD52" s="10">
        <f t="shared" si="23"/>
        <v>0</v>
      </c>
      <c r="AE52" s="10">
        <f t="shared" si="23"/>
        <v>273.27610907264</v>
      </c>
      <c r="AF52" s="10">
        <f t="shared" si="23"/>
        <v>2871.6854911127552</v>
      </c>
      <c r="AG52" s="10">
        <f t="shared" si="23"/>
        <v>168135.31472777665</v>
      </c>
      <c r="AH52" s="10">
        <f t="shared" si="23"/>
        <v>0</v>
      </c>
      <c r="AI52" s="10">
        <f t="shared" si="23"/>
        <v>14408.5664376726</v>
      </c>
      <c r="AJ52" s="10">
        <f t="shared" si="23"/>
        <v>4164.4188152271699</v>
      </c>
      <c r="AK52" s="10">
        <f t="shared" si="23"/>
        <v>0</v>
      </c>
      <c r="AL52" s="10">
        <f t="shared" si="23"/>
        <v>17213.096916483792</v>
      </c>
      <c r="AM52" s="10">
        <f t="shared" si="23"/>
        <v>0</v>
      </c>
      <c r="AN52" s="10">
        <f t="shared" si="23"/>
        <v>2115.2402060159479</v>
      </c>
      <c r="AO52" s="10">
        <f t="shared" si="23"/>
        <v>1025.914110060075</v>
      </c>
      <c r="AP52" s="12">
        <f t="shared" si="4"/>
        <v>241555.95728369281</v>
      </c>
    </row>
    <row r="53" spans="1:102" x14ac:dyDescent="0.25">
      <c r="A53" s="9">
        <v>1860</v>
      </c>
      <c r="B53" s="10">
        <f>B$31*B27</f>
        <v>0</v>
      </c>
      <c r="C53" s="10">
        <f t="shared" ref="C53:AO53" si="24">C$31*C27</f>
        <v>0</v>
      </c>
      <c r="D53" s="10">
        <f t="shared" si="24"/>
        <v>0</v>
      </c>
      <c r="E53" s="10">
        <f t="shared" si="24"/>
        <v>0</v>
      </c>
      <c r="F53" s="10">
        <f t="shared" si="24"/>
        <v>0</v>
      </c>
      <c r="G53" s="10">
        <f t="shared" si="24"/>
        <v>0</v>
      </c>
      <c r="H53" s="10">
        <f t="shared" si="24"/>
        <v>0</v>
      </c>
      <c r="I53" s="10">
        <f t="shared" si="24"/>
        <v>0</v>
      </c>
      <c r="J53" s="10">
        <f t="shared" si="24"/>
        <v>0</v>
      </c>
      <c r="K53" s="10">
        <f t="shared" si="24"/>
        <v>0</v>
      </c>
      <c r="L53" s="10">
        <f t="shared" si="24"/>
        <v>0</v>
      </c>
      <c r="M53" s="10">
        <f t="shared" si="24"/>
        <v>0</v>
      </c>
      <c r="N53" s="10">
        <f t="shared" si="24"/>
        <v>0</v>
      </c>
      <c r="O53" s="10">
        <f t="shared" si="24"/>
        <v>0</v>
      </c>
      <c r="P53" s="10">
        <f t="shared" si="24"/>
        <v>0</v>
      </c>
      <c r="Q53" s="10">
        <f t="shared" si="24"/>
        <v>0</v>
      </c>
      <c r="R53" s="10">
        <f t="shared" si="24"/>
        <v>0</v>
      </c>
      <c r="S53" s="10">
        <f t="shared" si="24"/>
        <v>0</v>
      </c>
      <c r="T53" s="10">
        <f t="shared" si="24"/>
        <v>0</v>
      </c>
      <c r="U53" s="10">
        <f t="shared" si="24"/>
        <v>0</v>
      </c>
      <c r="V53" s="10">
        <f t="shared" si="24"/>
        <v>0</v>
      </c>
      <c r="W53" s="10">
        <f t="shared" si="24"/>
        <v>9594.7728054836571</v>
      </c>
      <c r="X53" s="10">
        <f t="shared" si="24"/>
        <v>0</v>
      </c>
      <c r="Y53" s="10">
        <f t="shared" si="24"/>
        <v>0</v>
      </c>
      <c r="Z53" s="10">
        <f t="shared" si="24"/>
        <v>0</v>
      </c>
      <c r="AA53" s="10">
        <f t="shared" si="24"/>
        <v>0</v>
      </c>
      <c r="AB53" s="10">
        <f t="shared" si="24"/>
        <v>0</v>
      </c>
      <c r="AC53" s="10">
        <f t="shared" si="24"/>
        <v>0</v>
      </c>
      <c r="AD53" s="10">
        <f t="shared" si="24"/>
        <v>0</v>
      </c>
      <c r="AE53" s="10">
        <f t="shared" si="24"/>
        <v>0</v>
      </c>
      <c r="AF53" s="10">
        <f t="shared" si="24"/>
        <v>0</v>
      </c>
      <c r="AG53" s="10">
        <f t="shared" si="24"/>
        <v>47352.394760067713</v>
      </c>
      <c r="AH53" s="10">
        <f t="shared" si="24"/>
        <v>0</v>
      </c>
      <c r="AI53" s="10">
        <f t="shared" si="24"/>
        <v>0</v>
      </c>
      <c r="AJ53" s="10">
        <f t="shared" si="24"/>
        <v>15408.349616340529</v>
      </c>
      <c r="AK53" s="10">
        <f t="shared" si="24"/>
        <v>0</v>
      </c>
      <c r="AL53" s="10">
        <f t="shared" si="24"/>
        <v>0</v>
      </c>
      <c r="AM53" s="10">
        <f t="shared" si="24"/>
        <v>0</v>
      </c>
      <c r="AN53" s="10">
        <f t="shared" si="24"/>
        <v>0</v>
      </c>
      <c r="AO53" s="10">
        <f t="shared" si="24"/>
        <v>0</v>
      </c>
      <c r="AP53" s="12">
        <f t="shared" si="4"/>
        <v>72355.51718189189</v>
      </c>
    </row>
    <row r="54" spans="1:102" ht="30.75" customHeight="1" x14ac:dyDescent="0.25">
      <c r="A54" s="13" t="s">
        <v>13</v>
      </c>
      <c r="B54" s="12">
        <f>SUM(B32:B53)</f>
        <v>92791.292990315327</v>
      </c>
      <c r="C54" s="12">
        <f t="shared" ref="C54:AO54" si="25">SUM(C32:C53)</f>
        <v>300931.38924960647</v>
      </c>
      <c r="D54" s="12">
        <f t="shared" si="25"/>
        <v>18034.280338820903</v>
      </c>
      <c r="E54" s="12">
        <f t="shared" si="25"/>
        <v>93277.090924282384</v>
      </c>
      <c r="F54" s="12">
        <f t="shared" si="25"/>
        <v>1985.1035176941077</v>
      </c>
      <c r="G54" s="12">
        <f t="shared" si="25"/>
        <v>40711.787002355224</v>
      </c>
      <c r="H54" s="12">
        <f t="shared" si="25"/>
        <v>295630.49809758132</v>
      </c>
      <c r="I54" s="12">
        <f t="shared" si="25"/>
        <v>613.22867684168023</v>
      </c>
      <c r="J54" s="12">
        <f t="shared" si="25"/>
        <v>6031.2491770735396</v>
      </c>
      <c r="K54" s="12">
        <f t="shared" si="25"/>
        <v>13175.211212046377</v>
      </c>
      <c r="L54" s="12">
        <f t="shared" si="25"/>
        <v>26052.048573259854</v>
      </c>
      <c r="M54" s="12">
        <f t="shared" si="25"/>
        <v>394579.49868520559</v>
      </c>
      <c r="N54" s="12">
        <f t="shared" si="25"/>
        <v>3615.2790947540761</v>
      </c>
      <c r="O54" s="12">
        <f t="shared" si="25"/>
        <v>9532.0288099169975</v>
      </c>
      <c r="P54" s="12">
        <f t="shared" si="25"/>
        <v>2363.4847172565915</v>
      </c>
      <c r="Q54" s="12">
        <f t="shared" si="25"/>
        <v>44590.646658423961</v>
      </c>
      <c r="R54" s="12">
        <f t="shared" si="25"/>
        <v>916352.07270324277</v>
      </c>
      <c r="S54" s="12">
        <f t="shared" si="25"/>
        <v>11323.200738712949</v>
      </c>
      <c r="T54" s="12">
        <f t="shared" si="25"/>
        <v>41036.782980769618</v>
      </c>
      <c r="U54" s="12">
        <f t="shared" si="25"/>
        <v>3966.4317921956476</v>
      </c>
      <c r="V54" s="12">
        <f t="shared" si="25"/>
        <v>13077.769994333692</v>
      </c>
      <c r="W54" s="12">
        <f t="shared" si="25"/>
        <v>921379.38019131054</v>
      </c>
      <c r="X54" s="12">
        <f t="shared" si="25"/>
        <v>35529.749862809324</v>
      </c>
      <c r="Y54" s="12">
        <f t="shared" si="25"/>
        <v>1066697.6947249661</v>
      </c>
      <c r="Z54" s="12">
        <f t="shared" si="25"/>
        <v>47207.329177540327</v>
      </c>
      <c r="AA54" s="12">
        <f t="shared" si="25"/>
        <v>81767.512132424774</v>
      </c>
      <c r="AB54" s="12">
        <f t="shared" si="25"/>
        <v>1261030.0276005734</v>
      </c>
      <c r="AC54" s="12">
        <f t="shared" si="25"/>
        <v>15212.860619431833</v>
      </c>
      <c r="AD54" s="12">
        <f t="shared" si="25"/>
        <v>116291.63504882623</v>
      </c>
      <c r="AE54" s="12">
        <f t="shared" si="25"/>
        <v>42631.073015331836</v>
      </c>
      <c r="AF54" s="12">
        <f t="shared" si="25"/>
        <v>102423.4491830216</v>
      </c>
      <c r="AG54" s="12">
        <f t="shared" si="25"/>
        <v>1411529.9516772542</v>
      </c>
      <c r="AH54" s="12">
        <f t="shared" si="25"/>
        <v>58731.856954512863</v>
      </c>
      <c r="AI54" s="12">
        <f t="shared" si="25"/>
        <v>2686350.0778943119</v>
      </c>
      <c r="AJ54" s="12">
        <f t="shared" si="25"/>
        <v>70378.677977339161</v>
      </c>
      <c r="AK54" s="12">
        <f t="shared" si="25"/>
        <v>14152.968345470244</v>
      </c>
      <c r="AL54" s="12">
        <f t="shared" si="25"/>
        <v>154452.65341277351</v>
      </c>
      <c r="AM54" s="12">
        <f t="shared" si="25"/>
        <v>23485.818133990811</v>
      </c>
      <c r="AN54" s="12">
        <f t="shared" si="25"/>
        <v>349543.44404413539</v>
      </c>
      <c r="AO54" s="12">
        <f t="shared" si="25"/>
        <v>15388.711650901127</v>
      </c>
      <c r="AP54" s="11">
        <f>SUM(B54:AO54)</f>
        <v>10803855.247581616</v>
      </c>
    </row>
    <row r="55" spans="1:102" x14ac:dyDescent="0.25">
      <c r="A55" s="10"/>
      <c r="B55" s="9">
        <v>11</v>
      </c>
      <c r="C55" s="9">
        <v>12</v>
      </c>
      <c r="D55" s="9">
        <v>13</v>
      </c>
      <c r="E55" s="9">
        <v>14</v>
      </c>
      <c r="F55" s="9">
        <v>15</v>
      </c>
      <c r="G55" s="9">
        <v>21</v>
      </c>
      <c r="H55" s="9">
        <v>22</v>
      </c>
      <c r="I55" s="9">
        <v>23</v>
      </c>
      <c r="J55" s="9">
        <v>24</v>
      </c>
      <c r="K55" s="9">
        <v>25</v>
      </c>
      <c r="L55" s="9">
        <v>31</v>
      </c>
      <c r="M55" s="9">
        <v>32</v>
      </c>
      <c r="N55" s="9">
        <v>33</v>
      </c>
      <c r="O55" s="9">
        <v>34</v>
      </c>
      <c r="P55" s="9">
        <v>35</v>
      </c>
      <c r="Q55" s="9">
        <v>41</v>
      </c>
      <c r="R55" s="9">
        <v>42</v>
      </c>
      <c r="S55" s="9">
        <v>43</v>
      </c>
      <c r="T55" s="9">
        <v>44</v>
      </c>
      <c r="U55" s="9">
        <v>45</v>
      </c>
      <c r="V55" s="9">
        <v>51</v>
      </c>
      <c r="W55" s="18">
        <v>52</v>
      </c>
      <c r="X55" s="9">
        <v>53</v>
      </c>
      <c r="Y55" s="9">
        <v>54</v>
      </c>
      <c r="Z55" s="9">
        <v>55</v>
      </c>
      <c r="AA55" s="9">
        <v>61</v>
      </c>
      <c r="AB55" s="9">
        <v>62</v>
      </c>
      <c r="AC55" s="9">
        <v>63</v>
      </c>
      <c r="AD55" s="9">
        <v>64</v>
      </c>
      <c r="AE55" s="9">
        <v>65</v>
      </c>
      <c r="AF55" s="9">
        <v>71</v>
      </c>
      <c r="AG55" s="18">
        <v>72</v>
      </c>
      <c r="AH55" s="9">
        <v>73</v>
      </c>
      <c r="AI55" s="9">
        <v>74</v>
      </c>
      <c r="AJ55" s="9">
        <v>75</v>
      </c>
      <c r="AK55" s="9">
        <v>81</v>
      </c>
      <c r="AL55" s="9">
        <v>82</v>
      </c>
      <c r="AM55" s="9">
        <v>83</v>
      </c>
      <c r="AN55" s="9">
        <v>84</v>
      </c>
      <c r="AO55" s="9">
        <v>85</v>
      </c>
      <c r="AP55" s="10"/>
    </row>
    <row r="56" spans="1:102" s="8" customFormat="1" x14ac:dyDescent="0.25">
      <c r="A56" s="14" t="s">
        <v>7</v>
      </c>
      <c r="B56" s="14">
        <v>136.32617274392601</v>
      </c>
      <c r="C56" s="14">
        <v>165.12397245636399</v>
      </c>
      <c r="D56" s="14">
        <v>152.835423155764</v>
      </c>
      <c r="E56" s="14">
        <v>152.701365696864</v>
      </c>
      <c r="F56" s="14">
        <v>91.901057802691994</v>
      </c>
      <c r="G56" s="14">
        <v>137.150962724452</v>
      </c>
      <c r="H56" s="14">
        <v>202.350289033167</v>
      </c>
      <c r="I56" s="14">
        <v>71.725589966070302</v>
      </c>
      <c r="J56" s="14">
        <v>341.597012726814</v>
      </c>
      <c r="K56" s="14">
        <v>143.64984124560999</v>
      </c>
      <c r="L56" s="14">
        <v>159.37320203597599</v>
      </c>
      <c r="M56" s="14">
        <v>209.048349430321</v>
      </c>
      <c r="N56" s="14">
        <v>264.383408736592</v>
      </c>
      <c r="O56" s="14">
        <v>216.56322408756</v>
      </c>
      <c r="P56" s="14">
        <v>81.453001256569195</v>
      </c>
      <c r="Q56" s="14">
        <v>144.20883056007199</v>
      </c>
      <c r="R56" s="14">
        <v>223.05691017226599</v>
      </c>
      <c r="S56" s="14">
        <v>181.61806236561</v>
      </c>
      <c r="T56" s="14">
        <v>160.629612335427</v>
      </c>
      <c r="U56" s="14">
        <v>83.258753872809095</v>
      </c>
      <c r="V56" s="14">
        <v>249.39722384578499</v>
      </c>
      <c r="W56" s="19">
        <v>294.02609304710302</v>
      </c>
      <c r="X56" s="14">
        <v>311.71650309882602</v>
      </c>
      <c r="Y56" s="14">
        <v>317.33735950237298</v>
      </c>
      <c r="Z56" s="14">
        <v>256.59740978048598</v>
      </c>
      <c r="AA56" s="14">
        <v>187.33646373077099</v>
      </c>
      <c r="AB56" s="14">
        <v>255.51934940179001</v>
      </c>
      <c r="AC56" s="14">
        <v>284.559181937441</v>
      </c>
      <c r="AD56" s="14">
        <v>179.14477569494599</v>
      </c>
      <c r="AE56" s="14">
        <v>217.32578702495701</v>
      </c>
      <c r="AF56" s="14">
        <v>261.162915152832</v>
      </c>
      <c r="AG56" s="19">
        <v>312.03167299091501</v>
      </c>
      <c r="AH56" s="14">
        <v>303.86482971772898</v>
      </c>
      <c r="AI56" s="14">
        <v>385.02972630288502</v>
      </c>
      <c r="AJ56" s="14">
        <v>368.972940821907</v>
      </c>
      <c r="AK56" s="14">
        <v>162.00845585140601</v>
      </c>
      <c r="AL56" s="14">
        <v>317.78550157307001</v>
      </c>
      <c r="AM56" s="14">
        <v>191.29911661736099</v>
      </c>
      <c r="AN56" s="14">
        <v>445.393442832559</v>
      </c>
      <c r="AO56" s="14">
        <v>259.40424687856301</v>
      </c>
      <c r="AP56" s="14"/>
      <c r="AQ56" s="16"/>
      <c r="AR56" s="16"/>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row>
    <row r="57" spans="1:102" s="8" customFormat="1" x14ac:dyDescent="0.25">
      <c r="A57" s="14" t="s">
        <v>14</v>
      </c>
      <c r="B57" s="14">
        <v>136.32617274392601</v>
      </c>
      <c r="C57" s="14">
        <v>165.12397245636399</v>
      </c>
      <c r="D57" s="14">
        <v>152.835423155764</v>
      </c>
      <c r="E57" s="14">
        <v>152.701365696864</v>
      </c>
      <c r="F57" s="14">
        <v>91.901057802691994</v>
      </c>
      <c r="G57" s="14">
        <v>137.150962724452</v>
      </c>
      <c r="H57" s="14">
        <v>202.350289033167</v>
      </c>
      <c r="I57" s="14">
        <v>71.725589966070302</v>
      </c>
      <c r="J57" s="14">
        <v>341.597012726814</v>
      </c>
      <c r="K57" s="14">
        <v>143.64984124560999</v>
      </c>
      <c r="L57" s="14">
        <v>159.37320203597599</v>
      </c>
      <c r="M57" s="14">
        <v>209.048349430321</v>
      </c>
      <c r="N57" s="14">
        <v>264.383408736592</v>
      </c>
      <c r="O57" s="14">
        <v>216.56322408756</v>
      </c>
      <c r="P57" s="14">
        <v>81.453001256569195</v>
      </c>
      <c r="Q57" s="14">
        <v>144.20883056007199</v>
      </c>
      <c r="R57" s="14">
        <v>223.05691017226599</v>
      </c>
      <c r="S57" s="14">
        <v>181.61806236561</v>
      </c>
      <c r="T57" s="14">
        <v>160.629612335427</v>
      </c>
      <c r="U57" s="14">
        <v>83.258753872809095</v>
      </c>
      <c r="V57" s="14">
        <v>249.39722384578499</v>
      </c>
      <c r="W57" s="19">
        <v>482.93793649539401</v>
      </c>
      <c r="X57" s="14">
        <v>311.71650309882602</v>
      </c>
      <c r="Y57" s="14">
        <v>317.33735950237298</v>
      </c>
      <c r="Z57" s="14">
        <v>256.59740978048598</v>
      </c>
      <c r="AA57" s="14">
        <v>187.33646373077099</v>
      </c>
      <c r="AB57" s="14">
        <v>255.51934940179001</v>
      </c>
      <c r="AC57" s="14">
        <v>284.559181937441</v>
      </c>
      <c r="AD57" s="14">
        <v>179.14477569494599</v>
      </c>
      <c r="AE57" s="14">
        <v>217.32578702495701</v>
      </c>
      <c r="AF57" s="14">
        <v>261.162915152832</v>
      </c>
      <c r="AG57" s="19">
        <v>553.72929026148097</v>
      </c>
      <c r="AH57" s="14">
        <v>303.86482971772898</v>
      </c>
      <c r="AI57" s="14">
        <v>385.02972630288502</v>
      </c>
      <c r="AJ57" s="14">
        <v>368.972940821907</v>
      </c>
      <c r="AK57" s="14">
        <v>162.00845585140601</v>
      </c>
      <c r="AL57" s="14">
        <v>317.78550157307001</v>
      </c>
      <c r="AM57" s="14">
        <v>191.29911661736099</v>
      </c>
      <c r="AN57" s="14">
        <v>445.393442832559</v>
      </c>
      <c r="AO57" s="14">
        <v>259.40424687856301</v>
      </c>
      <c r="AP57" s="12" t="s">
        <v>19</v>
      </c>
      <c r="AQ57" s="16" t="s">
        <v>17</v>
      </c>
      <c r="AR57" s="16" t="s">
        <v>16</v>
      </c>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row>
    <row r="58" spans="1:102" x14ac:dyDescent="0.25">
      <c r="A58" s="9">
        <v>1650</v>
      </c>
      <c r="B58" s="10">
        <f>B$56*B6</f>
        <v>0</v>
      </c>
      <c r="C58" s="10">
        <f t="shared" ref="C58:AO64" si="26">C$56*C6</f>
        <v>990.74383473818398</v>
      </c>
      <c r="D58" s="10">
        <f t="shared" si="26"/>
        <v>3515.2147325825722</v>
      </c>
      <c r="E58" s="10">
        <f t="shared" si="26"/>
        <v>0</v>
      </c>
      <c r="F58" s="10">
        <f t="shared" si="26"/>
        <v>0</v>
      </c>
      <c r="G58" s="10">
        <f t="shared" si="26"/>
        <v>0</v>
      </c>
      <c r="H58" s="10">
        <f t="shared" si="26"/>
        <v>404.700578066334</v>
      </c>
      <c r="I58" s="10">
        <f t="shared" si="26"/>
        <v>0</v>
      </c>
      <c r="J58" s="10">
        <f t="shared" si="26"/>
        <v>0</v>
      </c>
      <c r="K58" s="10">
        <f t="shared" si="26"/>
        <v>0</v>
      </c>
      <c r="L58" s="10">
        <f t="shared" si="26"/>
        <v>0</v>
      </c>
      <c r="M58" s="10">
        <f t="shared" si="26"/>
        <v>0</v>
      </c>
      <c r="N58" s="10">
        <f t="shared" si="26"/>
        <v>264.383408736592</v>
      </c>
      <c r="O58" s="10">
        <f t="shared" si="26"/>
        <v>0</v>
      </c>
      <c r="P58" s="10">
        <f t="shared" si="26"/>
        <v>0</v>
      </c>
      <c r="Q58" s="10">
        <f t="shared" si="26"/>
        <v>0</v>
      </c>
      <c r="R58" s="10">
        <f t="shared" si="26"/>
        <v>446.11382034453197</v>
      </c>
      <c r="S58" s="10">
        <f t="shared" si="26"/>
        <v>0</v>
      </c>
      <c r="T58" s="10">
        <f t="shared" si="26"/>
        <v>0</v>
      </c>
      <c r="U58" s="10">
        <f t="shared" si="26"/>
        <v>0</v>
      </c>
      <c r="V58" s="10">
        <f t="shared" si="26"/>
        <v>0</v>
      </c>
      <c r="W58" s="10">
        <f t="shared" si="26"/>
        <v>5292.4696748478545</v>
      </c>
      <c r="X58" s="10">
        <f t="shared" si="26"/>
        <v>5610.8970557788689</v>
      </c>
      <c r="Y58" s="10">
        <f t="shared" si="26"/>
        <v>0</v>
      </c>
      <c r="Z58" s="10">
        <f t="shared" si="26"/>
        <v>256.59740978048598</v>
      </c>
      <c r="AA58" s="10">
        <f t="shared" si="26"/>
        <v>187.33646373077099</v>
      </c>
      <c r="AB58" s="10">
        <f t="shared" si="26"/>
        <v>9198.6965784644399</v>
      </c>
      <c r="AC58" s="10">
        <f t="shared" si="26"/>
        <v>1707.3550916246459</v>
      </c>
      <c r="AD58" s="10">
        <f t="shared" si="26"/>
        <v>179.14477569494599</v>
      </c>
      <c r="AE58" s="10">
        <f t="shared" si="26"/>
        <v>0</v>
      </c>
      <c r="AF58" s="10">
        <f t="shared" si="26"/>
        <v>522.325830305664</v>
      </c>
      <c r="AG58" s="10">
        <f t="shared" si="26"/>
        <v>3744.3800758909802</v>
      </c>
      <c r="AH58" s="10">
        <f t="shared" si="26"/>
        <v>4861.8372754836637</v>
      </c>
      <c r="AI58" s="10">
        <f t="shared" si="26"/>
        <v>2695.2080841201951</v>
      </c>
      <c r="AJ58" s="10">
        <f t="shared" si="26"/>
        <v>368.972940821907</v>
      </c>
      <c r="AK58" s="10">
        <f t="shared" si="26"/>
        <v>0</v>
      </c>
      <c r="AL58" s="10">
        <f t="shared" si="26"/>
        <v>0</v>
      </c>
      <c r="AM58" s="10">
        <f t="shared" si="26"/>
        <v>0</v>
      </c>
      <c r="AN58" s="10">
        <f t="shared" si="26"/>
        <v>0</v>
      </c>
      <c r="AO58" s="10">
        <f t="shared" si="26"/>
        <v>0</v>
      </c>
      <c r="AP58" s="11">
        <f>SUM(B58:AO58)</f>
        <v>40246.377631012634</v>
      </c>
      <c r="AQ58" s="15">
        <f>AP58/AP32</f>
        <v>0.7793176401114108</v>
      </c>
      <c r="AR58" s="15">
        <f>1-AQ58</f>
        <v>0.2206823598885892</v>
      </c>
    </row>
    <row r="59" spans="1:102" x14ac:dyDescent="0.25">
      <c r="A59" s="9">
        <v>1660</v>
      </c>
      <c r="B59" s="10">
        <f t="shared" ref="B59:Q77" si="27">B$56*B7</f>
        <v>408.97851823177803</v>
      </c>
      <c r="C59" s="10">
        <f t="shared" si="27"/>
        <v>2972.2315042145519</v>
      </c>
      <c r="D59" s="10">
        <f t="shared" si="27"/>
        <v>1528.3542315576401</v>
      </c>
      <c r="E59" s="10">
        <f t="shared" si="27"/>
        <v>0</v>
      </c>
      <c r="F59" s="10">
        <f t="shared" si="27"/>
        <v>0</v>
      </c>
      <c r="G59" s="10">
        <f t="shared" si="27"/>
        <v>0</v>
      </c>
      <c r="H59" s="10">
        <f t="shared" si="27"/>
        <v>404.700578066334</v>
      </c>
      <c r="I59" s="10">
        <f t="shared" si="27"/>
        <v>0</v>
      </c>
      <c r="J59" s="10">
        <f t="shared" si="27"/>
        <v>0</v>
      </c>
      <c r="K59" s="10">
        <f t="shared" si="27"/>
        <v>0</v>
      </c>
      <c r="L59" s="10">
        <f t="shared" si="27"/>
        <v>0</v>
      </c>
      <c r="M59" s="10">
        <f t="shared" si="27"/>
        <v>0</v>
      </c>
      <c r="N59" s="10">
        <f t="shared" si="27"/>
        <v>0</v>
      </c>
      <c r="O59" s="10">
        <f t="shared" si="27"/>
        <v>0</v>
      </c>
      <c r="P59" s="10">
        <f t="shared" si="27"/>
        <v>0</v>
      </c>
      <c r="Q59" s="10">
        <f t="shared" si="27"/>
        <v>0</v>
      </c>
      <c r="R59" s="10">
        <f t="shared" si="26"/>
        <v>8922.2764068906399</v>
      </c>
      <c r="S59" s="10">
        <f t="shared" si="26"/>
        <v>0</v>
      </c>
      <c r="T59" s="10">
        <f t="shared" si="26"/>
        <v>0</v>
      </c>
      <c r="U59" s="10">
        <f t="shared" si="26"/>
        <v>0</v>
      </c>
      <c r="V59" s="10">
        <f t="shared" si="26"/>
        <v>0</v>
      </c>
      <c r="W59" s="10">
        <f t="shared" si="26"/>
        <v>23522.087443768243</v>
      </c>
      <c r="X59" s="10">
        <f t="shared" si="26"/>
        <v>1558.5825154941301</v>
      </c>
      <c r="Y59" s="10">
        <f t="shared" si="26"/>
        <v>0</v>
      </c>
      <c r="Z59" s="10">
        <f t="shared" si="26"/>
        <v>0</v>
      </c>
      <c r="AA59" s="10">
        <f t="shared" si="26"/>
        <v>0</v>
      </c>
      <c r="AB59" s="10">
        <f t="shared" si="26"/>
        <v>19419.470554536041</v>
      </c>
      <c r="AC59" s="10">
        <f t="shared" si="26"/>
        <v>284.559181937441</v>
      </c>
      <c r="AD59" s="10">
        <f t="shared" si="26"/>
        <v>0</v>
      </c>
      <c r="AE59" s="10">
        <f t="shared" si="26"/>
        <v>0</v>
      </c>
      <c r="AF59" s="10">
        <f t="shared" si="26"/>
        <v>522.325830305664</v>
      </c>
      <c r="AG59" s="10">
        <f t="shared" si="26"/>
        <v>13417.361938609345</v>
      </c>
      <c r="AH59" s="10">
        <f t="shared" si="26"/>
        <v>2734.7834674595606</v>
      </c>
      <c r="AI59" s="10">
        <f t="shared" si="26"/>
        <v>1925.1486315144252</v>
      </c>
      <c r="AJ59" s="10">
        <f t="shared" si="26"/>
        <v>0</v>
      </c>
      <c r="AK59" s="10">
        <f t="shared" si="26"/>
        <v>162.00845585140601</v>
      </c>
      <c r="AL59" s="10">
        <f t="shared" si="26"/>
        <v>953.35650471921008</v>
      </c>
      <c r="AM59" s="10">
        <f t="shared" si="26"/>
        <v>0</v>
      </c>
      <c r="AN59" s="10">
        <f t="shared" si="26"/>
        <v>890.78688566511801</v>
      </c>
      <c r="AO59" s="10">
        <f t="shared" si="26"/>
        <v>0</v>
      </c>
      <c r="AP59" s="12">
        <f t="shared" ref="AP59:AP79" si="28">SUM(B59:AO59)</f>
        <v>79627.012648821532</v>
      </c>
      <c r="AQ59" s="15">
        <f t="shared" ref="AQ59:AQ80" si="29">AP59/AP33</f>
        <v>0.82623535950247029</v>
      </c>
      <c r="AR59" s="15">
        <f t="shared" ref="AR59:AR80" si="30">1-AQ59</f>
        <v>0.17376464049752971</v>
      </c>
    </row>
    <row r="60" spans="1:102" x14ac:dyDescent="0.25">
      <c r="A60" s="9">
        <v>1670</v>
      </c>
      <c r="B60" s="10">
        <f t="shared" si="27"/>
        <v>272.65234548785202</v>
      </c>
      <c r="C60" s="10">
        <f t="shared" si="26"/>
        <v>3962.9753389527359</v>
      </c>
      <c r="D60" s="10">
        <f t="shared" si="26"/>
        <v>917.01253893458397</v>
      </c>
      <c r="E60" s="10">
        <f t="shared" si="26"/>
        <v>305.402731393728</v>
      </c>
      <c r="F60" s="10">
        <f t="shared" si="26"/>
        <v>0</v>
      </c>
      <c r="G60" s="10">
        <f t="shared" si="26"/>
        <v>0</v>
      </c>
      <c r="H60" s="10">
        <f t="shared" si="26"/>
        <v>0</v>
      </c>
      <c r="I60" s="10">
        <f t="shared" si="26"/>
        <v>0</v>
      </c>
      <c r="J60" s="10">
        <f t="shared" si="26"/>
        <v>0</v>
      </c>
      <c r="K60" s="10">
        <f t="shared" si="26"/>
        <v>0</v>
      </c>
      <c r="L60" s="10">
        <f t="shared" si="26"/>
        <v>0</v>
      </c>
      <c r="M60" s="10">
        <f t="shared" si="26"/>
        <v>418.09669886064199</v>
      </c>
      <c r="N60" s="10">
        <f t="shared" si="26"/>
        <v>0</v>
      </c>
      <c r="O60" s="10">
        <f t="shared" si="26"/>
        <v>216.56322408756</v>
      </c>
      <c r="P60" s="10">
        <f t="shared" si="26"/>
        <v>0</v>
      </c>
      <c r="Q60" s="10">
        <f t="shared" si="26"/>
        <v>432.62649168021596</v>
      </c>
      <c r="R60" s="10">
        <f t="shared" si="26"/>
        <v>14721.756071369555</v>
      </c>
      <c r="S60" s="10">
        <f t="shared" si="26"/>
        <v>0</v>
      </c>
      <c r="T60" s="10">
        <f t="shared" si="26"/>
        <v>0</v>
      </c>
      <c r="U60" s="10">
        <f t="shared" si="26"/>
        <v>0</v>
      </c>
      <c r="V60" s="10">
        <f t="shared" si="26"/>
        <v>249.39722384578499</v>
      </c>
      <c r="W60" s="10">
        <f t="shared" si="26"/>
        <v>16759.487303684873</v>
      </c>
      <c r="X60" s="10">
        <f t="shared" si="26"/>
        <v>623.43300619765205</v>
      </c>
      <c r="Y60" s="10">
        <f t="shared" si="26"/>
        <v>1586.6867975118648</v>
      </c>
      <c r="Z60" s="10">
        <f t="shared" si="26"/>
        <v>256.59740978048598</v>
      </c>
      <c r="AA60" s="10">
        <f t="shared" si="26"/>
        <v>749.34585492308395</v>
      </c>
      <c r="AB60" s="10">
        <f t="shared" si="26"/>
        <v>20186.028602741411</v>
      </c>
      <c r="AC60" s="10">
        <f t="shared" si="26"/>
        <v>0</v>
      </c>
      <c r="AD60" s="10">
        <f t="shared" si="26"/>
        <v>1074.8686541696759</v>
      </c>
      <c r="AE60" s="10">
        <f t="shared" si="26"/>
        <v>0</v>
      </c>
      <c r="AF60" s="10">
        <f t="shared" si="26"/>
        <v>0</v>
      </c>
      <c r="AG60" s="10">
        <f t="shared" si="26"/>
        <v>17473.773687491241</v>
      </c>
      <c r="AH60" s="10">
        <f t="shared" si="26"/>
        <v>1823.1889783063739</v>
      </c>
      <c r="AI60" s="10">
        <f t="shared" si="26"/>
        <v>3850.2972630288505</v>
      </c>
      <c r="AJ60" s="10">
        <f t="shared" si="26"/>
        <v>0</v>
      </c>
      <c r="AK60" s="10">
        <f t="shared" si="26"/>
        <v>162.00845585140601</v>
      </c>
      <c r="AL60" s="10">
        <f t="shared" si="26"/>
        <v>3495.6405173037701</v>
      </c>
      <c r="AM60" s="10">
        <f t="shared" si="26"/>
        <v>0</v>
      </c>
      <c r="AN60" s="10">
        <f t="shared" si="26"/>
        <v>890.78688566511801</v>
      </c>
      <c r="AO60" s="10">
        <f t="shared" si="26"/>
        <v>0</v>
      </c>
      <c r="AP60" s="12">
        <f t="shared" si="28"/>
        <v>90428.626081268463</v>
      </c>
      <c r="AQ60" s="15">
        <f t="shared" si="29"/>
        <v>0.83296416627956049</v>
      </c>
      <c r="AR60" s="15">
        <f t="shared" si="30"/>
        <v>0.16703583372043951</v>
      </c>
    </row>
    <row r="61" spans="1:102" x14ac:dyDescent="0.25">
      <c r="A61" s="9">
        <v>1680</v>
      </c>
      <c r="B61" s="10">
        <f t="shared" si="27"/>
        <v>1090.6093819514081</v>
      </c>
      <c r="C61" s="10">
        <f t="shared" si="26"/>
        <v>11393.554099489114</v>
      </c>
      <c r="D61" s="10">
        <f t="shared" si="26"/>
        <v>0</v>
      </c>
      <c r="E61" s="10">
        <f t="shared" si="26"/>
        <v>305.402731393728</v>
      </c>
      <c r="F61" s="10">
        <f t="shared" si="26"/>
        <v>0</v>
      </c>
      <c r="G61" s="10">
        <f t="shared" si="26"/>
        <v>137.150962724452</v>
      </c>
      <c r="H61" s="10">
        <f t="shared" si="26"/>
        <v>2023.50289033167</v>
      </c>
      <c r="I61" s="10">
        <f t="shared" si="26"/>
        <v>0</v>
      </c>
      <c r="J61" s="10">
        <f t="shared" si="26"/>
        <v>0</v>
      </c>
      <c r="K61" s="10">
        <f t="shared" si="26"/>
        <v>0</v>
      </c>
      <c r="L61" s="10">
        <f t="shared" si="26"/>
        <v>0</v>
      </c>
      <c r="M61" s="10">
        <f t="shared" si="26"/>
        <v>418.09669886064199</v>
      </c>
      <c r="N61" s="10">
        <f t="shared" si="26"/>
        <v>0</v>
      </c>
      <c r="O61" s="10">
        <f t="shared" si="26"/>
        <v>0</v>
      </c>
      <c r="P61" s="10">
        <f t="shared" si="26"/>
        <v>0</v>
      </c>
      <c r="Q61" s="10">
        <f t="shared" si="26"/>
        <v>0</v>
      </c>
      <c r="R61" s="10">
        <f t="shared" si="26"/>
        <v>12268.13005947463</v>
      </c>
      <c r="S61" s="10">
        <f t="shared" si="26"/>
        <v>0</v>
      </c>
      <c r="T61" s="10">
        <f t="shared" si="26"/>
        <v>803.14806167713505</v>
      </c>
      <c r="U61" s="10">
        <f t="shared" si="26"/>
        <v>0</v>
      </c>
      <c r="V61" s="10">
        <f t="shared" si="26"/>
        <v>0</v>
      </c>
      <c r="W61" s="10">
        <f t="shared" si="26"/>
        <v>44985.992236206759</v>
      </c>
      <c r="X61" s="10">
        <f t="shared" si="26"/>
        <v>311.71650309882602</v>
      </c>
      <c r="Y61" s="10">
        <f t="shared" si="26"/>
        <v>15232.193256113904</v>
      </c>
      <c r="Z61" s="10">
        <f t="shared" si="26"/>
        <v>0</v>
      </c>
      <c r="AA61" s="10">
        <f t="shared" si="26"/>
        <v>1311.355246115397</v>
      </c>
      <c r="AB61" s="10">
        <f t="shared" si="26"/>
        <v>18397.39315692888</v>
      </c>
      <c r="AC61" s="10">
        <f t="shared" si="26"/>
        <v>0</v>
      </c>
      <c r="AD61" s="10">
        <f t="shared" si="26"/>
        <v>537.43432708483795</v>
      </c>
      <c r="AE61" s="10">
        <f t="shared" si="26"/>
        <v>0</v>
      </c>
      <c r="AF61" s="10">
        <f t="shared" si="26"/>
        <v>0</v>
      </c>
      <c r="AG61" s="10">
        <f t="shared" si="26"/>
        <v>30579.103953109672</v>
      </c>
      <c r="AH61" s="10">
        <f t="shared" si="26"/>
        <v>2430.9186377418318</v>
      </c>
      <c r="AI61" s="10">
        <f t="shared" si="26"/>
        <v>3080.2378104230802</v>
      </c>
      <c r="AJ61" s="10">
        <f t="shared" si="26"/>
        <v>0</v>
      </c>
      <c r="AK61" s="10">
        <f t="shared" si="26"/>
        <v>486.02536755421806</v>
      </c>
      <c r="AL61" s="10">
        <f t="shared" si="26"/>
        <v>11122.49255505745</v>
      </c>
      <c r="AM61" s="10">
        <f t="shared" si="26"/>
        <v>0</v>
      </c>
      <c r="AN61" s="10">
        <f t="shared" si="26"/>
        <v>445.393442832559</v>
      </c>
      <c r="AO61" s="10">
        <f t="shared" si="26"/>
        <v>0</v>
      </c>
      <c r="AP61" s="12">
        <f t="shared" si="28"/>
        <v>157359.85137817016</v>
      </c>
      <c r="AQ61" s="15">
        <f t="shared" si="29"/>
        <v>0.83655995919094017</v>
      </c>
      <c r="AR61" s="15">
        <f t="shared" si="30"/>
        <v>0.16344004080905983</v>
      </c>
    </row>
    <row r="62" spans="1:102" x14ac:dyDescent="0.25">
      <c r="A62" s="9">
        <v>1690</v>
      </c>
      <c r="B62" s="10">
        <f t="shared" si="27"/>
        <v>272.65234548785202</v>
      </c>
      <c r="C62" s="10">
        <f t="shared" si="26"/>
        <v>10898.182182120023</v>
      </c>
      <c r="D62" s="10">
        <f t="shared" si="26"/>
        <v>1069.8479620903481</v>
      </c>
      <c r="E62" s="10">
        <f t="shared" si="26"/>
        <v>1068.909559878048</v>
      </c>
      <c r="F62" s="10">
        <f t="shared" si="26"/>
        <v>91.901057802691994</v>
      </c>
      <c r="G62" s="10">
        <f t="shared" si="26"/>
        <v>0</v>
      </c>
      <c r="H62" s="10">
        <f t="shared" si="26"/>
        <v>3439.954913563839</v>
      </c>
      <c r="I62" s="10">
        <f t="shared" si="26"/>
        <v>0</v>
      </c>
      <c r="J62" s="10">
        <f t="shared" si="26"/>
        <v>0</v>
      </c>
      <c r="K62" s="10">
        <f t="shared" si="26"/>
        <v>0</v>
      </c>
      <c r="L62" s="10">
        <f t="shared" si="26"/>
        <v>0</v>
      </c>
      <c r="M62" s="10">
        <f t="shared" si="26"/>
        <v>209.048349430321</v>
      </c>
      <c r="N62" s="10">
        <f t="shared" si="26"/>
        <v>264.383408736592</v>
      </c>
      <c r="O62" s="10">
        <f t="shared" si="26"/>
        <v>0</v>
      </c>
      <c r="P62" s="10">
        <f t="shared" si="26"/>
        <v>0</v>
      </c>
      <c r="Q62" s="10">
        <f t="shared" si="26"/>
        <v>144.20883056007199</v>
      </c>
      <c r="R62" s="10">
        <f t="shared" si="26"/>
        <v>23197.918657915663</v>
      </c>
      <c r="S62" s="10">
        <f t="shared" si="26"/>
        <v>181.61806236561</v>
      </c>
      <c r="T62" s="10">
        <f t="shared" si="26"/>
        <v>321.259224670854</v>
      </c>
      <c r="U62" s="10">
        <f t="shared" si="26"/>
        <v>0</v>
      </c>
      <c r="V62" s="10">
        <f t="shared" si="26"/>
        <v>0</v>
      </c>
      <c r="W62" s="10">
        <f t="shared" si="26"/>
        <v>28226.50493252189</v>
      </c>
      <c r="X62" s="10">
        <f t="shared" si="26"/>
        <v>1246.8660123953041</v>
      </c>
      <c r="Y62" s="10">
        <f t="shared" si="26"/>
        <v>53947.351115403406</v>
      </c>
      <c r="Z62" s="10">
        <f t="shared" si="26"/>
        <v>0</v>
      </c>
      <c r="AA62" s="10">
        <f t="shared" si="26"/>
        <v>1498.6917098461679</v>
      </c>
      <c r="AB62" s="10">
        <f t="shared" si="26"/>
        <v>9198.6965784644399</v>
      </c>
      <c r="AC62" s="10">
        <f t="shared" si="26"/>
        <v>1422.795909687205</v>
      </c>
      <c r="AD62" s="10">
        <f t="shared" si="26"/>
        <v>5374.3432708483797</v>
      </c>
      <c r="AE62" s="10">
        <f t="shared" si="26"/>
        <v>0</v>
      </c>
      <c r="AF62" s="10">
        <f t="shared" si="26"/>
        <v>0</v>
      </c>
      <c r="AG62" s="10">
        <f t="shared" si="26"/>
        <v>19970.027071418561</v>
      </c>
      <c r="AH62" s="10">
        <f t="shared" si="26"/>
        <v>607.72965943545796</v>
      </c>
      <c r="AI62" s="10">
        <f t="shared" si="26"/>
        <v>33497.586188351001</v>
      </c>
      <c r="AJ62" s="10">
        <f t="shared" si="26"/>
        <v>368.972940821907</v>
      </c>
      <c r="AK62" s="10">
        <f t="shared" si="26"/>
        <v>3078.1606611767143</v>
      </c>
      <c r="AL62" s="10">
        <f t="shared" si="26"/>
        <v>635.57100314614001</v>
      </c>
      <c r="AM62" s="10">
        <f t="shared" si="26"/>
        <v>0</v>
      </c>
      <c r="AN62" s="10">
        <f t="shared" si="26"/>
        <v>0</v>
      </c>
      <c r="AO62" s="10">
        <f t="shared" si="26"/>
        <v>518.80849375712603</v>
      </c>
      <c r="AP62" s="12">
        <f t="shared" si="28"/>
        <v>200751.99010189562</v>
      </c>
      <c r="AQ62" s="15">
        <f t="shared" si="29"/>
        <v>0.86637099248784455</v>
      </c>
      <c r="AR62" s="15">
        <f t="shared" si="30"/>
        <v>0.13362900751215545</v>
      </c>
    </row>
    <row r="63" spans="1:102" x14ac:dyDescent="0.25">
      <c r="A63" s="9">
        <v>1700</v>
      </c>
      <c r="B63" s="10">
        <f t="shared" si="27"/>
        <v>2862.849627622446</v>
      </c>
      <c r="C63" s="10">
        <f t="shared" si="26"/>
        <v>7430.5787605363794</v>
      </c>
      <c r="D63" s="10">
        <f t="shared" si="26"/>
        <v>305.67084631152801</v>
      </c>
      <c r="E63" s="10">
        <f t="shared" si="26"/>
        <v>152.701365696864</v>
      </c>
      <c r="F63" s="10">
        <f t="shared" si="26"/>
        <v>0</v>
      </c>
      <c r="G63" s="10">
        <f t="shared" si="26"/>
        <v>274.301925448904</v>
      </c>
      <c r="H63" s="10">
        <f t="shared" si="26"/>
        <v>2630.5537574311711</v>
      </c>
      <c r="I63" s="10">
        <f t="shared" si="26"/>
        <v>0</v>
      </c>
      <c r="J63" s="10">
        <f t="shared" si="26"/>
        <v>0</v>
      </c>
      <c r="K63" s="10">
        <f t="shared" si="26"/>
        <v>0</v>
      </c>
      <c r="L63" s="10">
        <f t="shared" si="26"/>
        <v>0</v>
      </c>
      <c r="M63" s="10">
        <f t="shared" si="26"/>
        <v>3344.7735908851359</v>
      </c>
      <c r="N63" s="10">
        <f t="shared" si="26"/>
        <v>1586.3004524195521</v>
      </c>
      <c r="O63" s="10">
        <f t="shared" si="26"/>
        <v>216.56322408756</v>
      </c>
      <c r="P63" s="10">
        <f t="shared" si="26"/>
        <v>0</v>
      </c>
      <c r="Q63" s="10">
        <f t="shared" si="26"/>
        <v>1297.8794750406478</v>
      </c>
      <c r="R63" s="10">
        <f t="shared" si="26"/>
        <v>64017.333219440341</v>
      </c>
      <c r="S63" s="10">
        <f t="shared" si="26"/>
        <v>1634.5625612904901</v>
      </c>
      <c r="T63" s="10">
        <f t="shared" si="26"/>
        <v>0</v>
      </c>
      <c r="U63" s="10">
        <f t="shared" si="26"/>
        <v>166.51750774561819</v>
      </c>
      <c r="V63" s="10">
        <f t="shared" si="26"/>
        <v>498.79444769156999</v>
      </c>
      <c r="W63" s="10">
        <f t="shared" si="26"/>
        <v>44985.992236206759</v>
      </c>
      <c r="X63" s="10">
        <f t="shared" si="26"/>
        <v>7481.1960743718246</v>
      </c>
      <c r="Y63" s="10">
        <f t="shared" si="26"/>
        <v>89171.798020166811</v>
      </c>
      <c r="Z63" s="10">
        <f t="shared" si="26"/>
        <v>0</v>
      </c>
      <c r="AA63" s="10">
        <f t="shared" si="26"/>
        <v>5994.7668393846716</v>
      </c>
      <c r="AB63" s="10">
        <f t="shared" si="26"/>
        <v>10987.33202427697</v>
      </c>
      <c r="AC63" s="10">
        <f t="shared" si="26"/>
        <v>569.11836387488199</v>
      </c>
      <c r="AD63" s="10">
        <f t="shared" si="26"/>
        <v>5016.0537194584876</v>
      </c>
      <c r="AE63" s="10">
        <f t="shared" si="26"/>
        <v>0</v>
      </c>
      <c r="AF63" s="10">
        <f t="shared" si="26"/>
        <v>783.48874545849594</v>
      </c>
      <c r="AG63" s="10">
        <f t="shared" si="26"/>
        <v>21530.185436373136</v>
      </c>
      <c r="AH63" s="10">
        <f t="shared" si="26"/>
        <v>3950.2427863304765</v>
      </c>
      <c r="AI63" s="10">
        <f t="shared" si="26"/>
        <v>7700.5945260577009</v>
      </c>
      <c r="AJ63" s="10">
        <f t="shared" si="26"/>
        <v>0</v>
      </c>
      <c r="AK63" s="10">
        <f t="shared" si="26"/>
        <v>0</v>
      </c>
      <c r="AL63" s="10">
        <f t="shared" si="26"/>
        <v>635.57100314614001</v>
      </c>
      <c r="AM63" s="10">
        <f t="shared" si="26"/>
        <v>0</v>
      </c>
      <c r="AN63" s="10">
        <f t="shared" si="26"/>
        <v>0</v>
      </c>
      <c r="AO63" s="10">
        <f t="shared" si="26"/>
        <v>0</v>
      </c>
      <c r="AP63" s="12">
        <f t="shared" si="28"/>
        <v>285225.72053675452</v>
      </c>
      <c r="AQ63" s="15">
        <f t="shared" si="29"/>
        <v>0.86362301310165446</v>
      </c>
      <c r="AR63" s="15">
        <f t="shared" si="30"/>
        <v>0.13637698689834554</v>
      </c>
    </row>
    <row r="64" spans="1:102" x14ac:dyDescent="0.25">
      <c r="A64" s="9">
        <v>1710</v>
      </c>
      <c r="B64" s="10">
        <f t="shared" si="27"/>
        <v>2999.1758003663722</v>
      </c>
      <c r="C64" s="10">
        <f t="shared" si="26"/>
        <v>14200.661631247303</v>
      </c>
      <c r="D64" s="10">
        <f t="shared" si="26"/>
        <v>458.50626946729199</v>
      </c>
      <c r="E64" s="10">
        <f t="shared" si="26"/>
        <v>1832.416388362368</v>
      </c>
      <c r="F64" s="10">
        <f t="shared" si="26"/>
        <v>0</v>
      </c>
      <c r="G64" s="10">
        <f t="shared" si="26"/>
        <v>411.45288817335597</v>
      </c>
      <c r="H64" s="10">
        <f t="shared" si="26"/>
        <v>3642.305202597006</v>
      </c>
      <c r="I64" s="10">
        <f t="shared" si="26"/>
        <v>0</v>
      </c>
      <c r="J64" s="10">
        <f t="shared" si="26"/>
        <v>341.597012726814</v>
      </c>
      <c r="K64" s="10">
        <f t="shared" si="26"/>
        <v>0</v>
      </c>
      <c r="L64" s="10">
        <f t="shared" si="26"/>
        <v>0</v>
      </c>
      <c r="M64" s="10">
        <f t="shared" si="26"/>
        <v>3762.8702897457779</v>
      </c>
      <c r="N64" s="10">
        <f t="shared" si="26"/>
        <v>528.76681747318401</v>
      </c>
      <c r="O64" s="10">
        <f t="shared" si="26"/>
        <v>3031.88513722584</v>
      </c>
      <c r="P64" s="10">
        <f t="shared" si="26"/>
        <v>0</v>
      </c>
      <c r="Q64" s="10">
        <f t="shared" si="26"/>
        <v>2307.3412889611518</v>
      </c>
      <c r="R64" s="10">
        <f t="shared" si="26"/>
        <v>62009.821027889942</v>
      </c>
      <c r="S64" s="10">
        <f t="shared" si="26"/>
        <v>2724.27093548415</v>
      </c>
      <c r="T64" s="10">
        <f t="shared" si="26"/>
        <v>6907.0733304233609</v>
      </c>
      <c r="U64" s="10">
        <f t="shared" si="26"/>
        <v>0</v>
      </c>
      <c r="V64" s="10">
        <f t="shared" si="26"/>
        <v>1246.986119228925</v>
      </c>
      <c r="W64" s="10">
        <f t="shared" si="26"/>
        <v>77916.914657482295</v>
      </c>
      <c r="X64" s="10">
        <f t="shared" si="26"/>
        <v>4364.0310433835639</v>
      </c>
      <c r="Y64" s="10">
        <f t="shared" si="26"/>
        <v>80921.026673105109</v>
      </c>
      <c r="Z64" s="10">
        <f t="shared" si="26"/>
        <v>0</v>
      </c>
      <c r="AA64" s="10">
        <f t="shared" si="26"/>
        <v>6744.1126943077552</v>
      </c>
      <c r="AB64" s="10">
        <f t="shared" si="26"/>
        <v>18908.431855732462</v>
      </c>
      <c r="AC64" s="10">
        <f t="shared" si="26"/>
        <v>284.559181937441</v>
      </c>
      <c r="AD64" s="10">
        <f t="shared" si="26"/>
        <v>7524.0805791877319</v>
      </c>
      <c r="AE64" s="10">
        <f t="shared" si="26"/>
        <v>0</v>
      </c>
      <c r="AF64" s="10">
        <f t="shared" si="26"/>
        <v>522.325830305664</v>
      </c>
      <c r="AG64" s="10">
        <f t="shared" si="26"/>
        <v>18409.868706463985</v>
      </c>
      <c r="AH64" s="10">
        <f t="shared" si="26"/>
        <v>3646.3779566127478</v>
      </c>
      <c r="AI64" s="10">
        <f t="shared" si="26"/>
        <v>23101.783578173101</v>
      </c>
      <c r="AJ64" s="10">
        <f t="shared" si="26"/>
        <v>0</v>
      </c>
      <c r="AK64" s="10">
        <f t="shared" si="26"/>
        <v>324.01691170281202</v>
      </c>
      <c r="AL64" s="10">
        <f t="shared" si="26"/>
        <v>2542.2840125845601</v>
      </c>
      <c r="AM64" s="10">
        <f t="shared" ref="C64:AO71" si="31">AM$56*AM12</f>
        <v>382.59823323472199</v>
      </c>
      <c r="AN64" s="10">
        <f t="shared" si="31"/>
        <v>1336.180328497677</v>
      </c>
      <c r="AO64" s="10">
        <f t="shared" si="31"/>
        <v>0</v>
      </c>
      <c r="AP64" s="12">
        <f t="shared" si="28"/>
        <v>353333.72238208435</v>
      </c>
      <c r="AQ64" s="15">
        <f t="shared" si="29"/>
        <v>0.85204712034077279</v>
      </c>
      <c r="AR64" s="15">
        <f t="shared" si="30"/>
        <v>0.14795287965922721</v>
      </c>
    </row>
    <row r="65" spans="1:44" x14ac:dyDescent="0.25">
      <c r="A65" s="9">
        <v>1720</v>
      </c>
      <c r="B65" s="10">
        <f t="shared" si="27"/>
        <v>10088.136783050524</v>
      </c>
      <c r="C65" s="10">
        <f t="shared" si="31"/>
        <v>15851.901355810944</v>
      </c>
      <c r="D65" s="10">
        <f t="shared" si="31"/>
        <v>152.835423155764</v>
      </c>
      <c r="E65" s="10">
        <f t="shared" si="31"/>
        <v>1221.610925574912</v>
      </c>
      <c r="F65" s="10">
        <f t="shared" si="31"/>
        <v>0</v>
      </c>
      <c r="G65" s="10">
        <f t="shared" si="31"/>
        <v>2194.415403591232</v>
      </c>
      <c r="H65" s="10">
        <f t="shared" si="31"/>
        <v>5058.7572258291748</v>
      </c>
      <c r="I65" s="10">
        <f t="shared" si="31"/>
        <v>0</v>
      </c>
      <c r="J65" s="10">
        <f t="shared" si="31"/>
        <v>0</v>
      </c>
      <c r="K65" s="10">
        <f t="shared" si="31"/>
        <v>0</v>
      </c>
      <c r="L65" s="10">
        <f t="shared" si="31"/>
        <v>796.86601017987994</v>
      </c>
      <c r="M65" s="10">
        <f t="shared" si="31"/>
        <v>3971.9186391760991</v>
      </c>
      <c r="N65" s="10">
        <f t="shared" si="31"/>
        <v>0</v>
      </c>
      <c r="O65" s="10">
        <f t="shared" si="31"/>
        <v>216.56322408756</v>
      </c>
      <c r="P65" s="10">
        <f t="shared" si="31"/>
        <v>0</v>
      </c>
      <c r="Q65" s="10">
        <f t="shared" si="31"/>
        <v>2163.1324584010799</v>
      </c>
      <c r="R65" s="10">
        <f t="shared" si="31"/>
        <v>58887.024285478219</v>
      </c>
      <c r="S65" s="10">
        <f t="shared" si="31"/>
        <v>726.47224946244</v>
      </c>
      <c r="T65" s="10">
        <f t="shared" si="31"/>
        <v>13653.517048511294</v>
      </c>
      <c r="U65" s="10">
        <f t="shared" si="31"/>
        <v>0</v>
      </c>
      <c r="V65" s="10">
        <f t="shared" si="31"/>
        <v>1745.7805669204949</v>
      </c>
      <c r="W65" s="10">
        <f t="shared" si="31"/>
        <v>99674.845542967916</v>
      </c>
      <c r="X65" s="10">
        <f t="shared" si="31"/>
        <v>623.43300619765205</v>
      </c>
      <c r="Y65" s="10">
        <f t="shared" si="31"/>
        <v>101865.29240026172</v>
      </c>
      <c r="Z65" s="10">
        <f t="shared" si="31"/>
        <v>0</v>
      </c>
      <c r="AA65" s="10">
        <f t="shared" si="31"/>
        <v>7493.4585492308397</v>
      </c>
      <c r="AB65" s="10">
        <f t="shared" si="31"/>
        <v>15075.64161470561</v>
      </c>
      <c r="AC65" s="10">
        <f t="shared" si="31"/>
        <v>0</v>
      </c>
      <c r="AD65" s="10">
        <f t="shared" si="31"/>
        <v>4657.7641680685956</v>
      </c>
      <c r="AE65" s="10">
        <f t="shared" si="31"/>
        <v>0</v>
      </c>
      <c r="AF65" s="10">
        <f t="shared" si="31"/>
        <v>2089.303321222656</v>
      </c>
      <c r="AG65" s="10">
        <f t="shared" si="31"/>
        <v>40252.085815828039</v>
      </c>
      <c r="AH65" s="10">
        <f t="shared" si="31"/>
        <v>5165.7021052013924</v>
      </c>
      <c r="AI65" s="10">
        <f t="shared" si="31"/>
        <v>77390.974986879883</v>
      </c>
      <c r="AJ65" s="10">
        <f t="shared" si="31"/>
        <v>0</v>
      </c>
      <c r="AK65" s="10">
        <f t="shared" si="31"/>
        <v>1296.0676468112481</v>
      </c>
      <c r="AL65" s="10">
        <f t="shared" si="31"/>
        <v>317.78550157307001</v>
      </c>
      <c r="AM65" s="10">
        <f t="shared" si="31"/>
        <v>956.49558308680503</v>
      </c>
      <c r="AN65" s="10">
        <f t="shared" si="31"/>
        <v>445.393442832559</v>
      </c>
      <c r="AO65" s="10">
        <f t="shared" si="31"/>
        <v>0</v>
      </c>
      <c r="AP65" s="12">
        <f t="shared" si="28"/>
        <v>474033.17528409761</v>
      </c>
      <c r="AQ65" s="15">
        <f t="shared" si="29"/>
        <v>0.86760389886558476</v>
      </c>
      <c r="AR65" s="15">
        <f t="shared" si="30"/>
        <v>0.13239610113441524</v>
      </c>
    </row>
    <row r="66" spans="1:44" x14ac:dyDescent="0.25">
      <c r="A66" s="9">
        <v>1730</v>
      </c>
      <c r="B66" s="10">
        <f t="shared" si="27"/>
        <v>9951.8106103065984</v>
      </c>
      <c r="C66" s="10">
        <f t="shared" si="31"/>
        <v>12054.049989314572</v>
      </c>
      <c r="D66" s="10">
        <f t="shared" si="31"/>
        <v>0</v>
      </c>
      <c r="E66" s="10">
        <f t="shared" si="31"/>
        <v>1374.3122912717761</v>
      </c>
      <c r="F66" s="10">
        <f t="shared" si="31"/>
        <v>0</v>
      </c>
      <c r="G66" s="10">
        <f t="shared" si="31"/>
        <v>0</v>
      </c>
      <c r="H66" s="10">
        <f t="shared" si="31"/>
        <v>2630.5537574311711</v>
      </c>
      <c r="I66" s="10">
        <f t="shared" si="31"/>
        <v>71.725589966070302</v>
      </c>
      <c r="J66" s="10">
        <f t="shared" si="31"/>
        <v>0</v>
      </c>
      <c r="K66" s="10">
        <f t="shared" si="31"/>
        <v>0</v>
      </c>
      <c r="L66" s="10">
        <f t="shared" si="31"/>
        <v>0</v>
      </c>
      <c r="M66" s="10">
        <f t="shared" si="31"/>
        <v>12542.900965819259</v>
      </c>
      <c r="N66" s="10">
        <f t="shared" si="31"/>
        <v>0</v>
      </c>
      <c r="O66" s="10">
        <f t="shared" si="31"/>
        <v>0</v>
      </c>
      <c r="P66" s="10">
        <f t="shared" si="31"/>
        <v>0</v>
      </c>
      <c r="Q66" s="10">
        <f t="shared" si="31"/>
        <v>1442.0883056007199</v>
      </c>
      <c r="R66" s="10">
        <f t="shared" si="31"/>
        <v>74277.951087364578</v>
      </c>
      <c r="S66" s="10">
        <f t="shared" si="31"/>
        <v>0</v>
      </c>
      <c r="T66" s="10">
        <f t="shared" si="31"/>
        <v>6425.1844934170804</v>
      </c>
      <c r="U66" s="10">
        <f t="shared" si="31"/>
        <v>0</v>
      </c>
      <c r="V66" s="10">
        <f t="shared" si="31"/>
        <v>498.79444769156999</v>
      </c>
      <c r="W66" s="10">
        <f t="shared" si="31"/>
        <v>69096.131866069205</v>
      </c>
      <c r="X66" s="10">
        <f t="shared" si="31"/>
        <v>0</v>
      </c>
      <c r="Y66" s="10">
        <f t="shared" si="31"/>
        <v>57755.399429431884</v>
      </c>
      <c r="Z66" s="10">
        <f t="shared" si="31"/>
        <v>0</v>
      </c>
      <c r="AA66" s="10">
        <f t="shared" si="31"/>
        <v>11240.18782384626</v>
      </c>
      <c r="AB66" s="10">
        <f t="shared" si="31"/>
        <v>27596.089735393321</v>
      </c>
      <c r="AC66" s="10">
        <f t="shared" si="31"/>
        <v>0</v>
      </c>
      <c r="AD66" s="10">
        <f t="shared" si="31"/>
        <v>4478.61939237365</v>
      </c>
      <c r="AE66" s="10">
        <f t="shared" si="31"/>
        <v>0</v>
      </c>
      <c r="AF66" s="10">
        <f t="shared" si="31"/>
        <v>26899.780260741696</v>
      </c>
      <c r="AG66" s="10">
        <f t="shared" si="31"/>
        <v>78944.013266701499</v>
      </c>
      <c r="AH66" s="10">
        <f t="shared" si="31"/>
        <v>4254.1076160482062</v>
      </c>
      <c r="AI66" s="10">
        <f t="shared" si="31"/>
        <v>71615.529092336612</v>
      </c>
      <c r="AJ66" s="10">
        <f t="shared" si="31"/>
        <v>368.972940821907</v>
      </c>
      <c r="AK66" s="10">
        <f t="shared" si="31"/>
        <v>0</v>
      </c>
      <c r="AL66" s="10">
        <f t="shared" si="31"/>
        <v>2542.2840125845601</v>
      </c>
      <c r="AM66" s="10">
        <f t="shared" si="31"/>
        <v>0</v>
      </c>
      <c r="AN66" s="10">
        <f t="shared" si="31"/>
        <v>0</v>
      </c>
      <c r="AO66" s="10">
        <f t="shared" si="31"/>
        <v>0</v>
      </c>
      <c r="AP66" s="12">
        <f t="shared" si="28"/>
        <v>476060.48697453213</v>
      </c>
      <c r="AQ66" s="15">
        <f t="shared" si="29"/>
        <v>0.86308601960323728</v>
      </c>
      <c r="AR66" s="15">
        <f t="shared" si="30"/>
        <v>0.13691398039676272</v>
      </c>
    </row>
    <row r="67" spans="1:44" x14ac:dyDescent="0.25">
      <c r="A67" s="9">
        <v>1740</v>
      </c>
      <c r="B67" s="10">
        <f t="shared" si="27"/>
        <v>3135.5019731102984</v>
      </c>
      <c r="C67" s="10">
        <f t="shared" si="31"/>
        <v>10237.686292294567</v>
      </c>
      <c r="D67" s="10">
        <f t="shared" si="31"/>
        <v>0</v>
      </c>
      <c r="E67" s="10">
        <f t="shared" si="31"/>
        <v>1374.3122912717761</v>
      </c>
      <c r="F67" s="10">
        <f t="shared" si="31"/>
        <v>0</v>
      </c>
      <c r="G67" s="10">
        <f t="shared" si="31"/>
        <v>685.75481362226003</v>
      </c>
      <c r="H67" s="10">
        <f t="shared" si="31"/>
        <v>5261.1075148623422</v>
      </c>
      <c r="I67" s="10">
        <f t="shared" si="31"/>
        <v>0</v>
      </c>
      <c r="J67" s="10">
        <f t="shared" si="31"/>
        <v>0</v>
      </c>
      <c r="K67" s="10">
        <f t="shared" si="31"/>
        <v>0</v>
      </c>
      <c r="L67" s="10">
        <f t="shared" si="31"/>
        <v>318.74640407195199</v>
      </c>
      <c r="M67" s="10">
        <f t="shared" si="31"/>
        <v>26340.092028220446</v>
      </c>
      <c r="N67" s="10">
        <f t="shared" si="31"/>
        <v>0</v>
      </c>
      <c r="O67" s="10">
        <f t="shared" si="31"/>
        <v>0</v>
      </c>
      <c r="P67" s="10">
        <f t="shared" si="31"/>
        <v>0</v>
      </c>
      <c r="Q67" s="10">
        <f t="shared" si="31"/>
        <v>1730.5059667208639</v>
      </c>
      <c r="R67" s="10">
        <f t="shared" si="31"/>
        <v>53533.65844134384</v>
      </c>
      <c r="S67" s="10">
        <f t="shared" si="31"/>
        <v>0</v>
      </c>
      <c r="T67" s="10">
        <f t="shared" si="31"/>
        <v>1606.2961233542701</v>
      </c>
      <c r="U67" s="10">
        <f t="shared" si="31"/>
        <v>0</v>
      </c>
      <c r="V67" s="10">
        <f t="shared" si="31"/>
        <v>0</v>
      </c>
      <c r="W67" s="10">
        <f t="shared" si="31"/>
        <v>40869.626933547319</v>
      </c>
      <c r="X67" s="10">
        <f t="shared" si="31"/>
        <v>0</v>
      </c>
      <c r="Y67" s="10">
        <f t="shared" si="31"/>
        <v>49504.628082370182</v>
      </c>
      <c r="Z67" s="10">
        <f t="shared" si="31"/>
        <v>0</v>
      </c>
      <c r="AA67" s="10">
        <f t="shared" si="31"/>
        <v>7493.4585492308397</v>
      </c>
      <c r="AB67" s="10">
        <f t="shared" si="31"/>
        <v>56980.814916599171</v>
      </c>
      <c r="AC67" s="10">
        <f t="shared" si="31"/>
        <v>284.559181937441</v>
      </c>
      <c r="AD67" s="10">
        <f t="shared" si="31"/>
        <v>4299.4746166787036</v>
      </c>
      <c r="AE67" s="10">
        <f t="shared" si="31"/>
        <v>217.32578702495701</v>
      </c>
      <c r="AF67" s="10">
        <f t="shared" si="31"/>
        <v>2611.6291515283201</v>
      </c>
      <c r="AG67" s="10">
        <f t="shared" si="31"/>
        <v>79256.044939692409</v>
      </c>
      <c r="AH67" s="10">
        <f t="shared" si="31"/>
        <v>4557.9724457659349</v>
      </c>
      <c r="AI67" s="10">
        <f t="shared" si="31"/>
        <v>134375.37447970686</v>
      </c>
      <c r="AJ67" s="10">
        <f t="shared" si="31"/>
        <v>0</v>
      </c>
      <c r="AK67" s="10">
        <f t="shared" si="31"/>
        <v>0</v>
      </c>
      <c r="AL67" s="10">
        <f t="shared" si="31"/>
        <v>317.78550157307001</v>
      </c>
      <c r="AM67" s="10">
        <f t="shared" si="31"/>
        <v>0</v>
      </c>
      <c r="AN67" s="10">
        <f t="shared" si="31"/>
        <v>0</v>
      </c>
      <c r="AO67" s="10">
        <f t="shared" si="31"/>
        <v>0</v>
      </c>
      <c r="AP67" s="12">
        <f t="shared" si="28"/>
        <v>484992.35643452784</v>
      </c>
      <c r="AQ67" s="15">
        <f t="shared" si="29"/>
        <v>0.8731809914151788</v>
      </c>
      <c r="AR67" s="15">
        <f t="shared" si="30"/>
        <v>0.1268190085848212</v>
      </c>
    </row>
    <row r="68" spans="1:44" x14ac:dyDescent="0.25">
      <c r="A68" s="9">
        <v>1750</v>
      </c>
      <c r="B68" s="10">
        <f t="shared" si="27"/>
        <v>12405.681719697266</v>
      </c>
      <c r="C68" s="10">
        <f t="shared" si="31"/>
        <v>30713.058876883701</v>
      </c>
      <c r="D68" s="10">
        <f t="shared" si="31"/>
        <v>0</v>
      </c>
      <c r="E68" s="10">
        <f t="shared" si="31"/>
        <v>3206.7286796341441</v>
      </c>
      <c r="F68" s="10">
        <f t="shared" si="31"/>
        <v>0</v>
      </c>
      <c r="G68" s="10">
        <f t="shared" si="31"/>
        <v>3291.6231053868478</v>
      </c>
      <c r="H68" s="10">
        <f t="shared" si="31"/>
        <v>15580.972255553859</v>
      </c>
      <c r="I68" s="10">
        <f t="shared" si="31"/>
        <v>0</v>
      </c>
      <c r="J68" s="10">
        <f t="shared" si="31"/>
        <v>0</v>
      </c>
      <c r="K68" s="10">
        <f t="shared" si="31"/>
        <v>0</v>
      </c>
      <c r="L68" s="10">
        <f t="shared" si="31"/>
        <v>3506.2104447914717</v>
      </c>
      <c r="M68" s="10">
        <f t="shared" si="31"/>
        <v>43273.008332076446</v>
      </c>
      <c r="N68" s="10">
        <f t="shared" si="31"/>
        <v>0</v>
      </c>
      <c r="O68" s="10">
        <f t="shared" si="31"/>
        <v>0</v>
      </c>
      <c r="P68" s="10">
        <f t="shared" si="31"/>
        <v>162.90600251313839</v>
      </c>
      <c r="Q68" s="10">
        <f t="shared" si="31"/>
        <v>4758.8914084823755</v>
      </c>
      <c r="R68" s="10">
        <f t="shared" si="31"/>
        <v>75839.349458570432</v>
      </c>
      <c r="S68" s="10">
        <f t="shared" si="31"/>
        <v>0</v>
      </c>
      <c r="T68" s="10">
        <f t="shared" si="31"/>
        <v>803.14806167713505</v>
      </c>
      <c r="U68" s="10">
        <f t="shared" si="31"/>
        <v>0</v>
      </c>
      <c r="V68" s="10">
        <f t="shared" si="31"/>
        <v>1745.7805669204949</v>
      </c>
      <c r="W68" s="10">
        <f t="shared" si="31"/>
        <v>39105.470375264704</v>
      </c>
      <c r="X68" s="10">
        <f t="shared" si="31"/>
        <v>0</v>
      </c>
      <c r="Y68" s="10">
        <f t="shared" si="31"/>
        <v>68862.207012014929</v>
      </c>
      <c r="Z68" s="10">
        <f t="shared" si="31"/>
        <v>256.59740978048598</v>
      </c>
      <c r="AA68" s="10">
        <f t="shared" si="31"/>
        <v>7306.1220855000684</v>
      </c>
      <c r="AB68" s="10">
        <f t="shared" si="31"/>
        <v>72823.014579510156</v>
      </c>
      <c r="AC68" s="10">
        <f t="shared" si="31"/>
        <v>284.559181937441</v>
      </c>
      <c r="AD68" s="10">
        <f t="shared" si="31"/>
        <v>2149.7373083393518</v>
      </c>
      <c r="AE68" s="10">
        <f t="shared" si="31"/>
        <v>0</v>
      </c>
      <c r="AF68" s="10">
        <f t="shared" si="31"/>
        <v>5223.2583030566402</v>
      </c>
      <c r="AG68" s="10">
        <f t="shared" si="31"/>
        <v>64902.587982110323</v>
      </c>
      <c r="AH68" s="10">
        <f t="shared" si="31"/>
        <v>1519.3241485886449</v>
      </c>
      <c r="AI68" s="10">
        <f t="shared" si="31"/>
        <v>98952.639659841458</v>
      </c>
      <c r="AJ68" s="10">
        <f t="shared" si="31"/>
        <v>0</v>
      </c>
      <c r="AK68" s="10">
        <f t="shared" si="31"/>
        <v>486.02536755421806</v>
      </c>
      <c r="AL68" s="10">
        <f t="shared" si="31"/>
        <v>635.57100314614001</v>
      </c>
      <c r="AM68" s="10">
        <f t="shared" si="31"/>
        <v>0</v>
      </c>
      <c r="AN68" s="10">
        <f t="shared" si="31"/>
        <v>3117.7540998279128</v>
      </c>
      <c r="AO68" s="10">
        <f t="shared" si="31"/>
        <v>0</v>
      </c>
      <c r="AP68" s="12">
        <f t="shared" si="28"/>
        <v>560912.22742865968</v>
      </c>
      <c r="AQ68" s="15">
        <f t="shared" si="29"/>
        <v>0.87044583360323324</v>
      </c>
      <c r="AR68" s="15">
        <f t="shared" si="30"/>
        <v>0.12955416639676676</v>
      </c>
    </row>
    <row r="69" spans="1:44" x14ac:dyDescent="0.25">
      <c r="A69" s="9">
        <v>1760</v>
      </c>
      <c r="B69" s="10">
        <f t="shared" si="27"/>
        <v>12814.660237929045</v>
      </c>
      <c r="C69" s="10">
        <f t="shared" si="31"/>
        <v>36987.76983022553</v>
      </c>
      <c r="D69" s="10">
        <f t="shared" si="31"/>
        <v>0</v>
      </c>
      <c r="E69" s="10">
        <f t="shared" si="31"/>
        <v>8856.6792104181113</v>
      </c>
      <c r="F69" s="10">
        <f t="shared" si="31"/>
        <v>91.901057802691994</v>
      </c>
      <c r="G69" s="10">
        <f t="shared" si="31"/>
        <v>5897.4913971514361</v>
      </c>
      <c r="H69" s="10">
        <f t="shared" si="31"/>
        <v>37232.453182102727</v>
      </c>
      <c r="I69" s="10">
        <f t="shared" si="31"/>
        <v>0</v>
      </c>
      <c r="J69" s="10">
        <f t="shared" si="31"/>
        <v>0</v>
      </c>
      <c r="K69" s="10">
        <f t="shared" si="31"/>
        <v>287.29968249121998</v>
      </c>
      <c r="L69" s="10">
        <f t="shared" si="31"/>
        <v>7171.79409161892</v>
      </c>
      <c r="M69" s="10">
        <f t="shared" si="31"/>
        <v>76093.599192636844</v>
      </c>
      <c r="N69" s="10">
        <f t="shared" si="31"/>
        <v>0</v>
      </c>
      <c r="O69" s="10">
        <f t="shared" si="31"/>
        <v>0</v>
      </c>
      <c r="P69" s="10">
        <f t="shared" si="31"/>
        <v>0</v>
      </c>
      <c r="Q69" s="10">
        <f t="shared" si="31"/>
        <v>6633.6062057633117</v>
      </c>
      <c r="R69" s="10">
        <f t="shared" si="31"/>
        <v>75616.292548398167</v>
      </c>
      <c r="S69" s="10">
        <f t="shared" si="31"/>
        <v>0</v>
      </c>
      <c r="T69" s="10">
        <f t="shared" si="31"/>
        <v>0</v>
      </c>
      <c r="U69" s="10">
        <f t="shared" si="31"/>
        <v>0</v>
      </c>
      <c r="V69" s="10">
        <f t="shared" si="31"/>
        <v>1496.38334307471</v>
      </c>
      <c r="W69" s="10">
        <f t="shared" si="31"/>
        <v>39399.496468311801</v>
      </c>
      <c r="X69" s="10">
        <f t="shared" si="31"/>
        <v>0</v>
      </c>
      <c r="Y69" s="10">
        <f t="shared" si="31"/>
        <v>64736.821338484086</v>
      </c>
      <c r="Z69" s="10">
        <f t="shared" si="31"/>
        <v>0</v>
      </c>
      <c r="AA69" s="10">
        <f t="shared" si="31"/>
        <v>2810.0469559615649</v>
      </c>
      <c r="AB69" s="10">
        <f t="shared" si="31"/>
        <v>116772.34267661803</v>
      </c>
      <c r="AC69" s="10">
        <f t="shared" si="31"/>
        <v>284.559181937441</v>
      </c>
      <c r="AD69" s="10">
        <f t="shared" si="31"/>
        <v>358.28955138989198</v>
      </c>
      <c r="AE69" s="10">
        <f t="shared" si="31"/>
        <v>434.65157404991402</v>
      </c>
      <c r="AF69" s="10">
        <f t="shared" si="31"/>
        <v>7834.8874545849603</v>
      </c>
      <c r="AG69" s="10">
        <f t="shared" si="31"/>
        <v>116075.78235262039</v>
      </c>
      <c r="AH69" s="10">
        <f t="shared" si="31"/>
        <v>0</v>
      </c>
      <c r="AI69" s="10">
        <f t="shared" si="31"/>
        <v>115123.88816456262</v>
      </c>
      <c r="AJ69" s="10">
        <f t="shared" si="31"/>
        <v>0</v>
      </c>
      <c r="AK69" s="10">
        <f t="shared" si="31"/>
        <v>0</v>
      </c>
      <c r="AL69" s="10">
        <f t="shared" si="31"/>
        <v>0</v>
      </c>
      <c r="AM69" s="10">
        <f t="shared" si="31"/>
        <v>0</v>
      </c>
      <c r="AN69" s="10">
        <f t="shared" si="31"/>
        <v>3117.7540998279128</v>
      </c>
      <c r="AO69" s="10">
        <f t="shared" si="31"/>
        <v>0</v>
      </c>
      <c r="AP69" s="12">
        <f t="shared" si="28"/>
        <v>736128.44979796128</v>
      </c>
      <c r="AQ69" s="15">
        <f t="shared" si="29"/>
        <v>0.87174328496499309</v>
      </c>
      <c r="AR69" s="15">
        <f t="shared" si="30"/>
        <v>0.12825671503500691</v>
      </c>
    </row>
    <row r="70" spans="1:44" x14ac:dyDescent="0.25">
      <c r="A70" s="9">
        <v>1770</v>
      </c>
      <c r="B70" s="10">
        <f t="shared" si="27"/>
        <v>10360.789128538378</v>
      </c>
      <c r="C70" s="10">
        <f t="shared" si="31"/>
        <v>27740.827372669151</v>
      </c>
      <c r="D70" s="10">
        <f t="shared" si="31"/>
        <v>0</v>
      </c>
      <c r="E70" s="10">
        <f t="shared" si="31"/>
        <v>10536.394233083616</v>
      </c>
      <c r="F70" s="10">
        <f t="shared" si="31"/>
        <v>91.901057802691994</v>
      </c>
      <c r="G70" s="10">
        <f t="shared" si="31"/>
        <v>4251.6798444580118</v>
      </c>
      <c r="H70" s="10">
        <f t="shared" si="31"/>
        <v>28733.741042709713</v>
      </c>
      <c r="I70" s="10">
        <f t="shared" si="31"/>
        <v>0</v>
      </c>
      <c r="J70" s="10">
        <f t="shared" si="31"/>
        <v>0</v>
      </c>
      <c r="K70" s="10">
        <f t="shared" si="31"/>
        <v>0</v>
      </c>
      <c r="L70" s="10">
        <f t="shared" si="31"/>
        <v>3665.5836468274479</v>
      </c>
      <c r="M70" s="10">
        <f t="shared" si="31"/>
        <v>60414.972985362765</v>
      </c>
      <c r="N70" s="10">
        <f t="shared" si="31"/>
        <v>264.383408736592</v>
      </c>
      <c r="O70" s="10">
        <f t="shared" si="31"/>
        <v>0</v>
      </c>
      <c r="P70" s="10">
        <f t="shared" si="31"/>
        <v>81.453001256569195</v>
      </c>
      <c r="Q70" s="10">
        <f t="shared" si="31"/>
        <v>3316.8031028816558</v>
      </c>
      <c r="R70" s="10">
        <f t="shared" si="31"/>
        <v>72939.609626330974</v>
      </c>
      <c r="S70" s="10">
        <f t="shared" si="31"/>
        <v>0</v>
      </c>
      <c r="T70" s="10">
        <f t="shared" si="31"/>
        <v>0</v>
      </c>
      <c r="U70" s="10">
        <f t="shared" si="31"/>
        <v>0</v>
      </c>
      <c r="V70" s="10">
        <f t="shared" si="31"/>
        <v>997.58889538313997</v>
      </c>
      <c r="W70" s="10">
        <f t="shared" si="31"/>
        <v>49984.435818007514</v>
      </c>
      <c r="X70" s="10">
        <f t="shared" si="31"/>
        <v>0</v>
      </c>
      <c r="Y70" s="10">
        <f t="shared" si="31"/>
        <v>47917.941284858316</v>
      </c>
      <c r="Z70" s="10">
        <f t="shared" si="31"/>
        <v>0</v>
      </c>
      <c r="AA70" s="10">
        <f t="shared" si="31"/>
        <v>749.34585492308395</v>
      </c>
      <c r="AB70" s="10">
        <f t="shared" si="31"/>
        <v>95564.236676269458</v>
      </c>
      <c r="AC70" s="10">
        <f t="shared" si="31"/>
        <v>284.559181937441</v>
      </c>
      <c r="AD70" s="10">
        <f t="shared" si="31"/>
        <v>2508.0268597292438</v>
      </c>
      <c r="AE70" s="10">
        <f t="shared" si="31"/>
        <v>217.32578702495701</v>
      </c>
      <c r="AF70" s="10">
        <f t="shared" si="31"/>
        <v>3395.117896986816</v>
      </c>
      <c r="AG70" s="10">
        <f t="shared" si="31"/>
        <v>91737.311859329013</v>
      </c>
      <c r="AH70" s="10">
        <f t="shared" si="31"/>
        <v>0</v>
      </c>
      <c r="AI70" s="10">
        <f t="shared" si="31"/>
        <v>95102.342396812601</v>
      </c>
      <c r="AJ70" s="10">
        <f t="shared" si="31"/>
        <v>0</v>
      </c>
      <c r="AK70" s="10">
        <f t="shared" si="31"/>
        <v>0</v>
      </c>
      <c r="AL70" s="10">
        <f t="shared" si="31"/>
        <v>2224.4985110114899</v>
      </c>
      <c r="AM70" s="10">
        <f t="shared" si="31"/>
        <v>0</v>
      </c>
      <c r="AN70" s="10">
        <f t="shared" si="31"/>
        <v>445.393442832559</v>
      </c>
      <c r="AO70" s="10">
        <f t="shared" si="31"/>
        <v>0</v>
      </c>
      <c r="AP70" s="12">
        <f t="shared" si="28"/>
        <v>613526.26291576319</v>
      </c>
      <c r="AQ70" s="15">
        <f t="shared" si="29"/>
        <v>0.86951294460029294</v>
      </c>
      <c r="AR70" s="15">
        <f t="shared" si="30"/>
        <v>0.13048705539970706</v>
      </c>
    </row>
    <row r="71" spans="1:44" x14ac:dyDescent="0.25">
      <c r="A71" s="9">
        <v>1780</v>
      </c>
      <c r="B71" s="10">
        <f t="shared" si="27"/>
        <v>2726.5234548785202</v>
      </c>
      <c r="C71" s="10">
        <f t="shared" si="31"/>
        <v>20970.744501958226</v>
      </c>
      <c r="D71" s="10">
        <f t="shared" si="31"/>
        <v>0</v>
      </c>
      <c r="E71" s="10">
        <f t="shared" si="31"/>
        <v>13590.421547020896</v>
      </c>
      <c r="F71" s="10">
        <f t="shared" si="31"/>
        <v>0</v>
      </c>
      <c r="G71" s="10">
        <f t="shared" si="31"/>
        <v>685.75481362226003</v>
      </c>
      <c r="H71" s="10">
        <f t="shared" si="31"/>
        <v>26912.588441411212</v>
      </c>
      <c r="I71" s="10">
        <f t="shared" si="31"/>
        <v>0</v>
      </c>
      <c r="J71" s="10">
        <f t="shared" si="31"/>
        <v>341.597012726814</v>
      </c>
      <c r="K71" s="10">
        <f t="shared" si="31"/>
        <v>0</v>
      </c>
      <c r="L71" s="10">
        <f t="shared" si="31"/>
        <v>1274.9856162878079</v>
      </c>
      <c r="M71" s="10">
        <f t="shared" si="31"/>
        <v>47035.878621822223</v>
      </c>
      <c r="N71" s="10">
        <f t="shared" si="31"/>
        <v>0</v>
      </c>
      <c r="O71" s="10">
        <f t="shared" si="31"/>
        <v>0</v>
      </c>
      <c r="P71" s="10">
        <f t="shared" si="31"/>
        <v>0</v>
      </c>
      <c r="Q71" s="10">
        <f t="shared" si="31"/>
        <v>3749.4295945618715</v>
      </c>
      <c r="R71" s="10">
        <f t="shared" si="31"/>
        <v>61117.593387200883</v>
      </c>
      <c r="S71" s="10">
        <f t="shared" si="31"/>
        <v>181.61806236561</v>
      </c>
      <c r="T71" s="10">
        <f t="shared" si="31"/>
        <v>0</v>
      </c>
      <c r="U71" s="10">
        <f t="shared" ref="C71:AO77" si="32">U$56*U19</f>
        <v>0</v>
      </c>
      <c r="V71" s="10">
        <f t="shared" si="32"/>
        <v>0</v>
      </c>
      <c r="W71" s="10">
        <f t="shared" si="32"/>
        <v>44397.940050112556</v>
      </c>
      <c r="X71" s="10">
        <f t="shared" si="32"/>
        <v>0</v>
      </c>
      <c r="Y71" s="10">
        <f t="shared" si="32"/>
        <v>62832.797181469847</v>
      </c>
      <c r="Z71" s="10">
        <f t="shared" si="32"/>
        <v>0</v>
      </c>
      <c r="AA71" s="10">
        <f t="shared" si="32"/>
        <v>374.67292746154197</v>
      </c>
      <c r="AB71" s="10">
        <f t="shared" si="32"/>
        <v>107573.64609815359</v>
      </c>
      <c r="AC71" s="10">
        <f t="shared" si="32"/>
        <v>2845.5918193744101</v>
      </c>
      <c r="AD71" s="10">
        <f t="shared" si="32"/>
        <v>1612.302981254514</v>
      </c>
      <c r="AE71" s="10">
        <f t="shared" si="32"/>
        <v>0</v>
      </c>
      <c r="AF71" s="10">
        <f t="shared" si="32"/>
        <v>1828.1404060698239</v>
      </c>
      <c r="AG71" s="10">
        <f t="shared" si="32"/>
        <v>113579.52896869306</v>
      </c>
      <c r="AH71" s="10">
        <f t="shared" si="32"/>
        <v>607.72965943545796</v>
      </c>
      <c r="AI71" s="10">
        <f t="shared" si="32"/>
        <v>126674.77995364917</v>
      </c>
      <c r="AJ71" s="10">
        <f t="shared" si="32"/>
        <v>0</v>
      </c>
      <c r="AK71" s="10">
        <f t="shared" si="32"/>
        <v>0</v>
      </c>
      <c r="AL71" s="10">
        <f t="shared" si="32"/>
        <v>27647.33863685709</v>
      </c>
      <c r="AM71" s="10">
        <f t="shared" si="32"/>
        <v>191.29911661736099</v>
      </c>
      <c r="AN71" s="10">
        <f t="shared" si="32"/>
        <v>890.78688566511801</v>
      </c>
      <c r="AO71" s="10">
        <f t="shared" si="32"/>
        <v>518.80849375712603</v>
      </c>
      <c r="AP71" s="12">
        <f t="shared" si="28"/>
        <v>670162.49823242717</v>
      </c>
      <c r="AQ71" s="15">
        <f t="shared" si="29"/>
        <v>0.86375181621948738</v>
      </c>
      <c r="AR71" s="15">
        <f t="shared" si="30"/>
        <v>0.13624818378051262</v>
      </c>
    </row>
    <row r="72" spans="1:44" x14ac:dyDescent="0.25">
      <c r="A72" s="9">
        <v>1790</v>
      </c>
      <c r="B72" s="10">
        <f t="shared" si="27"/>
        <v>2726.5234548785202</v>
      </c>
      <c r="C72" s="10">
        <f t="shared" si="32"/>
        <v>11723.802044401844</v>
      </c>
      <c r="D72" s="10">
        <f t="shared" si="32"/>
        <v>305.67084631152801</v>
      </c>
      <c r="E72" s="10">
        <f t="shared" si="32"/>
        <v>11299.901061567936</v>
      </c>
      <c r="F72" s="10">
        <f t="shared" si="32"/>
        <v>367.60423121076798</v>
      </c>
      <c r="G72" s="10">
        <f t="shared" si="32"/>
        <v>6720.3971734981478</v>
      </c>
      <c r="H72" s="10">
        <f t="shared" si="32"/>
        <v>33387.797690472558</v>
      </c>
      <c r="I72" s="10">
        <f t="shared" si="32"/>
        <v>0</v>
      </c>
      <c r="J72" s="10">
        <f t="shared" si="32"/>
        <v>0</v>
      </c>
      <c r="K72" s="10">
        <f t="shared" si="32"/>
        <v>0</v>
      </c>
      <c r="L72" s="10">
        <f t="shared" si="32"/>
        <v>1912.478424431712</v>
      </c>
      <c r="M72" s="10">
        <f t="shared" si="32"/>
        <v>26549.140377650765</v>
      </c>
      <c r="N72" s="10">
        <f t="shared" si="32"/>
        <v>264.383408736592</v>
      </c>
      <c r="O72" s="10">
        <f t="shared" si="32"/>
        <v>0</v>
      </c>
      <c r="P72" s="10">
        <f t="shared" si="32"/>
        <v>0</v>
      </c>
      <c r="Q72" s="10">
        <f t="shared" si="32"/>
        <v>3028.3854417615116</v>
      </c>
      <c r="R72" s="10">
        <f t="shared" si="32"/>
        <v>82084.942943393879</v>
      </c>
      <c r="S72" s="10">
        <f t="shared" si="32"/>
        <v>1089.7083741936599</v>
      </c>
      <c r="T72" s="10">
        <f t="shared" si="32"/>
        <v>321.259224670854</v>
      </c>
      <c r="U72" s="10">
        <f t="shared" si="32"/>
        <v>0</v>
      </c>
      <c r="V72" s="10">
        <f t="shared" si="32"/>
        <v>0</v>
      </c>
      <c r="W72" s="10">
        <f t="shared" si="32"/>
        <v>31460.791956040022</v>
      </c>
      <c r="X72" s="10">
        <f t="shared" si="32"/>
        <v>0</v>
      </c>
      <c r="Y72" s="10">
        <f t="shared" si="32"/>
        <v>83142.388189621721</v>
      </c>
      <c r="Z72" s="10">
        <f t="shared" si="32"/>
        <v>0</v>
      </c>
      <c r="AA72" s="10">
        <f t="shared" si="32"/>
        <v>0</v>
      </c>
      <c r="AB72" s="10">
        <f t="shared" si="32"/>
        <v>128526.23274910038</v>
      </c>
      <c r="AC72" s="10">
        <f t="shared" si="32"/>
        <v>1707.3550916246459</v>
      </c>
      <c r="AD72" s="10">
        <f t="shared" si="32"/>
        <v>4299.4746166787036</v>
      </c>
      <c r="AE72" s="10">
        <f t="shared" si="32"/>
        <v>217.32578702495701</v>
      </c>
      <c r="AF72" s="10">
        <f t="shared" si="32"/>
        <v>522.325830305664</v>
      </c>
      <c r="AG72" s="10">
        <f t="shared" si="32"/>
        <v>147903.0129976937</v>
      </c>
      <c r="AH72" s="10">
        <f t="shared" si="32"/>
        <v>1519.3241485886449</v>
      </c>
      <c r="AI72" s="10">
        <f t="shared" si="32"/>
        <v>192899.89287774538</v>
      </c>
      <c r="AJ72" s="10">
        <f t="shared" si="32"/>
        <v>0</v>
      </c>
      <c r="AK72" s="10">
        <f t="shared" si="32"/>
        <v>0</v>
      </c>
      <c r="AL72" s="10">
        <f t="shared" si="32"/>
        <v>9851.350548765171</v>
      </c>
      <c r="AM72" s="10">
        <f t="shared" si="32"/>
        <v>2295.5893994083317</v>
      </c>
      <c r="AN72" s="10">
        <f t="shared" si="32"/>
        <v>3117.7540998279128</v>
      </c>
      <c r="AO72" s="10">
        <f t="shared" si="32"/>
        <v>1815.829728149941</v>
      </c>
      <c r="AP72" s="12">
        <f t="shared" si="28"/>
        <v>791060.64271775552</v>
      </c>
      <c r="AQ72" s="15">
        <f t="shared" si="29"/>
        <v>0.87435794699568425</v>
      </c>
      <c r="AR72" s="15">
        <f t="shared" si="30"/>
        <v>0.12564205300431575</v>
      </c>
    </row>
    <row r="73" spans="1:44" x14ac:dyDescent="0.25">
      <c r="A73" s="9">
        <v>1800</v>
      </c>
      <c r="B73" s="10">
        <f t="shared" si="27"/>
        <v>7770.5918464037823</v>
      </c>
      <c r="C73" s="10">
        <f t="shared" si="32"/>
        <v>12384.297934227299</v>
      </c>
      <c r="D73" s="10">
        <f t="shared" si="32"/>
        <v>2292.5313473364599</v>
      </c>
      <c r="E73" s="10">
        <f t="shared" si="32"/>
        <v>12063.407890052256</v>
      </c>
      <c r="F73" s="10">
        <f t="shared" si="32"/>
        <v>0</v>
      </c>
      <c r="G73" s="10">
        <f t="shared" si="32"/>
        <v>11657.83183157842</v>
      </c>
      <c r="H73" s="10">
        <f t="shared" si="32"/>
        <v>19830.328325250368</v>
      </c>
      <c r="I73" s="10">
        <f t="shared" si="32"/>
        <v>215.17676989821092</v>
      </c>
      <c r="J73" s="10">
        <f t="shared" si="32"/>
        <v>0</v>
      </c>
      <c r="K73" s="10">
        <f t="shared" si="32"/>
        <v>2154.74761868415</v>
      </c>
      <c r="L73" s="10">
        <f t="shared" si="32"/>
        <v>4143.7032529353755</v>
      </c>
      <c r="M73" s="10">
        <f t="shared" si="32"/>
        <v>24667.705232777877</v>
      </c>
      <c r="N73" s="10">
        <f t="shared" si="32"/>
        <v>0</v>
      </c>
      <c r="O73" s="10">
        <f t="shared" si="32"/>
        <v>649.68967226268001</v>
      </c>
      <c r="P73" s="10">
        <f t="shared" si="32"/>
        <v>407.265006282846</v>
      </c>
      <c r="Q73" s="10">
        <f t="shared" si="32"/>
        <v>8219.9033419241041</v>
      </c>
      <c r="R73" s="10">
        <f t="shared" si="32"/>
        <v>52195.316980310243</v>
      </c>
      <c r="S73" s="10">
        <f t="shared" si="32"/>
        <v>1634.5625612904901</v>
      </c>
      <c r="T73" s="10">
        <f t="shared" si="32"/>
        <v>642.51844934170799</v>
      </c>
      <c r="U73" s="10">
        <f t="shared" si="32"/>
        <v>416.29376936404549</v>
      </c>
      <c r="V73" s="10">
        <f t="shared" si="32"/>
        <v>1246.986119228925</v>
      </c>
      <c r="W73" s="10">
        <f t="shared" si="32"/>
        <v>17641.565582826181</v>
      </c>
      <c r="X73" s="10">
        <f t="shared" si="32"/>
        <v>1558.5825154941301</v>
      </c>
      <c r="Y73" s="10">
        <f t="shared" si="32"/>
        <v>82507.713470616975</v>
      </c>
      <c r="Z73" s="10">
        <f t="shared" si="32"/>
        <v>0</v>
      </c>
      <c r="AA73" s="10">
        <f t="shared" si="32"/>
        <v>2997.3834196923358</v>
      </c>
      <c r="AB73" s="10">
        <f t="shared" si="32"/>
        <v>95819.75602567126</v>
      </c>
      <c r="AC73" s="10">
        <f t="shared" si="32"/>
        <v>1422.795909687205</v>
      </c>
      <c r="AD73" s="10">
        <f t="shared" si="32"/>
        <v>16660.464139629978</v>
      </c>
      <c r="AE73" s="10">
        <f t="shared" si="32"/>
        <v>434.65157404991402</v>
      </c>
      <c r="AF73" s="10">
        <f t="shared" si="32"/>
        <v>27944.431921353025</v>
      </c>
      <c r="AG73" s="10">
        <f t="shared" si="32"/>
        <v>80192.139958665153</v>
      </c>
      <c r="AH73" s="10">
        <f t="shared" si="32"/>
        <v>8508.2152320964124</v>
      </c>
      <c r="AI73" s="10">
        <f t="shared" si="32"/>
        <v>180963.97136235595</v>
      </c>
      <c r="AJ73" s="10">
        <f t="shared" si="32"/>
        <v>0</v>
      </c>
      <c r="AK73" s="10">
        <f t="shared" si="32"/>
        <v>1458.0761026626542</v>
      </c>
      <c r="AL73" s="10">
        <f t="shared" si="32"/>
        <v>3813.4260188768403</v>
      </c>
      <c r="AM73" s="10">
        <f t="shared" si="32"/>
        <v>12434.442580128465</v>
      </c>
      <c r="AN73" s="10">
        <f t="shared" si="32"/>
        <v>28059.786898451217</v>
      </c>
      <c r="AO73" s="10">
        <f t="shared" si="32"/>
        <v>4150.4679500570082</v>
      </c>
      <c r="AP73" s="12">
        <f t="shared" si="28"/>
        <v>729160.72861146391</v>
      </c>
      <c r="AQ73" s="15">
        <f t="shared" si="29"/>
        <v>0.86473113692183057</v>
      </c>
      <c r="AR73" s="15">
        <f t="shared" si="30"/>
        <v>0.13526886307816943</v>
      </c>
    </row>
    <row r="74" spans="1:44" x14ac:dyDescent="0.25">
      <c r="A74" s="9">
        <v>1810</v>
      </c>
      <c r="B74" s="10">
        <f t="shared" si="27"/>
        <v>545.30469097570403</v>
      </c>
      <c r="C74" s="10">
        <f t="shared" si="32"/>
        <v>15026.281493529123</v>
      </c>
      <c r="D74" s="10">
        <f t="shared" si="32"/>
        <v>0</v>
      </c>
      <c r="E74" s="10">
        <f t="shared" si="32"/>
        <v>7787.7696505400645</v>
      </c>
      <c r="F74" s="10">
        <f t="shared" si="32"/>
        <v>643.30740461884398</v>
      </c>
      <c r="G74" s="10">
        <f t="shared" si="32"/>
        <v>137.150962724452</v>
      </c>
      <c r="H74" s="10">
        <f t="shared" si="32"/>
        <v>8296.3618503598464</v>
      </c>
      <c r="I74" s="10">
        <f t="shared" si="32"/>
        <v>0</v>
      </c>
      <c r="J74" s="10">
        <f t="shared" si="32"/>
        <v>0</v>
      </c>
      <c r="K74" s="10">
        <f t="shared" si="32"/>
        <v>3016.6466661578097</v>
      </c>
      <c r="L74" s="10">
        <f t="shared" si="32"/>
        <v>0</v>
      </c>
      <c r="M74" s="10">
        <f t="shared" si="32"/>
        <v>2508.5801931638521</v>
      </c>
      <c r="N74" s="10">
        <f t="shared" si="32"/>
        <v>0</v>
      </c>
      <c r="O74" s="10">
        <f t="shared" si="32"/>
        <v>0</v>
      </c>
      <c r="P74" s="10">
        <f t="shared" si="32"/>
        <v>1140.3420175919687</v>
      </c>
      <c r="Q74" s="10">
        <f t="shared" si="32"/>
        <v>0</v>
      </c>
      <c r="R74" s="10">
        <f t="shared" si="32"/>
        <v>0</v>
      </c>
      <c r="S74" s="10">
        <f t="shared" si="32"/>
        <v>0</v>
      </c>
      <c r="T74" s="10">
        <f t="shared" si="32"/>
        <v>963.77767401256199</v>
      </c>
      <c r="U74" s="10">
        <f t="shared" si="32"/>
        <v>166.51750774561819</v>
      </c>
      <c r="V74" s="10">
        <f t="shared" si="32"/>
        <v>0</v>
      </c>
      <c r="W74" s="10">
        <f t="shared" si="32"/>
        <v>588.05218609420604</v>
      </c>
      <c r="X74" s="10">
        <f t="shared" si="32"/>
        <v>0</v>
      </c>
      <c r="Y74" s="10">
        <f t="shared" si="32"/>
        <v>64102.146619479339</v>
      </c>
      <c r="Z74" s="10">
        <f t="shared" si="32"/>
        <v>7441.3248836340936</v>
      </c>
      <c r="AA74" s="10">
        <f t="shared" si="32"/>
        <v>562.00939119231293</v>
      </c>
      <c r="AB74" s="10">
        <f t="shared" si="32"/>
        <v>51103.869880358005</v>
      </c>
      <c r="AC74" s="10">
        <f t="shared" si="32"/>
        <v>0</v>
      </c>
      <c r="AD74" s="10">
        <f t="shared" si="32"/>
        <v>18989.346223664274</v>
      </c>
      <c r="AE74" s="10">
        <f t="shared" si="32"/>
        <v>4781.167314549054</v>
      </c>
      <c r="AF74" s="10">
        <f t="shared" si="32"/>
        <v>261.162915152832</v>
      </c>
      <c r="AG74" s="10">
        <f t="shared" si="32"/>
        <v>60534.14456023751</v>
      </c>
      <c r="AH74" s="10">
        <f t="shared" si="32"/>
        <v>0</v>
      </c>
      <c r="AI74" s="10">
        <f t="shared" si="32"/>
        <v>326505.20790484652</v>
      </c>
      <c r="AJ74" s="10">
        <f t="shared" si="32"/>
        <v>2582.8105857533492</v>
      </c>
      <c r="AK74" s="10">
        <f t="shared" si="32"/>
        <v>0</v>
      </c>
      <c r="AL74" s="10">
        <f t="shared" si="32"/>
        <v>6355.7100314613999</v>
      </c>
      <c r="AM74" s="10">
        <f t="shared" si="32"/>
        <v>382.59823323472199</v>
      </c>
      <c r="AN74" s="10">
        <f t="shared" si="32"/>
        <v>72599.131181707111</v>
      </c>
      <c r="AO74" s="10">
        <f t="shared" si="32"/>
        <v>1556.425481271378</v>
      </c>
      <c r="AP74" s="12">
        <f t="shared" si="28"/>
        <v>658577.14750405587</v>
      </c>
      <c r="AQ74" s="15">
        <f t="shared" si="29"/>
        <v>0.88409353411365976</v>
      </c>
      <c r="AR74" s="15">
        <f t="shared" si="30"/>
        <v>0.11590646588634024</v>
      </c>
    </row>
    <row r="75" spans="1:44" x14ac:dyDescent="0.25">
      <c r="A75" s="9">
        <v>1820</v>
      </c>
      <c r="B75" s="10">
        <f t="shared" si="27"/>
        <v>0</v>
      </c>
      <c r="C75" s="10">
        <f t="shared" si="32"/>
        <v>5449.0910910600114</v>
      </c>
      <c r="D75" s="10">
        <f t="shared" si="32"/>
        <v>152.835423155764</v>
      </c>
      <c r="E75" s="10">
        <f t="shared" si="32"/>
        <v>4733.7423366027842</v>
      </c>
      <c r="F75" s="10">
        <f t="shared" si="32"/>
        <v>551.40634681615199</v>
      </c>
      <c r="G75" s="10">
        <f t="shared" si="32"/>
        <v>0</v>
      </c>
      <c r="H75" s="10">
        <f t="shared" si="32"/>
        <v>34197.198846605221</v>
      </c>
      <c r="I75" s="10">
        <f t="shared" si="32"/>
        <v>143.4511799321406</v>
      </c>
      <c r="J75" s="10">
        <f t="shared" si="32"/>
        <v>1366.388050907256</v>
      </c>
      <c r="K75" s="10">
        <f t="shared" si="32"/>
        <v>2442.0473011753697</v>
      </c>
      <c r="L75" s="10">
        <f t="shared" si="32"/>
        <v>0</v>
      </c>
      <c r="M75" s="10">
        <f t="shared" si="32"/>
        <v>7107.6438806309143</v>
      </c>
      <c r="N75" s="10">
        <f t="shared" si="32"/>
        <v>0</v>
      </c>
      <c r="O75" s="10">
        <f t="shared" si="32"/>
        <v>0</v>
      </c>
      <c r="P75" s="10">
        <f t="shared" si="32"/>
        <v>325.81200502627678</v>
      </c>
      <c r="Q75" s="10">
        <f t="shared" si="32"/>
        <v>144.20883056007199</v>
      </c>
      <c r="R75" s="10">
        <f t="shared" si="32"/>
        <v>669.1707305167979</v>
      </c>
      <c r="S75" s="10">
        <f t="shared" si="32"/>
        <v>0</v>
      </c>
      <c r="T75" s="10">
        <f t="shared" si="32"/>
        <v>481.88883700628099</v>
      </c>
      <c r="U75" s="10">
        <f t="shared" si="32"/>
        <v>499.55252323685454</v>
      </c>
      <c r="V75" s="10">
        <f t="shared" si="32"/>
        <v>249.39722384578499</v>
      </c>
      <c r="W75" s="10">
        <f t="shared" si="32"/>
        <v>9702.8610705543997</v>
      </c>
      <c r="X75" s="10">
        <f t="shared" si="32"/>
        <v>0</v>
      </c>
      <c r="Y75" s="10">
        <f t="shared" si="32"/>
        <v>20309.59100815187</v>
      </c>
      <c r="Z75" s="10">
        <f t="shared" si="32"/>
        <v>14369.454947707214</v>
      </c>
      <c r="AA75" s="10">
        <f t="shared" si="32"/>
        <v>0</v>
      </c>
      <c r="AB75" s="10">
        <f t="shared" si="32"/>
        <v>93009.043182251567</v>
      </c>
      <c r="AC75" s="10">
        <f t="shared" si="32"/>
        <v>284.559181937441</v>
      </c>
      <c r="AD75" s="10">
        <f t="shared" si="32"/>
        <v>2149.7373083393518</v>
      </c>
      <c r="AE75" s="10">
        <f t="shared" si="32"/>
        <v>13908.850369597249</v>
      </c>
      <c r="AF75" s="10">
        <f t="shared" si="32"/>
        <v>0</v>
      </c>
      <c r="AG75" s="10">
        <f t="shared" si="32"/>
        <v>4992.5067678546402</v>
      </c>
      <c r="AH75" s="10">
        <f t="shared" si="32"/>
        <v>1215.4593188709159</v>
      </c>
      <c r="AI75" s="10">
        <f t="shared" si="32"/>
        <v>433543.47181704856</v>
      </c>
      <c r="AJ75" s="10">
        <f t="shared" si="32"/>
        <v>737.945881643814</v>
      </c>
      <c r="AK75" s="10">
        <f t="shared" si="32"/>
        <v>0</v>
      </c>
      <c r="AL75" s="10">
        <f t="shared" si="32"/>
        <v>2860.0695141576302</v>
      </c>
      <c r="AM75" s="10">
        <f t="shared" si="32"/>
        <v>0</v>
      </c>
      <c r="AN75" s="10">
        <f t="shared" si="32"/>
        <v>99768.131194493209</v>
      </c>
      <c r="AO75" s="10">
        <f t="shared" si="32"/>
        <v>0</v>
      </c>
      <c r="AP75" s="12">
        <f t="shared" si="28"/>
        <v>755365.5161696854</v>
      </c>
      <c r="AQ75" s="15">
        <f t="shared" si="29"/>
        <v>0.88072428899844335</v>
      </c>
      <c r="AR75" s="15">
        <f t="shared" si="30"/>
        <v>0.11927571100155665</v>
      </c>
    </row>
    <row r="76" spans="1:44" x14ac:dyDescent="0.25">
      <c r="A76" s="9">
        <v>1830</v>
      </c>
      <c r="B76" s="10">
        <f t="shared" si="27"/>
        <v>0</v>
      </c>
      <c r="C76" s="10">
        <f t="shared" si="32"/>
        <v>3302.4794491272796</v>
      </c>
      <c r="D76" s="10">
        <f t="shared" si="32"/>
        <v>0</v>
      </c>
      <c r="E76" s="10">
        <f t="shared" si="32"/>
        <v>610.80546278745601</v>
      </c>
      <c r="F76" s="10">
        <f t="shared" si="32"/>
        <v>0</v>
      </c>
      <c r="G76" s="10">
        <f t="shared" si="32"/>
        <v>0</v>
      </c>
      <c r="H76" s="10">
        <f t="shared" si="32"/>
        <v>25091.435840112707</v>
      </c>
      <c r="I76" s="10">
        <f t="shared" si="32"/>
        <v>0</v>
      </c>
      <c r="J76" s="10">
        <f t="shared" si="32"/>
        <v>0</v>
      </c>
      <c r="K76" s="10">
        <f t="shared" si="32"/>
        <v>2011.0977774385399</v>
      </c>
      <c r="L76" s="10">
        <f t="shared" si="32"/>
        <v>0</v>
      </c>
      <c r="M76" s="10">
        <f t="shared" si="32"/>
        <v>2717.6285425941728</v>
      </c>
      <c r="N76" s="10">
        <f t="shared" si="32"/>
        <v>0</v>
      </c>
      <c r="O76" s="10">
        <f t="shared" si="32"/>
        <v>433.12644817512</v>
      </c>
      <c r="P76" s="10">
        <f t="shared" si="32"/>
        <v>162.90600251313839</v>
      </c>
      <c r="Q76" s="10">
        <f t="shared" si="32"/>
        <v>0</v>
      </c>
      <c r="R76" s="10">
        <f t="shared" si="32"/>
        <v>1561.3983712058618</v>
      </c>
      <c r="S76" s="10">
        <f t="shared" si="32"/>
        <v>0</v>
      </c>
      <c r="T76" s="10">
        <f t="shared" si="32"/>
        <v>160.629612335427</v>
      </c>
      <c r="U76" s="10">
        <f t="shared" si="32"/>
        <v>83.258753872809095</v>
      </c>
      <c r="V76" s="10">
        <f t="shared" si="32"/>
        <v>0</v>
      </c>
      <c r="W76" s="10">
        <f t="shared" si="32"/>
        <v>32342.870235181334</v>
      </c>
      <c r="X76" s="10">
        <f t="shared" si="32"/>
        <v>0</v>
      </c>
      <c r="Y76" s="10">
        <f t="shared" si="32"/>
        <v>8568.1087065640695</v>
      </c>
      <c r="Z76" s="10">
        <f t="shared" si="32"/>
        <v>7697.9222934145791</v>
      </c>
      <c r="AA76" s="10">
        <f t="shared" si="32"/>
        <v>0</v>
      </c>
      <c r="AB76" s="10">
        <f t="shared" si="32"/>
        <v>63113.279302242132</v>
      </c>
      <c r="AC76" s="10">
        <f t="shared" si="32"/>
        <v>0</v>
      </c>
      <c r="AD76" s="10">
        <f t="shared" si="32"/>
        <v>3762.040289593866</v>
      </c>
      <c r="AE76" s="10">
        <f t="shared" si="32"/>
        <v>12604.895647447507</v>
      </c>
      <c r="AF76" s="10">
        <f t="shared" si="32"/>
        <v>0</v>
      </c>
      <c r="AG76" s="10">
        <f t="shared" si="32"/>
        <v>30579.103953109672</v>
      </c>
      <c r="AH76" s="10">
        <f t="shared" si="32"/>
        <v>1519.3241485886449</v>
      </c>
      <c r="AI76" s="10">
        <f t="shared" si="32"/>
        <v>196365.16041447135</v>
      </c>
      <c r="AJ76" s="10">
        <f t="shared" si="32"/>
        <v>4796.6482306847911</v>
      </c>
      <c r="AK76" s="10">
        <f t="shared" si="32"/>
        <v>0</v>
      </c>
      <c r="AL76" s="10">
        <f t="shared" si="32"/>
        <v>16842.631583372709</v>
      </c>
      <c r="AM76" s="10">
        <f t="shared" si="32"/>
        <v>0</v>
      </c>
      <c r="AN76" s="10">
        <f t="shared" si="32"/>
        <v>42757.770511925664</v>
      </c>
      <c r="AO76" s="10">
        <f t="shared" si="32"/>
        <v>1297.0212343928151</v>
      </c>
      <c r="AP76" s="12">
        <f t="shared" si="28"/>
        <v>458381.54281115165</v>
      </c>
      <c r="AQ76" s="15">
        <f t="shared" si="29"/>
        <v>0.86378702202290958</v>
      </c>
      <c r="AR76" s="15">
        <f t="shared" si="30"/>
        <v>0.13621297797709042</v>
      </c>
    </row>
    <row r="77" spans="1:44" x14ac:dyDescent="0.25">
      <c r="A77" s="9">
        <v>1840</v>
      </c>
      <c r="B77" s="10">
        <f t="shared" si="27"/>
        <v>0</v>
      </c>
      <c r="C77" s="10">
        <f t="shared" si="32"/>
        <v>3137.3554766709158</v>
      </c>
      <c r="D77" s="10">
        <f t="shared" si="32"/>
        <v>0</v>
      </c>
      <c r="E77" s="10">
        <f t="shared" si="32"/>
        <v>4733.7423366027842</v>
      </c>
      <c r="F77" s="10">
        <f t="shared" si="32"/>
        <v>0</v>
      </c>
      <c r="G77" s="10">
        <f t="shared" si="32"/>
        <v>0</v>
      </c>
      <c r="H77" s="10">
        <f t="shared" si="32"/>
        <v>12748.068209089521</v>
      </c>
      <c r="I77" s="10">
        <f t="shared" si="32"/>
        <v>0</v>
      </c>
      <c r="J77" s="10">
        <f t="shared" si="32"/>
        <v>3415.97012726814</v>
      </c>
      <c r="K77" s="10">
        <f t="shared" si="32"/>
        <v>861.89904747365995</v>
      </c>
      <c r="L77" s="10">
        <f t="shared" si="32"/>
        <v>0</v>
      </c>
      <c r="M77" s="10">
        <f t="shared" si="32"/>
        <v>0</v>
      </c>
      <c r="N77" s="10">
        <f t="shared" si="32"/>
        <v>0</v>
      </c>
      <c r="O77" s="10">
        <f t="shared" si="32"/>
        <v>0</v>
      </c>
      <c r="P77" s="10">
        <f t="shared" si="32"/>
        <v>0</v>
      </c>
      <c r="Q77" s="10">
        <f t="shared" si="32"/>
        <v>0</v>
      </c>
      <c r="R77" s="10">
        <f t="shared" si="32"/>
        <v>0</v>
      </c>
      <c r="S77" s="10">
        <f t="shared" si="32"/>
        <v>0</v>
      </c>
      <c r="T77" s="10">
        <f t="shared" si="32"/>
        <v>0</v>
      </c>
      <c r="U77" s="10">
        <f t="shared" si="32"/>
        <v>0</v>
      </c>
      <c r="V77" s="10">
        <f t="shared" si="32"/>
        <v>0</v>
      </c>
      <c r="W77" s="10">
        <f t="shared" si="32"/>
        <v>10290.913256648606</v>
      </c>
      <c r="X77" s="10">
        <f t="shared" si="32"/>
        <v>0</v>
      </c>
      <c r="Y77" s="10">
        <f t="shared" si="32"/>
        <v>46965.929206351204</v>
      </c>
      <c r="Z77" s="10">
        <f t="shared" si="32"/>
        <v>10520.493800999924</v>
      </c>
      <c r="AA77" s="10">
        <f t="shared" si="32"/>
        <v>0</v>
      </c>
      <c r="AB77" s="10">
        <f t="shared" si="32"/>
        <v>2044.1547952143201</v>
      </c>
      <c r="AC77" s="10">
        <f t="shared" si="32"/>
        <v>0</v>
      </c>
      <c r="AD77" s="10">
        <f t="shared" si="32"/>
        <v>9315.5283361371912</v>
      </c>
      <c r="AE77" s="10">
        <f t="shared" si="32"/>
        <v>869.30314809982804</v>
      </c>
      <c r="AF77" s="10">
        <f t="shared" si="32"/>
        <v>522.325830305664</v>
      </c>
      <c r="AG77" s="10">
        <f t="shared" si="32"/>
        <v>25898.628858245946</v>
      </c>
      <c r="AH77" s="10">
        <f t="shared" si="32"/>
        <v>0</v>
      </c>
      <c r="AI77" s="10">
        <f t="shared" si="32"/>
        <v>302248.33514776477</v>
      </c>
      <c r="AJ77" s="10">
        <f t="shared" si="32"/>
        <v>35790.375259724977</v>
      </c>
      <c r="AK77" s="10">
        <f t="shared" si="32"/>
        <v>0</v>
      </c>
      <c r="AL77" s="10">
        <f t="shared" si="32"/>
        <v>953.35650471921008</v>
      </c>
      <c r="AM77" s="10">
        <f t="shared" si="32"/>
        <v>0</v>
      </c>
      <c r="AN77" s="10">
        <f t="shared" si="32"/>
        <v>34740.688540939605</v>
      </c>
      <c r="AO77" s="10">
        <f t="shared" si="32"/>
        <v>1037.6169875142521</v>
      </c>
      <c r="AP77" s="12">
        <f t="shared" si="28"/>
        <v>506094.68486977054</v>
      </c>
      <c r="AQ77" s="15">
        <f t="shared" si="29"/>
        <v>0.89779862595880022</v>
      </c>
      <c r="AR77" s="15">
        <f t="shared" si="30"/>
        <v>0.10220137404119978</v>
      </c>
    </row>
    <row r="78" spans="1:44" x14ac:dyDescent="0.25">
      <c r="A78" s="9">
        <v>1850</v>
      </c>
      <c r="B78" s="10">
        <f>B$57*B26</f>
        <v>0</v>
      </c>
      <c r="C78" s="10">
        <f t="shared" ref="C78:AO78" si="33">C$57*C26</f>
        <v>0</v>
      </c>
      <c r="D78" s="10">
        <f t="shared" si="33"/>
        <v>0</v>
      </c>
      <c r="E78" s="10">
        <f t="shared" si="33"/>
        <v>0</v>
      </c>
      <c r="F78" s="10">
        <f t="shared" si="33"/>
        <v>0</v>
      </c>
      <c r="G78" s="10">
        <f t="shared" si="33"/>
        <v>0</v>
      </c>
      <c r="H78" s="10">
        <f t="shared" si="33"/>
        <v>1416.452023232169</v>
      </c>
      <c r="I78" s="10">
        <f t="shared" si="33"/>
        <v>71.725589966070302</v>
      </c>
      <c r="J78" s="10">
        <f t="shared" si="33"/>
        <v>341.597012726814</v>
      </c>
      <c r="K78" s="10">
        <f t="shared" si="33"/>
        <v>0</v>
      </c>
      <c r="L78" s="10">
        <f t="shared" si="33"/>
        <v>0</v>
      </c>
      <c r="M78" s="10">
        <f t="shared" si="33"/>
        <v>0</v>
      </c>
      <c r="N78" s="10">
        <f t="shared" si="33"/>
        <v>0</v>
      </c>
      <c r="O78" s="10">
        <f t="shared" si="33"/>
        <v>0</v>
      </c>
      <c r="P78" s="10">
        <f t="shared" si="33"/>
        <v>0</v>
      </c>
      <c r="Q78" s="10">
        <f t="shared" si="33"/>
        <v>0</v>
      </c>
      <c r="R78" s="10">
        <f t="shared" si="33"/>
        <v>0</v>
      </c>
      <c r="S78" s="10">
        <f t="shared" si="33"/>
        <v>0</v>
      </c>
      <c r="T78" s="10">
        <f t="shared" si="33"/>
        <v>0</v>
      </c>
      <c r="U78" s="10">
        <f t="shared" si="33"/>
        <v>0</v>
      </c>
      <c r="V78" s="10">
        <f t="shared" si="33"/>
        <v>748.19167153735498</v>
      </c>
      <c r="W78" s="10">
        <f t="shared" si="33"/>
        <v>21249.269205797336</v>
      </c>
      <c r="X78" s="10">
        <f t="shared" si="33"/>
        <v>0</v>
      </c>
      <c r="Y78" s="10">
        <f t="shared" si="33"/>
        <v>634.67471900474595</v>
      </c>
      <c r="Z78" s="10">
        <f t="shared" si="33"/>
        <v>1796.1818684634018</v>
      </c>
      <c r="AA78" s="10">
        <f t="shared" si="33"/>
        <v>0</v>
      </c>
      <c r="AB78" s="10">
        <f t="shared" si="33"/>
        <v>766.55804820537003</v>
      </c>
      <c r="AC78" s="10">
        <f t="shared" si="33"/>
        <v>0</v>
      </c>
      <c r="AD78" s="10">
        <f t="shared" si="33"/>
        <v>0</v>
      </c>
      <c r="AE78" s="10">
        <f t="shared" si="33"/>
        <v>217.32578702495701</v>
      </c>
      <c r="AF78" s="10">
        <f t="shared" si="33"/>
        <v>2350.4662363754878</v>
      </c>
      <c r="AG78" s="10">
        <f t="shared" si="33"/>
        <v>135663.67611406284</v>
      </c>
      <c r="AH78" s="10">
        <f t="shared" si="33"/>
        <v>0</v>
      </c>
      <c r="AI78" s="10">
        <f t="shared" si="33"/>
        <v>13091.010694298091</v>
      </c>
      <c r="AJ78" s="10">
        <f t="shared" si="33"/>
        <v>3689.7294082190701</v>
      </c>
      <c r="AK78" s="10">
        <f t="shared" si="33"/>
        <v>0</v>
      </c>
      <c r="AL78" s="10">
        <f t="shared" si="33"/>
        <v>11758.06355820359</v>
      </c>
      <c r="AM78" s="10">
        <f t="shared" si="33"/>
        <v>0</v>
      </c>
      <c r="AN78" s="10">
        <f t="shared" si="33"/>
        <v>1781.573771330236</v>
      </c>
      <c r="AO78" s="10">
        <f t="shared" si="33"/>
        <v>778.21274063568899</v>
      </c>
      <c r="AP78" s="12">
        <f t="shared" si="28"/>
        <v>196354.70844908323</v>
      </c>
      <c r="AQ78" s="15">
        <f t="shared" si="29"/>
        <v>0.81287462605807959</v>
      </c>
      <c r="AR78" s="15">
        <f t="shared" si="30"/>
        <v>0.18712537394192041</v>
      </c>
    </row>
    <row r="79" spans="1:44" x14ac:dyDescent="0.25">
      <c r="A79" s="9">
        <v>1860</v>
      </c>
      <c r="B79" s="10">
        <f>B$57*B27</f>
        <v>0</v>
      </c>
      <c r="C79" s="10">
        <f t="shared" ref="C79:AO79" si="34">C$57*C27</f>
        <v>0</v>
      </c>
      <c r="D79" s="10">
        <f t="shared" si="34"/>
        <v>0</v>
      </c>
      <c r="E79" s="10">
        <f t="shared" si="34"/>
        <v>0</v>
      </c>
      <c r="F79" s="10">
        <f t="shared" si="34"/>
        <v>0</v>
      </c>
      <c r="G79" s="10">
        <f t="shared" si="34"/>
        <v>0</v>
      </c>
      <c r="H79" s="10">
        <f t="shared" si="34"/>
        <v>0</v>
      </c>
      <c r="I79" s="10">
        <f t="shared" si="34"/>
        <v>0</v>
      </c>
      <c r="J79" s="10">
        <f t="shared" si="34"/>
        <v>0</v>
      </c>
      <c r="K79" s="10">
        <f t="shared" si="34"/>
        <v>0</v>
      </c>
      <c r="L79" s="10">
        <f t="shared" si="34"/>
        <v>0</v>
      </c>
      <c r="M79" s="10">
        <f t="shared" si="34"/>
        <v>0</v>
      </c>
      <c r="N79" s="10">
        <f t="shared" si="34"/>
        <v>0</v>
      </c>
      <c r="O79" s="10">
        <f t="shared" si="34"/>
        <v>0</v>
      </c>
      <c r="P79" s="10">
        <f t="shared" si="34"/>
        <v>0</v>
      </c>
      <c r="Q79" s="10">
        <f t="shared" si="34"/>
        <v>0</v>
      </c>
      <c r="R79" s="10">
        <f t="shared" si="34"/>
        <v>0</v>
      </c>
      <c r="S79" s="10">
        <f t="shared" si="34"/>
        <v>0</v>
      </c>
      <c r="T79" s="10">
        <f t="shared" si="34"/>
        <v>0</v>
      </c>
      <c r="U79" s="10">
        <f t="shared" si="34"/>
        <v>0</v>
      </c>
      <c r="V79" s="10">
        <f t="shared" si="34"/>
        <v>0</v>
      </c>
      <c r="W79" s="10">
        <f t="shared" si="34"/>
        <v>8209.944920421698</v>
      </c>
      <c r="X79" s="10">
        <f t="shared" si="34"/>
        <v>0</v>
      </c>
      <c r="Y79" s="10">
        <f t="shared" si="34"/>
        <v>0</v>
      </c>
      <c r="Z79" s="10">
        <f t="shared" si="34"/>
        <v>0</v>
      </c>
      <c r="AA79" s="10">
        <f t="shared" si="34"/>
        <v>0</v>
      </c>
      <c r="AB79" s="10">
        <f t="shared" si="34"/>
        <v>0</v>
      </c>
      <c r="AC79" s="10">
        <f t="shared" si="34"/>
        <v>0</v>
      </c>
      <c r="AD79" s="10">
        <f t="shared" si="34"/>
        <v>0</v>
      </c>
      <c r="AE79" s="10">
        <f t="shared" si="34"/>
        <v>0</v>
      </c>
      <c r="AF79" s="10">
        <f t="shared" si="34"/>
        <v>0</v>
      </c>
      <c r="AG79" s="10">
        <f t="shared" si="34"/>
        <v>38207.321028042184</v>
      </c>
      <c r="AH79" s="10">
        <f t="shared" si="34"/>
        <v>0</v>
      </c>
      <c r="AI79" s="10">
        <f t="shared" si="34"/>
        <v>0</v>
      </c>
      <c r="AJ79" s="10">
        <f t="shared" si="34"/>
        <v>13651.99881041056</v>
      </c>
      <c r="AK79" s="10">
        <f t="shared" si="34"/>
        <v>0</v>
      </c>
      <c r="AL79" s="10">
        <f t="shared" si="34"/>
        <v>0</v>
      </c>
      <c r="AM79" s="10">
        <f t="shared" si="34"/>
        <v>0</v>
      </c>
      <c r="AN79" s="10">
        <f t="shared" si="34"/>
        <v>0</v>
      </c>
      <c r="AO79" s="10">
        <f t="shared" si="34"/>
        <v>0</v>
      </c>
      <c r="AP79" s="12">
        <f t="shared" si="28"/>
        <v>60069.264758874444</v>
      </c>
      <c r="AQ79" s="15">
        <f t="shared" si="29"/>
        <v>0.83019605274700081</v>
      </c>
      <c r="AR79" s="15">
        <f t="shared" si="30"/>
        <v>0.16980394725299919</v>
      </c>
    </row>
    <row r="80" spans="1:44" ht="30" customHeight="1" x14ac:dyDescent="0.25">
      <c r="A80" s="13" t="s">
        <v>15</v>
      </c>
      <c r="B80" s="12">
        <f>SUM(B58:B79)</f>
        <v>80432.44191891636</v>
      </c>
      <c r="C80" s="12">
        <f t="shared" ref="C80:AO80" si="35">SUM(C58:C79)</f>
        <v>257428.27305947151</v>
      </c>
      <c r="D80" s="12">
        <f t="shared" si="35"/>
        <v>10698.479620903481</v>
      </c>
      <c r="E80" s="12">
        <f t="shared" si="35"/>
        <v>85054.66069315323</v>
      </c>
      <c r="F80" s="12">
        <f t="shared" si="35"/>
        <v>1838.0211560538401</v>
      </c>
      <c r="G80" s="12">
        <f t="shared" si="35"/>
        <v>36345.005121979782</v>
      </c>
      <c r="H80" s="12">
        <f t="shared" si="35"/>
        <v>268923.53412507899</v>
      </c>
      <c r="I80" s="12">
        <f t="shared" si="35"/>
        <v>502.07912976249213</v>
      </c>
      <c r="J80" s="12">
        <f t="shared" si="35"/>
        <v>5807.1492163558378</v>
      </c>
      <c r="K80" s="12">
        <f t="shared" si="35"/>
        <v>10773.738093420749</v>
      </c>
      <c r="L80" s="12">
        <f t="shared" si="35"/>
        <v>22790.367891144568</v>
      </c>
      <c r="M80" s="12">
        <f t="shared" si="35"/>
        <v>341375.95461971412</v>
      </c>
      <c r="N80" s="12">
        <f t="shared" si="35"/>
        <v>3172.6009048391043</v>
      </c>
      <c r="O80" s="12">
        <f t="shared" si="35"/>
        <v>4764.3909299263196</v>
      </c>
      <c r="P80" s="12">
        <f t="shared" si="35"/>
        <v>2280.6840351839373</v>
      </c>
      <c r="Q80" s="12">
        <f t="shared" si="35"/>
        <v>39369.010742899649</v>
      </c>
      <c r="R80" s="12">
        <f t="shared" si="35"/>
        <v>794305.65712343913</v>
      </c>
      <c r="S80" s="12">
        <f t="shared" si="35"/>
        <v>8172.8128064524499</v>
      </c>
      <c r="T80" s="12">
        <f t="shared" si="35"/>
        <v>33089.700141097957</v>
      </c>
      <c r="U80" s="12">
        <f t="shared" si="35"/>
        <v>1332.1400619649455</v>
      </c>
      <c r="V80" s="12">
        <f t="shared" si="35"/>
        <v>10724.080625368753</v>
      </c>
      <c r="W80" s="12">
        <f t="shared" si="35"/>
        <v>755703.66395256342</v>
      </c>
      <c r="X80" s="12">
        <f t="shared" si="35"/>
        <v>23378.737732411948</v>
      </c>
      <c r="Y80" s="12">
        <f t="shared" si="35"/>
        <v>1000564.6945109819</v>
      </c>
      <c r="Z80" s="12">
        <f t="shared" si="35"/>
        <v>42595.17002356067</v>
      </c>
      <c r="AA80" s="12">
        <f t="shared" si="35"/>
        <v>57512.294365346694</v>
      </c>
      <c r="AB80" s="12">
        <f t="shared" si="35"/>
        <v>1033064.729631437</v>
      </c>
      <c r="AC80" s="12">
        <f t="shared" si="35"/>
        <v>11666.926459435083</v>
      </c>
      <c r="AD80" s="12">
        <f t="shared" si="35"/>
        <v>94946.731118321361</v>
      </c>
      <c r="AE80" s="12">
        <f t="shared" si="35"/>
        <v>33902.822775893292</v>
      </c>
      <c r="AF80" s="12">
        <f t="shared" si="35"/>
        <v>83833.295764059076</v>
      </c>
      <c r="AG80" s="12">
        <f t="shared" si="35"/>
        <v>1233842.5902922433</v>
      </c>
      <c r="AH80" s="12">
        <f t="shared" si="35"/>
        <v>48922.237584554372</v>
      </c>
      <c r="AI80" s="12">
        <f t="shared" si="35"/>
        <v>2440703.4350339882</v>
      </c>
      <c r="AJ80" s="12">
        <f t="shared" si="35"/>
        <v>62356.42699890228</v>
      </c>
      <c r="AK80" s="12">
        <f t="shared" si="35"/>
        <v>7452.3889691646764</v>
      </c>
      <c r="AL80" s="12">
        <f t="shared" si="35"/>
        <v>105504.78652225925</v>
      </c>
      <c r="AM80" s="12">
        <f t="shared" si="35"/>
        <v>16643.023145710406</v>
      </c>
      <c r="AN80" s="12">
        <f t="shared" si="35"/>
        <v>294405.06571232149</v>
      </c>
      <c r="AO80" s="12">
        <f t="shared" si="35"/>
        <v>11673.191109535335</v>
      </c>
      <c r="AP80" s="11">
        <f>SUM(B80:AO80)</f>
        <v>9377852.9937198181</v>
      </c>
      <c r="AQ80" s="15">
        <f t="shared" si="29"/>
        <v>0.86800987044129452</v>
      </c>
      <c r="AR80" s="15">
        <f t="shared" si="30"/>
        <v>0.13199012955870548</v>
      </c>
    </row>
  </sheetData>
  <mergeCells count="1">
    <mergeCell ref="B1: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C595-F7CC-4D1F-8ADD-CF6BC863585E}">
  <dimension ref="A5:AM80"/>
  <sheetViews>
    <sheetView showGridLines="0" topLeftCell="O22" workbookViewId="0">
      <selection activeCell="U49" sqref="U49"/>
    </sheetView>
  </sheetViews>
  <sheetFormatPr defaultRowHeight="15" x14ac:dyDescent="0.25"/>
  <cols>
    <col min="1" max="1" width="21.140625" customWidth="1"/>
    <col min="12" max="12" width="11.28515625" customWidth="1"/>
    <col min="25" max="25" width="10.5703125" customWidth="1"/>
    <col min="26" max="26" width="11.140625" customWidth="1"/>
    <col min="27" max="27" width="29.28515625" customWidth="1"/>
    <col min="28" max="34" width="6.7109375" customWidth="1"/>
    <col min="35" max="35" width="7.85546875" customWidth="1"/>
    <col min="36" max="36" width="11.7109375" customWidth="1"/>
    <col min="37" max="37" width="11.28515625" customWidth="1"/>
    <col min="38" max="38" width="11.7109375" customWidth="1"/>
    <col min="39" max="39" width="10.7109375" customWidth="1"/>
  </cols>
  <sheetData>
    <row r="5" spans="1:26" x14ac:dyDescent="0.25">
      <c r="A5" s="9"/>
      <c r="B5" s="9">
        <v>12</v>
      </c>
      <c r="C5" s="9">
        <v>22</v>
      </c>
      <c r="D5" s="9">
        <v>32</v>
      </c>
      <c r="E5" s="9">
        <v>42</v>
      </c>
      <c r="F5" s="9">
        <v>52</v>
      </c>
      <c r="G5" s="9">
        <v>54</v>
      </c>
      <c r="H5" s="9">
        <v>62</v>
      </c>
      <c r="I5" s="9">
        <v>72</v>
      </c>
      <c r="J5" s="9">
        <v>74</v>
      </c>
    </row>
    <row r="6" spans="1:26" x14ac:dyDescent="0.25">
      <c r="A6" s="9">
        <v>1650</v>
      </c>
      <c r="B6" s="10">
        <v>6</v>
      </c>
      <c r="C6" s="10">
        <v>2</v>
      </c>
      <c r="D6" s="10">
        <v>0</v>
      </c>
      <c r="E6" s="10">
        <v>2</v>
      </c>
      <c r="F6" s="10">
        <v>18</v>
      </c>
      <c r="G6" s="10">
        <v>0</v>
      </c>
      <c r="H6" s="10">
        <v>36</v>
      </c>
      <c r="I6" s="10">
        <v>12</v>
      </c>
      <c r="J6" s="10">
        <v>7</v>
      </c>
    </row>
    <row r="7" spans="1:26" x14ac:dyDescent="0.25">
      <c r="A7" s="9">
        <v>1660</v>
      </c>
      <c r="B7" s="10">
        <v>18</v>
      </c>
      <c r="C7" s="10">
        <v>2</v>
      </c>
      <c r="D7" s="10">
        <v>0</v>
      </c>
      <c r="E7" s="10">
        <v>40</v>
      </c>
      <c r="F7" s="10">
        <v>80</v>
      </c>
      <c r="G7" s="10">
        <v>0</v>
      </c>
      <c r="H7" s="10">
        <v>76</v>
      </c>
      <c r="I7" s="10">
        <v>43</v>
      </c>
      <c r="J7" s="10">
        <v>5</v>
      </c>
    </row>
    <row r="8" spans="1:26" x14ac:dyDescent="0.25">
      <c r="A8" s="9">
        <v>1670</v>
      </c>
      <c r="B8" s="10">
        <v>24</v>
      </c>
      <c r="C8" s="10">
        <v>0</v>
      </c>
      <c r="D8" s="10">
        <v>2</v>
      </c>
      <c r="E8" s="10">
        <v>66</v>
      </c>
      <c r="F8" s="10">
        <v>57</v>
      </c>
      <c r="G8" s="10">
        <v>5</v>
      </c>
      <c r="H8" s="10">
        <v>79</v>
      </c>
      <c r="I8" s="10">
        <v>56</v>
      </c>
      <c r="J8" s="10">
        <v>10</v>
      </c>
    </row>
    <row r="9" spans="1:26" x14ac:dyDescent="0.25">
      <c r="A9" s="9">
        <v>1680</v>
      </c>
      <c r="B9" s="10">
        <v>69</v>
      </c>
      <c r="C9" s="10">
        <v>10</v>
      </c>
      <c r="D9" s="10">
        <v>2</v>
      </c>
      <c r="E9" s="10">
        <v>55</v>
      </c>
      <c r="F9" s="10">
        <v>153</v>
      </c>
      <c r="G9" s="10">
        <v>48</v>
      </c>
      <c r="H9" s="10">
        <v>72</v>
      </c>
      <c r="I9" s="10">
        <v>98</v>
      </c>
      <c r="J9" s="10">
        <v>8</v>
      </c>
    </row>
    <row r="10" spans="1:26" x14ac:dyDescent="0.25">
      <c r="A10" s="9">
        <v>1690</v>
      </c>
      <c r="B10" s="10">
        <v>66</v>
      </c>
      <c r="C10" s="10">
        <v>17</v>
      </c>
      <c r="D10" s="10">
        <v>1</v>
      </c>
      <c r="E10" s="10">
        <v>104</v>
      </c>
      <c r="F10" s="10">
        <v>96</v>
      </c>
      <c r="G10" s="10">
        <v>170</v>
      </c>
      <c r="H10" s="10">
        <v>36</v>
      </c>
      <c r="I10" s="10">
        <v>64</v>
      </c>
      <c r="J10" s="10">
        <v>87</v>
      </c>
      <c r="K10" t="s">
        <v>0</v>
      </c>
      <c r="L10" t="s">
        <v>9</v>
      </c>
      <c r="M10" t="s">
        <v>7</v>
      </c>
      <c r="P10" s="9">
        <v>12</v>
      </c>
      <c r="Q10" s="9">
        <v>22</v>
      </c>
      <c r="R10" s="9">
        <v>32</v>
      </c>
      <c r="S10" s="9">
        <v>42</v>
      </c>
      <c r="T10" s="9">
        <v>52</v>
      </c>
      <c r="U10" s="9">
        <v>54</v>
      </c>
      <c r="V10" s="9">
        <v>62</v>
      </c>
      <c r="W10" s="9">
        <v>72</v>
      </c>
      <c r="X10" s="9">
        <v>74</v>
      </c>
      <c r="Y10" t="s">
        <v>72</v>
      </c>
      <c r="Z10" t="s">
        <v>0</v>
      </c>
    </row>
    <row r="11" spans="1:26" x14ac:dyDescent="0.25">
      <c r="A11" s="9">
        <v>1700</v>
      </c>
      <c r="B11" s="10">
        <v>45</v>
      </c>
      <c r="C11" s="10">
        <v>13</v>
      </c>
      <c r="D11" s="10">
        <v>16</v>
      </c>
      <c r="E11" s="10">
        <v>287</v>
      </c>
      <c r="F11" s="10">
        <v>153</v>
      </c>
      <c r="G11" s="10">
        <v>281</v>
      </c>
      <c r="H11" s="10">
        <v>43</v>
      </c>
      <c r="I11" s="10">
        <v>69</v>
      </c>
      <c r="J11" s="10">
        <v>20</v>
      </c>
      <c r="K11" s="23">
        <v>1086</v>
      </c>
      <c r="L11" s="24">
        <v>330266.46605025273</v>
      </c>
      <c r="M11" s="24">
        <v>285225.72053675452</v>
      </c>
      <c r="O11" t="s">
        <v>60</v>
      </c>
      <c r="P11" s="10">
        <f t="shared" ref="P11:Y11" si="0">B11+B12+B13</f>
        <v>227</v>
      </c>
      <c r="Q11" s="10">
        <f t="shared" si="0"/>
        <v>56</v>
      </c>
      <c r="R11" s="10">
        <f t="shared" si="0"/>
        <v>53</v>
      </c>
      <c r="S11" s="10">
        <f t="shared" si="0"/>
        <v>829</v>
      </c>
      <c r="T11" s="10">
        <f t="shared" si="0"/>
        <v>757</v>
      </c>
      <c r="U11" s="10">
        <f t="shared" si="0"/>
        <v>857</v>
      </c>
      <c r="V11" s="10">
        <f t="shared" si="0"/>
        <v>176</v>
      </c>
      <c r="W11" s="10">
        <f t="shared" si="0"/>
        <v>257</v>
      </c>
      <c r="X11" s="10">
        <f t="shared" si="0"/>
        <v>281</v>
      </c>
      <c r="Y11" s="10">
        <f t="shared" si="0"/>
        <v>4234</v>
      </c>
      <c r="Z11" s="10">
        <f>SUM(P11:X11)</f>
        <v>3493</v>
      </c>
    </row>
    <row r="12" spans="1:26" x14ac:dyDescent="0.25">
      <c r="A12" s="9">
        <v>1710</v>
      </c>
      <c r="B12" s="10">
        <v>86</v>
      </c>
      <c r="C12" s="10">
        <v>18</v>
      </c>
      <c r="D12" s="10">
        <v>18</v>
      </c>
      <c r="E12" s="10">
        <v>278</v>
      </c>
      <c r="F12" s="10">
        <v>265</v>
      </c>
      <c r="G12" s="10">
        <v>255</v>
      </c>
      <c r="H12" s="10">
        <v>74</v>
      </c>
      <c r="I12" s="10">
        <v>59</v>
      </c>
      <c r="J12" s="10">
        <v>60</v>
      </c>
      <c r="K12" s="23">
        <v>1371</v>
      </c>
      <c r="L12" s="24">
        <v>414688.00720876793</v>
      </c>
      <c r="M12" s="24">
        <v>353333.72238208435</v>
      </c>
      <c r="O12" t="s">
        <v>61</v>
      </c>
      <c r="P12" s="10">
        <f t="shared" ref="P12:Y12" si="1">B14+B15+B16</f>
        <v>321</v>
      </c>
      <c r="Q12" s="10">
        <f t="shared" si="1"/>
        <v>116</v>
      </c>
      <c r="R12" s="10">
        <f t="shared" si="1"/>
        <v>393</v>
      </c>
      <c r="S12" s="10">
        <f t="shared" si="1"/>
        <v>913</v>
      </c>
      <c r="T12" s="10">
        <f t="shared" si="1"/>
        <v>507</v>
      </c>
      <c r="U12" s="10">
        <f t="shared" si="1"/>
        <v>555</v>
      </c>
      <c r="V12" s="10">
        <f t="shared" si="1"/>
        <v>616</v>
      </c>
      <c r="W12" s="10">
        <f t="shared" si="1"/>
        <v>715</v>
      </c>
      <c r="X12" s="10">
        <f t="shared" si="1"/>
        <v>792</v>
      </c>
      <c r="Y12" s="10">
        <f t="shared" si="1"/>
        <v>5722</v>
      </c>
      <c r="Z12" s="10">
        <f t="shared" ref="Z12:Z17" si="2">SUM(P12:X12)</f>
        <v>4928</v>
      </c>
    </row>
    <row r="13" spans="1:26" x14ac:dyDescent="0.25">
      <c r="A13" s="9">
        <v>1720</v>
      </c>
      <c r="B13" s="10">
        <v>96</v>
      </c>
      <c r="C13" s="10">
        <v>25</v>
      </c>
      <c r="D13" s="10">
        <v>19</v>
      </c>
      <c r="E13" s="10">
        <v>264</v>
      </c>
      <c r="F13" s="10">
        <v>339</v>
      </c>
      <c r="G13" s="10">
        <v>321</v>
      </c>
      <c r="H13" s="10">
        <v>59</v>
      </c>
      <c r="I13" s="10">
        <v>129</v>
      </c>
      <c r="J13" s="10">
        <v>201</v>
      </c>
      <c r="K13" s="23">
        <v>1777</v>
      </c>
      <c r="L13" s="24">
        <v>546370.49914587592</v>
      </c>
      <c r="M13" s="24">
        <v>474033.17528409761</v>
      </c>
      <c r="O13" t="s">
        <v>62</v>
      </c>
      <c r="P13" s="10">
        <f t="shared" ref="P13:Y13" si="3">B17+B18+B19</f>
        <v>519</v>
      </c>
      <c r="Q13" s="10">
        <f t="shared" si="3"/>
        <v>459</v>
      </c>
      <c r="R13" s="10">
        <f t="shared" si="3"/>
        <v>878</v>
      </c>
      <c r="S13" s="10">
        <f t="shared" si="3"/>
        <v>940</v>
      </c>
      <c r="T13" s="10">
        <f t="shared" si="3"/>
        <v>455</v>
      </c>
      <c r="U13" s="10">
        <f t="shared" si="3"/>
        <v>553</v>
      </c>
      <c r="V13" s="10">
        <f t="shared" si="3"/>
        <v>1252</v>
      </c>
      <c r="W13" s="10">
        <f t="shared" si="3"/>
        <v>1030</v>
      </c>
      <c r="X13" s="10">
        <f t="shared" si="3"/>
        <v>875</v>
      </c>
      <c r="Y13" s="10">
        <f t="shared" si="3"/>
        <v>7855</v>
      </c>
      <c r="Z13" s="10">
        <f t="shared" si="2"/>
        <v>6961</v>
      </c>
    </row>
    <row r="14" spans="1:26" x14ac:dyDescent="0.25">
      <c r="A14" s="9">
        <v>1730</v>
      </c>
      <c r="B14" s="10">
        <v>73</v>
      </c>
      <c r="C14" s="10">
        <v>13</v>
      </c>
      <c r="D14" s="10">
        <v>60</v>
      </c>
      <c r="E14" s="10">
        <v>333</v>
      </c>
      <c r="F14" s="10">
        <v>235</v>
      </c>
      <c r="G14" s="10">
        <v>182</v>
      </c>
      <c r="H14" s="10">
        <v>108</v>
      </c>
      <c r="I14" s="10">
        <v>253</v>
      </c>
      <c r="J14" s="10">
        <v>186</v>
      </c>
      <c r="K14" s="23">
        <v>1789</v>
      </c>
      <c r="L14" s="24">
        <v>551579.42100994557</v>
      </c>
      <c r="M14" s="24">
        <v>476060.48697453213</v>
      </c>
      <c r="O14" t="s">
        <v>63</v>
      </c>
      <c r="P14" s="10">
        <f t="shared" ref="P14:Y14" si="4">B20+B22+B21</f>
        <v>237</v>
      </c>
      <c r="Q14" s="10">
        <f t="shared" si="4"/>
        <v>304</v>
      </c>
      <c r="R14" s="10">
        <f t="shared" si="4"/>
        <v>257</v>
      </c>
      <c r="S14" s="10">
        <f t="shared" si="4"/>
        <v>602</v>
      </c>
      <c r="T14" s="10">
        <f t="shared" si="4"/>
        <v>169</v>
      </c>
      <c r="U14" s="10">
        <f t="shared" si="4"/>
        <v>724</v>
      </c>
      <c r="V14" s="10">
        <f t="shared" si="4"/>
        <v>1078</v>
      </c>
      <c r="W14" s="10">
        <f t="shared" si="4"/>
        <v>925</v>
      </c>
      <c r="X14" s="10">
        <f t="shared" si="4"/>
        <v>1819</v>
      </c>
      <c r="Y14" s="10">
        <f t="shared" si="4"/>
        <v>7655</v>
      </c>
      <c r="Z14" s="10">
        <f t="shared" si="2"/>
        <v>6115</v>
      </c>
    </row>
    <row r="15" spans="1:26" x14ac:dyDescent="0.25">
      <c r="A15" s="9">
        <v>1740</v>
      </c>
      <c r="B15" s="10">
        <v>62</v>
      </c>
      <c r="C15" s="10">
        <v>26</v>
      </c>
      <c r="D15" s="10">
        <v>126</v>
      </c>
      <c r="E15" s="10">
        <v>240</v>
      </c>
      <c r="F15" s="10">
        <v>139</v>
      </c>
      <c r="G15" s="10">
        <v>156</v>
      </c>
      <c r="H15" s="10">
        <v>223</v>
      </c>
      <c r="I15" s="10">
        <v>254</v>
      </c>
      <c r="J15" s="10">
        <v>349</v>
      </c>
      <c r="K15" s="23">
        <v>1728</v>
      </c>
      <c r="L15" s="24">
        <v>555431.647279097</v>
      </c>
      <c r="M15" s="24">
        <v>484992.35643452784</v>
      </c>
      <c r="O15" t="s">
        <v>64</v>
      </c>
      <c r="P15" s="10">
        <f t="shared" ref="P15:Y15" si="5">B23+B24+B25</f>
        <v>72</v>
      </c>
      <c r="Q15" s="10">
        <f t="shared" si="5"/>
        <v>356</v>
      </c>
      <c r="R15" s="10">
        <f t="shared" si="5"/>
        <v>47</v>
      </c>
      <c r="S15" s="10">
        <f t="shared" si="5"/>
        <v>10</v>
      </c>
      <c r="T15" s="10">
        <f t="shared" si="5"/>
        <v>178</v>
      </c>
      <c r="U15" s="10">
        <f t="shared" si="5"/>
        <v>239</v>
      </c>
      <c r="V15" s="10">
        <f t="shared" si="5"/>
        <v>619</v>
      </c>
      <c r="W15" s="10">
        <f t="shared" si="5"/>
        <v>197</v>
      </c>
      <c r="X15" s="10">
        <f t="shared" si="5"/>
        <v>2421</v>
      </c>
      <c r="Y15" s="10">
        <f t="shared" si="5"/>
        <v>5220</v>
      </c>
      <c r="Z15" s="10">
        <f t="shared" si="2"/>
        <v>4139</v>
      </c>
    </row>
    <row r="16" spans="1:26" x14ac:dyDescent="0.25">
      <c r="A16" s="9">
        <v>1750</v>
      </c>
      <c r="B16" s="10">
        <v>186</v>
      </c>
      <c r="C16" s="10">
        <v>77</v>
      </c>
      <c r="D16" s="10">
        <v>207</v>
      </c>
      <c r="E16" s="10">
        <v>340</v>
      </c>
      <c r="F16" s="10">
        <v>133</v>
      </c>
      <c r="G16" s="10">
        <v>217</v>
      </c>
      <c r="H16" s="10">
        <v>285</v>
      </c>
      <c r="I16" s="10">
        <v>208</v>
      </c>
      <c r="J16" s="10">
        <v>257</v>
      </c>
      <c r="K16" s="23">
        <v>2205</v>
      </c>
      <c r="L16" s="24">
        <v>644396.47566207405</v>
      </c>
      <c r="M16" s="24">
        <v>560912.22742865968</v>
      </c>
      <c r="O16" t="s">
        <v>65</v>
      </c>
      <c r="P16" s="10">
        <f t="shared" ref="P16:Y16" si="6">B26+B27</f>
        <v>0</v>
      </c>
      <c r="Q16" s="10">
        <f t="shared" si="6"/>
        <v>7</v>
      </c>
      <c r="R16" s="10">
        <f t="shared" si="6"/>
        <v>0</v>
      </c>
      <c r="S16" s="10">
        <f t="shared" si="6"/>
        <v>0</v>
      </c>
      <c r="T16" s="10">
        <f t="shared" si="6"/>
        <v>61</v>
      </c>
      <c r="U16" s="10">
        <f t="shared" si="6"/>
        <v>2</v>
      </c>
      <c r="V16" s="10">
        <f t="shared" si="6"/>
        <v>3</v>
      </c>
      <c r="W16" s="10">
        <f t="shared" si="6"/>
        <v>314</v>
      </c>
      <c r="X16" s="10">
        <f t="shared" si="6"/>
        <v>34</v>
      </c>
      <c r="Y16" s="10">
        <f t="shared" si="6"/>
        <v>534</v>
      </c>
      <c r="Z16" s="10">
        <f t="shared" si="2"/>
        <v>421</v>
      </c>
    </row>
    <row r="17" spans="1:39" x14ac:dyDescent="0.25">
      <c r="A17" s="9">
        <v>1760</v>
      </c>
      <c r="B17" s="10">
        <v>224</v>
      </c>
      <c r="C17" s="10">
        <v>184</v>
      </c>
      <c r="D17" s="10">
        <v>364</v>
      </c>
      <c r="E17" s="10">
        <v>339</v>
      </c>
      <c r="F17" s="10">
        <v>134</v>
      </c>
      <c r="G17" s="10">
        <v>204</v>
      </c>
      <c r="H17" s="10">
        <v>457</v>
      </c>
      <c r="I17" s="10">
        <v>372</v>
      </c>
      <c r="J17" s="10">
        <v>299</v>
      </c>
      <c r="K17" s="23">
        <v>2929</v>
      </c>
      <c r="L17" s="24">
        <v>844432.60131051345</v>
      </c>
      <c r="M17" s="24">
        <v>736128.44979796128</v>
      </c>
      <c r="O17" t="s">
        <v>0</v>
      </c>
      <c r="P17" s="10">
        <f>SUM(P11:P16)</f>
        <v>1376</v>
      </c>
      <c r="Q17" s="10">
        <f t="shared" ref="Q17:Y17" si="7">SUM(Q11:Q16)</f>
        <v>1298</v>
      </c>
      <c r="R17" s="10">
        <f t="shared" si="7"/>
        <v>1628</v>
      </c>
      <c r="S17" s="10">
        <f t="shared" si="7"/>
        <v>3294</v>
      </c>
      <c r="T17" s="10">
        <f t="shared" si="7"/>
        <v>2127</v>
      </c>
      <c r="U17" s="10">
        <f t="shared" si="7"/>
        <v>2930</v>
      </c>
      <c r="V17" s="10">
        <f t="shared" si="7"/>
        <v>3744</v>
      </c>
      <c r="W17" s="10">
        <f t="shared" si="7"/>
        <v>3438</v>
      </c>
      <c r="X17" s="10">
        <f t="shared" si="7"/>
        <v>6222</v>
      </c>
      <c r="Y17" s="10">
        <f t="shared" si="7"/>
        <v>31220</v>
      </c>
      <c r="Z17" s="10">
        <f t="shared" si="2"/>
        <v>26057</v>
      </c>
    </row>
    <row r="18" spans="1:39" x14ac:dyDescent="0.25">
      <c r="A18" s="9">
        <v>1770</v>
      </c>
      <c r="B18" s="10">
        <v>168</v>
      </c>
      <c r="C18" s="10">
        <v>142</v>
      </c>
      <c r="D18" s="10">
        <v>289</v>
      </c>
      <c r="E18" s="10">
        <v>327</v>
      </c>
      <c r="F18" s="10">
        <v>170</v>
      </c>
      <c r="G18" s="10">
        <v>151</v>
      </c>
      <c r="H18" s="10">
        <v>374</v>
      </c>
      <c r="I18" s="10">
        <v>294</v>
      </c>
      <c r="J18" s="10">
        <v>247</v>
      </c>
      <c r="K18" s="23">
        <v>2432</v>
      </c>
      <c r="L18" s="24">
        <v>705597.61844350176</v>
      </c>
      <c r="M18" s="24">
        <v>613526.26291576319</v>
      </c>
      <c r="O18" t="s">
        <v>9</v>
      </c>
      <c r="P18" s="10">
        <v>193.02847289904199</v>
      </c>
      <c r="Q18" s="10">
        <v>222.445822496299</v>
      </c>
      <c r="R18" s="10">
        <v>241.62859686785399</v>
      </c>
      <c r="S18" s="10">
        <v>257.32998390992498</v>
      </c>
      <c r="T18" s="10" t="s">
        <v>66</v>
      </c>
      <c r="U18" s="10">
        <v>338.31198690928198</v>
      </c>
      <c r="V18" s="10">
        <v>311.904533168581</v>
      </c>
      <c r="W18" s="10" t="s">
        <v>67</v>
      </c>
      <c r="X18" s="10">
        <v>423.78136581389998</v>
      </c>
    </row>
    <row r="19" spans="1:39" x14ac:dyDescent="0.25">
      <c r="A19" s="9">
        <v>1780</v>
      </c>
      <c r="B19" s="10">
        <v>127</v>
      </c>
      <c r="C19" s="10">
        <v>133</v>
      </c>
      <c r="D19" s="10">
        <v>225</v>
      </c>
      <c r="E19" s="10">
        <v>274</v>
      </c>
      <c r="F19" s="10">
        <v>151</v>
      </c>
      <c r="G19" s="10">
        <v>198</v>
      </c>
      <c r="H19" s="10">
        <v>421</v>
      </c>
      <c r="I19" s="10">
        <v>364</v>
      </c>
      <c r="J19" s="10">
        <v>329</v>
      </c>
      <c r="K19" s="23">
        <v>2494</v>
      </c>
      <c r="L19" s="24">
        <v>775873.9092041835</v>
      </c>
      <c r="M19" s="24">
        <v>670162.49823242717</v>
      </c>
      <c r="O19" t="s">
        <v>70</v>
      </c>
      <c r="P19" s="10">
        <f t="shared" ref="P19:X19" si="8">SUM(B37:B53)</f>
        <v>265607.17870908178</v>
      </c>
      <c r="Q19" s="10">
        <f t="shared" si="8"/>
        <v>288734.67760019604</v>
      </c>
      <c r="R19" s="10">
        <f t="shared" si="8"/>
        <v>393371.35570086632</v>
      </c>
      <c r="S19" s="10">
        <f t="shared" si="8"/>
        <v>847644.96699929284</v>
      </c>
      <c r="T19" s="10">
        <f t="shared" si="8"/>
        <v>776307.22010234697</v>
      </c>
      <c r="U19" s="10">
        <f t="shared" si="8"/>
        <v>991254.12164419633</v>
      </c>
      <c r="V19" s="10">
        <f t="shared" si="8"/>
        <v>1167770.5721831673</v>
      </c>
      <c r="W19" s="10">
        <f t="shared" si="8"/>
        <v>1315409.9834353619</v>
      </c>
      <c r="X19" s="10">
        <f t="shared" si="8"/>
        <v>2636767.6580940858</v>
      </c>
      <c r="Y19" s="10">
        <f>SUM(L11:L27)</f>
        <v>10127456.964791127</v>
      </c>
      <c r="Z19" s="10">
        <f>SUM(P19:X19)</f>
        <v>8682867.7344685942</v>
      </c>
    </row>
    <row r="20" spans="1:39" x14ac:dyDescent="0.25">
      <c r="A20" s="9">
        <v>1790</v>
      </c>
      <c r="B20" s="10">
        <v>71</v>
      </c>
      <c r="C20" s="10">
        <v>165</v>
      </c>
      <c r="D20" s="10">
        <v>127</v>
      </c>
      <c r="E20" s="10">
        <v>368</v>
      </c>
      <c r="F20" s="10">
        <v>107</v>
      </c>
      <c r="G20" s="10">
        <v>262</v>
      </c>
      <c r="H20" s="10">
        <v>503</v>
      </c>
      <c r="I20" s="10">
        <v>474</v>
      </c>
      <c r="J20" s="10">
        <v>501</v>
      </c>
      <c r="K20" s="23">
        <v>2864</v>
      </c>
      <c r="L20" s="24">
        <v>904733.17642489518</v>
      </c>
      <c r="M20" s="24">
        <v>791060.64271775552</v>
      </c>
      <c r="O20" t="s">
        <v>7</v>
      </c>
      <c r="P20" s="10">
        <v>165.12397245636399</v>
      </c>
      <c r="Q20" s="10">
        <v>202.350289033167</v>
      </c>
      <c r="R20" s="10">
        <v>209.048349430321</v>
      </c>
      <c r="S20" s="10">
        <v>223.05691017226599</v>
      </c>
      <c r="T20" s="10" t="s">
        <v>68</v>
      </c>
      <c r="U20" s="10">
        <v>317.33735950237298</v>
      </c>
      <c r="V20" s="10">
        <v>255.51934940179001</v>
      </c>
      <c r="W20" s="10" t="s">
        <v>69</v>
      </c>
      <c r="X20" s="10">
        <v>385.02972630288502</v>
      </c>
      <c r="Z20" s="10"/>
    </row>
    <row r="21" spans="1:39" x14ac:dyDescent="0.25">
      <c r="A21" s="9">
        <v>1800</v>
      </c>
      <c r="B21" s="10">
        <v>75</v>
      </c>
      <c r="C21" s="10">
        <v>98</v>
      </c>
      <c r="D21" s="10">
        <v>118</v>
      </c>
      <c r="E21" s="10">
        <v>234</v>
      </c>
      <c r="F21" s="10">
        <v>60</v>
      </c>
      <c r="G21" s="10">
        <v>260</v>
      </c>
      <c r="H21" s="10">
        <v>375</v>
      </c>
      <c r="I21" s="10">
        <v>257</v>
      </c>
      <c r="J21" s="10">
        <v>470</v>
      </c>
      <c r="K21" s="23">
        <v>2736</v>
      </c>
      <c r="L21" s="24">
        <v>843222.47399006074</v>
      </c>
      <c r="M21" s="24">
        <v>729160.72861146391</v>
      </c>
      <c r="O21" t="s">
        <v>71</v>
      </c>
      <c r="P21" s="10">
        <f t="shared" ref="P21:X21" si="9">SUM(B63:B79)</f>
        <v>227210.58609995685</v>
      </c>
      <c r="Q21" s="10">
        <f t="shared" si="9"/>
        <v>262650.67516505078</v>
      </c>
      <c r="R21" s="10">
        <f t="shared" si="9"/>
        <v>340330.71287256252</v>
      </c>
      <c r="S21" s="10">
        <f t="shared" si="9"/>
        <v>734749.46210744418</v>
      </c>
      <c r="T21" s="10">
        <f t="shared" si="9"/>
        <v>636917.12236153381</v>
      </c>
      <c r="U21" s="10">
        <f t="shared" si="9"/>
        <v>929798.46334195265</v>
      </c>
      <c r="V21" s="10">
        <f t="shared" si="9"/>
        <v>956664.4441603017</v>
      </c>
      <c r="W21" s="10">
        <f t="shared" si="9"/>
        <v>1148657.9435657235</v>
      </c>
      <c r="X21" s="10">
        <f t="shared" si="9"/>
        <v>2395654.9570565503</v>
      </c>
      <c r="Y21" s="10">
        <f>SUM(M11:M27)</f>
        <v>8809439.1358786467</v>
      </c>
      <c r="Z21" s="10">
        <f t="shared" ref="Z21" si="10">SUM(P21:X21)</f>
        <v>7632634.3667310765</v>
      </c>
    </row>
    <row r="22" spans="1:39" x14ac:dyDescent="0.25">
      <c r="A22" s="9">
        <v>1810</v>
      </c>
      <c r="B22" s="10">
        <v>91</v>
      </c>
      <c r="C22" s="10">
        <v>41</v>
      </c>
      <c r="D22" s="10">
        <v>12</v>
      </c>
      <c r="E22" s="10">
        <v>0</v>
      </c>
      <c r="F22" s="10">
        <v>2</v>
      </c>
      <c r="G22" s="10">
        <v>202</v>
      </c>
      <c r="H22" s="10">
        <v>200</v>
      </c>
      <c r="I22" s="10">
        <v>194</v>
      </c>
      <c r="J22" s="10">
        <v>848</v>
      </c>
      <c r="K22" s="23">
        <v>2055</v>
      </c>
      <c r="L22" s="24">
        <v>744917.95504907367</v>
      </c>
      <c r="M22" s="24">
        <v>658577.14750405587</v>
      </c>
    </row>
    <row r="23" spans="1:39" x14ac:dyDescent="0.25">
      <c r="A23" s="9">
        <v>1820</v>
      </c>
      <c r="B23" s="10">
        <v>33</v>
      </c>
      <c r="C23" s="10">
        <v>169</v>
      </c>
      <c r="D23" s="10">
        <v>34</v>
      </c>
      <c r="E23" s="10">
        <v>3</v>
      </c>
      <c r="F23" s="10">
        <v>33</v>
      </c>
      <c r="G23" s="10">
        <v>64</v>
      </c>
      <c r="H23" s="10">
        <v>364</v>
      </c>
      <c r="I23" s="10">
        <v>16</v>
      </c>
      <c r="J23" s="10">
        <v>1126</v>
      </c>
      <c r="K23" s="23">
        <v>2290</v>
      </c>
      <c r="L23" s="24">
        <v>857663.99951190688</v>
      </c>
      <c r="M23" s="24">
        <v>755365.5161696854</v>
      </c>
    </row>
    <row r="24" spans="1:39" x14ac:dyDescent="0.25">
      <c r="A24" s="9">
        <v>1830</v>
      </c>
      <c r="B24" s="10">
        <v>20</v>
      </c>
      <c r="C24" s="10">
        <v>124</v>
      </c>
      <c r="D24" s="10">
        <v>13</v>
      </c>
      <c r="E24" s="10">
        <v>7</v>
      </c>
      <c r="F24" s="10">
        <v>110</v>
      </c>
      <c r="G24" s="10">
        <v>27</v>
      </c>
      <c r="H24" s="10">
        <v>247</v>
      </c>
      <c r="I24" s="10">
        <v>98</v>
      </c>
      <c r="J24" s="10">
        <v>510</v>
      </c>
      <c r="K24" s="23">
        <v>1461</v>
      </c>
      <c r="L24" s="24">
        <v>530665.00320607307</v>
      </c>
      <c r="M24" s="24">
        <v>458381.54281115165</v>
      </c>
    </row>
    <row r="25" spans="1:39" x14ac:dyDescent="0.25">
      <c r="A25" s="9">
        <v>1840</v>
      </c>
      <c r="B25" s="10">
        <v>19</v>
      </c>
      <c r="C25" s="10">
        <v>63</v>
      </c>
      <c r="D25" s="10">
        <v>0</v>
      </c>
      <c r="E25" s="10">
        <v>0</v>
      </c>
      <c r="F25" s="10">
        <v>35</v>
      </c>
      <c r="G25" s="10">
        <v>148</v>
      </c>
      <c r="H25" s="10">
        <v>8</v>
      </c>
      <c r="I25" s="10">
        <v>83</v>
      </c>
      <c r="J25" s="10">
        <v>785</v>
      </c>
      <c r="K25" s="23">
        <v>1469</v>
      </c>
      <c r="L25" s="24">
        <v>563706.23682932113</v>
      </c>
      <c r="M25" s="24">
        <v>506094.68486977054</v>
      </c>
    </row>
    <row r="26" spans="1:39" x14ac:dyDescent="0.25">
      <c r="A26" s="9">
        <v>1850</v>
      </c>
      <c r="B26" s="10">
        <v>0</v>
      </c>
      <c r="C26" s="10">
        <v>7</v>
      </c>
      <c r="D26" s="10">
        <v>0</v>
      </c>
      <c r="E26" s="10">
        <v>0</v>
      </c>
      <c r="F26" s="10">
        <v>44</v>
      </c>
      <c r="G26" s="10">
        <v>2</v>
      </c>
      <c r="H26" s="10">
        <v>3</v>
      </c>
      <c r="I26" s="10">
        <v>245</v>
      </c>
      <c r="J26" s="10">
        <v>34</v>
      </c>
      <c r="K26" s="23">
        <v>411</v>
      </c>
      <c r="L26" s="24">
        <v>241555.95728369281</v>
      </c>
      <c r="M26" s="24">
        <v>196354.70844908323</v>
      </c>
    </row>
    <row r="27" spans="1:39" ht="15.75" thickBot="1" x14ac:dyDescent="0.3">
      <c r="A27" s="9">
        <v>1860</v>
      </c>
      <c r="B27" s="10">
        <v>0</v>
      </c>
      <c r="C27" s="10">
        <v>0</v>
      </c>
      <c r="D27" s="10">
        <v>0</v>
      </c>
      <c r="E27" s="10">
        <v>0</v>
      </c>
      <c r="F27" s="10">
        <v>17</v>
      </c>
      <c r="G27" s="10">
        <v>0</v>
      </c>
      <c r="H27" s="10">
        <v>0</v>
      </c>
      <c r="I27" s="10">
        <v>69</v>
      </c>
      <c r="J27" s="10">
        <v>0</v>
      </c>
      <c r="K27" s="25">
        <v>123</v>
      </c>
      <c r="L27" s="26">
        <v>72355.51718189189</v>
      </c>
      <c r="M27" s="26">
        <v>60069.264758874444</v>
      </c>
    </row>
    <row r="28" spans="1:39" x14ac:dyDescent="0.25">
      <c r="A28" s="13" t="s">
        <v>12</v>
      </c>
      <c r="B28" s="12">
        <f t="shared" ref="B28:J28" si="11">SUM(B6:B27)</f>
        <v>1559</v>
      </c>
      <c r="C28" s="12">
        <f t="shared" si="11"/>
        <v>1329</v>
      </c>
      <c r="D28" s="12">
        <f t="shared" si="11"/>
        <v>1633</v>
      </c>
      <c r="E28" s="12">
        <f t="shared" si="11"/>
        <v>3561</v>
      </c>
      <c r="F28" s="12">
        <f t="shared" si="11"/>
        <v>2531</v>
      </c>
      <c r="G28" s="12">
        <f t="shared" si="11"/>
        <v>3153</v>
      </c>
      <c r="H28" s="12">
        <f t="shared" si="11"/>
        <v>4043</v>
      </c>
      <c r="I28" s="12">
        <f t="shared" si="11"/>
        <v>3711</v>
      </c>
      <c r="J28" s="12">
        <f t="shared" si="11"/>
        <v>6339</v>
      </c>
    </row>
    <row r="29" spans="1:39" ht="15.75" thickBot="1" x14ac:dyDescent="0.3">
      <c r="A29" s="10"/>
      <c r="B29" s="9">
        <v>12</v>
      </c>
      <c r="C29" s="9">
        <v>22</v>
      </c>
      <c r="D29" s="9">
        <v>32</v>
      </c>
      <c r="E29" s="9">
        <v>42</v>
      </c>
      <c r="F29" s="18">
        <v>52</v>
      </c>
      <c r="G29" s="9">
        <v>54</v>
      </c>
      <c r="H29" s="9">
        <v>62</v>
      </c>
      <c r="I29" s="18">
        <v>72</v>
      </c>
      <c r="J29" s="9">
        <v>74</v>
      </c>
      <c r="O29" s="10"/>
      <c r="P29" s="10"/>
      <c r="Q29" s="10"/>
      <c r="R29" s="10"/>
      <c r="S29" s="10"/>
      <c r="T29" s="10"/>
      <c r="U29" s="10"/>
      <c r="V29" s="10"/>
      <c r="W29" s="10"/>
      <c r="X29" s="10"/>
      <c r="Y29" s="10"/>
      <c r="Z29" s="10"/>
      <c r="AA29" s="39"/>
      <c r="AC29" s="31"/>
      <c r="AD29" s="31"/>
      <c r="AE29" s="31"/>
      <c r="AF29" s="31"/>
      <c r="AG29" s="31"/>
      <c r="AH29" s="31"/>
      <c r="AI29" s="31"/>
      <c r="AJ29" s="31"/>
      <c r="AK29" s="31"/>
      <c r="AL29" s="31"/>
      <c r="AM29" s="31"/>
    </row>
    <row r="30" spans="1:39" ht="15.75" thickBot="1" x14ac:dyDescent="0.3">
      <c r="A30" s="14" t="s">
        <v>9</v>
      </c>
      <c r="B30" s="14">
        <v>193.02847289904199</v>
      </c>
      <c r="C30" s="14">
        <v>222.445822496299</v>
      </c>
      <c r="D30" s="14">
        <v>241.62859686785399</v>
      </c>
      <c r="E30" s="14">
        <v>257.32998390992498</v>
      </c>
      <c r="F30" s="19">
        <v>359.08950517070201</v>
      </c>
      <c r="G30" s="14">
        <v>338.31198690928198</v>
      </c>
      <c r="H30" s="14">
        <v>311.904533168581</v>
      </c>
      <c r="I30" s="19">
        <v>352.08779575784803</v>
      </c>
      <c r="J30" s="14">
        <v>423.78136581389998</v>
      </c>
      <c r="O30" s="10"/>
      <c r="P30" s="10"/>
      <c r="Q30" s="10"/>
      <c r="R30" s="10"/>
      <c r="S30" s="10"/>
      <c r="T30" s="10"/>
      <c r="U30" s="10"/>
      <c r="V30" s="10"/>
      <c r="W30" s="10"/>
      <c r="X30" s="10"/>
      <c r="Y30" s="10"/>
      <c r="Z30" s="10"/>
      <c r="AA30" s="114" t="s">
        <v>85</v>
      </c>
      <c r="AB30" s="112" t="s">
        <v>75</v>
      </c>
      <c r="AC30" s="116" t="s">
        <v>74</v>
      </c>
      <c r="AD30" s="117"/>
      <c r="AE30" s="117"/>
      <c r="AF30" s="117"/>
      <c r="AG30" s="117"/>
      <c r="AH30" s="118"/>
      <c r="AI30" s="106" t="s">
        <v>73</v>
      </c>
      <c r="AJ30" s="108" t="s">
        <v>88</v>
      </c>
      <c r="AK30" s="108" t="s">
        <v>70</v>
      </c>
      <c r="AL30" s="108" t="s">
        <v>89</v>
      </c>
      <c r="AM30" s="110" t="s">
        <v>71</v>
      </c>
    </row>
    <row r="31" spans="1:39" s="7" customFormat="1" ht="30" customHeight="1" thickBot="1" x14ac:dyDescent="0.3">
      <c r="A31" s="33" t="s">
        <v>10</v>
      </c>
      <c r="B31" s="33">
        <v>193.02847289904199</v>
      </c>
      <c r="C31" s="33">
        <v>222.445822496299</v>
      </c>
      <c r="D31" s="33">
        <v>241.62859686785399</v>
      </c>
      <c r="E31" s="33">
        <v>257.32998390992498</v>
      </c>
      <c r="F31" s="34">
        <v>564.39840032256802</v>
      </c>
      <c r="G31" s="33">
        <v>338.31198690928198</v>
      </c>
      <c r="H31" s="33">
        <v>311.904533168581</v>
      </c>
      <c r="I31" s="34">
        <v>686.26659072561904</v>
      </c>
      <c r="J31" s="33">
        <v>423.78136581389998</v>
      </c>
      <c r="O31" s="35"/>
      <c r="P31" s="35"/>
      <c r="Q31" s="35"/>
      <c r="R31" s="35"/>
      <c r="S31" s="35"/>
      <c r="T31" s="35"/>
      <c r="U31" s="35"/>
      <c r="V31" s="35"/>
      <c r="W31" s="35"/>
      <c r="X31" s="35"/>
      <c r="Y31" s="35"/>
      <c r="Z31" s="35"/>
      <c r="AA31" s="115"/>
      <c r="AB31" s="113"/>
      <c r="AC31" s="40" t="s">
        <v>60</v>
      </c>
      <c r="AD31" s="40" t="s">
        <v>61</v>
      </c>
      <c r="AE31" s="40" t="s">
        <v>62</v>
      </c>
      <c r="AF31" s="40" t="s">
        <v>63</v>
      </c>
      <c r="AG31" s="40" t="s">
        <v>64</v>
      </c>
      <c r="AH31" s="46" t="s">
        <v>65</v>
      </c>
      <c r="AI31" s="107"/>
      <c r="AJ31" s="109"/>
      <c r="AK31" s="109"/>
      <c r="AL31" s="109"/>
      <c r="AM31" s="111"/>
    </row>
    <row r="32" spans="1:39" x14ac:dyDescent="0.25">
      <c r="A32" s="9">
        <v>1650</v>
      </c>
      <c r="B32" s="10">
        <f t="shared" ref="B32:J50" si="12">B$30*B6</f>
        <v>1158.170837394252</v>
      </c>
      <c r="C32" s="10">
        <f t="shared" si="12"/>
        <v>444.891644992598</v>
      </c>
      <c r="D32" s="10">
        <f t="shared" si="12"/>
        <v>0</v>
      </c>
      <c r="E32" s="10">
        <f t="shared" si="12"/>
        <v>514.65996781984995</v>
      </c>
      <c r="F32" s="10">
        <f t="shared" si="12"/>
        <v>6463.6110930726363</v>
      </c>
      <c r="G32" s="10">
        <f t="shared" si="12"/>
        <v>0</v>
      </c>
      <c r="H32" s="10">
        <f t="shared" si="12"/>
        <v>11228.563194068916</v>
      </c>
      <c r="I32" s="10">
        <f t="shared" si="12"/>
        <v>4225.0535490941766</v>
      </c>
      <c r="J32" s="10">
        <f t="shared" si="12"/>
        <v>2966.4695606973</v>
      </c>
      <c r="O32" s="10"/>
      <c r="P32" s="10"/>
      <c r="Q32" s="10"/>
      <c r="R32" s="10"/>
      <c r="S32" s="10"/>
      <c r="T32" s="10"/>
      <c r="U32" s="10"/>
      <c r="V32" s="10"/>
      <c r="W32" s="10"/>
      <c r="X32" s="10"/>
      <c r="Y32" s="10"/>
      <c r="Z32" s="10"/>
      <c r="AA32" s="53" t="s">
        <v>76</v>
      </c>
      <c r="AB32" s="43">
        <v>12</v>
      </c>
      <c r="AC32" s="36">
        <v>227</v>
      </c>
      <c r="AD32" s="36">
        <v>321</v>
      </c>
      <c r="AE32" s="36">
        <v>519</v>
      </c>
      <c r="AF32" s="36">
        <v>237</v>
      </c>
      <c r="AG32" s="36">
        <v>72</v>
      </c>
      <c r="AH32" s="47">
        <v>0</v>
      </c>
      <c r="AI32" s="56">
        <v>1376</v>
      </c>
      <c r="AJ32" s="60">
        <v>193.02847289904199</v>
      </c>
      <c r="AK32" s="65">
        <v>265607.17870908178</v>
      </c>
      <c r="AL32" s="60">
        <v>165.12397245636399</v>
      </c>
      <c r="AM32" s="38">
        <v>227210.58609995685</v>
      </c>
    </row>
    <row r="33" spans="1:39" x14ac:dyDescent="0.25">
      <c r="A33" s="9">
        <v>1660</v>
      </c>
      <c r="B33" s="10">
        <f t="shared" si="12"/>
        <v>3474.5125121827559</v>
      </c>
      <c r="C33" s="10">
        <f t="shared" si="12"/>
        <v>444.891644992598</v>
      </c>
      <c r="D33" s="10">
        <f t="shared" si="12"/>
        <v>0</v>
      </c>
      <c r="E33" s="10">
        <f t="shared" si="12"/>
        <v>10293.199356396999</v>
      </c>
      <c r="F33" s="10">
        <f t="shared" si="12"/>
        <v>28727.160413656162</v>
      </c>
      <c r="G33" s="10">
        <f t="shared" si="12"/>
        <v>0</v>
      </c>
      <c r="H33" s="10">
        <f t="shared" si="12"/>
        <v>23704.744520812157</v>
      </c>
      <c r="I33" s="10">
        <f t="shared" si="12"/>
        <v>15139.775217587465</v>
      </c>
      <c r="J33" s="10">
        <f t="shared" si="12"/>
        <v>2118.9068290695</v>
      </c>
      <c r="O33" s="10"/>
      <c r="P33" s="10"/>
      <c r="Q33" s="10"/>
      <c r="R33" s="10"/>
      <c r="S33" s="10"/>
      <c r="T33" s="10"/>
      <c r="U33" s="10"/>
      <c r="V33" s="10"/>
      <c r="W33" s="10"/>
      <c r="X33" s="10"/>
      <c r="Y33" s="10"/>
      <c r="Z33" s="10"/>
      <c r="AA33" s="54" t="s">
        <v>77</v>
      </c>
      <c r="AB33" s="44">
        <v>22</v>
      </c>
      <c r="AC33" s="36">
        <v>56</v>
      </c>
      <c r="AD33" s="36">
        <v>116</v>
      </c>
      <c r="AE33" s="36">
        <v>459</v>
      </c>
      <c r="AF33" s="36">
        <v>304</v>
      </c>
      <c r="AG33" s="36">
        <v>356</v>
      </c>
      <c r="AH33" s="47">
        <v>7</v>
      </c>
      <c r="AI33" s="57">
        <v>1298</v>
      </c>
      <c r="AJ33" s="61">
        <v>222.445822496299</v>
      </c>
      <c r="AK33" s="66">
        <v>288734.67760019604</v>
      </c>
      <c r="AL33" s="61">
        <v>202.350289033167</v>
      </c>
      <c r="AM33" s="38">
        <v>262650.67516505078</v>
      </c>
    </row>
    <row r="34" spans="1:39" x14ac:dyDescent="0.25">
      <c r="A34" s="9">
        <v>1670</v>
      </c>
      <c r="B34" s="10">
        <f t="shared" si="12"/>
        <v>4632.6833495770079</v>
      </c>
      <c r="C34" s="10">
        <f t="shared" si="12"/>
        <v>0</v>
      </c>
      <c r="D34" s="10">
        <f t="shared" si="12"/>
        <v>483.25719373570797</v>
      </c>
      <c r="E34" s="10">
        <f t="shared" si="12"/>
        <v>16983.778938055049</v>
      </c>
      <c r="F34" s="10">
        <f t="shared" si="12"/>
        <v>20468.101794730013</v>
      </c>
      <c r="G34" s="10">
        <f t="shared" si="12"/>
        <v>1691.55993454641</v>
      </c>
      <c r="H34" s="10">
        <f t="shared" si="12"/>
        <v>24640.4581203179</v>
      </c>
      <c r="I34" s="10">
        <f t="shared" si="12"/>
        <v>19716.916562439488</v>
      </c>
      <c r="J34" s="10">
        <f t="shared" si="12"/>
        <v>4237.8136581389999</v>
      </c>
      <c r="O34" s="10"/>
      <c r="P34" s="10"/>
      <c r="Q34" s="10"/>
      <c r="R34" s="10"/>
      <c r="S34" s="10"/>
      <c r="T34" s="10"/>
      <c r="U34" s="10"/>
      <c r="V34" s="10"/>
      <c r="W34" s="10"/>
      <c r="X34" s="10"/>
      <c r="Y34" s="10"/>
      <c r="Z34" s="10"/>
      <c r="AA34" s="54" t="s">
        <v>78</v>
      </c>
      <c r="AB34" s="44">
        <v>32</v>
      </c>
      <c r="AC34" s="36">
        <v>53</v>
      </c>
      <c r="AD34" s="36">
        <v>393</v>
      </c>
      <c r="AE34" s="36">
        <v>878</v>
      </c>
      <c r="AF34" s="36">
        <v>257</v>
      </c>
      <c r="AG34" s="36">
        <v>47</v>
      </c>
      <c r="AH34" s="47">
        <v>0</v>
      </c>
      <c r="AI34" s="57">
        <v>1628</v>
      </c>
      <c r="AJ34" s="61">
        <v>241.62859686785399</v>
      </c>
      <c r="AK34" s="66">
        <v>393371.35570086632</v>
      </c>
      <c r="AL34" s="61">
        <v>209.048349430321</v>
      </c>
      <c r="AM34" s="38">
        <v>340330.71287256252</v>
      </c>
    </row>
    <row r="35" spans="1:39" x14ac:dyDescent="0.25">
      <c r="A35" s="9">
        <v>1680</v>
      </c>
      <c r="B35" s="10">
        <f t="shared" si="12"/>
        <v>13318.964630033897</v>
      </c>
      <c r="C35" s="10">
        <f t="shared" si="12"/>
        <v>2224.4582249629902</v>
      </c>
      <c r="D35" s="10">
        <f t="shared" si="12"/>
        <v>483.25719373570797</v>
      </c>
      <c r="E35" s="10">
        <f t="shared" si="12"/>
        <v>14153.149115045873</v>
      </c>
      <c r="F35" s="10">
        <f t="shared" si="12"/>
        <v>54940.694291117405</v>
      </c>
      <c r="G35" s="10">
        <f t="shared" si="12"/>
        <v>16238.975371645534</v>
      </c>
      <c r="H35" s="10">
        <f t="shared" si="12"/>
        <v>22457.126388137833</v>
      </c>
      <c r="I35" s="10">
        <f t="shared" si="12"/>
        <v>34504.60398426911</v>
      </c>
      <c r="J35" s="10">
        <f t="shared" si="12"/>
        <v>3390.2509265111999</v>
      </c>
      <c r="O35" s="10"/>
      <c r="P35" s="10"/>
      <c r="Q35" s="10"/>
      <c r="R35" s="10"/>
      <c r="S35" s="10"/>
      <c r="T35" s="10"/>
      <c r="U35" s="10"/>
      <c r="V35" s="10"/>
      <c r="W35" s="10"/>
      <c r="X35" s="10"/>
      <c r="Y35" s="10"/>
      <c r="Z35" s="10"/>
      <c r="AA35" s="54" t="s">
        <v>79</v>
      </c>
      <c r="AB35" s="44">
        <v>42</v>
      </c>
      <c r="AC35" s="36">
        <v>829</v>
      </c>
      <c r="AD35" s="36">
        <v>913</v>
      </c>
      <c r="AE35" s="36">
        <v>940</v>
      </c>
      <c r="AF35" s="36">
        <v>602</v>
      </c>
      <c r="AG35" s="36">
        <v>10</v>
      </c>
      <c r="AH35" s="47">
        <v>0</v>
      </c>
      <c r="AI35" s="57">
        <v>3294</v>
      </c>
      <c r="AJ35" s="61">
        <v>257.32998390992498</v>
      </c>
      <c r="AK35" s="66">
        <v>847644.96699929284</v>
      </c>
      <c r="AL35" s="61">
        <v>223.05691017226599</v>
      </c>
      <c r="AM35" s="38">
        <v>734749.46210744418</v>
      </c>
    </row>
    <row r="36" spans="1:39" x14ac:dyDescent="0.25">
      <c r="A36" s="9">
        <v>1690</v>
      </c>
      <c r="B36" s="10">
        <f t="shared" si="12"/>
        <v>12739.879211336771</v>
      </c>
      <c r="C36" s="10">
        <f t="shared" si="12"/>
        <v>3781.5789824370831</v>
      </c>
      <c r="D36" s="10">
        <f t="shared" si="12"/>
        <v>241.62859686785399</v>
      </c>
      <c r="E36" s="10">
        <f t="shared" si="12"/>
        <v>26762.318326632198</v>
      </c>
      <c r="F36" s="10">
        <f t="shared" si="12"/>
        <v>34472.592496387391</v>
      </c>
      <c r="G36" s="10">
        <f t="shared" si="12"/>
        <v>57513.037774577941</v>
      </c>
      <c r="H36" s="10">
        <f t="shared" si="12"/>
        <v>11228.563194068916</v>
      </c>
      <c r="I36" s="10">
        <f t="shared" si="12"/>
        <v>22533.618928502274</v>
      </c>
      <c r="J36" s="10">
        <f t="shared" si="12"/>
        <v>36868.978825809296</v>
      </c>
      <c r="O36" s="10"/>
      <c r="P36" s="10"/>
      <c r="Q36" s="10"/>
      <c r="R36" s="10"/>
      <c r="S36" s="10"/>
      <c r="T36" s="10"/>
      <c r="U36" s="10"/>
      <c r="V36" s="10"/>
      <c r="W36" s="10"/>
      <c r="X36" s="10"/>
      <c r="Y36" s="10"/>
      <c r="Z36" s="10"/>
      <c r="AA36" s="54" t="s">
        <v>84</v>
      </c>
      <c r="AB36" s="44">
        <v>52</v>
      </c>
      <c r="AC36" s="36">
        <v>757</v>
      </c>
      <c r="AD36" s="36">
        <v>507</v>
      </c>
      <c r="AE36" s="36">
        <v>455</v>
      </c>
      <c r="AF36" s="36">
        <v>169</v>
      </c>
      <c r="AG36" s="36">
        <v>178</v>
      </c>
      <c r="AH36" s="47">
        <v>61</v>
      </c>
      <c r="AI36" s="57">
        <v>2127</v>
      </c>
      <c r="AJ36" s="61" t="s">
        <v>66</v>
      </c>
      <c r="AK36" s="66">
        <v>776307.22010234697</v>
      </c>
      <c r="AL36" s="61" t="s">
        <v>68</v>
      </c>
      <c r="AM36" s="38">
        <v>636917.12236153381</v>
      </c>
    </row>
    <row r="37" spans="1:39" x14ac:dyDescent="0.25">
      <c r="A37" s="9">
        <v>1700</v>
      </c>
      <c r="B37" s="10">
        <f t="shared" si="12"/>
        <v>8686.2812804568894</v>
      </c>
      <c r="C37" s="10">
        <f t="shared" si="12"/>
        <v>2891.7956924518871</v>
      </c>
      <c r="D37" s="10">
        <f t="shared" si="12"/>
        <v>3866.0575498856638</v>
      </c>
      <c r="E37" s="10">
        <f t="shared" si="12"/>
        <v>73853.705382148473</v>
      </c>
      <c r="F37" s="10">
        <f t="shared" si="12"/>
        <v>54940.694291117405</v>
      </c>
      <c r="G37" s="10">
        <f t="shared" si="12"/>
        <v>95065.66832150823</v>
      </c>
      <c r="H37" s="10">
        <f t="shared" si="12"/>
        <v>13411.894926248982</v>
      </c>
      <c r="I37" s="10">
        <f t="shared" si="12"/>
        <v>24294.057907291513</v>
      </c>
      <c r="J37" s="10">
        <f t="shared" si="12"/>
        <v>8475.6273162779999</v>
      </c>
      <c r="O37" s="10"/>
      <c r="P37" s="10"/>
      <c r="Q37" s="10"/>
      <c r="R37" s="10"/>
      <c r="S37" s="10"/>
      <c r="T37" s="10"/>
      <c r="U37" s="10"/>
      <c r="V37" s="10"/>
      <c r="W37" s="10"/>
      <c r="X37" s="10"/>
      <c r="Y37" s="10"/>
      <c r="Z37" s="10"/>
      <c r="AA37" s="54" t="s">
        <v>82</v>
      </c>
      <c r="AB37" s="44">
        <v>62</v>
      </c>
      <c r="AC37" s="36">
        <v>176</v>
      </c>
      <c r="AD37" s="36">
        <v>616</v>
      </c>
      <c r="AE37" s="36">
        <v>1252</v>
      </c>
      <c r="AF37" s="36">
        <v>1078</v>
      </c>
      <c r="AG37" s="36">
        <v>619</v>
      </c>
      <c r="AH37" s="47">
        <v>3</v>
      </c>
      <c r="AI37" s="57">
        <v>3744</v>
      </c>
      <c r="AJ37" s="61">
        <v>311.904533168581</v>
      </c>
      <c r="AK37" s="66">
        <v>1167770.5721831673</v>
      </c>
      <c r="AL37" s="61">
        <v>255.51934940179001</v>
      </c>
      <c r="AM37" s="38">
        <v>956664.4441603017</v>
      </c>
    </row>
    <row r="38" spans="1:39" x14ac:dyDescent="0.25">
      <c r="A38" s="9">
        <v>1710</v>
      </c>
      <c r="B38" s="10">
        <f t="shared" si="12"/>
        <v>16600.448669317611</v>
      </c>
      <c r="C38" s="10">
        <f t="shared" si="12"/>
        <v>4004.0248049333823</v>
      </c>
      <c r="D38" s="10">
        <f t="shared" si="12"/>
        <v>4349.3147436213721</v>
      </c>
      <c r="E38" s="10">
        <f t="shared" si="12"/>
        <v>71537.73552695915</v>
      </c>
      <c r="F38" s="10">
        <f t="shared" si="12"/>
        <v>95158.718870236029</v>
      </c>
      <c r="G38" s="10">
        <f t="shared" si="12"/>
        <v>86269.556661866911</v>
      </c>
      <c r="H38" s="10">
        <f t="shared" si="12"/>
        <v>23080.935454474995</v>
      </c>
      <c r="I38" s="10">
        <f t="shared" si="12"/>
        <v>20773.179949713034</v>
      </c>
      <c r="J38" s="10">
        <f t="shared" si="12"/>
        <v>25426.881948833998</v>
      </c>
      <c r="O38" s="10"/>
      <c r="P38" s="10"/>
      <c r="Q38" s="10"/>
      <c r="R38" s="10"/>
      <c r="S38" s="10"/>
      <c r="T38" s="10"/>
      <c r="U38" s="10"/>
      <c r="V38" s="10"/>
      <c r="W38" s="10"/>
      <c r="X38" s="10"/>
      <c r="Y38" s="10"/>
      <c r="Z38" s="10"/>
      <c r="AA38" s="54" t="s">
        <v>81</v>
      </c>
      <c r="AB38" s="44">
        <v>72</v>
      </c>
      <c r="AC38" s="36">
        <v>257</v>
      </c>
      <c r="AD38" s="36">
        <v>715</v>
      </c>
      <c r="AE38" s="36">
        <v>1030</v>
      </c>
      <c r="AF38" s="36">
        <v>925</v>
      </c>
      <c r="AG38" s="36">
        <v>197</v>
      </c>
      <c r="AH38" s="47">
        <v>314</v>
      </c>
      <c r="AI38" s="57">
        <v>3438</v>
      </c>
      <c r="AJ38" s="61" t="s">
        <v>67</v>
      </c>
      <c r="AK38" s="66">
        <v>1315409.9834353619</v>
      </c>
      <c r="AL38" s="61" t="s">
        <v>69</v>
      </c>
      <c r="AM38" s="38">
        <v>1148657.9435657235</v>
      </c>
    </row>
    <row r="39" spans="1:39" x14ac:dyDescent="0.25">
      <c r="A39" s="9">
        <v>1720</v>
      </c>
      <c r="B39" s="10">
        <f t="shared" si="12"/>
        <v>18530.733398308032</v>
      </c>
      <c r="C39" s="10">
        <f t="shared" si="12"/>
        <v>5561.1455624074752</v>
      </c>
      <c r="D39" s="10">
        <f t="shared" si="12"/>
        <v>4590.9433404892261</v>
      </c>
      <c r="E39" s="10">
        <f t="shared" si="12"/>
        <v>67935.115752220197</v>
      </c>
      <c r="F39" s="10">
        <f t="shared" si="12"/>
        <v>121731.34225286798</v>
      </c>
      <c r="G39" s="10">
        <f t="shared" si="12"/>
        <v>108598.14779787952</v>
      </c>
      <c r="H39" s="10">
        <f t="shared" si="12"/>
        <v>18402.367456946278</v>
      </c>
      <c r="I39" s="10">
        <f t="shared" si="12"/>
        <v>45419.325652762396</v>
      </c>
      <c r="J39" s="10">
        <f t="shared" si="12"/>
        <v>85180.054528593901</v>
      </c>
      <c r="O39" s="10"/>
      <c r="P39" s="10"/>
      <c r="Q39" s="10"/>
      <c r="R39" s="10"/>
      <c r="S39" s="10"/>
      <c r="T39" s="10"/>
      <c r="U39" s="10"/>
      <c r="V39" s="10"/>
      <c r="W39" s="10"/>
      <c r="X39" s="10"/>
      <c r="Y39" s="10"/>
      <c r="Z39" s="10"/>
      <c r="AA39" s="54" t="s">
        <v>83</v>
      </c>
      <c r="AB39" s="44">
        <v>54</v>
      </c>
      <c r="AC39" s="36">
        <v>857</v>
      </c>
      <c r="AD39" s="36">
        <v>555</v>
      </c>
      <c r="AE39" s="36">
        <v>553</v>
      </c>
      <c r="AF39" s="36">
        <v>724</v>
      </c>
      <c r="AG39" s="36">
        <v>239</v>
      </c>
      <c r="AH39" s="47">
        <v>2</v>
      </c>
      <c r="AI39" s="57">
        <v>2930</v>
      </c>
      <c r="AJ39" s="61">
        <v>338.31198690928198</v>
      </c>
      <c r="AK39" s="66">
        <v>991254.12164419633</v>
      </c>
      <c r="AL39" s="61">
        <v>317.33735950237298</v>
      </c>
      <c r="AM39" s="38">
        <v>929798.46334195265</v>
      </c>
    </row>
    <row r="40" spans="1:39" ht="15.75" thickBot="1" x14ac:dyDescent="0.3">
      <c r="A40" s="9">
        <v>1730</v>
      </c>
      <c r="B40" s="10">
        <f t="shared" si="12"/>
        <v>14091.078521630065</v>
      </c>
      <c r="C40" s="10">
        <f t="shared" si="12"/>
        <v>2891.7956924518871</v>
      </c>
      <c r="D40" s="10">
        <f t="shared" si="12"/>
        <v>14497.715812071239</v>
      </c>
      <c r="E40" s="10">
        <f t="shared" si="12"/>
        <v>85690.88464200501</v>
      </c>
      <c r="F40" s="10">
        <f t="shared" si="12"/>
        <v>84386.033715114972</v>
      </c>
      <c r="G40" s="10">
        <f t="shared" si="12"/>
        <v>61572.781617489323</v>
      </c>
      <c r="H40" s="10">
        <f t="shared" si="12"/>
        <v>33685.689582206745</v>
      </c>
      <c r="I40" s="10">
        <f t="shared" si="12"/>
        <v>89078.212326735549</v>
      </c>
      <c r="J40" s="10">
        <f t="shared" si="12"/>
        <v>78823.334041385402</v>
      </c>
      <c r="O40" s="10"/>
      <c r="P40" s="10"/>
      <c r="Q40" s="10"/>
      <c r="R40" s="10"/>
      <c r="S40" s="10"/>
      <c r="T40" s="10"/>
      <c r="U40" s="10"/>
      <c r="V40" s="10"/>
      <c r="W40" s="10"/>
      <c r="X40" s="10"/>
      <c r="Y40" s="10"/>
      <c r="Z40" s="10"/>
      <c r="AA40" s="55" t="s">
        <v>80</v>
      </c>
      <c r="AB40" s="45">
        <v>74</v>
      </c>
      <c r="AC40" s="41">
        <v>281</v>
      </c>
      <c r="AD40" s="41">
        <v>792</v>
      </c>
      <c r="AE40" s="41">
        <v>875</v>
      </c>
      <c r="AF40" s="41">
        <v>1819</v>
      </c>
      <c r="AG40" s="41">
        <v>2421</v>
      </c>
      <c r="AH40" s="48">
        <v>34</v>
      </c>
      <c r="AI40" s="58">
        <v>6222</v>
      </c>
      <c r="AJ40" s="62">
        <v>423.78136581389998</v>
      </c>
      <c r="AK40" s="67">
        <v>2636767.6580940858</v>
      </c>
      <c r="AL40" s="62">
        <v>385.02972630288502</v>
      </c>
      <c r="AM40" s="42">
        <v>2395654.9570565503</v>
      </c>
    </row>
    <row r="41" spans="1:39" x14ac:dyDescent="0.25">
      <c r="A41" s="9">
        <v>1740</v>
      </c>
      <c r="B41" s="10">
        <f t="shared" si="12"/>
        <v>11967.765319740603</v>
      </c>
      <c r="C41" s="10">
        <f t="shared" si="12"/>
        <v>5783.5913849037743</v>
      </c>
      <c r="D41" s="10">
        <f t="shared" si="12"/>
        <v>30445.2032053496</v>
      </c>
      <c r="E41" s="10">
        <f t="shared" si="12"/>
        <v>61759.196138381994</v>
      </c>
      <c r="F41" s="10">
        <f t="shared" si="12"/>
        <v>49913.441218727581</v>
      </c>
      <c r="G41" s="10">
        <f t="shared" si="12"/>
        <v>52776.669957847989</v>
      </c>
      <c r="H41" s="10">
        <f t="shared" si="12"/>
        <v>69554.710896593562</v>
      </c>
      <c r="I41" s="10">
        <f t="shared" si="12"/>
        <v>89430.300122493398</v>
      </c>
      <c r="J41" s="10">
        <f t="shared" si="12"/>
        <v>147899.6966690511</v>
      </c>
      <c r="AA41" s="102" t="s">
        <v>86</v>
      </c>
      <c r="AB41" s="103"/>
      <c r="AC41" s="36">
        <v>3493</v>
      </c>
      <c r="AD41" s="36">
        <v>4928</v>
      </c>
      <c r="AE41" s="36">
        <v>6961</v>
      </c>
      <c r="AF41" s="36">
        <v>6115</v>
      </c>
      <c r="AG41" s="36">
        <v>4139</v>
      </c>
      <c r="AH41" s="51">
        <v>421</v>
      </c>
      <c r="AI41" s="57">
        <v>26057</v>
      </c>
      <c r="AJ41" s="63" t="s">
        <v>91</v>
      </c>
      <c r="AK41" s="66">
        <v>8682867.7344685942</v>
      </c>
      <c r="AL41" s="69" t="s">
        <v>91</v>
      </c>
      <c r="AM41" s="38">
        <v>7632634.3667310765</v>
      </c>
    </row>
    <row r="42" spans="1:39" x14ac:dyDescent="0.25">
      <c r="A42" s="9">
        <v>1750</v>
      </c>
      <c r="B42" s="10">
        <f t="shared" si="12"/>
        <v>35903.29595922181</v>
      </c>
      <c r="C42" s="10">
        <f t="shared" si="12"/>
        <v>17128.328332215024</v>
      </c>
      <c r="D42" s="10">
        <f t="shared" si="12"/>
        <v>50017.119551645774</v>
      </c>
      <c r="E42" s="10">
        <f t="shared" si="12"/>
        <v>87492.194529374494</v>
      </c>
      <c r="F42" s="10">
        <f t="shared" si="12"/>
        <v>47758.904187703367</v>
      </c>
      <c r="G42" s="10">
        <f t="shared" si="12"/>
        <v>73413.701159314194</v>
      </c>
      <c r="H42" s="10">
        <f t="shared" si="12"/>
        <v>88892.791953045584</v>
      </c>
      <c r="I42" s="10">
        <f t="shared" si="12"/>
        <v>73234.261517632389</v>
      </c>
      <c r="J42" s="10">
        <f t="shared" si="12"/>
        <v>108911.8110141723</v>
      </c>
      <c r="AA42" s="102" t="s">
        <v>87</v>
      </c>
      <c r="AB42" s="103"/>
      <c r="AC42" s="36">
        <v>4234</v>
      </c>
      <c r="AD42" s="36">
        <v>5722</v>
      </c>
      <c r="AE42" s="36">
        <v>7855</v>
      </c>
      <c r="AF42" s="36">
        <v>7655</v>
      </c>
      <c r="AG42" s="36">
        <v>5220</v>
      </c>
      <c r="AH42" s="47">
        <v>534</v>
      </c>
      <c r="AI42" s="57">
        <v>31220</v>
      </c>
      <c r="AJ42" s="63" t="s">
        <v>91</v>
      </c>
      <c r="AK42" s="66">
        <v>10127456.964791127</v>
      </c>
      <c r="AL42" s="69" t="s">
        <v>91</v>
      </c>
      <c r="AM42" s="38">
        <v>8809439.1358786467</v>
      </c>
    </row>
    <row r="43" spans="1:39" ht="15.75" thickBot="1" x14ac:dyDescent="0.3">
      <c r="A43" s="9">
        <v>1760</v>
      </c>
      <c r="B43" s="10">
        <f t="shared" si="12"/>
        <v>43238.377929385402</v>
      </c>
      <c r="C43" s="10">
        <f t="shared" si="12"/>
        <v>40930.031339319015</v>
      </c>
      <c r="D43" s="10">
        <f t="shared" si="12"/>
        <v>87952.809259898844</v>
      </c>
      <c r="E43" s="10">
        <f t="shared" si="12"/>
        <v>87234.864545464574</v>
      </c>
      <c r="F43" s="10">
        <f t="shared" si="12"/>
        <v>48117.993692874072</v>
      </c>
      <c r="G43" s="10">
        <f t="shared" si="12"/>
        <v>69015.64532949352</v>
      </c>
      <c r="H43" s="10">
        <f t="shared" si="12"/>
        <v>142540.37165804152</v>
      </c>
      <c r="I43" s="10">
        <f t="shared" si="12"/>
        <v>130976.66002191947</v>
      </c>
      <c r="J43" s="10">
        <f t="shared" si="12"/>
        <v>126710.62837835609</v>
      </c>
      <c r="AA43" s="104" t="s">
        <v>90</v>
      </c>
      <c r="AB43" s="105"/>
      <c r="AC43" s="49">
        <f>AC41/AC42</f>
        <v>0.82498819083608876</v>
      </c>
      <c r="AD43" s="49">
        <f t="shared" ref="AD43:AM43" si="13">AD41/AD42</f>
        <v>0.86123732960503319</v>
      </c>
      <c r="AE43" s="49">
        <f t="shared" si="13"/>
        <v>0.8861871419478039</v>
      </c>
      <c r="AF43" s="49">
        <f t="shared" si="13"/>
        <v>0.79882429784454601</v>
      </c>
      <c r="AG43" s="49">
        <f t="shared" si="13"/>
        <v>0.79291187739463598</v>
      </c>
      <c r="AH43" s="52">
        <f t="shared" si="13"/>
        <v>0.78838951310861427</v>
      </c>
      <c r="AI43" s="59">
        <f t="shared" si="13"/>
        <v>0.83462524023062135</v>
      </c>
      <c r="AJ43" s="64" t="s">
        <v>91</v>
      </c>
      <c r="AK43" s="68">
        <f t="shared" si="13"/>
        <v>0.85735913414939635</v>
      </c>
      <c r="AL43" s="64" t="s">
        <v>91</v>
      </c>
      <c r="AM43" s="49">
        <f t="shared" si="13"/>
        <v>0.86641547197315461</v>
      </c>
    </row>
    <row r="44" spans="1:39" x14ac:dyDescent="0.25">
      <c r="A44" s="9">
        <v>1770</v>
      </c>
      <c r="B44" s="10">
        <f t="shared" si="12"/>
        <v>32428.783447039055</v>
      </c>
      <c r="C44" s="10">
        <f t="shared" si="12"/>
        <v>31587.306794474458</v>
      </c>
      <c r="D44" s="10">
        <f t="shared" si="12"/>
        <v>69830.664494809796</v>
      </c>
      <c r="E44" s="10">
        <f t="shared" si="12"/>
        <v>84146.904738545461</v>
      </c>
      <c r="F44" s="10">
        <f t="shared" si="12"/>
        <v>61045.215879019343</v>
      </c>
      <c r="G44" s="10">
        <f t="shared" si="12"/>
        <v>51085.110023301582</v>
      </c>
      <c r="H44" s="10">
        <f t="shared" si="12"/>
        <v>116652.2954050493</v>
      </c>
      <c r="I44" s="10">
        <f t="shared" si="12"/>
        <v>103513.81195280731</v>
      </c>
      <c r="J44" s="10">
        <f t="shared" si="12"/>
        <v>104673.9973560333</v>
      </c>
      <c r="AC44" s="37"/>
      <c r="AD44" s="37"/>
      <c r="AE44" s="37"/>
      <c r="AF44" s="37"/>
      <c r="AG44" s="37"/>
      <c r="AH44" s="37"/>
      <c r="AI44" s="37"/>
      <c r="AJ44" s="37"/>
      <c r="AK44" s="37"/>
      <c r="AL44" s="37"/>
      <c r="AM44" s="37"/>
    </row>
    <row r="45" spans="1:39" x14ac:dyDescent="0.25">
      <c r="A45" s="9">
        <v>1780</v>
      </c>
      <c r="B45" s="10">
        <f t="shared" si="12"/>
        <v>24514.616058178333</v>
      </c>
      <c r="C45" s="10">
        <f t="shared" si="12"/>
        <v>29585.294392007767</v>
      </c>
      <c r="D45" s="10">
        <f t="shared" si="12"/>
        <v>54366.43429526715</v>
      </c>
      <c r="E45" s="10">
        <f t="shared" si="12"/>
        <v>70508.415591319441</v>
      </c>
      <c r="F45" s="10">
        <f t="shared" si="12"/>
        <v>54222.515280776002</v>
      </c>
      <c r="G45" s="10">
        <f t="shared" si="12"/>
        <v>66985.773408037829</v>
      </c>
      <c r="H45" s="10">
        <f t="shared" si="12"/>
        <v>131311.80846397259</v>
      </c>
      <c r="I45" s="10">
        <f t="shared" si="12"/>
        <v>128159.95765585668</v>
      </c>
      <c r="J45" s="10">
        <f t="shared" si="12"/>
        <v>139424.06935277311</v>
      </c>
      <c r="AC45" s="37"/>
      <c r="AD45" s="37"/>
      <c r="AE45" s="37"/>
      <c r="AF45" s="37"/>
      <c r="AG45" s="37"/>
      <c r="AH45" s="37"/>
      <c r="AI45" s="37"/>
      <c r="AJ45" s="37"/>
      <c r="AK45" s="37"/>
      <c r="AL45" s="37"/>
      <c r="AM45" s="37"/>
    </row>
    <row r="46" spans="1:39" x14ac:dyDescent="0.25">
      <c r="A46" s="9">
        <v>1790</v>
      </c>
      <c r="B46" s="10">
        <f t="shared" si="12"/>
        <v>13705.021575831981</v>
      </c>
      <c r="C46" s="10">
        <f t="shared" si="12"/>
        <v>36703.560711889339</v>
      </c>
      <c r="D46" s="10">
        <f t="shared" si="12"/>
        <v>30686.831802217457</v>
      </c>
      <c r="E46" s="10">
        <f t="shared" si="12"/>
        <v>94697.434078852384</v>
      </c>
      <c r="F46" s="10">
        <f t="shared" si="12"/>
        <v>38422.577053265115</v>
      </c>
      <c r="G46" s="10">
        <f t="shared" si="12"/>
        <v>88637.740570231879</v>
      </c>
      <c r="H46" s="10">
        <f t="shared" si="12"/>
        <v>156887.98018379623</v>
      </c>
      <c r="I46" s="10">
        <f t="shared" si="12"/>
        <v>166889.61518921997</v>
      </c>
      <c r="J46" s="10">
        <f t="shared" si="12"/>
        <v>212314.4642727639</v>
      </c>
    </row>
    <row r="47" spans="1:39" x14ac:dyDescent="0.25">
      <c r="A47" s="9">
        <v>1800</v>
      </c>
      <c r="B47" s="10">
        <f t="shared" si="12"/>
        <v>14477.135467428148</v>
      </c>
      <c r="C47" s="10">
        <f t="shared" si="12"/>
        <v>21799.690604637301</v>
      </c>
      <c r="D47" s="10">
        <f t="shared" si="12"/>
        <v>28512.174430406769</v>
      </c>
      <c r="E47" s="10">
        <f t="shared" si="12"/>
        <v>60215.216234922445</v>
      </c>
      <c r="F47" s="10">
        <f t="shared" si="12"/>
        <v>21545.37031024212</v>
      </c>
      <c r="G47" s="10">
        <f t="shared" si="12"/>
        <v>87961.116596413311</v>
      </c>
      <c r="H47" s="10">
        <f t="shared" si="12"/>
        <v>116964.19993821788</v>
      </c>
      <c r="I47" s="10">
        <f t="shared" si="12"/>
        <v>90486.563509766944</v>
      </c>
      <c r="J47" s="10">
        <f t="shared" si="12"/>
        <v>199177.24193253298</v>
      </c>
    </row>
    <row r="48" spans="1:39" x14ac:dyDescent="0.25">
      <c r="A48" s="9">
        <v>1810</v>
      </c>
      <c r="B48" s="10">
        <f t="shared" si="12"/>
        <v>17565.59103381282</v>
      </c>
      <c r="C48" s="10">
        <f t="shared" si="12"/>
        <v>9120.2787223482592</v>
      </c>
      <c r="D48" s="10">
        <f t="shared" si="12"/>
        <v>2899.5431624142479</v>
      </c>
      <c r="E48" s="10">
        <f t="shared" si="12"/>
        <v>0</v>
      </c>
      <c r="F48" s="10">
        <f t="shared" si="12"/>
        <v>718.17901034140402</v>
      </c>
      <c r="G48" s="10">
        <f t="shared" si="12"/>
        <v>68339.021355674966</v>
      </c>
      <c r="H48" s="10">
        <f t="shared" si="12"/>
        <v>62380.9066337162</v>
      </c>
      <c r="I48" s="10">
        <f t="shared" si="12"/>
        <v>68305.032377022522</v>
      </c>
      <c r="J48" s="10">
        <f t="shared" si="12"/>
        <v>359366.59821018716</v>
      </c>
    </row>
    <row r="49" spans="1:10" x14ac:dyDescent="0.25">
      <c r="A49" s="9">
        <v>1820</v>
      </c>
      <c r="B49" s="10">
        <f t="shared" si="12"/>
        <v>6369.9396056683854</v>
      </c>
      <c r="C49" s="10">
        <f t="shared" si="12"/>
        <v>37593.344001874531</v>
      </c>
      <c r="D49" s="10">
        <f t="shared" si="12"/>
        <v>8215.3722935070364</v>
      </c>
      <c r="E49" s="10">
        <f t="shared" si="12"/>
        <v>771.98995172977493</v>
      </c>
      <c r="F49" s="10">
        <f t="shared" si="12"/>
        <v>11849.953670633166</v>
      </c>
      <c r="G49" s="10">
        <f t="shared" si="12"/>
        <v>21651.967162194047</v>
      </c>
      <c r="H49" s="10">
        <f t="shared" si="12"/>
        <v>113533.25007336348</v>
      </c>
      <c r="I49" s="10">
        <f t="shared" si="12"/>
        <v>5633.4047321255684</v>
      </c>
      <c r="J49" s="10">
        <f t="shared" si="12"/>
        <v>477177.81790645135</v>
      </c>
    </row>
    <row r="50" spans="1:10" x14ac:dyDescent="0.25">
      <c r="A50" s="9">
        <v>1830</v>
      </c>
      <c r="B50" s="10">
        <f t="shared" si="12"/>
        <v>3860.5694579808396</v>
      </c>
      <c r="C50" s="10">
        <f t="shared" ref="C50:J51" si="14">C$30*C24</f>
        <v>27583.281989541076</v>
      </c>
      <c r="D50" s="10">
        <f t="shared" si="14"/>
        <v>3141.1717592821019</v>
      </c>
      <c r="E50" s="10">
        <f t="shared" si="14"/>
        <v>1801.3098873694748</v>
      </c>
      <c r="F50" s="10">
        <f t="shared" si="14"/>
        <v>39499.845568777222</v>
      </c>
      <c r="G50" s="10">
        <f t="shared" si="14"/>
        <v>9134.4236465506128</v>
      </c>
      <c r="H50" s="10">
        <f t="shared" si="14"/>
        <v>77040.419692639509</v>
      </c>
      <c r="I50" s="10">
        <f t="shared" si="14"/>
        <v>34504.60398426911</v>
      </c>
      <c r="J50" s="10">
        <f t="shared" si="14"/>
        <v>216128.49656508898</v>
      </c>
    </row>
    <row r="51" spans="1:10" x14ac:dyDescent="0.25">
      <c r="A51" s="9">
        <v>1840</v>
      </c>
      <c r="B51" s="10">
        <f>B$30*B25</f>
        <v>3667.5409850817978</v>
      </c>
      <c r="C51" s="10">
        <f t="shared" si="14"/>
        <v>14014.086817266838</v>
      </c>
      <c r="D51" s="10">
        <f t="shared" si="14"/>
        <v>0</v>
      </c>
      <c r="E51" s="10">
        <f t="shared" si="14"/>
        <v>0</v>
      </c>
      <c r="F51" s="10">
        <f t="shared" si="14"/>
        <v>12568.13268097457</v>
      </c>
      <c r="G51" s="10">
        <f t="shared" si="14"/>
        <v>50070.174062573737</v>
      </c>
      <c r="H51" s="10">
        <f t="shared" si="14"/>
        <v>2495.236265348648</v>
      </c>
      <c r="I51" s="10">
        <f t="shared" si="14"/>
        <v>29223.287047901387</v>
      </c>
      <c r="J51" s="10">
        <f t="shared" si="14"/>
        <v>332668.37216391147</v>
      </c>
    </row>
    <row r="52" spans="1:10" x14ac:dyDescent="0.25">
      <c r="A52" s="9">
        <v>1850</v>
      </c>
      <c r="B52" s="10">
        <f t="shared" ref="B52:J53" si="15">B$31*B26</f>
        <v>0</v>
      </c>
      <c r="C52" s="10">
        <f t="shared" si="15"/>
        <v>1557.1207574740929</v>
      </c>
      <c r="D52" s="10">
        <f t="shared" si="15"/>
        <v>0</v>
      </c>
      <c r="E52" s="10">
        <f t="shared" si="15"/>
        <v>0</v>
      </c>
      <c r="F52" s="10">
        <f t="shared" si="15"/>
        <v>24833.529614192994</v>
      </c>
      <c r="G52" s="10">
        <f t="shared" si="15"/>
        <v>676.62397381856397</v>
      </c>
      <c r="H52" s="10">
        <f t="shared" si="15"/>
        <v>935.71359950574299</v>
      </c>
      <c r="I52" s="10">
        <f t="shared" si="15"/>
        <v>168135.31472777665</v>
      </c>
      <c r="J52" s="10">
        <f t="shared" si="15"/>
        <v>14408.5664376726</v>
      </c>
    </row>
    <row r="53" spans="1:10" x14ac:dyDescent="0.25">
      <c r="A53" s="9">
        <v>1860</v>
      </c>
      <c r="B53" s="10">
        <f t="shared" si="15"/>
        <v>0</v>
      </c>
      <c r="C53" s="10">
        <f t="shared" si="15"/>
        <v>0</v>
      </c>
      <c r="D53" s="10">
        <f t="shared" si="15"/>
        <v>0</v>
      </c>
      <c r="E53" s="10">
        <f t="shared" si="15"/>
        <v>0</v>
      </c>
      <c r="F53" s="10">
        <f t="shared" si="15"/>
        <v>9594.7728054836571</v>
      </c>
      <c r="G53" s="10">
        <f t="shared" si="15"/>
        <v>0</v>
      </c>
      <c r="H53" s="10">
        <f t="shared" si="15"/>
        <v>0</v>
      </c>
      <c r="I53" s="10">
        <f t="shared" si="15"/>
        <v>47352.394760067713</v>
      </c>
      <c r="J53" s="10">
        <f t="shared" si="15"/>
        <v>0</v>
      </c>
    </row>
    <row r="54" spans="1:10" ht="30" x14ac:dyDescent="0.25">
      <c r="A54" s="13" t="s">
        <v>13</v>
      </c>
      <c r="B54" s="12">
        <f t="shared" ref="B54:J54" si="16">SUM(B32:B53)</f>
        <v>300931.38924960647</v>
      </c>
      <c r="C54" s="12">
        <f t="shared" si="16"/>
        <v>295630.49809758132</v>
      </c>
      <c r="D54" s="12">
        <f t="shared" si="16"/>
        <v>394579.49868520559</v>
      </c>
      <c r="E54" s="12">
        <f t="shared" si="16"/>
        <v>916352.07270324277</v>
      </c>
      <c r="F54" s="12">
        <f t="shared" si="16"/>
        <v>921379.38019131054</v>
      </c>
      <c r="G54" s="12">
        <f t="shared" si="16"/>
        <v>1066697.6947249661</v>
      </c>
      <c r="H54" s="12">
        <f t="shared" si="16"/>
        <v>1261030.0276005734</v>
      </c>
      <c r="I54" s="12">
        <f t="shared" si="16"/>
        <v>1411529.9516772542</v>
      </c>
      <c r="J54" s="12">
        <f t="shared" si="16"/>
        <v>2686350.0778943119</v>
      </c>
    </row>
    <row r="55" spans="1:10" x14ac:dyDescent="0.25">
      <c r="A55" s="10"/>
      <c r="B55" s="9">
        <v>12</v>
      </c>
      <c r="C55" s="9">
        <v>22</v>
      </c>
      <c r="D55" s="9">
        <v>32</v>
      </c>
      <c r="E55" s="9">
        <v>42</v>
      </c>
      <c r="F55" s="18">
        <v>52</v>
      </c>
      <c r="G55" s="9">
        <v>54</v>
      </c>
      <c r="H55" s="9">
        <v>62</v>
      </c>
      <c r="I55" s="18">
        <v>72</v>
      </c>
      <c r="J55" s="9">
        <v>74</v>
      </c>
    </row>
    <row r="56" spans="1:10" x14ac:dyDescent="0.25">
      <c r="A56" s="14" t="s">
        <v>7</v>
      </c>
      <c r="B56" s="14">
        <v>165.12397245636399</v>
      </c>
      <c r="C56" s="14">
        <v>202.350289033167</v>
      </c>
      <c r="D56" s="14">
        <v>209.048349430321</v>
      </c>
      <c r="E56" s="14">
        <v>223.05691017226599</v>
      </c>
      <c r="F56" s="19">
        <v>294.02609304710302</v>
      </c>
      <c r="G56" s="14">
        <v>317.33735950237298</v>
      </c>
      <c r="H56" s="14">
        <v>255.51934940179001</v>
      </c>
      <c r="I56" s="19">
        <v>312.03167299091501</v>
      </c>
      <c r="J56" s="14">
        <v>385.02972630288502</v>
      </c>
    </row>
    <row r="57" spans="1:10" x14ac:dyDescent="0.25">
      <c r="A57" s="14" t="s">
        <v>14</v>
      </c>
      <c r="B57" s="14">
        <v>165.12397245636399</v>
      </c>
      <c r="C57" s="14">
        <v>202.350289033167</v>
      </c>
      <c r="D57" s="14">
        <v>209.048349430321</v>
      </c>
      <c r="E57" s="14">
        <v>223.05691017226599</v>
      </c>
      <c r="F57" s="19">
        <v>482.93793649539401</v>
      </c>
      <c r="G57" s="14">
        <v>317.33735950237298</v>
      </c>
      <c r="H57" s="14">
        <v>255.51934940179001</v>
      </c>
      <c r="I57" s="19">
        <v>553.72929026148097</v>
      </c>
      <c r="J57" s="14">
        <v>385.02972630288502</v>
      </c>
    </row>
    <row r="58" spans="1:10" x14ac:dyDescent="0.25">
      <c r="A58" s="9">
        <v>1650</v>
      </c>
      <c r="B58" s="10">
        <f t="shared" ref="B58:J77" si="17">B$56*B6</f>
        <v>990.74383473818398</v>
      </c>
      <c r="C58" s="10">
        <f t="shared" si="17"/>
        <v>404.700578066334</v>
      </c>
      <c r="D58" s="10">
        <f t="shared" si="17"/>
        <v>0</v>
      </c>
      <c r="E58" s="10">
        <f t="shared" si="17"/>
        <v>446.11382034453197</v>
      </c>
      <c r="F58" s="10">
        <f t="shared" si="17"/>
        <v>5292.4696748478545</v>
      </c>
      <c r="G58" s="10">
        <f t="shared" si="17"/>
        <v>0</v>
      </c>
      <c r="H58" s="10">
        <f t="shared" si="17"/>
        <v>9198.6965784644399</v>
      </c>
      <c r="I58" s="10">
        <f t="shared" si="17"/>
        <v>3744.3800758909802</v>
      </c>
      <c r="J58" s="10">
        <f t="shared" si="17"/>
        <v>2695.2080841201951</v>
      </c>
    </row>
    <row r="59" spans="1:10" x14ac:dyDescent="0.25">
      <c r="A59" s="9">
        <v>1660</v>
      </c>
      <c r="B59" s="10">
        <f t="shared" si="17"/>
        <v>2972.2315042145519</v>
      </c>
      <c r="C59" s="10">
        <f t="shared" si="17"/>
        <v>404.700578066334</v>
      </c>
      <c r="D59" s="10">
        <f t="shared" si="17"/>
        <v>0</v>
      </c>
      <c r="E59" s="10">
        <f t="shared" si="17"/>
        <v>8922.2764068906399</v>
      </c>
      <c r="F59" s="10">
        <f t="shared" si="17"/>
        <v>23522.087443768243</v>
      </c>
      <c r="G59" s="10">
        <f t="shared" si="17"/>
        <v>0</v>
      </c>
      <c r="H59" s="10">
        <f t="shared" si="17"/>
        <v>19419.470554536041</v>
      </c>
      <c r="I59" s="10">
        <f t="shared" si="17"/>
        <v>13417.361938609345</v>
      </c>
      <c r="J59" s="10">
        <f t="shared" si="17"/>
        <v>1925.1486315144252</v>
      </c>
    </row>
    <row r="60" spans="1:10" x14ac:dyDescent="0.25">
      <c r="A60" s="9">
        <v>1670</v>
      </c>
      <c r="B60" s="10">
        <f t="shared" si="17"/>
        <v>3962.9753389527359</v>
      </c>
      <c r="C60" s="10">
        <f t="shared" si="17"/>
        <v>0</v>
      </c>
      <c r="D60" s="10">
        <f t="shared" si="17"/>
        <v>418.09669886064199</v>
      </c>
      <c r="E60" s="10">
        <f t="shared" si="17"/>
        <v>14721.756071369555</v>
      </c>
      <c r="F60" s="10">
        <f t="shared" si="17"/>
        <v>16759.487303684873</v>
      </c>
      <c r="G60" s="10">
        <f t="shared" si="17"/>
        <v>1586.6867975118648</v>
      </c>
      <c r="H60" s="10">
        <f t="shared" si="17"/>
        <v>20186.028602741411</v>
      </c>
      <c r="I60" s="10">
        <f t="shared" si="17"/>
        <v>17473.773687491241</v>
      </c>
      <c r="J60" s="10">
        <f t="shared" si="17"/>
        <v>3850.2972630288505</v>
      </c>
    </row>
    <row r="61" spans="1:10" x14ac:dyDescent="0.25">
      <c r="A61" s="9">
        <v>1680</v>
      </c>
      <c r="B61" s="10">
        <f t="shared" si="17"/>
        <v>11393.554099489114</v>
      </c>
      <c r="C61" s="10">
        <f t="shared" si="17"/>
        <v>2023.50289033167</v>
      </c>
      <c r="D61" s="10">
        <f t="shared" si="17"/>
        <v>418.09669886064199</v>
      </c>
      <c r="E61" s="10">
        <f t="shared" si="17"/>
        <v>12268.13005947463</v>
      </c>
      <c r="F61" s="10">
        <f t="shared" si="17"/>
        <v>44985.992236206759</v>
      </c>
      <c r="G61" s="10">
        <f t="shared" si="17"/>
        <v>15232.193256113904</v>
      </c>
      <c r="H61" s="10">
        <f t="shared" si="17"/>
        <v>18397.39315692888</v>
      </c>
      <c r="I61" s="10">
        <f t="shared" si="17"/>
        <v>30579.103953109672</v>
      </c>
      <c r="J61" s="10">
        <f t="shared" si="17"/>
        <v>3080.2378104230802</v>
      </c>
    </row>
    <row r="62" spans="1:10" x14ac:dyDescent="0.25">
      <c r="A62" s="9">
        <v>1690</v>
      </c>
      <c r="B62" s="10">
        <f t="shared" si="17"/>
        <v>10898.182182120023</v>
      </c>
      <c r="C62" s="10">
        <f t="shared" si="17"/>
        <v>3439.954913563839</v>
      </c>
      <c r="D62" s="10">
        <f t="shared" si="17"/>
        <v>209.048349430321</v>
      </c>
      <c r="E62" s="10">
        <f t="shared" si="17"/>
        <v>23197.918657915663</v>
      </c>
      <c r="F62" s="10">
        <f t="shared" si="17"/>
        <v>28226.50493252189</v>
      </c>
      <c r="G62" s="10">
        <f t="shared" si="17"/>
        <v>53947.351115403406</v>
      </c>
      <c r="H62" s="10">
        <f t="shared" si="17"/>
        <v>9198.6965784644399</v>
      </c>
      <c r="I62" s="10">
        <f t="shared" si="17"/>
        <v>19970.027071418561</v>
      </c>
      <c r="J62" s="10">
        <f t="shared" si="17"/>
        <v>33497.586188351001</v>
      </c>
    </row>
    <row r="63" spans="1:10" x14ac:dyDescent="0.25">
      <c r="A63" s="9">
        <v>1700</v>
      </c>
      <c r="B63" s="10">
        <f t="shared" si="17"/>
        <v>7430.5787605363794</v>
      </c>
      <c r="C63" s="10">
        <f t="shared" si="17"/>
        <v>2630.5537574311711</v>
      </c>
      <c r="D63" s="10">
        <f t="shared" si="17"/>
        <v>3344.7735908851359</v>
      </c>
      <c r="E63" s="10">
        <f t="shared" si="17"/>
        <v>64017.333219440341</v>
      </c>
      <c r="F63" s="10">
        <f t="shared" si="17"/>
        <v>44985.992236206759</v>
      </c>
      <c r="G63" s="10">
        <f t="shared" si="17"/>
        <v>89171.798020166811</v>
      </c>
      <c r="H63" s="10">
        <f t="shared" si="17"/>
        <v>10987.33202427697</v>
      </c>
      <c r="I63" s="10">
        <f t="shared" si="17"/>
        <v>21530.185436373136</v>
      </c>
      <c r="J63" s="10">
        <f t="shared" si="17"/>
        <v>7700.5945260577009</v>
      </c>
    </row>
    <row r="64" spans="1:10" x14ac:dyDescent="0.25">
      <c r="A64" s="9">
        <v>1710</v>
      </c>
      <c r="B64" s="10">
        <f t="shared" si="17"/>
        <v>14200.661631247303</v>
      </c>
      <c r="C64" s="10">
        <f t="shared" si="17"/>
        <v>3642.305202597006</v>
      </c>
      <c r="D64" s="10">
        <f t="shared" si="17"/>
        <v>3762.8702897457779</v>
      </c>
      <c r="E64" s="10">
        <f t="shared" si="17"/>
        <v>62009.821027889942</v>
      </c>
      <c r="F64" s="10">
        <f t="shared" si="17"/>
        <v>77916.914657482295</v>
      </c>
      <c r="G64" s="10">
        <f t="shared" si="17"/>
        <v>80921.026673105109</v>
      </c>
      <c r="H64" s="10">
        <f t="shared" si="17"/>
        <v>18908.431855732462</v>
      </c>
      <c r="I64" s="10">
        <f t="shared" si="17"/>
        <v>18409.868706463985</v>
      </c>
      <c r="J64" s="10">
        <f t="shared" si="17"/>
        <v>23101.783578173101</v>
      </c>
    </row>
    <row r="65" spans="1:10" x14ac:dyDescent="0.25">
      <c r="A65" s="9">
        <v>1720</v>
      </c>
      <c r="B65" s="10">
        <f t="shared" si="17"/>
        <v>15851.901355810944</v>
      </c>
      <c r="C65" s="10">
        <f t="shared" si="17"/>
        <v>5058.7572258291748</v>
      </c>
      <c r="D65" s="10">
        <f t="shared" si="17"/>
        <v>3971.9186391760991</v>
      </c>
      <c r="E65" s="10">
        <f t="shared" si="17"/>
        <v>58887.024285478219</v>
      </c>
      <c r="F65" s="10">
        <f t="shared" si="17"/>
        <v>99674.845542967916</v>
      </c>
      <c r="G65" s="10">
        <f t="shared" si="17"/>
        <v>101865.29240026172</v>
      </c>
      <c r="H65" s="10">
        <f t="shared" si="17"/>
        <v>15075.64161470561</v>
      </c>
      <c r="I65" s="10">
        <f t="shared" si="17"/>
        <v>40252.085815828039</v>
      </c>
      <c r="J65" s="10">
        <f t="shared" si="17"/>
        <v>77390.974986879883</v>
      </c>
    </row>
    <row r="66" spans="1:10" x14ac:dyDescent="0.25">
      <c r="A66" s="9">
        <v>1730</v>
      </c>
      <c r="B66" s="10">
        <f t="shared" si="17"/>
        <v>12054.049989314572</v>
      </c>
      <c r="C66" s="10">
        <f t="shared" si="17"/>
        <v>2630.5537574311711</v>
      </c>
      <c r="D66" s="10">
        <f t="shared" si="17"/>
        <v>12542.900965819259</v>
      </c>
      <c r="E66" s="10">
        <f t="shared" si="17"/>
        <v>74277.951087364578</v>
      </c>
      <c r="F66" s="10">
        <f t="shared" si="17"/>
        <v>69096.131866069205</v>
      </c>
      <c r="G66" s="10">
        <f t="shared" si="17"/>
        <v>57755.399429431884</v>
      </c>
      <c r="H66" s="10">
        <f t="shared" si="17"/>
        <v>27596.089735393321</v>
      </c>
      <c r="I66" s="10">
        <f t="shared" si="17"/>
        <v>78944.013266701499</v>
      </c>
      <c r="J66" s="10">
        <f t="shared" si="17"/>
        <v>71615.529092336612</v>
      </c>
    </row>
    <row r="67" spans="1:10" x14ac:dyDescent="0.25">
      <c r="A67" s="9">
        <v>1740</v>
      </c>
      <c r="B67" s="10">
        <f t="shared" si="17"/>
        <v>10237.686292294567</v>
      </c>
      <c r="C67" s="10">
        <f t="shared" si="17"/>
        <v>5261.1075148623422</v>
      </c>
      <c r="D67" s="10">
        <f t="shared" si="17"/>
        <v>26340.092028220446</v>
      </c>
      <c r="E67" s="10">
        <f t="shared" si="17"/>
        <v>53533.65844134384</v>
      </c>
      <c r="F67" s="10">
        <f t="shared" si="17"/>
        <v>40869.626933547319</v>
      </c>
      <c r="G67" s="10">
        <f t="shared" si="17"/>
        <v>49504.628082370182</v>
      </c>
      <c r="H67" s="10">
        <f t="shared" si="17"/>
        <v>56980.814916599171</v>
      </c>
      <c r="I67" s="10">
        <f t="shared" si="17"/>
        <v>79256.044939692409</v>
      </c>
      <c r="J67" s="10">
        <f t="shared" si="17"/>
        <v>134375.37447970686</v>
      </c>
    </row>
    <row r="68" spans="1:10" x14ac:dyDescent="0.25">
      <c r="A68" s="9">
        <v>1750</v>
      </c>
      <c r="B68" s="10">
        <f t="shared" si="17"/>
        <v>30713.058876883701</v>
      </c>
      <c r="C68" s="10">
        <f t="shared" si="17"/>
        <v>15580.972255553859</v>
      </c>
      <c r="D68" s="10">
        <f t="shared" si="17"/>
        <v>43273.008332076446</v>
      </c>
      <c r="E68" s="10">
        <f t="shared" si="17"/>
        <v>75839.349458570432</v>
      </c>
      <c r="F68" s="10">
        <f t="shared" si="17"/>
        <v>39105.470375264704</v>
      </c>
      <c r="G68" s="10">
        <f t="shared" si="17"/>
        <v>68862.207012014929</v>
      </c>
      <c r="H68" s="10">
        <f t="shared" si="17"/>
        <v>72823.014579510156</v>
      </c>
      <c r="I68" s="10">
        <f t="shared" si="17"/>
        <v>64902.587982110323</v>
      </c>
      <c r="J68" s="10">
        <f t="shared" si="17"/>
        <v>98952.639659841458</v>
      </c>
    </row>
    <row r="69" spans="1:10" x14ac:dyDescent="0.25">
      <c r="A69" s="9">
        <v>1760</v>
      </c>
      <c r="B69" s="10">
        <f t="shared" si="17"/>
        <v>36987.76983022553</v>
      </c>
      <c r="C69" s="10">
        <f t="shared" si="17"/>
        <v>37232.453182102727</v>
      </c>
      <c r="D69" s="10">
        <f t="shared" si="17"/>
        <v>76093.599192636844</v>
      </c>
      <c r="E69" s="10">
        <f t="shared" si="17"/>
        <v>75616.292548398167</v>
      </c>
      <c r="F69" s="10">
        <f t="shared" si="17"/>
        <v>39399.496468311801</v>
      </c>
      <c r="G69" s="10">
        <f t="shared" si="17"/>
        <v>64736.821338484086</v>
      </c>
      <c r="H69" s="10">
        <f t="shared" si="17"/>
        <v>116772.34267661803</v>
      </c>
      <c r="I69" s="10">
        <f t="shared" si="17"/>
        <v>116075.78235262039</v>
      </c>
      <c r="J69" s="10">
        <f t="shared" si="17"/>
        <v>115123.88816456262</v>
      </c>
    </row>
    <row r="70" spans="1:10" x14ac:dyDescent="0.25">
      <c r="A70" s="9">
        <v>1770</v>
      </c>
      <c r="B70" s="10">
        <f t="shared" si="17"/>
        <v>27740.827372669151</v>
      </c>
      <c r="C70" s="10">
        <f t="shared" si="17"/>
        <v>28733.741042709713</v>
      </c>
      <c r="D70" s="10">
        <f t="shared" si="17"/>
        <v>60414.972985362765</v>
      </c>
      <c r="E70" s="10">
        <f t="shared" si="17"/>
        <v>72939.609626330974</v>
      </c>
      <c r="F70" s="10">
        <f t="shared" si="17"/>
        <v>49984.435818007514</v>
      </c>
      <c r="G70" s="10">
        <f t="shared" si="17"/>
        <v>47917.941284858316</v>
      </c>
      <c r="H70" s="10">
        <f t="shared" si="17"/>
        <v>95564.236676269458</v>
      </c>
      <c r="I70" s="10">
        <f t="shared" si="17"/>
        <v>91737.311859329013</v>
      </c>
      <c r="J70" s="10">
        <f t="shared" si="17"/>
        <v>95102.342396812601</v>
      </c>
    </row>
    <row r="71" spans="1:10" x14ac:dyDescent="0.25">
      <c r="A71" s="9">
        <v>1780</v>
      </c>
      <c r="B71" s="10">
        <f t="shared" si="17"/>
        <v>20970.744501958226</v>
      </c>
      <c r="C71" s="10">
        <f t="shared" si="17"/>
        <v>26912.588441411212</v>
      </c>
      <c r="D71" s="10">
        <f t="shared" si="17"/>
        <v>47035.878621822223</v>
      </c>
      <c r="E71" s="10">
        <f t="shared" si="17"/>
        <v>61117.593387200883</v>
      </c>
      <c r="F71" s="10">
        <f t="shared" si="17"/>
        <v>44397.940050112556</v>
      </c>
      <c r="G71" s="10">
        <f t="shared" si="17"/>
        <v>62832.797181469847</v>
      </c>
      <c r="H71" s="10">
        <f t="shared" si="17"/>
        <v>107573.64609815359</v>
      </c>
      <c r="I71" s="10">
        <f t="shared" si="17"/>
        <v>113579.52896869306</v>
      </c>
      <c r="J71" s="10">
        <f t="shared" si="17"/>
        <v>126674.77995364917</v>
      </c>
    </row>
    <row r="72" spans="1:10" x14ac:dyDescent="0.25">
      <c r="A72" s="9">
        <v>1790</v>
      </c>
      <c r="B72" s="10">
        <f t="shared" si="17"/>
        <v>11723.802044401844</v>
      </c>
      <c r="C72" s="10">
        <f t="shared" si="17"/>
        <v>33387.797690472558</v>
      </c>
      <c r="D72" s="10">
        <f t="shared" si="17"/>
        <v>26549.140377650765</v>
      </c>
      <c r="E72" s="10">
        <f t="shared" si="17"/>
        <v>82084.942943393879</v>
      </c>
      <c r="F72" s="10">
        <f t="shared" si="17"/>
        <v>31460.791956040022</v>
      </c>
      <c r="G72" s="10">
        <f t="shared" si="17"/>
        <v>83142.388189621721</v>
      </c>
      <c r="H72" s="10">
        <f t="shared" si="17"/>
        <v>128526.23274910038</v>
      </c>
      <c r="I72" s="10">
        <f t="shared" si="17"/>
        <v>147903.0129976937</v>
      </c>
      <c r="J72" s="10">
        <f t="shared" si="17"/>
        <v>192899.89287774538</v>
      </c>
    </row>
    <row r="73" spans="1:10" x14ac:dyDescent="0.25">
      <c r="A73" s="9">
        <v>1800</v>
      </c>
      <c r="B73" s="10">
        <f t="shared" si="17"/>
        <v>12384.297934227299</v>
      </c>
      <c r="C73" s="10">
        <f t="shared" si="17"/>
        <v>19830.328325250368</v>
      </c>
      <c r="D73" s="10">
        <f t="shared" si="17"/>
        <v>24667.705232777877</v>
      </c>
      <c r="E73" s="10">
        <f t="shared" si="17"/>
        <v>52195.316980310243</v>
      </c>
      <c r="F73" s="10">
        <f t="shared" si="17"/>
        <v>17641.565582826181</v>
      </c>
      <c r="G73" s="10">
        <f t="shared" si="17"/>
        <v>82507.713470616975</v>
      </c>
      <c r="H73" s="10">
        <f t="shared" si="17"/>
        <v>95819.75602567126</v>
      </c>
      <c r="I73" s="10">
        <f t="shared" si="17"/>
        <v>80192.139958665153</v>
      </c>
      <c r="J73" s="10">
        <f t="shared" si="17"/>
        <v>180963.97136235595</v>
      </c>
    </row>
    <row r="74" spans="1:10" x14ac:dyDescent="0.25">
      <c r="A74" s="9">
        <v>1810</v>
      </c>
      <c r="B74" s="10">
        <f t="shared" si="17"/>
        <v>15026.281493529123</v>
      </c>
      <c r="C74" s="10">
        <f t="shared" si="17"/>
        <v>8296.3618503598464</v>
      </c>
      <c r="D74" s="10">
        <f t="shared" si="17"/>
        <v>2508.5801931638521</v>
      </c>
      <c r="E74" s="10">
        <f t="shared" si="17"/>
        <v>0</v>
      </c>
      <c r="F74" s="10">
        <f t="shared" si="17"/>
        <v>588.05218609420604</v>
      </c>
      <c r="G74" s="10">
        <f t="shared" si="17"/>
        <v>64102.146619479339</v>
      </c>
      <c r="H74" s="10">
        <f t="shared" si="17"/>
        <v>51103.869880358005</v>
      </c>
      <c r="I74" s="10">
        <f t="shared" si="17"/>
        <v>60534.14456023751</v>
      </c>
      <c r="J74" s="10">
        <f t="shared" si="17"/>
        <v>326505.20790484652</v>
      </c>
    </row>
    <row r="75" spans="1:10" x14ac:dyDescent="0.25">
      <c r="A75" s="9">
        <v>1820</v>
      </c>
      <c r="B75" s="10">
        <f t="shared" si="17"/>
        <v>5449.0910910600114</v>
      </c>
      <c r="C75" s="10">
        <f t="shared" si="17"/>
        <v>34197.198846605221</v>
      </c>
      <c r="D75" s="10">
        <f t="shared" si="17"/>
        <v>7107.6438806309143</v>
      </c>
      <c r="E75" s="10">
        <f t="shared" si="17"/>
        <v>669.1707305167979</v>
      </c>
      <c r="F75" s="10">
        <f t="shared" si="17"/>
        <v>9702.8610705543997</v>
      </c>
      <c r="G75" s="10">
        <f t="shared" si="17"/>
        <v>20309.59100815187</v>
      </c>
      <c r="H75" s="10">
        <f t="shared" si="17"/>
        <v>93009.043182251567</v>
      </c>
      <c r="I75" s="10">
        <f t="shared" si="17"/>
        <v>4992.5067678546402</v>
      </c>
      <c r="J75" s="10">
        <f t="shared" si="17"/>
        <v>433543.47181704856</v>
      </c>
    </row>
    <row r="76" spans="1:10" x14ac:dyDescent="0.25">
      <c r="A76" s="9">
        <v>1830</v>
      </c>
      <c r="B76" s="10">
        <f t="shared" si="17"/>
        <v>3302.4794491272796</v>
      </c>
      <c r="C76" s="10">
        <f t="shared" si="17"/>
        <v>25091.435840112707</v>
      </c>
      <c r="D76" s="10">
        <f t="shared" si="17"/>
        <v>2717.6285425941728</v>
      </c>
      <c r="E76" s="10">
        <f t="shared" si="17"/>
        <v>1561.3983712058618</v>
      </c>
      <c r="F76" s="10">
        <f t="shared" si="17"/>
        <v>32342.870235181334</v>
      </c>
      <c r="G76" s="10">
        <f t="shared" si="17"/>
        <v>8568.1087065640695</v>
      </c>
      <c r="H76" s="10">
        <f t="shared" si="17"/>
        <v>63113.279302242132</v>
      </c>
      <c r="I76" s="10">
        <f t="shared" si="17"/>
        <v>30579.103953109672</v>
      </c>
      <c r="J76" s="10">
        <f t="shared" si="17"/>
        <v>196365.16041447135</v>
      </c>
    </row>
    <row r="77" spans="1:10" x14ac:dyDescent="0.25">
      <c r="A77" s="9">
        <v>1840</v>
      </c>
      <c r="B77" s="10">
        <f t="shared" si="17"/>
        <v>3137.3554766709158</v>
      </c>
      <c r="C77" s="10">
        <f t="shared" si="17"/>
        <v>12748.068209089521</v>
      </c>
      <c r="D77" s="10">
        <f t="shared" si="17"/>
        <v>0</v>
      </c>
      <c r="E77" s="10">
        <f t="shared" si="17"/>
        <v>0</v>
      </c>
      <c r="F77" s="10">
        <f t="shared" si="17"/>
        <v>10290.913256648606</v>
      </c>
      <c r="G77" s="10">
        <f t="shared" si="17"/>
        <v>46965.929206351204</v>
      </c>
      <c r="H77" s="10">
        <f t="shared" si="17"/>
        <v>2044.1547952143201</v>
      </c>
      <c r="I77" s="10">
        <f t="shared" si="17"/>
        <v>25898.628858245946</v>
      </c>
      <c r="J77" s="10">
        <f t="shared" si="17"/>
        <v>302248.33514776477</v>
      </c>
    </row>
    <row r="78" spans="1:10" x14ac:dyDescent="0.25">
      <c r="A78" s="9">
        <v>1850</v>
      </c>
      <c r="B78" s="10">
        <f t="shared" ref="B78:J79" si="18">B$57*B26</f>
        <v>0</v>
      </c>
      <c r="C78" s="10">
        <f t="shared" si="18"/>
        <v>1416.452023232169</v>
      </c>
      <c r="D78" s="10">
        <f t="shared" si="18"/>
        <v>0</v>
      </c>
      <c r="E78" s="10">
        <f t="shared" si="18"/>
        <v>0</v>
      </c>
      <c r="F78" s="10">
        <f t="shared" si="18"/>
        <v>21249.269205797336</v>
      </c>
      <c r="G78" s="10">
        <f t="shared" si="18"/>
        <v>634.67471900474595</v>
      </c>
      <c r="H78" s="10">
        <f t="shared" si="18"/>
        <v>766.55804820537003</v>
      </c>
      <c r="I78" s="10">
        <f t="shared" si="18"/>
        <v>135663.67611406284</v>
      </c>
      <c r="J78" s="10">
        <f t="shared" si="18"/>
        <v>13091.010694298091</v>
      </c>
    </row>
    <row r="79" spans="1:10" x14ac:dyDescent="0.25">
      <c r="A79" s="9">
        <v>1860</v>
      </c>
      <c r="B79" s="10">
        <f t="shared" si="18"/>
        <v>0</v>
      </c>
      <c r="C79" s="10">
        <f t="shared" si="18"/>
        <v>0</v>
      </c>
      <c r="D79" s="10">
        <f t="shared" si="18"/>
        <v>0</v>
      </c>
      <c r="E79" s="10">
        <f t="shared" si="18"/>
        <v>0</v>
      </c>
      <c r="F79" s="10">
        <f t="shared" si="18"/>
        <v>8209.944920421698</v>
      </c>
      <c r="G79" s="10">
        <f t="shared" si="18"/>
        <v>0</v>
      </c>
      <c r="H79" s="10">
        <f t="shared" si="18"/>
        <v>0</v>
      </c>
      <c r="I79" s="10">
        <f t="shared" si="18"/>
        <v>38207.321028042184</v>
      </c>
      <c r="J79" s="10">
        <f t="shared" si="18"/>
        <v>0</v>
      </c>
    </row>
    <row r="80" spans="1:10" x14ac:dyDescent="0.25">
      <c r="A80" s="13" t="s">
        <v>15</v>
      </c>
      <c r="B80" s="12">
        <f t="shared" ref="B80:J80" si="19">SUM(B58:B79)</f>
        <v>257428.27305947151</v>
      </c>
      <c r="C80" s="12">
        <f t="shared" si="19"/>
        <v>268923.53412507899</v>
      </c>
      <c r="D80" s="12">
        <f t="shared" si="19"/>
        <v>341375.95461971412</v>
      </c>
      <c r="E80" s="12">
        <f t="shared" si="19"/>
        <v>794305.65712343913</v>
      </c>
      <c r="F80" s="12">
        <f t="shared" si="19"/>
        <v>755703.66395256342</v>
      </c>
      <c r="G80" s="12">
        <f t="shared" si="19"/>
        <v>1000564.6945109819</v>
      </c>
      <c r="H80" s="12">
        <f t="shared" si="19"/>
        <v>1033064.729631437</v>
      </c>
      <c r="I80" s="12">
        <f t="shared" si="19"/>
        <v>1233842.5902922433</v>
      </c>
      <c r="J80" s="12">
        <f t="shared" si="19"/>
        <v>2440703.4350339882</v>
      </c>
    </row>
  </sheetData>
  <mergeCells count="11">
    <mergeCell ref="AK30:AK31"/>
    <mergeCell ref="AL30:AL31"/>
    <mergeCell ref="AM30:AM31"/>
    <mergeCell ref="AB30:AB31"/>
    <mergeCell ref="AA30:AA31"/>
    <mergeCell ref="AC30:AH30"/>
    <mergeCell ref="AA42:AB42"/>
    <mergeCell ref="AA41:AB41"/>
    <mergeCell ref="AA43:AB43"/>
    <mergeCell ref="AI30:AI31"/>
    <mergeCell ref="AJ30:AJ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2AE1-AFA8-49A8-B9B8-B03089B0F838}">
  <dimension ref="B1:H27"/>
  <sheetViews>
    <sheetView showGridLines="0" workbookViewId="0">
      <selection activeCell="B11" sqref="B11:E27"/>
    </sheetView>
  </sheetViews>
  <sheetFormatPr defaultRowHeight="15" x14ac:dyDescent="0.25"/>
  <cols>
    <col min="2" max="2" width="10.42578125" customWidth="1"/>
    <col min="3" max="3" width="11.7109375" customWidth="1"/>
    <col min="4" max="4" width="12.28515625" customWidth="1"/>
    <col min="5" max="5" width="13" customWidth="1"/>
    <col min="6" max="6" width="11" customWidth="1"/>
    <col min="7" max="7" width="10.5703125" customWidth="1"/>
  </cols>
  <sheetData>
    <row r="1" spans="2:8" x14ac:dyDescent="0.25">
      <c r="C1" s="100" t="s">
        <v>24</v>
      </c>
      <c r="D1" s="100"/>
      <c r="E1" s="100"/>
      <c r="F1" s="100"/>
      <c r="G1" s="100"/>
      <c r="H1" s="100"/>
    </row>
    <row r="2" spans="2:8" x14ac:dyDescent="0.25">
      <c r="C2" s="100"/>
      <c r="D2" s="100"/>
      <c r="E2" s="100"/>
      <c r="F2" s="100"/>
      <c r="G2" s="100"/>
      <c r="H2" s="100"/>
    </row>
    <row r="3" spans="2:8" ht="15.75" customHeight="1" x14ac:dyDescent="0.25">
      <c r="C3" s="100"/>
      <c r="D3" s="100"/>
      <c r="E3" s="100"/>
      <c r="F3" s="100"/>
      <c r="G3" s="100"/>
      <c r="H3" s="100"/>
    </row>
    <row r="4" spans="2:8" ht="16.5" customHeight="1" thickBot="1" x14ac:dyDescent="0.3">
      <c r="B4" s="31"/>
      <c r="C4" s="32"/>
      <c r="D4" s="32"/>
      <c r="E4" s="32"/>
      <c r="F4" s="32"/>
      <c r="G4" s="27"/>
      <c r="H4" s="27"/>
    </row>
    <row r="5" spans="2:8" s="7" customFormat="1" ht="35.25" customHeight="1" thickBot="1" x14ac:dyDescent="0.3">
      <c r="B5" s="30" t="s">
        <v>55</v>
      </c>
      <c r="C5" s="30" t="s">
        <v>56</v>
      </c>
      <c r="D5" s="30" t="s">
        <v>57</v>
      </c>
      <c r="E5" s="30" t="s">
        <v>59</v>
      </c>
      <c r="F5" s="30" t="s">
        <v>58</v>
      </c>
      <c r="G5" s="21" t="s">
        <v>20</v>
      </c>
    </row>
    <row r="6" spans="2:8" x14ac:dyDescent="0.25">
      <c r="B6" s="23" t="s">
        <v>33</v>
      </c>
      <c r="C6" s="23">
        <v>153</v>
      </c>
      <c r="D6" s="24">
        <v>51643.09847427428</v>
      </c>
      <c r="E6" s="24">
        <v>40246.377631012634</v>
      </c>
      <c r="F6" s="28">
        <f>(1-E6/D6)*100</f>
        <v>22.06823598885892</v>
      </c>
      <c r="G6" s="10">
        <f>D6-E6</f>
        <v>11396.720843261646</v>
      </c>
    </row>
    <row r="7" spans="2:8" x14ac:dyDescent="0.25">
      <c r="B7" s="23" t="s">
        <v>34</v>
      </c>
      <c r="C7" s="23">
        <v>300</v>
      </c>
      <c r="D7" s="24">
        <v>96373.281212232439</v>
      </c>
      <c r="E7" s="24">
        <v>79627.012648821532</v>
      </c>
      <c r="F7" s="28">
        <f t="shared" ref="F7:F27" si="0">(1-E7/D7)*100</f>
        <v>17.376464049752972</v>
      </c>
      <c r="G7" s="10">
        <f t="shared" ref="G7:G27" si="1">D7-E7</f>
        <v>16746.268563410908</v>
      </c>
    </row>
    <row r="8" spans="2:8" x14ac:dyDescent="0.25">
      <c r="B8" s="23" t="s">
        <v>35</v>
      </c>
      <c r="C8" s="23">
        <v>347</v>
      </c>
      <c r="D8" s="24">
        <v>108562.4445108707</v>
      </c>
      <c r="E8" s="24">
        <v>90428.626081268463</v>
      </c>
      <c r="F8" s="28">
        <f t="shared" si="0"/>
        <v>16.703583372043951</v>
      </c>
      <c r="G8" s="10">
        <f t="shared" si="1"/>
        <v>18133.818429602237</v>
      </c>
    </row>
    <row r="9" spans="2:8" x14ac:dyDescent="0.25">
      <c r="B9" s="23" t="s">
        <v>36</v>
      </c>
      <c r="C9" s="23">
        <v>589</v>
      </c>
      <c r="D9" s="24">
        <v>188103.4941361013</v>
      </c>
      <c r="E9" s="24">
        <v>157359.85137817016</v>
      </c>
      <c r="F9" s="28">
        <f t="shared" si="0"/>
        <v>16.344004080905982</v>
      </c>
      <c r="G9" s="10">
        <f t="shared" si="1"/>
        <v>30743.642757931142</v>
      </c>
    </row>
    <row r="10" spans="2:8" x14ac:dyDescent="0.25">
      <c r="B10" s="23" t="s">
        <v>37</v>
      </c>
      <c r="C10" s="23">
        <v>736</v>
      </c>
      <c r="D10" s="24">
        <v>231715.96445700742</v>
      </c>
      <c r="E10" s="24">
        <v>200751.99010189562</v>
      </c>
      <c r="F10" s="28">
        <f t="shared" si="0"/>
        <v>13.362900751215545</v>
      </c>
      <c r="G10" s="10">
        <f t="shared" si="1"/>
        <v>30963.974355111801</v>
      </c>
    </row>
    <row r="11" spans="2:8" x14ac:dyDescent="0.25">
      <c r="B11" s="23" t="s">
        <v>38</v>
      </c>
      <c r="C11" s="23">
        <v>1086</v>
      </c>
      <c r="D11" s="24">
        <v>330266.46605025273</v>
      </c>
      <c r="E11" s="24">
        <v>285225.72053675452</v>
      </c>
      <c r="F11" s="28">
        <f t="shared" si="0"/>
        <v>13.637698689834554</v>
      </c>
      <c r="G11" s="10">
        <f t="shared" si="1"/>
        <v>45040.745513498201</v>
      </c>
    </row>
    <row r="12" spans="2:8" x14ac:dyDescent="0.25">
      <c r="B12" s="23" t="s">
        <v>39</v>
      </c>
      <c r="C12" s="23">
        <v>1371</v>
      </c>
      <c r="D12" s="24">
        <v>414688.00720876793</v>
      </c>
      <c r="E12" s="24">
        <v>353333.72238208435</v>
      </c>
      <c r="F12" s="28">
        <f t="shared" si="0"/>
        <v>14.795287965922721</v>
      </c>
      <c r="G12" s="10">
        <f t="shared" si="1"/>
        <v>61354.284826683579</v>
      </c>
    </row>
    <row r="13" spans="2:8" x14ac:dyDescent="0.25">
      <c r="B13" s="23" t="s">
        <v>40</v>
      </c>
      <c r="C13" s="23">
        <v>1777</v>
      </c>
      <c r="D13" s="24">
        <v>546370.49914587592</v>
      </c>
      <c r="E13" s="24">
        <v>474033.17528409761</v>
      </c>
      <c r="F13" s="28">
        <f t="shared" si="0"/>
        <v>13.239610113441525</v>
      </c>
      <c r="G13" s="10">
        <f t="shared" si="1"/>
        <v>72337.323861778306</v>
      </c>
    </row>
    <row r="14" spans="2:8" x14ac:dyDescent="0.25">
      <c r="B14" s="23" t="s">
        <v>41</v>
      </c>
      <c r="C14" s="23">
        <v>1789</v>
      </c>
      <c r="D14" s="24">
        <v>551579.42100994557</v>
      </c>
      <c r="E14" s="24">
        <v>476060.48697453213</v>
      </c>
      <c r="F14" s="28">
        <f t="shared" si="0"/>
        <v>13.691398039676272</v>
      </c>
      <c r="G14" s="10">
        <f t="shared" si="1"/>
        <v>75518.934035413433</v>
      </c>
    </row>
    <row r="15" spans="2:8" x14ac:dyDescent="0.25">
      <c r="B15" s="23" t="s">
        <v>42</v>
      </c>
      <c r="C15" s="23">
        <v>1728</v>
      </c>
      <c r="D15" s="24">
        <v>555431.647279097</v>
      </c>
      <c r="E15" s="24">
        <v>484992.35643452784</v>
      </c>
      <c r="F15" s="28">
        <f t="shared" si="0"/>
        <v>12.68190085848212</v>
      </c>
      <c r="G15" s="10">
        <f t="shared" si="1"/>
        <v>70439.290844569157</v>
      </c>
    </row>
    <row r="16" spans="2:8" x14ac:dyDescent="0.25">
      <c r="B16" s="23" t="s">
        <v>43</v>
      </c>
      <c r="C16" s="23">
        <v>2205</v>
      </c>
      <c r="D16" s="24">
        <v>644396.47566207405</v>
      </c>
      <c r="E16" s="24">
        <v>560912.22742865968</v>
      </c>
      <c r="F16" s="28">
        <f t="shared" si="0"/>
        <v>12.955416639676676</v>
      </c>
      <c r="G16" s="10">
        <f t="shared" si="1"/>
        <v>83484.248233414371</v>
      </c>
    </row>
    <row r="17" spans="2:7" x14ac:dyDescent="0.25">
      <c r="B17" s="23" t="s">
        <v>44</v>
      </c>
      <c r="C17" s="23">
        <v>2929</v>
      </c>
      <c r="D17" s="24">
        <v>844432.60131051345</v>
      </c>
      <c r="E17" s="24">
        <v>736128.44979796128</v>
      </c>
      <c r="F17" s="28">
        <f t="shared" si="0"/>
        <v>12.82567150350069</v>
      </c>
      <c r="G17" s="10">
        <f t="shared" si="1"/>
        <v>108304.15151255217</v>
      </c>
    </row>
    <row r="18" spans="2:7" x14ac:dyDescent="0.25">
      <c r="B18" s="23" t="s">
        <v>45</v>
      </c>
      <c r="C18" s="23">
        <v>2432</v>
      </c>
      <c r="D18" s="24">
        <v>705597.61844350176</v>
      </c>
      <c r="E18" s="24">
        <v>613526.26291576319</v>
      </c>
      <c r="F18" s="28">
        <f t="shared" si="0"/>
        <v>13.048705539970706</v>
      </c>
      <c r="G18" s="10">
        <f t="shared" si="1"/>
        <v>92071.355527738575</v>
      </c>
    </row>
    <row r="19" spans="2:7" x14ac:dyDescent="0.25">
      <c r="B19" s="23" t="s">
        <v>46</v>
      </c>
      <c r="C19" s="23">
        <v>2494</v>
      </c>
      <c r="D19" s="24">
        <v>775873.9092041835</v>
      </c>
      <c r="E19" s="24">
        <v>670162.49823242717</v>
      </c>
      <c r="F19" s="28">
        <f t="shared" si="0"/>
        <v>13.624818378051263</v>
      </c>
      <c r="G19" s="10">
        <f t="shared" si="1"/>
        <v>105711.41097175633</v>
      </c>
    </row>
    <row r="20" spans="2:7" x14ac:dyDescent="0.25">
      <c r="B20" s="23" t="s">
        <v>47</v>
      </c>
      <c r="C20" s="23">
        <v>2864</v>
      </c>
      <c r="D20" s="24">
        <v>904733.17642489518</v>
      </c>
      <c r="E20" s="24">
        <v>791060.64271775552</v>
      </c>
      <c r="F20" s="28">
        <f t="shared" si="0"/>
        <v>12.564205300431574</v>
      </c>
      <c r="G20" s="10">
        <f t="shared" si="1"/>
        <v>113672.53370713966</v>
      </c>
    </row>
    <row r="21" spans="2:7" x14ac:dyDescent="0.25">
      <c r="B21" s="23" t="s">
        <v>48</v>
      </c>
      <c r="C21" s="23">
        <v>2736</v>
      </c>
      <c r="D21" s="24">
        <v>843222.47399006074</v>
      </c>
      <c r="E21" s="24">
        <v>729160.72861146391</v>
      </c>
      <c r="F21" s="28">
        <f t="shared" si="0"/>
        <v>13.526886307816943</v>
      </c>
      <c r="G21" s="10">
        <f t="shared" si="1"/>
        <v>114061.74537859682</v>
      </c>
    </row>
    <row r="22" spans="2:7" x14ac:dyDescent="0.25">
      <c r="B22" s="23" t="s">
        <v>49</v>
      </c>
      <c r="C22" s="23">
        <v>2055</v>
      </c>
      <c r="D22" s="24">
        <v>744917.95504907367</v>
      </c>
      <c r="E22" s="24">
        <v>658577.14750405587</v>
      </c>
      <c r="F22" s="28">
        <f t="shared" si="0"/>
        <v>11.590646588634023</v>
      </c>
      <c r="G22" s="10">
        <f t="shared" si="1"/>
        <v>86340.8075450178</v>
      </c>
    </row>
    <row r="23" spans="2:7" x14ac:dyDescent="0.25">
      <c r="B23" s="23" t="s">
        <v>50</v>
      </c>
      <c r="C23" s="23">
        <v>2290</v>
      </c>
      <c r="D23" s="24">
        <v>857663.99951190688</v>
      </c>
      <c r="E23" s="24">
        <v>755365.5161696854</v>
      </c>
      <c r="F23" s="28">
        <f t="shared" si="0"/>
        <v>11.927571100155665</v>
      </c>
      <c r="G23" s="10">
        <f t="shared" si="1"/>
        <v>102298.48334222147</v>
      </c>
    </row>
    <row r="24" spans="2:7" x14ac:dyDescent="0.25">
      <c r="B24" s="23" t="s">
        <v>51</v>
      </c>
      <c r="C24" s="23">
        <v>1461</v>
      </c>
      <c r="D24" s="24">
        <v>530665.00320607307</v>
      </c>
      <c r="E24" s="24">
        <v>458381.54281115165</v>
      </c>
      <c r="F24" s="28">
        <f t="shared" si="0"/>
        <v>13.621297797709042</v>
      </c>
      <c r="G24" s="10">
        <f t="shared" si="1"/>
        <v>72283.460394921422</v>
      </c>
    </row>
    <row r="25" spans="2:7" x14ac:dyDescent="0.25">
      <c r="B25" s="23" t="s">
        <v>52</v>
      </c>
      <c r="C25" s="23">
        <v>1469</v>
      </c>
      <c r="D25" s="24">
        <v>563706.23682932113</v>
      </c>
      <c r="E25" s="24">
        <v>506094.68486977054</v>
      </c>
      <c r="F25" s="28">
        <f t="shared" si="0"/>
        <v>10.220137404119978</v>
      </c>
      <c r="G25" s="10">
        <f t="shared" si="1"/>
        <v>57611.55195955059</v>
      </c>
    </row>
    <row r="26" spans="2:7" x14ac:dyDescent="0.25">
      <c r="B26" s="23" t="s">
        <v>53</v>
      </c>
      <c r="C26" s="23">
        <v>411</v>
      </c>
      <c r="D26" s="24">
        <v>241555.95728369281</v>
      </c>
      <c r="E26" s="24">
        <v>196354.70844908323</v>
      </c>
      <c r="F26" s="28">
        <f t="shared" si="0"/>
        <v>18.71253739419204</v>
      </c>
      <c r="G26" s="10">
        <f t="shared" si="1"/>
        <v>45201.248834609578</v>
      </c>
    </row>
    <row r="27" spans="2:7" ht="15.75" thickBot="1" x14ac:dyDescent="0.3">
      <c r="B27" s="25" t="s">
        <v>54</v>
      </c>
      <c r="C27" s="25">
        <v>123</v>
      </c>
      <c r="D27" s="26">
        <v>72355.51718189189</v>
      </c>
      <c r="E27" s="26">
        <v>60069.264758874444</v>
      </c>
      <c r="F27" s="29">
        <f t="shared" si="0"/>
        <v>16.98039472529992</v>
      </c>
      <c r="G27" s="10">
        <f t="shared" si="1"/>
        <v>12286.252423017446</v>
      </c>
    </row>
  </sheetData>
  <mergeCells count="1">
    <mergeCell ref="C1:H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EF41E-5E18-4CBA-8690-103B3F256566}">
  <dimension ref="A1:L131"/>
  <sheetViews>
    <sheetView workbookViewId="0">
      <selection activeCell="J4" sqref="J4:J130"/>
    </sheetView>
  </sheetViews>
  <sheetFormatPr defaultRowHeight="15" x14ac:dyDescent="0.25"/>
  <cols>
    <col min="1" max="1" width="17.140625" customWidth="1"/>
  </cols>
  <sheetData>
    <row r="1" spans="1:12" x14ac:dyDescent="0.25">
      <c r="B1" s="100" t="s">
        <v>25</v>
      </c>
      <c r="C1" s="100"/>
      <c r="D1" s="100"/>
      <c r="E1" s="100"/>
      <c r="F1" s="100"/>
      <c r="G1" s="100"/>
    </row>
    <row r="2" spans="1:12" x14ac:dyDescent="0.25">
      <c r="B2" s="100"/>
      <c r="C2" s="100"/>
      <c r="D2" s="100"/>
      <c r="E2" s="100"/>
      <c r="F2" s="100"/>
      <c r="G2" s="100"/>
    </row>
    <row r="3" spans="1:12" x14ac:dyDescent="0.25">
      <c r="B3" s="100"/>
      <c r="C3" s="100"/>
      <c r="D3" s="100"/>
      <c r="E3" s="100"/>
      <c r="F3" s="100"/>
      <c r="G3" s="100"/>
    </row>
    <row r="4" spans="1:12" x14ac:dyDescent="0.25">
      <c r="C4" t="s">
        <v>1</v>
      </c>
      <c r="D4" t="s">
        <v>2</v>
      </c>
      <c r="E4" t="s">
        <v>3</v>
      </c>
      <c r="F4" s="4">
        <v>2.5000000000000001E-2</v>
      </c>
      <c r="G4" s="5">
        <v>0.25</v>
      </c>
      <c r="H4" s="5">
        <v>0.5</v>
      </c>
      <c r="I4" s="5">
        <v>0.75</v>
      </c>
      <c r="J4" s="4">
        <v>0.97499999999999998</v>
      </c>
      <c r="K4" t="s">
        <v>4</v>
      </c>
      <c r="L4" t="s">
        <v>5</v>
      </c>
    </row>
    <row r="5" spans="1:12" x14ac:dyDescent="0.25">
      <c r="A5" t="s">
        <v>9</v>
      </c>
      <c r="B5" s="1">
        <v>11</v>
      </c>
      <c r="C5">
        <v>157.27337794968699</v>
      </c>
      <c r="D5">
        <v>5.7537643898213399E-3</v>
      </c>
      <c r="E5">
        <v>0.77309205803491998</v>
      </c>
      <c r="F5">
        <v>155.776325248077</v>
      </c>
      <c r="G5">
        <v>156.74670923570699</v>
      </c>
      <c r="H5">
        <v>157.266591777842</v>
      </c>
      <c r="I5">
        <v>157.790508386081</v>
      </c>
      <c r="J5">
        <v>158.80992747463301</v>
      </c>
      <c r="K5">
        <v>18053.369687001599</v>
      </c>
      <c r="L5">
        <v>1.0004706424109</v>
      </c>
    </row>
    <row r="6" spans="1:12" x14ac:dyDescent="0.25">
      <c r="B6" s="1">
        <v>12</v>
      </c>
      <c r="C6">
        <v>193.02847289904199</v>
      </c>
      <c r="D6">
        <v>3.8589493795461302E-3</v>
      </c>
      <c r="E6">
        <v>0.54573785490653803</v>
      </c>
      <c r="F6">
        <v>191.96501169719599</v>
      </c>
      <c r="G6">
        <v>192.65839342491199</v>
      </c>
      <c r="H6">
        <v>193.029814193166</v>
      </c>
      <c r="I6">
        <v>193.39608280693199</v>
      </c>
      <c r="J6">
        <v>194.093342169826</v>
      </c>
      <c r="K6">
        <v>20000</v>
      </c>
      <c r="L6">
        <v>0.99989409500745396</v>
      </c>
    </row>
    <row r="7" spans="1:12" x14ac:dyDescent="0.25">
      <c r="B7" s="1">
        <v>13</v>
      </c>
      <c r="C7">
        <v>257.63257626887003</v>
      </c>
      <c r="D7">
        <v>3.4135447556221499E-2</v>
      </c>
      <c r="E7">
        <v>4.1048574313598598</v>
      </c>
      <c r="F7">
        <v>249.65879958143501</v>
      </c>
      <c r="G7">
        <v>254.84989774259</v>
      </c>
      <c r="H7">
        <v>257.62820769384803</v>
      </c>
      <c r="I7">
        <v>260.38271289615102</v>
      </c>
      <c r="J7">
        <v>265.672741492471</v>
      </c>
      <c r="K7">
        <v>14460.5547193603</v>
      </c>
      <c r="L7">
        <v>1.0003051526781199</v>
      </c>
    </row>
    <row r="8" spans="1:12" x14ac:dyDescent="0.25">
      <c r="B8" s="1">
        <v>14</v>
      </c>
      <c r="C8">
        <v>167.46335893048899</v>
      </c>
      <c r="D8">
        <v>5.8742555375013803E-3</v>
      </c>
      <c r="E8">
        <v>0.83074518499797001</v>
      </c>
      <c r="F8">
        <v>165.81878151577499</v>
      </c>
      <c r="G8">
        <v>166.90488281599201</v>
      </c>
      <c r="H8">
        <v>167.46946711562001</v>
      </c>
      <c r="I8">
        <v>168.02439391828901</v>
      </c>
      <c r="J8">
        <v>169.08999414886</v>
      </c>
      <c r="K8">
        <v>20000</v>
      </c>
      <c r="L8">
        <v>1.0000938397885</v>
      </c>
    </row>
    <row r="9" spans="1:12" x14ac:dyDescent="0.25">
      <c r="B9" s="1">
        <v>15</v>
      </c>
      <c r="C9">
        <v>99.255175884705395</v>
      </c>
      <c r="D9">
        <v>2.14499750766593E-2</v>
      </c>
      <c r="E9">
        <v>3.0334845665976502</v>
      </c>
      <c r="F9">
        <v>93.447649680711905</v>
      </c>
      <c r="G9">
        <v>97.177445344157704</v>
      </c>
      <c r="H9">
        <v>99.236824534273495</v>
      </c>
      <c r="I9">
        <v>101.29288010369601</v>
      </c>
      <c r="J9">
        <v>105.27199432024</v>
      </c>
      <c r="K9">
        <v>20000</v>
      </c>
      <c r="L9">
        <v>0.99999615015265897</v>
      </c>
    </row>
    <row r="10" spans="1:12" x14ac:dyDescent="0.25">
      <c r="B10" s="1">
        <v>21</v>
      </c>
      <c r="C10">
        <v>153.62938491454801</v>
      </c>
      <c r="D10">
        <v>8.6342049796995692E-3</v>
      </c>
      <c r="E10">
        <v>1.1301909228606699</v>
      </c>
      <c r="F10">
        <v>151.43768367407401</v>
      </c>
      <c r="G10">
        <v>152.866212081139</v>
      </c>
      <c r="H10">
        <v>153.62021643377599</v>
      </c>
      <c r="I10">
        <v>154.389536178123</v>
      </c>
      <c r="J10">
        <v>155.86939750090801</v>
      </c>
      <c r="K10">
        <v>17134.006223611101</v>
      </c>
      <c r="L10">
        <v>0.99987035367897403</v>
      </c>
    </row>
    <row r="11" spans="1:12" x14ac:dyDescent="0.25">
      <c r="B11" s="1">
        <v>22</v>
      </c>
      <c r="C11">
        <v>222.445822496299</v>
      </c>
      <c r="D11">
        <v>4.4450938535031603E-3</v>
      </c>
      <c r="E11">
        <v>0.62863120136454498</v>
      </c>
      <c r="F11">
        <v>221.210938210276</v>
      </c>
      <c r="G11">
        <v>222.01793557621701</v>
      </c>
      <c r="H11">
        <v>222.447589004067</v>
      </c>
      <c r="I11">
        <v>222.872482119491</v>
      </c>
      <c r="J11">
        <v>223.68477427533099</v>
      </c>
      <c r="K11">
        <v>20000</v>
      </c>
      <c r="L11">
        <v>1.0002523072876199</v>
      </c>
    </row>
    <row r="12" spans="1:12" x14ac:dyDescent="0.25">
      <c r="B12" s="1">
        <v>23</v>
      </c>
      <c r="C12">
        <v>87.604096691668602</v>
      </c>
      <c r="D12">
        <v>4.0132492384062399E-2</v>
      </c>
      <c r="E12">
        <v>5.6755915021375998</v>
      </c>
      <c r="F12">
        <v>76.952289817893202</v>
      </c>
      <c r="G12">
        <v>83.694216908052795</v>
      </c>
      <c r="H12">
        <v>87.498496555172096</v>
      </c>
      <c r="I12">
        <v>91.381171485833505</v>
      </c>
      <c r="J12">
        <v>99.117548612389498</v>
      </c>
      <c r="K12">
        <v>20000</v>
      </c>
      <c r="L12">
        <v>1.0002139903254501</v>
      </c>
    </row>
    <row r="13" spans="1:12" x14ac:dyDescent="0.25">
      <c r="B13" s="1">
        <v>24</v>
      </c>
      <c r="C13">
        <v>354.77936335726702</v>
      </c>
      <c r="D13">
        <v>4.0763680513020303E-2</v>
      </c>
      <c r="E13">
        <v>5.7648549833757201</v>
      </c>
      <c r="F13">
        <v>343.57765476454802</v>
      </c>
      <c r="G13">
        <v>350.87979885840002</v>
      </c>
      <c r="H13">
        <v>354.76265783830797</v>
      </c>
      <c r="I13">
        <v>358.60781138737701</v>
      </c>
      <c r="J13">
        <v>366.245587686536</v>
      </c>
      <c r="K13">
        <v>20000</v>
      </c>
      <c r="L13">
        <v>0.99997196811290601</v>
      </c>
    </row>
    <row r="14" spans="1:12" x14ac:dyDescent="0.25">
      <c r="B14" s="1">
        <v>25</v>
      </c>
      <c r="C14">
        <v>175.66948282728501</v>
      </c>
      <c r="D14">
        <v>1.4967170442962099E-2</v>
      </c>
      <c r="E14">
        <v>1.93541485875778</v>
      </c>
      <c r="F14">
        <v>171.90978767707901</v>
      </c>
      <c r="G14">
        <v>174.34662431591801</v>
      </c>
      <c r="H14">
        <v>175.64236919283599</v>
      </c>
      <c r="I14">
        <v>176.972496915899</v>
      </c>
      <c r="J14">
        <v>179.50394671573201</v>
      </c>
      <c r="K14">
        <v>16721.249734810601</v>
      </c>
      <c r="L14">
        <v>0.99995381038947095</v>
      </c>
    </row>
    <row r="15" spans="1:12" x14ac:dyDescent="0.25">
      <c r="B15" s="1">
        <v>31</v>
      </c>
      <c r="C15">
        <v>182.182157854964</v>
      </c>
      <c r="D15">
        <v>1.37128492582782E-2</v>
      </c>
      <c r="E15">
        <v>1.7347311536566301</v>
      </c>
      <c r="F15">
        <v>178.83424907788299</v>
      </c>
      <c r="G15">
        <v>181.02654374683499</v>
      </c>
      <c r="H15">
        <v>182.173921213629</v>
      </c>
      <c r="I15">
        <v>183.327636717687</v>
      </c>
      <c r="J15">
        <v>185.638794315588</v>
      </c>
      <c r="K15">
        <v>16003.278087943399</v>
      </c>
      <c r="L15">
        <v>1.00026874493648</v>
      </c>
    </row>
    <row r="16" spans="1:12" x14ac:dyDescent="0.25">
      <c r="B16" s="1">
        <v>32</v>
      </c>
      <c r="C16">
        <v>241.62859686785399</v>
      </c>
      <c r="D16">
        <v>5.0187132907292204E-3</v>
      </c>
      <c r="E16">
        <v>0.64445548763205895</v>
      </c>
      <c r="F16">
        <v>240.35706336649699</v>
      </c>
      <c r="G16">
        <v>241.19470578290799</v>
      </c>
      <c r="H16">
        <v>241.621688953221</v>
      </c>
      <c r="I16">
        <v>242.07225484658801</v>
      </c>
      <c r="J16">
        <v>242.88782476213299</v>
      </c>
      <c r="K16">
        <v>16489.256746303101</v>
      </c>
      <c r="L16">
        <v>1.00008866215505</v>
      </c>
    </row>
    <row r="17" spans="2:12" x14ac:dyDescent="0.25">
      <c r="B17" s="1">
        <v>33</v>
      </c>
      <c r="C17">
        <v>301.27325789617299</v>
      </c>
      <c r="D17">
        <v>6.9931274546905495E-2</v>
      </c>
      <c r="E17">
        <v>7.9810258004768002</v>
      </c>
      <c r="F17">
        <v>286.26438282320498</v>
      </c>
      <c r="G17">
        <v>295.77610026131703</v>
      </c>
      <c r="H17">
        <v>301.10220754087601</v>
      </c>
      <c r="I17">
        <v>306.47188101052097</v>
      </c>
      <c r="J17">
        <v>317.47775126443997</v>
      </c>
      <c r="K17">
        <v>13024.904337162699</v>
      </c>
      <c r="L17">
        <v>1.0005875156683299</v>
      </c>
    </row>
    <row r="18" spans="2:12" x14ac:dyDescent="0.25">
      <c r="B18" s="1">
        <v>34</v>
      </c>
      <c r="C18">
        <v>433.27403681440899</v>
      </c>
      <c r="D18">
        <v>0.14959049088930301</v>
      </c>
      <c r="E18">
        <v>21.155290101770099</v>
      </c>
      <c r="F18">
        <v>392.43778077457199</v>
      </c>
      <c r="G18">
        <v>418.98330731339399</v>
      </c>
      <c r="H18">
        <v>432.81580802665098</v>
      </c>
      <c r="I18">
        <v>447.15565029153697</v>
      </c>
      <c r="J18">
        <v>475.69700949924197</v>
      </c>
      <c r="K18">
        <v>20000</v>
      </c>
      <c r="L18">
        <v>1.0000824653492</v>
      </c>
    </row>
    <row r="19" spans="2:12" x14ac:dyDescent="0.25">
      <c r="B19" s="1">
        <v>35</v>
      </c>
      <c r="C19">
        <v>84.410168473449701</v>
      </c>
      <c r="D19">
        <v>1.4232813297190901E-2</v>
      </c>
      <c r="E19">
        <v>2.0128237595611602</v>
      </c>
      <c r="F19">
        <v>80.514293010023493</v>
      </c>
      <c r="G19">
        <v>83.052202923962</v>
      </c>
      <c r="H19">
        <v>84.379442640884804</v>
      </c>
      <c r="I19">
        <v>85.756589698490998</v>
      </c>
      <c r="J19">
        <v>88.446285125942694</v>
      </c>
      <c r="K19">
        <v>20000</v>
      </c>
      <c r="L19">
        <v>1.00007784845107</v>
      </c>
    </row>
    <row r="20" spans="2:12" x14ac:dyDescent="0.25">
      <c r="B20" s="1">
        <v>41</v>
      </c>
      <c r="C20">
        <v>163.33570204550901</v>
      </c>
      <c r="D20">
        <v>7.10166677825018E-3</v>
      </c>
      <c r="E20">
        <v>1.00432734732559</v>
      </c>
      <c r="F20">
        <v>161.36671012818601</v>
      </c>
      <c r="G20">
        <v>162.65442471473199</v>
      </c>
      <c r="H20">
        <v>163.34556536413399</v>
      </c>
      <c r="I20">
        <v>164.013947241056</v>
      </c>
      <c r="J20">
        <v>165.298453897695</v>
      </c>
      <c r="K20">
        <v>20000</v>
      </c>
      <c r="L20">
        <v>0.99990810002060904</v>
      </c>
    </row>
    <row r="21" spans="2:12" x14ac:dyDescent="0.25">
      <c r="B21" s="1">
        <v>42</v>
      </c>
      <c r="C21">
        <v>257.32998390992498</v>
      </c>
      <c r="D21">
        <v>2.6929942134444299E-3</v>
      </c>
      <c r="E21">
        <v>0.38084689400453797</v>
      </c>
      <c r="F21">
        <v>256.58579265474702</v>
      </c>
      <c r="G21">
        <v>257.072058000232</v>
      </c>
      <c r="H21">
        <v>257.32788908836301</v>
      </c>
      <c r="I21">
        <v>257.58437106062098</v>
      </c>
      <c r="J21">
        <v>258.078805864554</v>
      </c>
      <c r="K21">
        <v>20000</v>
      </c>
      <c r="L21">
        <v>1.00001798459768</v>
      </c>
    </row>
    <row r="22" spans="2:12" x14ac:dyDescent="0.25">
      <c r="B22" s="1">
        <v>43</v>
      </c>
      <c r="C22">
        <v>251.62668308251</v>
      </c>
      <c r="D22">
        <v>2.58735428609277E-2</v>
      </c>
      <c r="E22">
        <v>3.41856992364947</v>
      </c>
      <c r="F22">
        <v>244.991149601915</v>
      </c>
      <c r="G22">
        <v>249.298297981872</v>
      </c>
      <c r="H22">
        <v>251.61311768153101</v>
      </c>
      <c r="I22">
        <v>253.92856898037999</v>
      </c>
      <c r="J22">
        <v>258.30215791689699</v>
      </c>
      <c r="K22">
        <v>17457.3023410569</v>
      </c>
      <c r="L22">
        <v>1.00021907755656</v>
      </c>
    </row>
    <row r="23" spans="2:12" x14ac:dyDescent="0.25">
      <c r="B23" s="1">
        <v>44</v>
      </c>
      <c r="C23">
        <v>199.20768437266801</v>
      </c>
      <c r="D23">
        <v>2.1599662388901E-2</v>
      </c>
      <c r="E23">
        <v>3.05465354930638</v>
      </c>
      <c r="F23">
        <v>193.30968313961699</v>
      </c>
      <c r="G23">
        <v>197.118049194511</v>
      </c>
      <c r="H23">
        <v>199.18020413099299</v>
      </c>
      <c r="I23">
        <v>201.23857665641799</v>
      </c>
      <c r="J23">
        <v>205.34569578585601</v>
      </c>
      <c r="K23">
        <v>20000</v>
      </c>
      <c r="L23">
        <v>1.00001028798933</v>
      </c>
    </row>
    <row r="24" spans="2:12" x14ac:dyDescent="0.25">
      <c r="B24" s="1">
        <v>45</v>
      </c>
      <c r="C24">
        <v>247.90198701222801</v>
      </c>
      <c r="D24">
        <v>3.6139507488178103E-2</v>
      </c>
      <c r="E24">
        <v>5.1108981627265599</v>
      </c>
      <c r="F24">
        <v>238.00447767801899</v>
      </c>
      <c r="G24">
        <v>244.465905528701</v>
      </c>
      <c r="H24">
        <v>247.869573751063</v>
      </c>
      <c r="I24">
        <v>251.32540110877301</v>
      </c>
      <c r="J24">
        <v>257.95107067192799</v>
      </c>
      <c r="K24">
        <v>20000</v>
      </c>
      <c r="L24">
        <v>0.99989418260714502</v>
      </c>
    </row>
    <row r="25" spans="2:12" x14ac:dyDescent="0.25">
      <c r="B25" s="1">
        <v>51</v>
      </c>
      <c r="C25">
        <v>304.13418591473697</v>
      </c>
      <c r="D25">
        <v>2.89654900645007E-2</v>
      </c>
      <c r="E25">
        <v>3.6791813400234501</v>
      </c>
      <c r="F25">
        <v>296.928492747154</v>
      </c>
      <c r="G25">
        <v>301.62708391694702</v>
      </c>
      <c r="H25">
        <v>304.12861635214801</v>
      </c>
      <c r="I25">
        <v>306.61695350858599</v>
      </c>
      <c r="J25">
        <v>311.35030678010901</v>
      </c>
      <c r="K25">
        <v>16133.947019740899</v>
      </c>
      <c r="L25">
        <v>1.00004737441307</v>
      </c>
    </row>
    <row r="26" spans="2:12" x14ac:dyDescent="0.25">
      <c r="B26" s="1">
        <v>52</v>
      </c>
      <c r="C26">
        <v>359.08950517070201</v>
      </c>
      <c r="D26">
        <v>3.6617812317103998E-3</v>
      </c>
      <c r="E26">
        <v>0.51785406803281098</v>
      </c>
      <c r="F26">
        <v>358.06477101750102</v>
      </c>
      <c r="G26">
        <v>358.74195131319698</v>
      </c>
      <c r="H26">
        <v>359.09412513489002</v>
      </c>
      <c r="I26">
        <v>359.44264136599099</v>
      </c>
      <c r="J26">
        <v>360.10063886227198</v>
      </c>
      <c r="K26">
        <v>20000</v>
      </c>
      <c r="L26">
        <v>0.99988222054240705</v>
      </c>
    </row>
    <row r="27" spans="2:12" x14ac:dyDescent="0.25">
      <c r="B27" s="1">
        <v>53</v>
      </c>
      <c r="C27">
        <v>473.72999817079102</v>
      </c>
      <c r="D27">
        <v>3.5791385752589798E-2</v>
      </c>
      <c r="E27">
        <v>4.4160221885168101</v>
      </c>
      <c r="F27">
        <v>465.18316937732402</v>
      </c>
      <c r="G27">
        <v>470.71207489527899</v>
      </c>
      <c r="H27">
        <v>473.70869556276301</v>
      </c>
      <c r="I27">
        <v>476.69235259757301</v>
      </c>
      <c r="J27">
        <v>482.37488785254197</v>
      </c>
      <c r="K27">
        <v>15223.1829502487</v>
      </c>
      <c r="L27">
        <v>1.0003036422967599</v>
      </c>
    </row>
    <row r="28" spans="2:12" x14ac:dyDescent="0.25">
      <c r="B28" s="1">
        <v>54</v>
      </c>
      <c r="C28">
        <v>338.31198690928198</v>
      </c>
      <c r="D28">
        <v>4.3966507881954197E-3</v>
      </c>
      <c r="E28">
        <v>0.62178031736843198</v>
      </c>
      <c r="F28">
        <v>337.09897230246003</v>
      </c>
      <c r="G28">
        <v>337.88952882534102</v>
      </c>
      <c r="H28">
        <v>338.313472685953</v>
      </c>
      <c r="I28">
        <v>338.73436708358997</v>
      </c>
      <c r="J28">
        <v>339.51703417967798</v>
      </c>
      <c r="K28">
        <v>20000</v>
      </c>
      <c r="L28">
        <v>0.99996673476683895</v>
      </c>
    </row>
    <row r="29" spans="2:12" x14ac:dyDescent="0.25">
      <c r="B29" s="1">
        <v>55</v>
      </c>
      <c r="C29">
        <v>284.38150106952003</v>
      </c>
      <c r="D29">
        <v>9.6294813800891499E-3</v>
      </c>
      <c r="E29">
        <v>1.3618143166341301</v>
      </c>
      <c r="F29">
        <v>281.70282193826301</v>
      </c>
      <c r="G29">
        <v>283.473642561725</v>
      </c>
      <c r="H29">
        <v>284.38706869679999</v>
      </c>
      <c r="I29">
        <v>285.29428230250602</v>
      </c>
      <c r="J29">
        <v>287.04976018724602</v>
      </c>
      <c r="K29">
        <v>20000</v>
      </c>
      <c r="L29">
        <v>0.999947986291713</v>
      </c>
    </row>
    <row r="30" spans="2:12" x14ac:dyDescent="0.25">
      <c r="B30" s="1">
        <v>61</v>
      </c>
      <c r="C30">
        <v>266.34368772776799</v>
      </c>
      <c r="D30">
        <v>1.98672031982829E-2</v>
      </c>
      <c r="E30">
        <v>2.17072185339982</v>
      </c>
      <c r="F30">
        <v>262.06743105809898</v>
      </c>
      <c r="G30">
        <v>264.87314233565098</v>
      </c>
      <c r="H30">
        <v>266.34115594104799</v>
      </c>
      <c r="I30">
        <v>267.81867721424499</v>
      </c>
      <c r="J30">
        <v>270.59629363687202</v>
      </c>
      <c r="K30">
        <v>11938.091123742701</v>
      </c>
      <c r="L30">
        <v>1.00051058044123</v>
      </c>
    </row>
    <row r="31" spans="2:12" x14ac:dyDescent="0.25">
      <c r="B31" s="1">
        <v>62</v>
      </c>
      <c r="C31">
        <v>311.904533168581</v>
      </c>
      <c r="D31">
        <v>3.40553770314459E-3</v>
      </c>
      <c r="E31">
        <v>0.48161576069599998</v>
      </c>
      <c r="F31">
        <v>310.96413658166801</v>
      </c>
      <c r="G31">
        <v>311.57620219470198</v>
      </c>
      <c r="H31">
        <v>311.90268909745998</v>
      </c>
      <c r="I31">
        <v>312.23260282298401</v>
      </c>
      <c r="J31">
        <v>312.84138633073297</v>
      </c>
      <c r="K31">
        <v>20000</v>
      </c>
      <c r="L31">
        <v>1.00021244474946</v>
      </c>
    </row>
    <row r="32" spans="2:12" x14ac:dyDescent="0.25">
      <c r="B32" s="1">
        <v>63</v>
      </c>
      <c r="C32">
        <v>371.04538096175202</v>
      </c>
      <c r="D32">
        <v>3.0915820910884999E-2</v>
      </c>
      <c r="E32">
        <v>4.37215732240713</v>
      </c>
      <c r="F32">
        <v>362.56940945984701</v>
      </c>
      <c r="G32">
        <v>368.08871743471798</v>
      </c>
      <c r="H32">
        <v>371.02062857522702</v>
      </c>
      <c r="I32">
        <v>373.94790607406202</v>
      </c>
      <c r="J32">
        <v>379.72850565077903</v>
      </c>
      <c r="K32">
        <v>20000</v>
      </c>
      <c r="L32">
        <v>1.00016720436177</v>
      </c>
    </row>
    <row r="33" spans="1:12" x14ac:dyDescent="0.25">
      <c r="B33" s="1">
        <v>64</v>
      </c>
      <c r="C33">
        <v>219.41817933740799</v>
      </c>
      <c r="D33">
        <v>9.9870729008186797E-3</v>
      </c>
      <c r="E33">
        <v>1.33250600808721</v>
      </c>
      <c r="F33">
        <v>216.799202344571</v>
      </c>
      <c r="G33">
        <v>218.516993691587</v>
      </c>
      <c r="H33">
        <v>219.42141125061701</v>
      </c>
      <c r="I33">
        <v>220.30844337508901</v>
      </c>
      <c r="J33">
        <v>222.01137299299401</v>
      </c>
      <c r="K33">
        <v>17801.7177817259</v>
      </c>
      <c r="L33">
        <v>0.99987222560268696</v>
      </c>
    </row>
    <row r="34" spans="1:12" x14ac:dyDescent="0.25">
      <c r="B34" s="1">
        <v>65</v>
      </c>
      <c r="C34">
        <v>273.27610907264</v>
      </c>
      <c r="D34">
        <v>9.9134081232126192E-3</v>
      </c>
      <c r="E34">
        <v>1.40196762171869</v>
      </c>
      <c r="F34">
        <v>270.56183806407802</v>
      </c>
      <c r="G34">
        <v>272.32649170545898</v>
      </c>
      <c r="H34">
        <v>273.27304279634399</v>
      </c>
      <c r="I34">
        <v>274.22056265008501</v>
      </c>
      <c r="J34">
        <v>276.03601374740401</v>
      </c>
      <c r="K34">
        <v>20000</v>
      </c>
      <c r="L34">
        <v>1.0000488994508301</v>
      </c>
    </row>
    <row r="35" spans="1:12" x14ac:dyDescent="0.25">
      <c r="B35" s="1">
        <v>71</v>
      </c>
      <c r="C35">
        <v>319.07616567919501</v>
      </c>
      <c r="D35">
        <v>1.7158196799328999E-2</v>
      </c>
      <c r="E35">
        <v>1.9819752971878599</v>
      </c>
      <c r="F35">
        <v>315.19825116099702</v>
      </c>
      <c r="G35">
        <v>317.72447833665302</v>
      </c>
      <c r="H35">
        <v>319.07112721088299</v>
      </c>
      <c r="I35">
        <v>320.404871470378</v>
      </c>
      <c r="J35">
        <v>322.98203400838503</v>
      </c>
      <c r="K35">
        <v>13342.990751932601</v>
      </c>
      <c r="L35">
        <v>0.99987404201392804</v>
      </c>
    </row>
    <row r="36" spans="1:12" x14ac:dyDescent="0.25">
      <c r="B36" s="1">
        <v>72</v>
      </c>
      <c r="C36">
        <v>352.08779575784803</v>
      </c>
      <c r="D36">
        <v>3.19307846112141E-3</v>
      </c>
      <c r="E36">
        <v>0.45156948654393197</v>
      </c>
      <c r="F36">
        <v>351.206910548476</v>
      </c>
      <c r="G36">
        <v>351.78542581497101</v>
      </c>
      <c r="H36">
        <v>352.08830663730703</v>
      </c>
      <c r="I36">
        <v>352.38894156182602</v>
      </c>
      <c r="J36">
        <v>352.97516274074599</v>
      </c>
      <c r="K36">
        <v>20000</v>
      </c>
      <c r="L36">
        <v>0.99990961351683805</v>
      </c>
    </row>
    <row r="37" spans="1:12" x14ac:dyDescent="0.25">
      <c r="B37" s="1">
        <v>73</v>
      </c>
      <c r="C37">
        <v>364.794142574614</v>
      </c>
      <c r="D37">
        <v>1.6476621343487999E-2</v>
      </c>
      <c r="E37">
        <v>2.14994385429776</v>
      </c>
      <c r="F37">
        <v>360.633821955548</v>
      </c>
      <c r="G37">
        <v>363.32926612565899</v>
      </c>
      <c r="H37">
        <v>364.80331646987503</v>
      </c>
      <c r="I37">
        <v>366.24411384558402</v>
      </c>
      <c r="J37">
        <v>369.03836476730203</v>
      </c>
      <c r="K37">
        <v>17026.2072206513</v>
      </c>
      <c r="L37">
        <v>0.99998345889110096</v>
      </c>
    </row>
    <row r="38" spans="1:12" x14ac:dyDescent="0.25">
      <c r="B38" s="1">
        <v>74</v>
      </c>
      <c r="C38">
        <v>423.78136581389998</v>
      </c>
      <c r="D38">
        <v>2.60661734023422E-3</v>
      </c>
      <c r="E38">
        <v>0.36863135944761199</v>
      </c>
      <c r="F38">
        <v>423.05909358571699</v>
      </c>
      <c r="G38">
        <v>423.53102594870899</v>
      </c>
      <c r="H38">
        <v>423.77731121243397</v>
      </c>
      <c r="I38">
        <v>424.03188318812698</v>
      </c>
      <c r="J38">
        <v>424.50462709989301</v>
      </c>
      <c r="K38">
        <v>20000</v>
      </c>
      <c r="L38">
        <v>0.99993394059487695</v>
      </c>
    </row>
    <row r="39" spans="1:12" x14ac:dyDescent="0.25">
      <c r="B39" s="1">
        <v>75</v>
      </c>
      <c r="C39">
        <v>416.44188152271698</v>
      </c>
      <c r="D39">
        <v>1.37701443779538E-2</v>
      </c>
      <c r="E39">
        <v>1.9473924935138001</v>
      </c>
      <c r="F39">
        <v>412.633472269832</v>
      </c>
      <c r="G39">
        <v>415.12767941491597</v>
      </c>
      <c r="H39">
        <v>416.43671484479898</v>
      </c>
      <c r="I39">
        <v>417.75620135944303</v>
      </c>
      <c r="J39">
        <v>420.27442778359</v>
      </c>
      <c r="K39">
        <v>20000</v>
      </c>
      <c r="L39">
        <v>0.99995050336329105</v>
      </c>
    </row>
    <row r="40" spans="1:12" x14ac:dyDescent="0.25">
      <c r="B40" s="1">
        <v>81</v>
      </c>
      <c r="C40">
        <v>307.67322490152702</v>
      </c>
      <c r="D40">
        <v>6.6313979013839397E-2</v>
      </c>
      <c r="E40">
        <v>7.5848645462637396</v>
      </c>
      <c r="F40">
        <v>293.23455225723501</v>
      </c>
      <c r="G40">
        <v>302.50277984032402</v>
      </c>
      <c r="H40">
        <v>307.52337363130403</v>
      </c>
      <c r="I40">
        <v>312.70468979150502</v>
      </c>
      <c r="J40">
        <v>322.79693810119397</v>
      </c>
      <c r="K40">
        <v>13082.341560692101</v>
      </c>
      <c r="L40">
        <v>1.00026513543643</v>
      </c>
    </row>
    <row r="41" spans="1:12" x14ac:dyDescent="0.25">
      <c r="B41" s="1">
        <v>82</v>
      </c>
      <c r="C41">
        <v>465.21883558064297</v>
      </c>
      <c r="D41">
        <v>1.71811437845984E-2</v>
      </c>
      <c r="E41">
        <v>2.1582897429690999</v>
      </c>
      <c r="F41">
        <v>460.97862269610101</v>
      </c>
      <c r="G41">
        <v>463.76813700387402</v>
      </c>
      <c r="H41">
        <v>465.210831956714</v>
      </c>
      <c r="I41">
        <v>466.66290314674899</v>
      </c>
      <c r="J41">
        <v>469.45623630808598</v>
      </c>
      <c r="K41">
        <v>15780.3033995764</v>
      </c>
      <c r="L41">
        <v>0.99999032200104798</v>
      </c>
    </row>
    <row r="42" spans="1:12" x14ac:dyDescent="0.25">
      <c r="B42" s="1">
        <v>83</v>
      </c>
      <c r="C42">
        <v>269.95193257460699</v>
      </c>
      <c r="D42">
        <v>1.45812774935552E-2</v>
      </c>
      <c r="E42">
        <v>2.0621040388111398</v>
      </c>
      <c r="F42">
        <v>265.889688851431</v>
      </c>
      <c r="G42">
        <v>268.55430876217901</v>
      </c>
      <c r="H42">
        <v>269.95043559440597</v>
      </c>
      <c r="I42">
        <v>271.35362800325998</v>
      </c>
      <c r="J42">
        <v>273.98010589867198</v>
      </c>
      <c r="K42">
        <v>20000</v>
      </c>
      <c r="L42">
        <v>1.0001218076248399</v>
      </c>
    </row>
    <row r="43" spans="1:12" x14ac:dyDescent="0.25">
      <c r="B43" s="1">
        <v>84</v>
      </c>
      <c r="C43">
        <v>528.81005150398698</v>
      </c>
      <c r="D43">
        <v>8.0135706018871593E-3</v>
      </c>
      <c r="E43">
        <v>1.1332900228223199</v>
      </c>
      <c r="F43">
        <v>526.58067262502698</v>
      </c>
      <c r="G43">
        <v>528.05053403949</v>
      </c>
      <c r="H43">
        <v>528.80102747754302</v>
      </c>
      <c r="I43">
        <v>529.57062344913197</v>
      </c>
      <c r="J43">
        <v>531.03365985983396</v>
      </c>
      <c r="K43">
        <v>20000</v>
      </c>
      <c r="L43">
        <v>0.99996529245737997</v>
      </c>
    </row>
    <row r="44" spans="1:12" x14ac:dyDescent="0.25">
      <c r="B44" s="1">
        <v>85</v>
      </c>
      <c r="C44">
        <v>341.97137002002501</v>
      </c>
      <c r="D44">
        <v>2.6032819790311801E-2</v>
      </c>
      <c r="E44">
        <v>3.68159668142737</v>
      </c>
      <c r="F44">
        <v>334.76957806332399</v>
      </c>
      <c r="G44">
        <v>339.496403253251</v>
      </c>
      <c r="H44">
        <v>341.98472608798198</v>
      </c>
      <c r="I44">
        <v>344.41434062006903</v>
      </c>
      <c r="J44">
        <v>349.23603963172798</v>
      </c>
      <c r="K44">
        <v>20000</v>
      </c>
      <c r="L44">
        <v>0.99992334362656898</v>
      </c>
    </row>
    <row r="45" spans="1:12" x14ac:dyDescent="0.25">
      <c r="B45">
        <v>52</v>
      </c>
      <c r="C45">
        <v>564.39840032256802</v>
      </c>
      <c r="D45">
        <v>3.8785962139395801E-2</v>
      </c>
      <c r="E45">
        <v>4.4882604557529699</v>
      </c>
      <c r="F45">
        <v>555.607969913175</v>
      </c>
      <c r="G45">
        <v>561.38807339601601</v>
      </c>
      <c r="H45">
        <v>564.35979807261504</v>
      </c>
      <c r="I45">
        <v>567.37243838132997</v>
      </c>
      <c r="J45">
        <v>573.26856230222904</v>
      </c>
      <c r="K45">
        <v>13390.8135838826</v>
      </c>
      <c r="L45">
        <v>1.0002682939055001</v>
      </c>
    </row>
    <row r="46" spans="1:12" x14ac:dyDescent="0.25">
      <c r="B46">
        <v>72</v>
      </c>
      <c r="C46">
        <v>686.26659072561904</v>
      </c>
      <c r="D46">
        <v>2.2590275415617801E-2</v>
      </c>
      <c r="E46">
        <v>2.8126244645064702</v>
      </c>
      <c r="F46">
        <v>680.77233670034798</v>
      </c>
      <c r="G46">
        <v>684.36370656630004</v>
      </c>
      <c r="H46">
        <v>686.28661455756298</v>
      </c>
      <c r="I46">
        <v>688.16005375005102</v>
      </c>
      <c r="J46">
        <v>691.78343195225602</v>
      </c>
      <c r="K46">
        <v>15501.739997288299</v>
      </c>
      <c r="L46">
        <v>1.0001057122471899</v>
      </c>
    </row>
    <row r="47" spans="1:12" x14ac:dyDescent="0.25">
      <c r="A47" t="s">
        <v>8</v>
      </c>
      <c r="B47" s="1">
        <v>11</v>
      </c>
      <c r="C47">
        <v>0.86681615989119798</v>
      </c>
      <c r="D47" s="6">
        <v>2.12964790163096E-5</v>
      </c>
      <c r="E47">
        <v>2.8152211918963401E-3</v>
      </c>
      <c r="F47">
        <v>0.86124551680012595</v>
      </c>
      <c r="G47">
        <v>0.86492571642119198</v>
      </c>
      <c r="H47">
        <v>0.86687381551294695</v>
      </c>
      <c r="I47">
        <v>0.86871985915614802</v>
      </c>
      <c r="J47">
        <v>0.87228561802183102</v>
      </c>
      <c r="K47">
        <v>17474.6880896025</v>
      </c>
      <c r="L47">
        <v>1.0001664795687599</v>
      </c>
    </row>
    <row r="48" spans="1:12" x14ac:dyDescent="0.25">
      <c r="B48" s="1">
        <v>12</v>
      </c>
      <c r="C48">
        <v>0.85544040902484697</v>
      </c>
      <c r="D48" s="6">
        <v>1.2421606089135701E-5</v>
      </c>
      <c r="E48">
        <v>1.6595486255537E-3</v>
      </c>
      <c r="F48">
        <v>0.85218265578516705</v>
      </c>
      <c r="G48">
        <v>0.85432608017213996</v>
      </c>
      <c r="H48">
        <v>0.855446044961231</v>
      </c>
      <c r="I48">
        <v>0.85656545212108204</v>
      </c>
      <c r="J48">
        <v>0.85867206931578399</v>
      </c>
      <c r="K48">
        <v>17849.434362620599</v>
      </c>
      <c r="L48">
        <v>0.99995383154727802</v>
      </c>
    </row>
    <row r="49" spans="2:12" x14ac:dyDescent="0.25">
      <c r="B49" s="1">
        <v>13</v>
      </c>
      <c r="C49">
        <v>0.59333582757132397</v>
      </c>
      <c r="D49" s="6">
        <v>8.6912017528809198E-5</v>
      </c>
      <c r="E49">
        <v>1.0424799060223601E-2</v>
      </c>
      <c r="F49">
        <v>0.57288705654876804</v>
      </c>
      <c r="G49">
        <v>0.58628967560796696</v>
      </c>
      <c r="H49">
        <v>0.59336589905398596</v>
      </c>
      <c r="I49">
        <v>0.60031632396467804</v>
      </c>
      <c r="J49">
        <v>0.613920689359988</v>
      </c>
      <c r="K49">
        <v>14387.181492669401</v>
      </c>
      <c r="L49">
        <v>1.0003735127868401</v>
      </c>
    </row>
    <row r="50" spans="2:12" x14ac:dyDescent="0.25">
      <c r="B50" s="1">
        <v>14</v>
      </c>
      <c r="C50">
        <v>0.91185313064477902</v>
      </c>
      <c r="D50" s="6">
        <v>1.7668582781314801E-5</v>
      </c>
      <c r="E50">
        <v>2.40336566998346E-3</v>
      </c>
      <c r="F50">
        <v>0.90716460561191603</v>
      </c>
      <c r="G50">
        <v>0.91025094570574205</v>
      </c>
      <c r="H50">
        <v>0.91184802826992095</v>
      </c>
      <c r="I50">
        <v>0.91346296639578795</v>
      </c>
      <c r="J50">
        <v>0.91657560167846797</v>
      </c>
      <c r="K50">
        <v>18502.7497698554</v>
      </c>
      <c r="L50">
        <v>1.0001399572527201</v>
      </c>
    </row>
    <row r="51" spans="2:12" x14ac:dyDescent="0.25">
      <c r="B51" s="1">
        <v>15</v>
      </c>
      <c r="C51">
        <v>0.92596913757243204</v>
      </c>
      <c r="D51" s="6">
        <v>7.8934967929135104E-5</v>
      </c>
      <c r="E51">
        <v>1.11630902190868E-2</v>
      </c>
      <c r="F51">
        <v>0.90292830075026498</v>
      </c>
      <c r="G51">
        <v>0.918687177746494</v>
      </c>
      <c r="H51">
        <v>0.92648800531221998</v>
      </c>
      <c r="I51">
        <v>0.933802078396197</v>
      </c>
      <c r="J51">
        <v>0.94625576674036505</v>
      </c>
      <c r="K51">
        <v>20000</v>
      </c>
      <c r="L51">
        <v>0.99990392154428598</v>
      </c>
    </row>
    <row r="52" spans="2:12" x14ac:dyDescent="0.25">
      <c r="B52" s="1">
        <v>21</v>
      </c>
      <c r="C52">
        <v>0.89275579833254703</v>
      </c>
      <c r="D52" s="6">
        <v>3.3683189667102502E-5</v>
      </c>
      <c r="E52">
        <v>4.3118467249309202E-3</v>
      </c>
      <c r="F52">
        <v>0.88419682418874301</v>
      </c>
      <c r="G52">
        <v>0.88987562821117105</v>
      </c>
      <c r="H52">
        <v>0.89282539020003504</v>
      </c>
      <c r="I52">
        <v>0.89570451347602398</v>
      </c>
      <c r="J52">
        <v>0.90102446271011505</v>
      </c>
      <c r="K52">
        <v>16387.028433027099</v>
      </c>
      <c r="L52">
        <v>1.00001335999536</v>
      </c>
    </row>
    <row r="53" spans="2:12" x14ac:dyDescent="0.25">
      <c r="B53" s="1">
        <v>22</v>
      </c>
      <c r="C53">
        <v>0.90966270430586504</v>
      </c>
      <c r="D53" s="6">
        <v>1.10438520613539E-5</v>
      </c>
      <c r="E53">
        <v>1.49483314804713E-3</v>
      </c>
      <c r="F53">
        <v>0.90673525418943302</v>
      </c>
      <c r="G53">
        <v>0.90865550131559303</v>
      </c>
      <c r="H53">
        <v>0.90966737564915601</v>
      </c>
      <c r="I53">
        <v>0.91067525354144396</v>
      </c>
      <c r="J53">
        <v>0.91258148716741105</v>
      </c>
      <c r="K53">
        <v>18320.7934649159</v>
      </c>
      <c r="L53">
        <v>1.0000017346027501</v>
      </c>
    </row>
    <row r="54" spans="2:12" x14ac:dyDescent="0.25">
      <c r="B54" s="1">
        <v>23</v>
      </c>
      <c r="C54">
        <v>0.81904732160252902</v>
      </c>
      <c r="D54">
        <v>2.02533690282411E-4</v>
      </c>
      <c r="E54">
        <v>2.8642589163485801E-2</v>
      </c>
      <c r="F54">
        <v>0.759407925962158</v>
      </c>
      <c r="G54">
        <v>0.800330590960869</v>
      </c>
      <c r="H54">
        <v>0.82009046874299396</v>
      </c>
      <c r="I54">
        <v>0.83878415891893499</v>
      </c>
      <c r="J54">
        <v>0.87242354021145896</v>
      </c>
      <c r="K54">
        <v>20000</v>
      </c>
      <c r="L54">
        <v>1.00006028186157</v>
      </c>
    </row>
    <row r="55" spans="2:12" x14ac:dyDescent="0.25">
      <c r="B55" s="1">
        <v>24</v>
      </c>
      <c r="C55">
        <v>0.96288566889930205</v>
      </c>
      <c r="D55" s="6">
        <v>5.1642400975547001E-5</v>
      </c>
      <c r="E55">
        <v>7.0062000069835697E-3</v>
      </c>
      <c r="F55">
        <v>0.94800372487378104</v>
      </c>
      <c r="G55">
        <v>0.95841723636570497</v>
      </c>
      <c r="H55">
        <v>0.96326372540961902</v>
      </c>
      <c r="I55">
        <v>0.96784840645155201</v>
      </c>
      <c r="J55">
        <v>0.97536372312151998</v>
      </c>
      <c r="K55">
        <v>18405.6945813903</v>
      </c>
      <c r="L55">
        <v>1.0001779380976701</v>
      </c>
    </row>
    <row r="56" spans="2:12" x14ac:dyDescent="0.25">
      <c r="B56" s="1">
        <v>25</v>
      </c>
      <c r="C56">
        <v>0.817763809435476</v>
      </c>
      <c r="D56" s="6">
        <v>5.0151561743019601E-5</v>
      </c>
      <c r="E56">
        <v>6.5169041480723604E-3</v>
      </c>
      <c r="F56">
        <v>0.80470181719182199</v>
      </c>
      <c r="G56">
        <v>0.81343106738954596</v>
      </c>
      <c r="H56">
        <v>0.81786457087786002</v>
      </c>
      <c r="I56">
        <v>0.82218154201567895</v>
      </c>
      <c r="J56">
        <v>0.83032944251642804</v>
      </c>
      <c r="K56">
        <v>16885.492930049899</v>
      </c>
      <c r="L56">
        <v>0.999930715224568</v>
      </c>
    </row>
    <row r="57" spans="2:12" x14ac:dyDescent="0.25">
      <c r="B57" s="1">
        <v>31</v>
      </c>
      <c r="C57">
        <v>0.87482933384050399</v>
      </c>
      <c r="D57" s="6">
        <v>4.6238601977645303E-5</v>
      </c>
      <c r="E57">
        <v>5.7521457053255698E-3</v>
      </c>
      <c r="F57">
        <v>0.86330517029312404</v>
      </c>
      <c r="G57">
        <v>0.87098257331393902</v>
      </c>
      <c r="H57">
        <v>0.87492330501176996</v>
      </c>
      <c r="I57">
        <v>0.87877409782484694</v>
      </c>
      <c r="J57">
        <v>0.88593107391393899</v>
      </c>
      <c r="K57">
        <v>15475.702323736199</v>
      </c>
      <c r="L57">
        <v>1.0003962898407599</v>
      </c>
    </row>
    <row r="58" spans="2:12" x14ac:dyDescent="0.25">
      <c r="B58" s="1">
        <v>32</v>
      </c>
      <c r="C58">
        <v>0.86516676127832304</v>
      </c>
      <c r="D58" s="6">
        <v>1.4066994660295601E-5</v>
      </c>
      <c r="E58">
        <v>1.7287435067088301E-3</v>
      </c>
      <c r="F58">
        <v>0.86176070065186605</v>
      </c>
      <c r="G58">
        <v>0.86399411425608097</v>
      </c>
      <c r="H58">
        <v>0.86517206137666303</v>
      </c>
      <c r="I58">
        <v>0.86634328713502295</v>
      </c>
      <c r="J58">
        <v>0.86851734931258995</v>
      </c>
      <c r="K58">
        <v>15102.835029100899</v>
      </c>
      <c r="L58">
        <v>0.99996429616812699</v>
      </c>
    </row>
    <row r="59" spans="2:12" x14ac:dyDescent="0.25">
      <c r="B59" s="1">
        <v>33</v>
      </c>
      <c r="C59">
        <v>0.87787589686897705</v>
      </c>
      <c r="D59">
        <v>1.55509659509874E-4</v>
      </c>
      <c r="E59">
        <v>1.77080753341535E-2</v>
      </c>
      <c r="F59">
        <v>0.84132306120979605</v>
      </c>
      <c r="G59">
        <v>0.86630988867265502</v>
      </c>
      <c r="H59">
        <v>0.87843576369169896</v>
      </c>
      <c r="I59">
        <v>0.89018534761144497</v>
      </c>
      <c r="J59">
        <v>0.91069407161091798</v>
      </c>
      <c r="K59">
        <v>12966.6557459701</v>
      </c>
      <c r="L59">
        <v>1.00025436794468</v>
      </c>
    </row>
    <row r="60" spans="2:12" x14ac:dyDescent="0.25">
      <c r="B60" s="1">
        <v>34</v>
      </c>
      <c r="C60">
        <v>0.499806572466645</v>
      </c>
      <c r="D60">
        <v>2.05670578723881E-3</v>
      </c>
      <c r="E60">
        <v>0.29086212181243598</v>
      </c>
      <c r="F60">
        <v>2.2636836405723601E-2</v>
      </c>
      <c r="G60">
        <v>0.245632935264264</v>
      </c>
      <c r="H60">
        <v>0.50332300369996197</v>
      </c>
      <c r="I60">
        <v>0.75263609550572097</v>
      </c>
      <c r="J60">
        <v>0.97488714953458799</v>
      </c>
      <c r="K60">
        <v>20000</v>
      </c>
      <c r="L60">
        <v>0.99998785541312496</v>
      </c>
    </row>
    <row r="61" spans="2:12" x14ac:dyDescent="0.25">
      <c r="B61" s="1">
        <v>35</v>
      </c>
      <c r="C61">
        <v>0.96503057056637298</v>
      </c>
      <c r="D61" s="6">
        <v>6.42354480754773E-5</v>
      </c>
      <c r="E61">
        <v>9.0842641853452703E-3</v>
      </c>
      <c r="F61">
        <v>0.94502632798737096</v>
      </c>
      <c r="G61">
        <v>0.95941356899799102</v>
      </c>
      <c r="H61">
        <v>0.96575435885204097</v>
      </c>
      <c r="I61">
        <v>0.97152100343922398</v>
      </c>
      <c r="J61">
        <v>0.98073324239504001</v>
      </c>
      <c r="K61">
        <v>20000</v>
      </c>
      <c r="L61">
        <v>1.0000365700464</v>
      </c>
    </row>
    <row r="62" spans="2:12" x14ac:dyDescent="0.25">
      <c r="B62" s="1">
        <v>41</v>
      </c>
      <c r="C62">
        <v>0.88290355312551405</v>
      </c>
      <c r="D62" s="6">
        <v>2.1563191753916101E-5</v>
      </c>
      <c r="E62">
        <v>2.93200519654946E-3</v>
      </c>
      <c r="F62">
        <v>0.87715210923193099</v>
      </c>
      <c r="G62">
        <v>0.88092359641815499</v>
      </c>
      <c r="H62">
        <v>0.88292535606114697</v>
      </c>
      <c r="I62">
        <v>0.884901781409838</v>
      </c>
      <c r="J62">
        <v>0.88865573103169304</v>
      </c>
      <c r="K62">
        <v>18488.572536611799</v>
      </c>
      <c r="L62">
        <v>0.99986061951538396</v>
      </c>
    </row>
    <row r="63" spans="2:12" x14ac:dyDescent="0.25">
      <c r="B63" s="1">
        <v>42</v>
      </c>
      <c r="C63">
        <v>0.86681325801612497</v>
      </c>
      <c r="D63" s="6">
        <v>6.0947469322062702E-6</v>
      </c>
      <c r="E63">
        <v>8.4469913137718005E-4</v>
      </c>
      <c r="F63">
        <v>0.86515537075107696</v>
      </c>
      <c r="G63">
        <v>0.86623986759333904</v>
      </c>
      <c r="H63">
        <v>0.86681197622558004</v>
      </c>
      <c r="I63">
        <v>0.86739682921635597</v>
      </c>
      <c r="J63">
        <v>0.86844874811810302</v>
      </c>
      <c r="K63">
        <v>19208.4685252089</v>
      </c>
      <c r="L63">
        <v>1.0000980574250999</v>
      </c>
    </row>
    <row r="64" spans="2:12" x14ac:dyDescent="0.25">
      <c r="B64" s="1">
        <v>43</v>
      </c>
      <c r="C64">
        <v>0.72182417220938899</v>
      </c>
      <c r="D64" s="6">
        <v>6.2932211629208407E-5</v>
      </c>
      <c r="E64">
        <v>8.2423739860447397E-3</v>
      </c>
      <c r="F64">
        <v>0.70538417785615104</v>
      </c>
      <c r="G64">
        <v>0.71627524013791</v>
      </c>
      <c r="H64">
        <v>0.72193846909486903</v>
      </c>
      <c r="I64">
        <v>0.72746225678975696</v>
      </c>
      <c r="J64">
        <v>0.73778978273887297</v>
      </c>
      <c r="K64">
        <v>17153.7328985358</v>
      </c>
      <c r="L64">
        <v>1.00016945669243</v>
      </c>
    </row>
    <row r="65" spans="2:12" x14ac:dyDescent="0.25">
      <c r="B65" s="1">
        <v>44</v>
      </c>
      <c r="C65">
        <v>0.806384912294975</v>
      </c>
      <c r="D65" s="6">
        <v>7.00026813151401E-5</v>
      </c>
      <c r="E65">
        <v>9.7044635874427194E-3</v>
      </c>
      <c r="F65">
        <v>0.78723518875493004</v>
      </c>
      <c r="G65">
        <v>0.79983117501469603</v>
      </c>
      <c r="H65">
        <v>0.80640645812501099</v>
      </c>
      <c r="I65">
        <v>0.81289396351024301</v>
      </c>
      <c r="J65">
        <v>0.82525532337943197</v>
      </c>
      <c r="K65">
        <v>19218.2447261134</v>
      </c>
      <c r="L65">
        <v>1.0000448825035499</v>
      </c>
    </row>
    <row r="66" spans="2:12" x14ac:dyDescent="0.25">
      <c r="B66" s="1">
        <v>45</v>
      </c>
      <c r="C66">
        <v>0.33589462571091</v>
      </c>
      <c r="D66" s="6">
        <v>7.9528603859797399E-5</v>
      </c>
      <c r="E66">
        <v>1.1247043017512301E-2</v>
      </c>
      <c r="F66">
        <v>0.31428486725168298</v>
      </c>
      <c r="G66">
        <v>0.32822065672978101</v>
      </c>
      <c r="H66">
        <v>0.33577346015199599</v>
      </c>
      <c r="I66">
        <v>0.343478034275985</v>
      </c>
      <c r="J66">
        <v>0.35822858953599201</v>
      </c>
      <c r="K66">
        <v>20000</v>
      </c>
      <c r="L66">
        <v>0.99996661902120199</v>
      </c>
    </row>
    <row r="67" spans="2:12" x14ac:dyDescent="0.25">
      <c r="B67" s="1">
        <v>51</v>
      </c>
      <c r="C67">
        <v>0.82006911500122603</v>
      </c>
      <c r="D67" s="6">
        <v>5.78459702615963E-5</v>
      </c>
      <c r="E67">
        <v>7.3369558622259599E-3</v>
      </c>
      <c r="F67">
        <v>0.80560564182875505</v>
      </c>
      <c r="G67">
        <v>0.81512343471425297</v>
      </c>
      <c r="H67">
        <v>0.82013327259260205</v>
      </c>
      <c r="I67">
        <v>0.82508768370227303</v>
      </c>
      <c r="J67">
        <v>0.83417418402795096</v>
      </c>
      <c r="K67">
        <v>16087.3900954073</v>
      </c>
      <c r="L67">
        <v>0.99999305991499299</v>
      </c>
    </row>
    <row r="68" spans="2:12" x14ac:dyDescent="0.25">
      <c r="B68" s="1">
        <v>52</v>
      </c>
      <c r="C68">
        <v>0.81881046291205195</v>
      </c>
      <c r="D68" s="6">
        <v>5.7088143415691796E-6</v>
      </c>
      <c r="E68">
        <v>8.0734826669171596E-4</v>
      </c>
      <c r="F68">
        <v>0.81721202021619099</v>
      </c>
      <c r="G68">
        <v>0.81826928663433995</v>
      </c>
      <c r="H68">
        <v>0.81881127710514801</v>
      </c>
      <c r="I68">
        <v>0.81935764285562096</v>
      </c>
      <c r="J68">
        <v>0.82038367045930605</v>
      </c>
      <c r="K68">
        <v>20000</v>
      </c>
      <c r="L68">
        <v>1.00004040796649</v>
      </c>
    </row>
    <row r="69" spans="2:12" x14ac:dyDescent="0.25">
      <c r="B69" s="1">
        <v>53</v>
      </c>
      <c r="C69">
        <v>0.65803639551978699</v>
      </c>
      <c r="D69" s="6">
        <v>4.79572298951642E-5</v>
      </c>
      <c r="E69">
        <v>5.8483797196369897E-3</v>
      </c>
      <c r="F69">
        <v>0.64654480148008497</v>
      </c>
      <c r="G69">
        <v>0.65410174129347198</v>
      </c>
      <c r="H69">
        <v>0.65805415229987996</v>
      </c>
      <c r="I69">
        <v>0.66193876943996299</v>
      </c>
      <c r="J69">
        <v>0.66947550092784602</v>
      </c>
      <c r="K69">
        <v>14871.7797865096</v>
      </c>
      <c r="L69">
        <v>1.0001697786763599</v>
      </c>
    </row>
    <row r="70" spans="2:12" x14ac:dyDescent="0.25">
      <c r="B70" s="1">
        <v>54</v>
      </c>
      <c r="C70">
        <v>0.93800279637870898</v>
      </c>
      <c r="D70" s="6">
        <v>6.8730908630394403E-6</v>
      </c>
      <c r="E70">
        <v>9.7200183139329796E-4</v>
      </c>
      <c r="F70">
        <v>0.93608531106498805</v>
      </c>
      <c r="G70">
        <v>0.93734843926390798</v>
      </c>
      <c r="H70">
        <v>0.93800421469409201</v>
      </c>
      <c r="I70">
        <v>0.93865693976824305</v>
      </c>
      <c r="J70">
        <v>0.93989608924930501</v>
      </c>
      <c r="K70">
        <v>20000</v>
      </c>
      <c r="L70">
        <v>1.0000462706731099</v>
      </c>
    </row>
    <row r="71" spans="2:12" x14ac:dyDescent="0.25">
      <c r="B71" s="1">
        <v>55</v>
      </c>
      <c r="C71">
        <v>0.90230059435041499</v>
      </c>
      <c r="D71" s="6">
        <v>1.14358927490811E-5</v>
      </c>
      <c r="E71">
        <v>1.6172794623594701E-3</v>
      </c>
      <c r="F71">
        <v>0.89908531848988504</v>
      </c>
      <c r="G71">
        <v>0.90122148456746598</v>
      </c>
      <c r="H71">
        <v>0.902297226191488</v>
      </c>
      <c r="I71">
        <v>0.90339352630244296</v>
      </c>
      <c r="J71">
        <v>0.90549046994775095</v>
      </c>
      <c r="K71">
        <v>20000</v>
      </c>
      <c r="L71">
        <v>0.99995419548923103</v>
      </c>
    </row>
    <row r="72" spans="2:12" x14ac:dyDescent="0.25">
      <c r="B72" s="1">
        <v>61</v>
      </c>
      <c r="C72">
        <v>0.70339954554575501</v>
      </c>
      <c r="D72" s="6">
        <v>5.0049195531039698E-5</v>
      </c>
      <c r="E72">
        <v>5.4481291266320403E-3</v>
      </c>
      <c r="F72">
        <v>0.69273343858782999</v>
      </c>
      <c r="G72">
        <v>0.69974616670826495</v>
      </c>
      <c r="H72">
        <v>0.703392357045039</v>
      </c>
      <c r="I72">
        <v>0.70705684304633698</v>
      </c>
      <c r="J72">
        <v>0.71415956439531703</v>
      </c>
      <c r="K72">
        <v>11849.5151932029</v>
      </c>
      <c r="L72">
        <v>1.0005764571492299</v>
      </c>
    </row>
    <row r="73" spans="2:12" x14ac:dyDescent="0.25">
      <c r="B73" s="1">
        <v>62</v>
      </c>
      <c r="C73">
        <v>0.81922384575037899</v>
      </c>
      <c r="D73" s="6">
        <v>7.7056750808630707E-6</v>
      </c>
      <c r="E73">
        <v>9.9146238978763796E-4</v>
      </c>
      <c r="F73">
        <v>0.81727860115772999</v>
      </c>
      <c r="G73">
        <v>0.81855821854103505</v>
      </c>
      <c r="H73">
        <v>0.81922224146822198</v>
      </c>
      <c r="I73">
        <v>0.81989311501482398</v>
      </c>
      <c r="J73">
        <v>0.82116747170988402</v>
      </c>
      <c r="K73">
        <v>16555.073131211899</v>
      </c>
      <c r="L73">
        <v>1.0002157439139301</v>
      </c>
    </row>
    <row r="74" spans="2:12" x14ac:dyDescent="0.25">
      <c r="B74" s="1">
        <v>63</v>
      </c>
      <c r="C74">
        <v>0.76693354686161197</v>
      </c>
      <c r="D74" s="6">
        <v>4.5772775839768401E-5</v>
      </c>
      <c r="E74">
        <v>6.4732480380064097E-3</v>
      </c>
      <c r="F74">
        <v>0.75412878433895802</v>
      </c>
      <c r="G74">
        <v>0.76265660382289202</v>
      </c>
      <c r="H74">
        <v>0.76695468250144905</v>
      </c>
      <c r="I74">
        <v>0.77128795148417695</v>
      </c>
      <c r="J74">
        <v>0.77950900340676199</v>
      </c>
      <c r="K74">
        <v>20000</v>
      </c>
      <c r="L74">
        <v>0.99989373948892601</v>
      </c>
    </row>
    <row r="75" spans="2:12" x14ac:dyDescent="0.25">
      <c r="B75" s="1">
        <v>64</v>
      </c>
      <c r="C75">
        <v>0.81646325820835797</v>
      </c>
      <c r="D75" s="6">
        <v>2.76854808402E-5</v>
      </c>
      <c r="E75">
        <v>3.7284145286120701E-3</v>
      </c>
      <c r="F75">
        <v>0.80905698428873796</v>
      </c>
      <c r="G75">
        <v>0.81394498930884795</v>
      </c>
      <c r="H75">
        <v>0.81648062171944702</v>
      </c>
      <c r="I75">
        <v>0.81898150571287498</v>
      </c>
      <c r="J75">
        <v>0.82378035293376495</v>
      </c>
      <c r="K75">
        <v>18136.114200801101</v>
      </c>
      <c r="L75">
        <v>0.99987837539776203</v>
      </c>
    </row>
    <row r="76" spans="2:12" x14ac:dyDescent="0.25">
      <c r="B76" s="1">
        <v>65</v>
      </c>
      <c r="C76">
        <v>0.79526187096814605</v>
      </c>
      <c r="D76" s="6">
        <v>1.57458227717701E-5</v>
      </c>
      <c r="E76">
        <v>2.22679561145604E-3</v>
      </c>
      <c r="F76">
        <v>0.79089706905129997</v>
      </c>
      <c r="G76">
        <v>0.79375854582466598</v>
      </c>
      <c r="H76">
        <v>0.79526819766349899</v>
      </c>
      <c r="I76">
        <v>0.79676289218565299</v>
      </c>
      <c r="J76">
        <v>0.79962452749764501</v>
      </c>
      <c r="K76">
        <v>20000</v>
      </c>
      <c r="L76">
        <v>1.00021160656998</v>
      </c>
    </row>
    <row r="77" spans="2:12" x14ac:dyDescent="0.25">
      <c r="B77" s="1">
        <v>71</v>
      </c>
      <c r="C77">
        <v>0.81851824638764503</v>
      </c>
      <c r="D77" s="6">
        <v>3.85523687621389E-5</v>
      </c>
      <c r="E77">
        <v>4.4308149598360604E-3</v>
      </c>
      <c r="F77">
        <v>0.80977977000718504</v>
      </c>
      <c r="G77">
        <v>0.81557093333042696</v>
      </c>
      <c r="H77">
        <v>0.81852939648253698</v>
      </c>
      <c r="I77">
        <v>0.82153969916880998</v>
      </c>
      <c r="J77">
        <v>0.82718060372616597</v>
      </c>
      <c r="K77">
        <v>13208.8525393333</v>
      </c>
      <c r="L77">
        <v>0.99994836948393495</v>
      </c>
    </row>
    <row r="78" spans="2:12" x14ac:dyDescent="0.25">
      <c r="B78" s="1">
        <v>72</v>
      </c>
      <c r="C78">
        <v>0.88623296590259104</v>
      </c>
      <c r="D78" s="6">
        <v>4.98741106612603E-6</v>
      </c>
      <c r="E78">
        <v>7.0532643708450904E-4</v>
      </c>
      <c r="F78">
        <v>0.88483638783651697</v>
      </c>
      <c r="G78">
        <v>0.88575880134767404</v>
      </c>
      <c r="H78">
        <v>0.88624455205223196</v>
      </c>
      <c r="I78">
        <v>0.88670714773061299</v>
      </c>
      <c r="J78">
        <v>0.88761558726689904</v>
      </c>
      <c r="K78">
        <v>20000</v>
      </c>
      <c r="L78">
        <v>0.999980075890886</v>
      </c>
    </row>
    <row r="79" spans="2:12" x14ac:dyDescent="0.25">
      <c r="B79" s="1">
        <v>73</v>
      </c>
      <c r="C79">
        <v>0.83298391125442295</v>
      </c>
      <c r="D79" s="6">
        <v>2.5059402622848701E-5</v>
      </c>
      <c r="E79">
        <v>3.3201698666747801E-3</v>
      </c>
      <c r="F79">
        <v>0.82644456492101004</v>
      </c>
      <c r="G79">
        <v>0.83073900966790604</v>
      </c>
      <c r="H79">
        <v>0.83297807611060404</v>
      </c>
      <c r="I79">
        <v>0.83523208793426795</v>
      </c>
      <c r="J79">
        <v>0.839480910748997</v>
      </c>
      <c r="K79">
        <v>17554.124717332401</v>
      </c>
      <c r="L79">
        <v>0.99986068577412801</v>
      </c>
    </row>
    <row r="80" spans="2:12" x14ac:dyDescent="0.25">
      <c r="B80" s="1">
        <v>74</v>
      </c>
      <c r="C80">
        <v>0.90855752030435799</v>
      </c>
      <c r="D80" s="6">
        <v>2.5350146361642998E-6</v>
      </c>
      <c r="E80">
        <v>3.58505207927784E-4</v>
      </c>
      <c r="F80">
        <v>0.90785917604759803</v>
      </c>
      <c r="G80">
        <v>0.90831519159041996</v>
      </c>
      <c r="H80">
        <v>0.90855912657418503</v>
      </c>
      <c r="I80">
        <v>0.90879950216845595</v>
      </c>
      <c r="J80">
        <v>0.909259104369736</v>
      </c>
      <c r="K80">
        <v>20000</v>
      </c>
      <c r="L80">
        <v>0.99992023167056099</v>
      </c>
    </row>
    <row r="81" spans="1:12" x14ac:dyDescent="0.25">
      <c r="B81" s="1">
        <v>75</v>
      </c>
      <c r="C81">
        <v>0.88601345747138105</v>
      </c>
      <c r="D81" s="6">
        <v>1.16261924110455E-5</v>
      </c>
      <c r="E81">
        <v>1.6441918986459701E-3</v>
      </c>
      <c r="F81">
        <v>0.88276657140553205</v>
      </c>
      <c r="G81">
        <v>0.88490848397333099</v>
      </c>
      <c r="H81">
        <v>0.88603340034664602</v>
      </c>
      <c r="I81">
        <v>0.88713161998893297</v>
      </c>
      <c r="J81">
        <v>0.88918344442781805</v>
      </c>
      <c r="K81">
        <v>20000</v>
      </c>
      <c r="L81">
        <v>0.99990615872810695</v>
      </c>
    </row>
    <row r="82" spans="1:12" x14ac:dyDescent="0.25">
      <c r="B82" s="1">
        <v>81</v>
      </c>
      <c r="C82">
        <v>0.526791696794492</v>
      </c>
      <c r="D82">
        <v>1.13322011803196E-4</v>
      </c>
      <c r="E82">
        <v>1.2873196563067801E-2</v>
      </c>
      <c r="F82">
        <v>0.50155378294495401</v>
      </c>
      <c r="G82">
        <v>0.518161257649565</v>
      </c>
      <c r="H82">
        <v>0.52685315700449997</v>
      </c>
      <c r="I82">
        <v>0.53532947182656498</v>
      </c>
      <c r="J82">
        <v>0.55223769720048999</v>
      </c>
      <c r="K82">
        <v>12904.591144460001</v>
      </c>
      <c r="L82">
        <v>1.0001626720600301</v>
      </c>
    </row>
    <row r="83" spans="1:12" x14ac:dyDescent="0.25">
      <c r="B83" s="1">
        <v>82</v>
      </c>
      <c r="C83">
        <v>0.68309660171115805</v>
      </c>
      <c r="D83" s="6">
        <v>2.3218962569559599E-5</v>
      </c>
      <c r="E83">
        <v>2.87910124144895E-3</v>
      </c>
      <c r="F83">
        <v>0.67744843711000302</v>
      </c>
      <c r="G83">
        <v>0.681138661452379</v>
      </c>
      <c r="H83">
        <v>0.68309042327982505</v>
      </c>
      <c r="I83">
        <v>0.68503784575967197</v>
      </c>
      <c r="J83">
        <v>0.68873230172039901</v>
      </c>
      <c r="K83">
        <v>15375.4647068514</v>
      </c>
      <c r="L83">
        <v>0.999922015825499</v>
      </c>
    </row>
    <row r="84" spans="1:12" x14ac:dyDescent="0.25">
      <c r="B84" s="1">
        <v>83</v>
      </c>
      <c r="C84">
        <v>0.70864736294945496</v>
      </c>
      <c r="D84" s="6">
        <v>2.7670435307311899E-5</v>
      </c>
      <c r="E84">
        <v>3.9131904888367796E-3</v>
      </c>
      <c r="F84">
        <v>0.70094516683800501</v>
      </c>
      <c r="G84">
        <v>0.70598262991912297</v>
      </c>
      <c r="H84">
        <v>0.70865262612123103</v>
      </c>
      <c r="I84">
        <v>0.71130389918900505</v>
      </c>
      <c r="J84">
        <v>0.71622288704145398</v>
      </c>
      <c r="K84">
        <v>20000</v>
      </c>
      <c r="L84">
        <v>0.99997398084227995</v>
      </c>
    </row>
    <row r="85" spans="1:12" x14ac:dyDescent="0.25">
      <c r="B85" s="1">
        <v>84</v>
      </c>
      <c r="C85">
        <v>0.84225633725790106</v>
      </c>
      <c r="D85" s="6">
        <v>6.6624406267140798E-6</v>
      </c>
      <c r="E85">
        <v>9.4221138928045605E-4</v>
      </c>
      <c r="F85">
        <v>0.84043009720020301</v>
      </c>
      <c r="G85">
        <v>0.84162199783774505</v>
      </c>
      <c r="H85">
        <v>0.84225739547079803</v>
      </c>
      <c r="I85">
        <v>0.84289260015452105</v>
      </c>
      <c r="J85">
        <v>0.84409353408846899</v>
      </c>
      <c r="K85">
        <v>20000</v>
      </c>
      <c r="L85">
        <v>1.00013230753848</v>
      </c>
    </row>
    <row r="86" spans="1:12" x14ac:dyDescent="0.25">
      <c r="B86" s="1">
        <v>85</v>
      </c>
      <c r="C86">
        <v>0.75858031399648596</v>
      </c>
      <c r="D86" s="6">
        <v>4.54330807674923E-5</v>
      </c>
      <c r="E86">
        <v>6.1793048107138399E-3</v>
      </c>
      <c r="F86">
        <v>0.74636215208670198</v>
      </c>
      <c r="G86">
        <v>0.75438478490414695</v>
      </c>
      <c r="H86">
        <v>0.75861416550727501</v>
      </c>
      <c r="I86">
        <v>0.76278818179608998</v>
      </c>
      <c r="J86">
        <v>0.77051852936947096</v>
      </c>
      <c r="K86">
        <v>18498.4296918947</v>
      </c>
      <c r="L86">
        <v>1.0001268538264501</v>
      </c>
    </row>
    <row r="87" spans="1:12" x14ac:dyDescent="0.25">
      <c r="B87">
        <v>52</v>
      </c>
      <c r="C87">
        <v>0.85569696315008004</v>
      </c>
      <c r="D87" s="6">
        <v>4.54792020058122E-5</v>
      </c>
      <c r="E87">
        <v>5.2785465089578701E-3</v>
      </c>
      <c r="F87">
        <v>0.84514444448278103</v>
      </c>
      <c r="G87">
        <v>0.85216899899825205</v>
      </c>
      <c r="H87">
        <v>0.85572669991821704</v>
      </c>
      <c r="I87">
        <v>0.85928619796363803</v>
      </c>
      <c r="J87">
        <v>0.86581889460512595</v>
      </c>
      <c r="K87">
        <v>13471.0991705659</v>
      </c>
      <c r="L87">
        <v>1.0002378457389101</v>
      </c>
    </row>
    <row r="88" spans="1:12" x14ac:dyDescent="0.25">
      <c r="B88">
        <v>72</v>
      </c>
      <c r="C88">
        <v>0.80687894014855099</v>
      </c>
      <c r="D88" s="6">
        <v>2.1386757200447602E-5</v>
      </c>
      <c r="E88">
        <v>2.6145139800575201E-3</v>
      </c>
      <c r="F88">
        <v>0.801764091645642</v>
      </c>
      <c r="G88">
        <v>0.80513918272385698</v>
      </c>
      <c r="H88">
        <v>0.80690805471496296</v>
      </c>
      <c r="I88">
        <v>0.80862814724073395</v>
      </c>
      <c r="J88">
        <v>0.81195265083432</v>
      </c>
      <c r="K88">
        <v>14944.8671488174</v>
      </c>
      <c r="L88">
        <v>1.0001824006383899</v>
      </c>
    </row>
    <row r="89" spans="1:12" x14ac:dyDescent="0.25">
      <c r="A89" t="s">
        <v>7</v>
      </c>
      <c r="B89" s="1">
        <v>11</v>
      </c>
      <c r="C89">
        <v>136.32617274392601</v>
      </c>
      <c r="D89">
        <v>4.4200788602963602E-3</v>
      </c>
      <c r="E89">
        <v>0.62509354709897302</v>
      </c>
      <c r="F89">
        <v>135.107064597066</v>
      </c>
      <c r="G89">
        <v>135.90050560651301</v>
      </c>
      <c r="H89">
        <v>136.32684473967601</v>
      </c>
      <c r="I89">
        <v>136.74696134003699</v>
      </c>
      <c r="J89">
        <v>137.527424049106</v>
      </c>
      <c r="K89">
        <v>20000</v>
      </c>
      <c r="L89">
        <v>1.0001035155186999</v>
      </c>
    </row>
    <row r="90" spans="1:12" x14ac:dyDescent="0.25">
      <c r="B90" s="1">
        <v>12</v>
      </c>
      <c r="C90">
        <v>165.12397245636399</v>
      </c>
      <c r="D90">
        <v>3.1141934337058099E-3</v>
      </c>
      <c r="E90">
        <v>0.44041345897999901</v>
      </c>
      <c r="F90">
        <v>164.26389330319901</v>
      </c>
      <c r="G90">
        <v>164.826194643375</v>
      </c>
      <c r="H90">
        <v>165.12133154611601</v>
      </c>
      <c r="I90">
        <v>165.418641160904</v>
      </c>
      <c r="J90">
        <v>165.99192576534099</v>
      </c>
      <c r="K90">
        <v>20000</v>
      </c>
      <c r="L90">
        <v>0.99993079778723404</v>
      </c>
    </row>
    <row r="91" spans="1:12" x14ac:dyDescent="0.25">
      <c r="B91" s="1">
        <v>13</v>
      </c>
      <c r="C91">
        <v>152.835423155764</v>
      </c>
      <c r="D91">
        <v>1.5530073170919E-2</v>
      </c>
      <c r="E91">
        <v>2.1962840102960199</v>
      </c>
      <c r="F91">
        <v>148.53251403500599</v>
      </c>
      <c r="G91">
        <v>151.345059230212</v>
      </c>
      <c r="H91">
        <v>152.841316614351</v>
      </c>
      <c r="I91">
        <v>154.31957239564099</v>
      </c>
      <c r="J91">
        <v>157.193640610919</v>
      </c>
      <c r="K91">
        <v>20000</v>
      </c>
      <c r="L91">
        <v>0.99998402218576499</v>
      </c>
    </row>
    <row r="92" spans="1:12" x14ac:dyDescent="0.25">
      <c r="B92" s="1">
        <v>14</v>
      </c>
      <c r="C92">
        <v>152.701365696864</v>
      </c>
      <c r="D92">
        <v>5.2235777225087604E-3</v>
      </c>
      <c r="E92">
        <v>0.73872544592818601</v>
      </c>
      <c r="F92">
        <v>151.25034963000499</v>
      </c>
      <c r="G92">
        <v>152.20067001641999</v>
      </c>
      <c r="H92">
        <v>152.69879732227599</v>
      </c>
      <c r="I92">
        <v>153.199540716271</v>
      </c>
      <c r="J92">
        <v>154.140339609541</v>
      </c>
      <c r="K92">
        <v>20000</v>
      </c>
      <c r="L92">
        <v>0.99992209815365896</v>
      </c>
    </row>
    <row r="93" spans="1:12" x14ac:dyDescent="0.25">
      <c r="B93" s="1">
        <v>15</v>
      </c>
      <c r="C93">
        <v>91.901057802691994</v>
      </c>
      <c r="D93">
        <v>1.9982496830250301E-2</v>
      </c>
      <c r="E93">
        <v>2.8259518027417299</v>
      </c>
      <c r="F93">
        <v>86.466391751738101</v>
      </c>
      <c r="G93">
        <v>89.978096530267393</v>
      </c>
      <c r="H93">
        <v>91.863997734795007</v>
      </c>
      <c r="I93">
        <v>93.794610785497497</v>
      </c>
      <c r="J93">
        <v>97.500691093782194</v>
      </c>
      <c r="K93">
        <v>20000</v>
      </c>
      <c r="L93">
        <v>0.99997051589795505</v>
      </c>
    </row>
    <row r="94" spans="1:12" x14ac:dyDescent="0.25">
      <c r="B94" s="1">
        <v>21</v>
      </c>
      <c r="C94">
        <v>137.150962724452</v>
      </c>
      <c r="D94">
        <v>6.1407552248706303E-3</v>
      </c>
      <c r="E94">
        <v>0.86843393222254905</v>
      </c>
      <c r="F94">
        <v>135.44325820081301</v>
      </c>
      <c r="G94">
        <v>136.566995042103</v>
      </c>
      <c r="H94">
        <v>137.15235375969399</v>
      </c>
      <c r="I94">
        <v>137.73392630804599</v>
      </c>
      <c r="J94">
        <v>138.85360390620201</v>
      </c>
      <c r="K94">
        <v>20000</v>
      </c>
      <c r="L94">
        <v>0.99997725435015805</v>
      </c>
    </row>
    <row r="95" spans="1:12" x14ac:dyDescent="0.25">
      <c r="B95" s="1">
        <v>22</v>
      </c>
      <c r="C95">
        <v>202.350289033167</v>
      </c>
      <c r="D95">
        <v>3.7684408137216002E-3</v>
      </c>
      <c r="E95">
        <v>0.53293801077653902</v>
      </c>
      <c r="F95">
        <v>201.31777923396101</v>
      </c>
      <c r="G95">
        <v>201.98619356764701</v>
      </c>
      <c r="H95">
        <v>202.350767672324</v>
      </c>
      <c r="I95">
        <v>202.71307232577001</v>
      </c>
      <c r="J95">
        <v>203.397217800589</v>
      </c>
      <c r="K95">
        <v>20000</v>
      </c>
      <c r="L95">
        <v>1.0000626119457201</v>
      </c>
    </row>
    <row r="96" spans="1:12" x14ac:dyDescent="0.25">
      <c r="B96" s="1">
        <v>23</v>
      </c>
      <c r="C96">
        <v>71.725589966070302</v>
      </c>
      <c r="D96">
        <v>3.4750430551419298E-2</v>
      </c>
      <c r="E96">
        <v>4.91445301841215</v>
      </c>
      <c r="F96">
        <v>62.464696153578998</v>
      </c>
      <c r="G96">
        <v>68.342429886050496</v>
      </c>
      <c r="H96">
        <v>71.589945009066497</v>
      </c>
      <c r="I96">
        <v>74.976140990666707</v>
      </c>
      <c r="J96">
        <v>81.684421366507095</v>
      </c>
      <c r="K96">
        <v>20000</v>
      </c>
      <c r="L96">
        <v>1.00017779984257</v>
      </c>
    </row>
    <row r="97" spans="2:12" x14ac:dyDescent="0.25">
      <c r="B97" s="1">
        <v>24</v>
      </c>
      <c r="C97">
        <v>341.597012726814</v>
      </c>
      <c r="D97">
        <v>3.6587831905148999E-2</v>
      </c>
      <c r="E97">
        <v>5.1743008098088801</v>
      </c>
      <c r="F97">
        <v>331.457971672322</v>
      </c>
      <c r="G97">
        <v>338.13055087033302</v>
      </c>
      <c r="H97">
        <v>341.61387296619102</v>
      </c>
      <c r="I97">
        <v>345.12016729766202</v>
      </c>
      <c r="J97">
        <v>351.819279818577</v>
      </c>
      <c r="K97">
        <v>20000</v>
      </c>
      <c r="L97">
        <v>0.99984308725543003</v>
      </c>
    </row>
    <row r="98" spans="2:12" x14ac:dyDescent="0.25">
      <c r="B98" s="1">
        <v>25</v>
      </c>
      <c r="C98">
        <v>143.64984124560999</v>
      </c>
      <c r="D98">
        <v>1.0010188072509901E-2</v>
      </c>
      <c r="E98">
        <v>1.4156543734048901</v>
      </c>
      <c r="F98">
        <v>140.87367187919</v>
      </c>
      <c r="G98">
        <v>142.70222333823301</v>
      </c>
      <c r="H98">
        <v>143.65382645877699</v>
      </c>
      <c r="I98">
        <v>144.593719519914</v>
      </c>
      <c r="J98">
        <v>146.432250671068</v>
      </c>
      <c r="K98">
        <v>20000</v>
      </c>
      <c r="L98">
        <v>0.99991695336811004</v>
      </c>
    </row>
    <row r="99" spans="2:12" x14ac:dyDescent="0.25">
      <c r="B99" s="1">
        <v>31</v>
      </c>
      <c r="C99">
        <v>159.37320203597599</v>
      </c>
      <c r="D99">
        <v>9.4270795636221105E-3</v>
      </c>
      <c r="E99">
        <v>1.33319037724446</v>
      </c>
      <c r="F99">
        <v>156.76587451423401</v>
      </c>
      <c r="G99">
        <v>158.47203422705601</v>
      </c>
      <c r="H99">
        <v>159.36882376911799</v>
      </c>
      <c r="I99">
        <v>160.25823908624599</v>
      </c>
      <c r="J99">
        <v>161.99977022075899</v>
      </c>
      <c r="K99">
        <v>20000</v>
      </c>
      <c r="L99">
        <v>0.99994504065399603</v>
      </c>
    </row>
    <row r="100" spans="2:12" x14ac:dyDescent="0.25">
      <c r="B100" s="1">
        <v>32</v>
      </c>
      <c r="C100">
        <v>209.048349430321</v>
      </c>
      <c r="D100">
        <v>3.1667366860660402E-3</v>
      </c>
      <c r="E100">
        <v>0.44784419698990202</v>
      </c>
      <c r="F100">
        <v>208.171730342796</v>
      </c>
      <c r="G100">
        <v>208.74910311122201</v>
      </c>
      <c r="H100">
        <v>209.04927726091199</v>
      </c>
      <c r="I100">
        <v>209.350468761885</v>
      </c>
      <c r="J100">
        <v>209.92894718984201</v>
      </c>
      <c r="K100">
        <v>20000</v>
      </c>
      <c r="L100">
        <v>0.99994365210727698</v>
      </c>
    </row>
    <row r="101" spans="2:12" x14ac:dyDescent="0.25">
      <c r="B101" s="1">
        <v>33</v>
      </c>
      <c r="C101">
        <v>264.383408736592</v>
      </c>
      <c r="D101">
        <v>3.6161035472333E-2</v>
      </c>
      <c r="E101">
        <v>5.1139426794427898</v>
      </c>
      <c r="F101">
        <v>254.55567280401601</v>
      </c>
      <c r="G101">
        <v>260.90923801278802</v>
      </c>
      <c r="H101">
        <v>264.355083436744</v>
      </c>
      <c r="I101">
        <v>267.82500575507299</v>
      </c>
      <c r="J101">
        <v>274.43627024770598</v>
      </c>
      <c r="K101">
        <v>20000</v>
      </c>
      <c r="L101">
        <v>1.0001266512788201</v>
      </c>
    </row>
    <row r="102" spans="2:12" x14ac:dyDescent="0.25">
      <c r="B102" s="1">
        <v>34</v>
      </c>
      <c r="C102">
        <v>216.56322408756</v>
      </c>
      <c r="D102">
        <v>0.89582034920977804</v>
      </c>
      <c r="E102">
        <v>126.68812873022701</v>
      </c>
      <c r="F102">
        <v>9.5849967959034998</v>
      </c>
      <c r="G102">
        <v>106.41162063024601</v>
      </c>
      <c r="H102">
        <v>216.95489725289099</v>
      </c>
      <c r="I102">
        <v>324.27547338330697</v>
      </c>
      <c r="J102">
        <v>427.967858246172</v>
      </c>
      <c r="K102">
        <v>20000</v>
      </c>
      <c r="L102">
        <v>0.99997640180679903</v>
      </c>
    </row>
    <row r="103" spans="2:12" x14ac:dyDescent="0.25">
      <c r="B103" s="1">
        <v>35</v>
      </c>
      <c r="C103">
        <v>81.453001256569195</v>
      </c>
      <c r="D103">
        <v>1.3195767063767501E-2</v>
      </c>
      <c r="E103">
        <v>1.86616327474962</v>
      </c>
      <c r="F103">
        <v>77.809507078496793</v>
      </c>
      <c r="G103">
        <v>80.212703630037296</v>
      </c>
      <c r="H103">
        <v>81.426231308863194</v>
      </c>
      <c r="I103">
        <v>82.677489250012698</v>
      </c>
      <c r="J103">
        <v>85.181474581133401</v>
      </c>
      <c r="K103">
        <v>20000</v>
      </c>
      <c r="L103">
        <v>1.00001535445659</v>
      </c>
    </row>
    <row r="104" spans="2:12" x14ac:dyDescent="0.25">
      <c r="B104" s="1">
        <v>41</v>
      </c>
      <c r="C104">
        <v>144.20883056007199</v>
      </c>
      <c r="D104">
        <v>6.2171768645254101E-3</v>
      </c>
      <c r="E104">
        <v>0.87924158414840603</v>
      </c>
      <c r="F104">
        <v>142.469383217943</v>
      </c>
      <c r="G104">
        <v>143.61396136423099</v>
      </c>
      <c r="H104">
        <v>144.205779487961</v>
      </c>
      <c r="I104">
        <v>144.801438211342</v>
      </c>
      <c r="J104">
        <v>145.90393178313099</v>
      </c>
      <c r="K104">
        <v>20000</v>
      </c>
      <c r="L104">
        <v>0.99992828525278099</v>
      </c>
    </row>
    <row r="105" spans="2:12" x14ac:dyDescent="0.25">
      <c r="B105" s="1">
        <v>42</v>
      </c>
      <c r="C105">
        <v>223.05691017226599</v>
      </c>
      <c r="D105">
        <v>2.2082768516715201E-3</v>
      </c>
      <c r="E105">
        <v>0.31229750731084199</v>
      </c>
      <c r="F105">
        <v>222.445725581467</v>
      </c>
      <c r="G105">
        <v>222.84736156058901</v>
      </c>
      <c r="H105">
        <v>223.058714224759</v>
      </c>
      <c r="I105">
        <v>223.26783404213899</v>
      </c>
      <c r="J105">
        <v>223.66771280099101</v>
      </c>
      <c r="K105">
        <v>20000</v>
      </c>
      <c r="L105">
        <v>0.99983014493962996</v>
      </c>
    </row>
    <row r="106" spans="2:12" x14ac:dyDescent="0.25">
      <c r="B106" s="1">
        <v>43</v>
      </c>
      <c r="C106">
        <v>181.61806236561</v>
      </c>
      <c r="D106">
        <v>1.72829618953807E-2</v>
      </c>
      <c r="E106">
        <v>2.44417991104249</v>
      </c>
      <c r="F106">
        <v>176.89408451665901</v>
      </c>
      <c r="G106">
        <v>179.97273177808401</v>
      </c>
      <c r="H106">
        <v>181.61803233305</v>
      </c>
      <c r="I106">
        <v>183.254534530726</v>
      </c>
      <c r="J106">
        <v>186.40388699757699</v>
      </c>
      <c r="K106">
        <v>20000</v>
      </c>
      <c r="L106">
        <v>0.99989136718243998</v>
      </c>
    </row>
    <row r="107" spans="2:12" x14ac:dyDescent="0.25">
      <c r="B107" s="1">
        <v>44</v>
      </c>
      <c r="C107">
        <v>160.629612335427</v>
      </c>
      <c r="D107">
        <v>1.8821898632957999E-2</v>
      </c>
      <c r="E107">
        <v>2.6618184316340798</v>
      </c>
      <c r="F107">
        <v>155.46390304380199</v>
      </c>
      <c r="G107">
        <v>158.82453946793899</v>
      </c>
      <c r="H107">
        <v>160.64030503936499</v>
      </c>
      <c r="I107">
        <v>162.402121248372</v>
      </c>
      <c r="J107">
        <v>165.88123851005</v>
      </c>
      <c r="K107">
        <v>20000</v>
      </c>
      <c r="L107">
        <v>0.99994821480193996</v>
      </c>
    </row>
    <row r="108" spans="2:12" x14ac:dyDescent="0.25">
      <c r="B108" s="1">
        <v>45</v>
      </c>
      <c r="C108">
        <v>83.258753872809095</v>
      </c>
      <c r="D108">
        <v>2.1231943406307699E-2</v>
      </c>
      <c r="E108">
        <v>3.00265023207383</v>
      </c>
      <c r="F108">
        <v>77.461224345672903</v>
      </c>
      <c r="G108">
        <v>81.214796204868307</v>
      </c>
      <c r="H108">
        <v>83.250717129093303</v>
      </c>
      <c r="I108">
        <v>85.2608753684557</v>
      </c>
      <c r="J108">
        <v>89.241806957849704</v>
      </c>
      <c r="K108">
        <v>20000</v>
      </c>
      <c r="L108">
        <v>0.99995346603637902</v>
      </c>
    </row>
    <row r="109" spans="2:12" x14ac:dyDescent="0.25">
      <c r="B109" s="1">
        <v>51</v>
      </c>
      <c r="C109">
        <v>249.39722384578499</v>
      </c>
      <c r="D109">
        <v>1.8955962504335799E-2</v>
      </c>
      <c r="E109">
        <v>2.6807779261467601</v>
      </c>
      <c r="F109">
        <v>244.200032646728</v>
      </c>
      <c r="G109">
        <v>247.58517899442899</v>
      </c>
      <c r="H109">
        <v>249.38642104226699</v>
      </c>
      <c r="I109">
        <v>251.20515601939701</v>
      </c>
      <c r="J109">
        <v>254.69808836753501</v>
      </c>
      <c r="K109">
        <v>20000</v>
      </c>
      <c r="L109">
        <v>0.99999446836688599</v>
      </c>
    </row>
    <row r="110" spans="2:12" x14ac:dyDescent="0.25">
      <c r="B110" s="1">
        <v>52</v>
      </c>
      <c r="C110">
        <v>294.02609304710302</v>
      </c>
      <c r="D110">
        <v>2.9588836771792201E-3</v>
      </c>
      <c r="E110">
        <v>0.41844934257512301</v>
      </c>
      <c r="F110">
        <v>293.20543436862101</v>
      </c>
      <c r="G110">
        <v>293.73966960145299</v>
      </c>
      <c r="H110">
        <v>294.028398350033</v>
      </c>
      <c r="I110">
        <v>294.31038705952102</v>
      </c>
      <c r="J110">
        <v>294.85148272442899</v>
      </c>
      <c r="K110">
        <v>20000</v>
      </c>
      <c r="L110">
        <v>0.99988234330422499</v>
      </c>
    </row>
    <row r="111" spans="2:12" x14ac:dyDescent="0.25">
      <c r="B111" s="1">
        <v>53</v>
      </c>
      <c r="C111">
        <v>311.71650309882602</v>
      </c>
      <c r="D111">
        <v>1.83299849581036E-2</v>
      </c>
      <c r="E111">
        <v>2.5922513325844898</v>
      </c>
      <c r="F111">
        <v>306.65691557794503</v>
      </c>
      <c r="G111">
        <v>309.948801515539</v>
      </c>
      <c r="H111">
        <v>311.710920519615</v>
      </c>
      <c r="I111">
        <v>313.48431962772497</v>
      </c>
      <c r="J111">
        <v>316.80270120811099</v>
      </c>
      <c r="K111">
        <v>20000</v>
      </c>
      <c r="L111">
        <v>0.99985203481871698</v>
      </c>
    </row>
    <row r="112" spans="2:12" x14ac:dyDescent="0.25">
      <c r="B112" s="1">
        <v>54</v>
      </c>
      <c r="C112">
        <v>317.33735950237298</v>
      </c>
      <c r="D112">
        <v>3.8868735051407E-3</v>
      </c>
      <c r="E112">
        <v>0.54968692261986296</v>
      </c>
      <c r="F112">
        <v>316.26885227728701</v>
      </c>
      <c r="G112">
        <v>316.961241739115</v>
      </c>
      <c r="H112">
        <v>317.33545975118898</v>
      </c>
      <c r="I112">
        <v>317.71139763005601</v>
      </c>
      <c r="J112">
        <v>318.41424576843701</v>
      </c>
      <c r="K112">
        <v>20000</v>
      </c>
      <c r="L112">
        <v>0.999889559682409</v>
      </c>
    </row>
    <row r="113" spans="2:12" x14ac:dyDescent="0.25">
      <c r="B113" s="1">
        <v>55</v>
      </c>
      <c r="C113">
        <v>256.59740978048598</v>
      </c>
      <c r="D113">
        <v>9.0141110815996506E-3</v>
      </c>
      <c r="E113">
        <v>1.27478781443358</v>
      </c>
      <c r="F113">
        <v>254.10181104897899</v>
      </c>
      <c r="G113">
        <v>255.733819986101</v>
      </c>
      <c r="H113">
        <v>256.59982001048201</v>
      </c>
      <c r="I113">
        <v>257.45784243763597</v>
      </c>
      <c r="J113">
        <v>259.08677913943501</v>
      </c>
      <c r="K113">
        <v>20000</v>
      </c>
      <c r="L113">
        <v>0.99998855937421505</v>
      </c>
    </row>
    <row r="114" spans="2:12" x14ac:dyDescent="0.25">
      <c r="B114" s="1">
        <v>61</v>
      </c>
      <c r="C114">
        <v>187.33646373077099</v>
      </c>
      <c r="D114">
        <v>6.53006046468482E-3</v>
      </c>
      <c r="E114">
        <v>0.92349000722736296</v>
      </c>
      <c r="F114">
        <v>185.52582219377501</v>
      </c>
      <c r="G114">
        <v>186.71089905994799</v>
      </c>
      <c r="H114">
        <v>187.33480599469399</v>
      </c>
      <c r="I114">
        <v>187.96727988877601</v>
      </c>
      <c r="J114">
        <v>189.13492996145001</v>
      </c>
      <c r="K114">
        <v>20000</v>
      </c>
      <c r="L114">
        <v>0.99989510916991897</v>
      </c>
    </row>
    <row r="115" spans="2:12" x14ac:dyDescent="0.25">
      <c r="B115" s="1">
        <v>62</v>
      </c>
      <c r="C115">
        <v>255.51934940179001</v>
      </c>
      <c r="D115">
        <v>2.3161885440583199E-3</v>
      </c>
      <c r="E115">
        <v>0.32755852520204598</v>
      </c>
      <c r="F115">
        <v>254.88062101835601</v>
      </c>
      <c r="G115">
        <v>255.30049519674699</v>
      </c>
      <c r="H115">
        <v>255.520037344336</v>
      </c>
      <c r="I115">
        <v>255.743464366105</v>
      </c>
      <c r="J115">
        <v>256.15234378845901</v>
      </c>
      <c r="K115">
        <v>20000</v>
      </c>
      <c r="L115">
        <v>0.99987900976395205</v>
      </c>
    </row>
    <row r="116" spans="2:12" x14ac:dyDescent="0.25">
      <c r="B116" s="1">
        <v>63</v>
      </c>
      <c r="C116">
        <v>284.559181937441</v>
      </c>
      <c r="D116">
        <v>2.4977659380168601E-2</v>
      </c>
      <c r="E116">
        <v>3.5323744651769999</v>
      </c>
      <c r="F116">
        <v>277.61222538605</v>
      </c>
      <c r="G116">
        <v>282.14071554738899</v>
      </c>
      <c r="H116">
        <v>284.53369801297998</v>
      </c>
      <c r="I116">
        <v>286.94610124526503</v>
      </c>
      <c r="J116">
        <v>291.556628358929</v>
      </c>
      <c r="K116">
        <v>20000</v>
      </c>
      <c r="L116">
        <v>1.00009316350236</v>
      </c>
    </row>
    <row r="117" spans="2:12" x14ac:dyDescent="0.25">
      <c r="B117" s="1">
        <v>64</v>
      </c>
      <c r="C117">
        <v>179.14477569494599</v>
      </c>
      <c r="D117">
        <v>7.4102424964657696E-3</v>
      </c>
      <c r="E117">
        <v>1.0479665438975401</v>
      </c>
      <c r="F117">
        <v>177.08619346901699</v>
      </c>
      <c r="G117">
        <v>178.43798686075999</v>
      </c>
      <c r="H117">
        <v>179.15671950793799</v>
      </c>
      <c r="I117">
        <v>179.848401899138</v>
      </c>
      <c r="J117">
        <v>181.19368454455801</v>
      </c>
      <c r="K117">
        <v>20000</v>
      </c>
      <c r="L117">
        <v>0.99987505151616096</v>
      </c>
    </row>
    <row r="118" spans="2:12" x14ac:dyDescent="0.25">
      <c r="B118" s="1">
        <v>65</v>
      </c>
      <c r="C118">
        <v>217.32578702495701</v>
      </c>
      <c r="D118">
        <v>8.63271904227122E-3</v>
      </c>
      <c r="E118">
        <v>1.22085083497364</v>
      </c>
      <c r="F118">
        <v>214.94915805244699</v>
      </c>
      <c r="G118">
        <v>216.495287068621</v>
      </c>
      <c r="H118">
        <v>217.326792242832</v>
      </c>
      <c r="I118">
        <v>218.14773180872299</v>
      </c>
      <c r="J118">
        <v>219.73511677900399</v>
      </c>
      <c r="K118">
        <v>20000</v>
      </c>
      <c r="L118">
        <v>1.0001136620926301</v>
      </c>
    </row>
    <row r="119" spans="2:12" x14ac:dyDescent="0.25">
      <c r="B119" s="1">
        <v>71</v>
      </c>
      <c r="C119">
        <v>261.162915152832</v>
      </c>
      <c r="D119">
        <v>7.4345521746169299E-3</v>
      </c>
      <c r="E119">
        <v>1.0514044515513601</v>
      </c>
      <c r="F119">
        <v>259.11840245070999</v>
      </c>
      <c r="G119">
        <v>260.45629414872502</v>
      </c>
      <c r="H119">
        <v>261.15967220399898</v>
      </c>
      <c r="I119">
        <v>261.867564822254</v>
      </c>
      <c r="J119">
        <v>263.227188703016</v>
      </c>
      <c r="K119">
        <v>20000</v>
      </c>
      <c r="L119">
        <v>0.99983361153092698</v>
      </c>
    </row>
    <row r="120" spans="2:12" x14ac:dyDescent="0.25">
      <c r="B120" s="1">
        <v>72</v>
      </c>
      <c r="C120">
        <v>312.03167299091501</v>
      </c>
      <c r="D120">
        <v>2.6018119508955601E-3</v>
      </c>
      <c r="E120">
        <v>0.36795177477009</v>
      </c>
      <c r="F120">
        <v>311.30953355941801</v>
      </c>
      <c r="G120">
        <v>311.78229275471602</v>
      </c>
      <c r="H120">
        <v>312.03454965498099</v>
      </c>
      <c r="I120">
        <v>312.27943400011702</v>
      </c>
      <c r="J120">
        <v>312.75071267727998</v>
      </c>
      <c r="K120">
        <v>20000</v>
      </c>
      <c r="L120">
        <v>0.99984785049283398</v>
      </c>
    </row>
    <row r="121" spans="2:12" x14ac:dyDescent="0.25">
      <c r="B121" s="1">
        <v>73</v>
      </c>
      <c r="C121">
        <v>303.86482971772898</v>
      </c>
      <c r="D121">
        <v>1.21638802878575E-2</v>
      </c>
      <c r="E121">
        <v>1.72023244741708</v>
      </c>
      <c r="F121">
        <v>300.51050130218499</v>
      </c>
      <c r="G121">
        <v>302.70325121801301</v>
      </c>
      <c r="H121">
        <v>303.861711856353</v>
      </c>
      <c r="I121">
        <v>305.02140277598699</v>
      </c>
      <c r="J121">
        <v>307.29963249977402</v>
      </c>
      <c r="K121">
        <v>20000</v>
      </c>
      <c r="L121">
        <v>0.99992289834215198</v>
      </c>
    </row>
    <row r="122" spans="2:12" x14ac:dyDescent="0.25">
      <c r="B122" s="1">
        <v>74</v>
      </c>
      <c r="C122">
        <v>385.02972630288502</v>
      </c>
      <c r="D122">
        <v>2.4434873163686902E-3</v>
      </c>
      <c r="E122">
        <v>0.34556129022952398</v>
      </c>
      <c r="F122">
        <v>384.35309520699701</v>
      </c>
      <c r="G122">
        <v>384.790571445014</v>
      </c>
      <c r="H122">
        <v>385.03163500464501</v>
      </c>
      <c r="I122">
        <v>385.265294059844</v>
      </c>
      <c r="J122">
        <v>385.70523336453601</v>
      </c>
      <c r="K122">
        <v>20000</v>
      </c>
      <c r="L122">
        <v>0.99998871571094505</v>
      </c>
    </row>
    <row r="123" spans="2:12" x14ac:dyDescent="0.25">
      <c r="B123" s="1">
        <v>75</v>
      </c>
      <c r="C123">
        <v>368.972940821907</v>
      </c>
      <c r="D123">
        <v>1.28843954332509E-2</v>
      </c>
      <c r="E123">
        <v>1.8221286764681399</v>
      </c>
      <c r="F123">
        <v>365.40100112822898</v>
      </c>
      <c r="G123">
        <v>367.72405627786401</v>
      </c>
      <c r="H123">
        <v>368.969561133019</v>
      </c>
      <c r="I123">
        <v>370.20206353524497</v>
      </c>
      <c r="J123">
        <v>372.56031416608101</v>
      </c>
      <c r="K123">
        <v>20000</v>
      </c>
      <c r="L123">
        <v>0.99989718596807198</v>
      </c>
    </row>
    <row r="124" spans="2:12" x14ac:dyDescent="0.25">
      <c r="B124" s="1">
        <v>81</v>
      </c>
      <c r="C124">
        <v>162.00845585140601</v>
      </c>
      <c r="D124">
        <v>2.0665300987946798E-2</v>
      </c>
      <c r="E124">
        <v>2.9225148927676599</v>
      </c>
      <c r="F124">
        <v>156.37267921475299</v>
      </c>
      <c r="G124">
        <v>160.037748867955</v>
      </c>
      <c r="H124">
        <v>161.97230738485499</v>
      </c>
      <c r="I124">
        <v>163.93890885718099</v>
      </c>
      <c r="J124">
        <v>167.794586905524</v>
      </c>
      <c r="K124">
        <v>20000</v>
      </c>
      <c r="L124">
        <v>0.99982230603739397</v>
      </c>
    </row>
    <row r="125" spans="2:12" x14ac:dyDescent="0.25">
      <c r="B125" s="1">
        <v>82</v>
      </c>
      <c r="C125">
        <v>317.78550157307001</v>
      </c>
      <c r="D125">
        <v>8.6204643692747007E-3</v>
      </c>
      <c r="E125">
        <v>1.2191177624982299</v>
      </c>
      <c r="F125">
        <v>315.40674918639297</v>
      </c>
      <c r="G125">
        <v>316.97186845201901</v>
      </c>
      <c r="H125">
        <v>317.77825616775903</v>
      </c>
      <c r="I125">
        <v>318.595926505926</v>
      </c>
      <c r="J125">
        <v>320.15312757296402</v>
      </c>
      <c r="K125">
        <v>20000</v>
      </c>
      <c r="L125">
        <v>0.99990104909058897</v>
      </c>
    </row>
    <row r="126" spans="2:12" x14ac:dyDescent="0.25">
      <c r="B126" s="1">
        <v>83</v>
      </c>
      <c r="C126">
        <v>191.29911661736099</v>
      </c>
      <c r="D126">
        <v>1.14809066392776E-2</v>
      </c>
      <c r="E126">
        <v>1.6236453877605701</v>
      </c>
      <c r="F126">
        <v>188.12657139044001</v>
      </c>
      <c r="G126">
        <v>190.202909482259</v>
      </c>
      <c r="H126">
        <v>191.298236026387</v>
      </c>
      <c r="I126">
        <v>192.38811699399301</v>
      </c>
      <c r="J126">
        <v>194.487513113739</v>
      </c>
      <c r="K126">
        <v>20000</v>
      </c>
      <c r="L126">
        <v>1.0000290604956901</v>
      </c>
    </row>
    <row r="127" spans="2:12" x14ac:dyDescent="0.25">
      <c r="B127" s="1">
        <v>84</v>
      </c>
      <c r="C127">
        <v>445.393442832559</v>
      </c>
      <c r="D127">
        <v>7.0856647145411599E-3</v>
      </c>
      <c r="E127">
        <v>1.0020643137732601</v>
      </c>
      <c r="F127">
        <v>443.42069017796098</v>
      </c>
      <c r="G127">
        <v>444.71523870291003</v>
      </c>
      <c r="H127">
        <v>445.39172939245799</v>
      </c>
      <c r="I127">
        <v>446.06297999470399</v>
      </c>
      <c r="J127">
        <v>447.37187304511201</v>
      </c>
      <c r="K127">
        <v>20000</v>
      </c>
      <c r="L127">
        <v>0.99987616354436204</v>
      </c>
    </row>
    <row r="128" spans="2:12" x14ac:dyDescent="0.25">
      <c r="B128" s="1">
        <v>85</v>
      </c>
      <c r="C128">
        <v>259.40424687856301</v>
      </c>
      <c r="D128">
        <v>1.9815644714390401E-2</v>
      </c>
      <c r="E128">
        <v>2.8023553502257701</v>
      </c>
      <c r="F128">
        <v>254.02024832465301</v>
      </c>
      <c r="G128">
        <v>257.49436943299901</v>
      </c>
      <c r="H128">
        <v>259.39599261555099</v>
      </c>
      <c r="I128">
        <v>261.29955198004802</v>
      </c>
      <c r="J128">
        <v>264.87984535731101</v>
      </c>
      <c r="K128">
        <v>20000</v>
      </c>
      <c r="L128">
        <v>0.99989296313616705</v>
      </c>
    </row>
    <row r="129" spans="2:12" x14ac:dyDescent="0.25">
      <c r="B129">
        <v>52</v>
      </c>
      <c r="C129">
        <v>482.93793649539401</v>
      </c>
      <c r="D129">
        <v>2.0140061152221701E-2</v>
      </c>
      <c r="E129">
        <v>2.8482347628495499</v>
      </c>
      <c r="F129">
        <v>477.425976450679</v>
      </c>
      <c r="G129">
        <v>481.02102508085602</v>
      </c>
      <c r="H129">
        <v>482.92416405741</v>
      </c>
      <c r="I129">
        <v>484.87472780260202</v>
      </c>
      <c r="J129">
        <v>488.59530488264301</v>
      </c>
      <c r="K129">
        <v>20000</v>
      </c>
      <c r="L129">
        <v>0.99990315137891606</v>
      </c>
    </row>
    <row r="130" spans="2:12" x14ac:dyDescent="0.25">
      <c r="B130">
        <v>72</v>
      </c>
      <c r="C130">
        <v>553.72929026148097</v>
      </c>
      <c r="D130">
        <v>1.24258316003335E-2</v>
      </c>
      <c r="E130">
        <v>1.7572779572955901</v>
      </c>
      <c r="F130">
        <v>550.29704996114003</v>
      </c>
      <c r="G130">
        <v>552.55829571324205</v>
      </c>
      <c r="H130">
        <v>553.73949955302498</v>
      </c>
      <c r="I130">
        <v>554.91070371604098</v>
      </c>
      <c r="J130">
        <v>557.19070731157899</v>
      </c>
      <c r="K130">
        <v>20000</v>
      </c>
      <c r="L130">
        <v>0.999814721380891</v>
      </c>
    </row>
    <row r="131" spans="2:12" x14ac:dyDescent="0.25">
      <c r="B131" t="s">
        <v>6</v>
      </c>
      <c r="C131">
        <v>26862921.262335099</v>
      </c>
      <c r="D131">
        <v>6.7702422147528404E-2</v>
      </c>
      <c r="E131">
        <v>6.5724182849889496</v>
      </c>
      <c r="F131">
        <v>26862907.4868338</v>
      </c>
      <c r="G131">
        <v>26862917.024790499</v>
      </c>
      <c r="H131">
        <v>26862921.597010002</v>
      </c>
      <c r="I131">
        <v>26862925.853271201</v>
      </c>
      <c r="J131">
        <v>26862933.047188699</v>
      </c>
      <c r="K131">
        <v>9424.1453904044192</v>
      </c>
      <c r="L131">
        <v>1.00030064845732</v>
      </c>
    </row>
  </sheetData>
  <mergeCells count="1">
    <mergeCell ref="B1:G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4CF9-2833-4106-AD13-6656F0D5A1DF}">
  <dimension ref="A1:M130"/>
  <sheetViews>
    <sheetView topLeftCell="A3" zoomScale="80" zoomScaleNormal="80" workbookViewId="0">
      <pane xSplit="1" topLeftCell="B1" activePane="topRight" state="frozen"/>
      <selection pane="topRight" activeCell="P10" sqref="P10"/>
    </sheetView>
  </sheetViews>
  <sheetFormatPr defaultRowHeight="15" x14ac:dyDescent="0.25"/>
  <cols>
    <col min="1" max="1" width="8" style="17" customWidth="1"/>
    <col min="2" max="2" width="8" customWidth="1"/>
    <col min="13" max="13" width="8.28515625" customWidth="1"/>
  </cols>
  <sheetData>
    <row r="1" spans="1:13" x14ac:dyDescent="0.25">
      <c r="B1" s="100" t="s">
        <v>28</v>
      </c>
      <c r="C1" s="100"/>
      <c r="D1" s="100"/>
      <c r="E1" s="100"/>
      <c r="F1" s="100"/>
    </row>
    <row r="2" spans="1:13" x14ac:dyDescent="0.25">
      <c r="B2" s="100"/>
      <c r="C2" s="100"/>
      <c r="D2" s="100"/>
      <c r="E2" s="100"/>
      <c r="F2" s="100"/>
    </row>
    <row r="3" spans="1:13" ht="15.75" thickBot="1" x14ac:dyDescent="0.3">
      <c r="B3" s="100"/>
      <c r="C3" s="100"/>
      <c r="D3" s="100"/>
      <c r="E3" s="100"/>
      <c r="F3" s="100"/>
    </row>
    <row r="4" spans="1:13" ht="29.25" customHeight="1" x14ac:dyDescent="0.25">
      <c r="A4" s="123" t="s">
        <v>32</v>
      </c>
      <c r="B4" s="125" t="s">
        <v>93</v>
      </c>
      <c r="C4" s="121"/>
      <c r="D4" s="119"/>
      <c r="E4" s="125" t="s">
        <v>95</v>
      </c>
      <c r="F4" s="121"/>
      <c r="G4" s="119"/>
      <c r="H4" s="125" t="s">
        <v>94</v>
      </c>
      <c r="I4" s="121"/>
      <c r="J4" s="119"/>
      <c r="K4" s="121" t="s">
        <v>26</v>
      </c>
      <c r="L4" s="121" t="s">
        <v>31</v>
      </c>
      <c r="M4" s="119" t="s">
        <v>27</v>
      </c>
    </row>
    <row r="5" spans="1:13" s="20" customFormat="1" ht="15.75" thickBot="1" x14ac:dyDescent="0.3">
      <c r="A5" s="124"/>
      <c r="B5" s="71" t="s">
        <v>1</v>
      </c>
      <c r="C5" s="70">
        <v>2.5000000000000001E-2</v>
      </c>
      <c r="D5" s="72">
        <v>0.97499999999999998</v>
      </c>
      <c r="E5" s="71" t="s">
        <v>1</v>
      </c>
      <c r="F5" s="70">
        <v>2.5000000000000001E-2</v>
      </c>
      <c r="G5" s="72">
        <v>0.97499999999999998</v>
      </c>
      <c r="H5" s="71" t="s">
        <v>1</v>
      </c>
      <c r="I5" s="70">
        <v>2.5000000000000001E-2</v>
      </c>
      <c r="J5" s="72">
        <v>0.97499999999999998</v>
      </c>
      <c r="K5" s="122"/>
      <c r="L5" s="122"/>
      <c r="M5" s="120"/>
    </row>
    <row r="6" spans="1:13" x14ac:dyDescent="0.25">
      <c r="A6" s="85">
        <v>11</v>
      </c>
      <c r="B6" s="73">
        <v>157.27337794968699</v>
      </c>
      <c r="C6" s="74">
        <v>155.776325248077</v>
      </c>
      <c r="D6" s="75">
        <v>158.80992747463301</v>
      </c>
      <c r="E6" s="73">
        <v>0.86681615989119798</v>
      </c>
      <c r="F6" s="74">
        <v>0.86124551680012595</v>
      </c>
      <c r="G6" s="75">
        <v>0.87228561802183102</v>
      </c>
      <c r="H6" s="73">
        <v>136.32617274392601</v>
      </c>
      <c r="I6" s="74">
        <v>135.107064597066</v>
      </c>
      <c r="J6" s="75">
        <v>137.527424049106</v>
      </c>
      <c r="K6" s="23">
        <v>67</v>
      </c>
      <c r="L6" s="23">
        <v>74</v>
      </c>
      <c r="M6" s="86">
        <v>590</v>
      </c>
    </row>
    <row r="7" spans="1:13" x14ac:dyDescent="0.25">
      <c r="A7" s="85">
        <v>12</v>
      </c>
      <c r="B7" s="73">
        <v>193.02847289904199</v>
      </c>
      <c r="C7" s="74">
        <v>191.96501169719599</v>
      </c>
      <c r="D7" s="75">
        <v>194.093342169826</v>
      </c>
      <c r="E7" s="73">
        <v>0.85544040902484697</v>
      </c>
      <c r="F7" s="74">
        <v>0.85218265578516705</v>
      </c>
      <c r="G7" s="75">
        <v>0.85867206931578399</v>
      </c>
      <c r="H7" s="73">
        <v>165.12397245636399</v>
      </c>
      <c r="I7" s="74">
        <v>164.26389330319901</v>
      </c>
      <c r="J7" s="75">
        <v>165.99192576534099</v>
      </c>
      <c r="K7" s="23">
        <v>178</v>
      </c>
      <c r="L7" s="23">
        <v>189</v>
      </c>
      <c r="M7" s="86">
        <v>1559</v>
      </c>
    </row>
    <row r="8" spans="1:13" x14ac:dyDescent="0.25">
      <c r="A8" s="85">
        <v>13</v>
      </c>
      <c r="B8" s="73">
        <v>257.63257626887003</v>
      </c>
      <c r="C8" s="74">
        <v>249.65879958143501</v>
      </c>
      <c r="D8" s="75">
        <v>265.672741492471</v>
      </c>
      <c r="E8" s="73">
        <v>0.59333582757132397</v>
      </c>
      <c r="F8" s="74">
        <v>0.57288705654876804</v>
      </c>
      <c r="G8" s="75">
        <v>0.613920689359988</v>
      </c>
      <c r="H8" s="73">
        <v>152.835423155764</v>
      </c>
      <c r="I8" s="74">
        <v>148.53251403500599</v>
      </c>
      <c r="J8" s="75">
        <v>157.193640610919</v>
      </c>
      <c r="K8" s="23">
        <v>7</v>
      </c>
      <c r="L8" s="23">
        <v>7</v>
      </c>
      <c r="M8" s="86">
        <v>70</v>
      </c>
    </row>
    <row r="9" spans="1:13" x14ac:dyDescent="0.25">
      <c r="A9" s="85">
        <v>14</v>
      </c>
      <c r="B9" s="73">
        <v>167.46335893048899</v>
      </c>
      <c r="C9" s="74">
        <v>165.81878151577499</v>
      </c>
      <c r="D9" s="75">
        <v>169.08999414886</v>
      </c>
      <c r="E9" s="73">
        <v>0.91185313064477902</v>
      </c>
      <c r="F9" s="74">
        <v>0.90716460561191603</v>
      </c>
      <c r="G9" s="75">
        <v>0.91657560167846797</v>
      </c>
      <c r="H9" s="73">
        <v>152.701365696864</v>
      </c>
      <c r="I9" s="74">
        <v>151.25034963000499</v>
      </c>
      <c r="J9" s="75">
        <v>154.140339609541</v>
      </c>
      <c r="K9" s="23">
        <v>77</v>
      </c>
      <c r="L9" s="23">
        <v>78</v>
      </c>
      <c r="M9" s="86">
        <v>557</v>
      </c>
    </row>
    <row r="10" spans="1:13" s="1" customFormat="1" x14ac:dyDescent="0.25">
      <c r="A10" s="87">
        <v>15</v>
      </c>
      <c r="B10" s="76">
        <v>99.255175884705395</v>
      </c>
      <c r="C10" s="77">
        <v>93.447649680711905</v>
      </c>
      <c r="D10" s="78">
        <v>105.27199432024</v>
      </c>
      <c r="E10" s="76">
        <v>0.92596913757243204</v>
      </c>
      <c r="F10" s="77">
        <v>0.90292830075026498</v>
      </c>
      <c r="G10" s="78">
        <v>0.94625576674036505</v>
      </c>
      <c r="H10" s="76">
        <v>91.901057802691994</v>
      </c>
      <c r="I10" s="77">
        <v>86.466391751738101</v>
      </c>
      <c r="J10" s="78">
        <v>97.500691093782194</v>
      </c>
      <c r="K10" s="88">
        <v>4</v>
      </c>
      <c r="L10" s="88">
        <v>4</v>
      </c>
      <c r="M10" s="89">
        <v>20</v>
      </c>
    </row>
    <row r="11" spans="1:13" x14ac:dyDescent="0.25">
      <c r="A11" s="85">
        <v>21</v>
      </c>
      <c r="B11" s="73">
        <v>153.62938491454801</v>
      </c>
      <c r="C11" s="74">
        <v>151.43768367407401</v>
      </c>
      <c r="D11" s="75">
        <v>155.86939750090801</v>
      </c>
      <c r="E11" s="73">
        <v>0.89275579833254703</v>
      </c>
      <c r="F11" s="74">
        <v>0.88419682418874301</v>
      </c>
      <c r="G11" s="75">
        <v>0.90102446271011505</v>
      </c>
      <c r="H11" s="73">
        <v>137.150962724452</v>
      </c>
      <c r="I11" s="74">
        <v>135.44325820081301</v>
      </c>
      <c r="J11" s="75">
        <v>138.85360390620201</v>
      </c>
      <c r="K11" s="23">
        <v>23</v>
      </c>
      <c r="L11" s="23">
        <v>26</v>
      </c>
      <c r="M11" s="86">
        <v>265</v>
      </c>
    </row>
    <row r="12" spans="1:13" x14ac:dyDescent="0.25">
      <c r="A12" s="85">
        <v>22</v>
      </c>
      <c r="B12" s="73">
        <v>222.445822496299</v>
      </c>
      <c r="C12" s="74">
        <v>221.210938210276</v>
      </c>
      <c r="D12" s="75">
        <v>223.68477427533099</v>
      </c>
      <c r="E12" s="73">
        <v>0.90966270430586504</v>
      </c>
      <c r="F12" s="74">
        <v>0.90673525418943302</v>
      </c>
      <c r="G12" s="75">
        <v>0.91258148716741105</v>
      </c>
      <c r="H12" s="73">
        <v>202.350289033167</v>
      </c>
      <c r="I12" s="74">
        <v>201.31777923396101</v>
      </c>
      <c r="J12" s="75">
        <v>203.397217800589</v>
      </c>
      <c r="K12" s="23">
        <v>120</v>
      </c>
      <c r="L12" s="23">
        <v>136</v>
      </c>
      <c r="M12" s="86">
        <v>1329</v>
      </c>
    </row>
    <row r="13" spans="1:13" s="1" customFormat="1" x14ac:dyDescent="0.25">
      <c r="A13" s="87">
        <v>23</v>
      </c>
      <c r="B13" s="76">
        <v>87.604096691668602</v>
      </c>
      <c r="C13" s="77">
        <v>76.952289817893202</v>
      </c>
      <c r="D13" s="78">
        <v>99.117548612389498</v>
      </c>
      <c r="E13" s="76">
        <v>0.81904732160252902</v>
      </c>
      <c r="F13" s="77">
        <v>0.759407925962158</v>
      </c>
      <c r="G13" s="78">
        <v>0.87242354021145896</v>
      </c>
      <c r="H13" s="76">
        <v>71.725589966070302</v>
      </c>
      <c r="I13" s="77">
        <v>62.464696153578998</v>
      </c>
      <c r="J13" s="78">
        <v>81.684421366507095</v>
      </c>
      <c r="K13" s="88">
        <v>2</v>
      </c>
      <c r="L13" s="88">
        <v>2</v>
      </c>
      <c r="M13" s="89">
        <v>7</v>
      </c>
    </row>
    <row r="14" spans="1:13" s="1" customFormat="1" x14ac:dyDescent="0.25">
      <c r="A14" s="87">
        <v>24</v>
      </c>
      <c r="B14" s="76">
        <v>354.77936335726702</v>
      </c>
      <c r="C14" s="77">
        <v>343.57765476454802</v>
      </c>
      <c r="D14" s="78">
        <v>366.245587686536</v>
      </c>
      <c r="E14" s="76">
        <v>0.96288566889930205</v>
      </c>
      <c r="F14" s="77">
        <v>0.94800372487378104</v>
      </c>
      <c r="G14" s="78">
        <v>0.97536372312151998</v>
      </c>
      <c r="H14" s="76">
        <v>341.597012726814</v>
      </c>
      <c r="I14" s="77">
        <v>331.457971672322</v>
      </c>
      <c r="J14" s="78">
        <v>351.819279818577</v>
      </c>
      <c r="K14" s="88">
        <v>1</v>
      </c>
      <c r="L14" s="88">
        <v>1</v>
      </c>
      <c r="M14" s="89">
        <v>17</v>
      </c>
    </row>
    <row r="15" spans="1:13" x14ac:dyDescent="0.25">
      <c r="A15" s="85">
        <v>25</v>
      </c>
      <c r="B15" s="73">
        <v>175.66948282728501</v>
      </c>
      <c r="C15" s="74">
        <v>171.90978767707901</v>
      </c>
      <c r="D15" s="75">
        <v>179.50394671573201</v>
      </c>
      <c r="E15" s="73">
        <v>0.817763809435476</v>
      </c>
      <c r="F15" s="74">
        <v>0.80470181719182199</v>
      </c>
      <c r="G15" s="75">
        <v>0.83032944251642804</v>
      </c>
      <c r="H15" s="73">
        <v>143.64984124560999</v>
      </c>
      <c r="I15" s="74">
        <v>140.87367187919</v>
      </c>
      <c r="J15" s="75">
        <v>146.432250671068</v>
      </c>
      <c r="K15" s="23">
        <v>18</v>
      </c>
      <c r="L15" s="90">
        <v>18</v>
      </c>
      <c r="M15" s="86">
        <v>75</v>
      </c>
    </row>
    <row r="16" spans="1:13" x14ac:dyDescent="0.25">
      <c r="A16" s="85">
        <v>31</v>
      </c>
      <c r="B16" s="73">
        <v>182.182157854964</v>
      </c>
      <c r="C16" s="74">
        <v>178.83424907788299</v>
      </c>
      <c r="D16" s="75">
        <v>185.638794315588</v>
      </c>
      <c r="E16" s="73">
        <v>0.87482933384050399</v>
      </c>
      <c r="F16" s="74">
        <v>0.86330517029312404</v>
      </c>
      <c r="G16" s="75">
        <v>0.88593107391393899</v>
      </c>
      <c r="H16" s="73">
        <v>159.37320203597599</v>
      </c>
      <c r="I16" s="74">
        <v>156.76587451423401</v>
      </c>
      <c r="J16" s="75">
        <v>161.99977022075899</v>
      </c>
      <c r="K16" s="23">
        <v>12</v>
      </c>
      <c r="L16" s="90">
        <v>14</v>
      </c>
      <c r="M16" s="86">
        <v>143</v>
      </c>
    </row>
    <row r="17" spans="1:13" x14ac:dyDescent="0.25">
      <c r="A17" s="85">
        <v>32</v>
      </c>
      <c r="B17" s="73">
        <v>241.62859686785399</v>
      </c>
      <c r="C17" s="74">
        <v>240.35706336649699</v>
      </c>
      <c r="D17" s="75">
        <v>242.88782476213299</v>
      </c>
      <c r="E17" s="73">
        <v>0.86516676127832304</v>
      </c>
      <c r="F17" s="74">
        <v>0.86176070065186605</v>
      </c>
      <c r="G17" s="75">
        <v>0.86851734931258995</v>
      </c>
      <c r="H17" s="73">
        <v>209.048349430321</v>
      </c>
      <c r="I17" s="74">
        <v>208.171730342796</v>
      </c>
      <c r="J17" s="75">
        <v>209.92894718984201</v>
      </c>
      <c r="K17" s="23">
        <v>120</v>
      </c>
      <c r="L17" s="90">
        <v>134</v>
      </c>
      <c r="M17" s="86">
        <v>1633</v>
      </c>
    </row>
    <row r="18" spans="1:13" s="1" customFormat="1" x14ac:dyDescent="0.25">
      <c r="A18" s="87">
        <v>33</v>
      </c>
      <c r="B18" s="76">
        <v>301.27325789617299</v>
      </c>
      <c r="C18" s="77">
        <v>286.26438282320498</v>
      </c>
      <c r="D18" s="78">
        <v>317.47775126443997</v>
      </c>
      <c r="E18" s="76">
        <v>0.87787589686897705</v>
      </c>
      <c r="F18" s="77">
        <v>0.84132306120979605</v>
      </c>
      <c r="G18" s="78">
        <v>0.91069407161091798</v>
      </c>
      <c r="H18" s="76">
        <v>264.383408736592</v>
      </c>
      <c r="I18" s="77">
        <v>254.55567280401601</v>
      </c>
      <c r="J18" s="78">
        <v>274.43627024770598</v>
      </c>
      <c r="K18" s="88">
        <v>1</v>
      </c>
      <c r="L18" s="88">
        <v>1</v>
      </c>
      <c r="M18" s="89">
        <v>12</v>
      </c>
    </row>
    <row r="19" spans="1:13" s="1" customFormat="1" x14ac:dyDescent="0.25">
      <c r="A19" s="87">
        <v>34</v>
      </c>
      <c r="B19" s="76">
        <v>433.27403681440899</v>
      </c>
      <c r="C19" s="77">
        <v>392.43778077457199</v>
      </c>
      <c r="D19" s="78">
        <v>475.69700949924197</v>
      </c>
      <c r="E19" s="76">
        <v>0.499806572466645</v>
      </c>
      <c r="F19" s="77">
        <v>2.2636836405723601E-2</v>
      </c>
      <c r="G19" s="78">
        <v>0.97488714953458799</v>
      </c>
      <c r="H19" s="76">
        <v>216.56322408756</v>
      </c>
      <c r="I19" s="77">
        <v>9.5849967959034998</v>
      </c>
      <c r="J19" s="78">
        <v>427.967858246172</v>
      </c>
      <c r="K19" s="88">
        <v>0</v>
      </c>
      <c r="L19" s="88">
        <v>0</v>
      </c>
      <c r="M19" s="89">
        <v>22</v>
      </c>
    </row>
    <row r="20" spans="1:13" s="17" customFormat="1" x14ac:dyDescent="0.25">
      <c r="A20" s="85">
        <v>35</v>
      </c>
      <c r="B20" s="79">
        <v>84.410168473449701</v>
      </c>
      <c r="C20" s="80">
        <v>80.514293010023493</v>
      </c>
      <c r="D20" s="81">
        <v>88.446285125942694</v>
      </c>
      <c r="E20" s="79">
        <v>0.96503057056637298</v>
      </c>
      <c r="F20" s="80">
        <v>0.94502632798737096</v>
      </c>
      <c r="G20" s="81">
        <v>0.98073324239504001</v>
      </c>
      <c r="H20" s="79">
        <v>81.453001256569195</v>
      </c>
      <c r="I20" s="80">
        <v>77.809507078496793</v>
      </c>
      <c r="J20" s="81">
        <v>85.181474581133401</v>
      </c>
      <c r="K20" s="90">
        <v>5</v>
      </c>
      <c r="L20" s="90">
        <v>5</v>
      </c>
      <c r="M20" s="91">
        <v>28</v>
      </c>
    </row>
    <row r="21" spans="1:13" x14ac:dyDescent="0.25">
      <c r="A21" s="85">
        <v>41</v>
      </c>
      <c r="B21" s="73">
        <v>163.33570204550901</v>
      </c>
      <c r="C21" s="74">
        <v>161.36671012818601</v>
      </c>
      <c r="D21" s="75">
        <v>165.298453897695</v>
      </c>
      <c r="E21" s="73">
        <v>0.88290355312551405</v>
      </c>
      <c r="F21" s="74">
        <v>0.87715210923193099</v>
      </c>
      <c r="G21" s="75">
        <v>0.88865573103169304</v>
      </c>
      <c r="H21" s="73">
        <v>144.20883056007199</v>
      </c>
      <c r="I21" s="74">
        <v>142.469383217943</v>
      </c>
      <c r="J21" s="75">
        <v>145.90393178313099</v>
      </c>
      <c r="K21" s="23">
        <v>58</v>
      </c>
      <c r="L21" s="90">
        <v>59</v>
      </c>
      <c r="M21" s="86">
        <v>273</v>
      </c>
    </row>
    <row r="22" spans="1:13" x14ac:dyDescent="0.25">
      <c r="A22" s="85">
        <v>42</v>
      </c>
      <c r="B22" s="73">
        <v>257.32998390992498</v>
      </c>
      <c r="C22" s="74">
        <v>256.58579265474702</v>
      </c>
      <c r="D22" s="75">
        <v>258.078805864554</v>
      </c>
      <c r="E22" s="73">
        <v>0.86681325801612497</v>
      </c>
      <c r="F22" s="74">
        <v>0.86515537075107696</v>
      </c>
      <c r="G22" s="75">
        <v>0.86844874811810302</v>
      </c>
      <c r="H22" s="73">
        <v>223.05691017226599</v>
      </c>
      <c r="I22" s="74">
        <v>222.445725581467</v>
      </c>
      <c r="J22" s="75">
        <v>223.66771280099101</v>
      </c>
      <c r="K22" s="23">
        <v>494</v>
      </c>
      <c r="L22" s="90">
        <v>518</v>
      </c>
      <c r="M22" s="86">
        <v>3561</v>
      </c>
    </row>
    <row r="23" spans="1:13" x14ac:dyDescent="0.25">
      <c r="A23" s="85">
        <v>43</v>
      </c>
      <c r="B23" s="73">
        <v>251.62668308251</v>
      </c>
      <c r="C23" s="74">
        <v>244.991149601915</v>
      </c>
      <c r="D23" s="75">
        <v>258.30215791689699</v>
      </c>
      <c r="E23" s="73">
        <v>0.72182417220938899</v>
      </c>
      <c r="F23" s="74">
        <v>0.70538417785615104</v>
      </c>
      <c r="G23" s="75">
        <v>0.73778978273887297</v>
      </c>
      <c r="H23" s="73">
        <v>181.61806236561</v>
      </c>
      <c r="I23" s="74">
        <v>176.89408451665901</v>
      </c>
      <c r="J23" s="75">
        <v>186.40388699757699</v>
      </c>
      <c r="K23" s="23">
        <v>9</v>
      </c>
      <c r="L23" s="90">
        <v>9</v>
      </c>
      <c r="M23" s="86">
        <v>45</v>
      </c>
    </row>
    <row r="24" spans="1:13" s="1" customFormat="1" x14ac:dyDescent="0.25">
      <c r="A24" s="87">
        <v>44</v>
      </c>
      <c r="B24" s="76">
        <v>199.20768437266801</v>
      </c>
      <c r="C24" s="77">
        <v>193.30968313961699</v>
      </c>
      <c r="D24" s="78">
        <v>205.34569578585601</v>
      </c>
      <c r="E24" s="76">
        <v>0.806384912294975</v>
      </c>
      <c r="F24" s="77">
        <v>0.78723518875493004</v>
      </c>
      <c r="G24" s="78">
        <v>0.82525532337943197</v>
      </c>
      <c r="H24" s="76">
        <v>160.629612335427</v>
      </c>
      <c r="I24" s="77">
        <v>155.46390304380199</v>
      </c>
      <c r="J24" s="78">
        <v>165.88123851005</v>
      </c>
      <c r="K24" s="88">
        <v>4</v>
      </c>
      <c r="L24" s="88">
        <v>4</v>
      </c>
      <c r="M24" s="89">
        <v>206</v>
      </c>
    </row>
    <row r="25" spans="1:13" s="17" customFormat="1" x14ac:dyDescent="0.25">
      <c r="A25" s="85">
        <v>45</v>
      </c>
      <c r="B25" s="79">
        <v>247.90198701222801</v>
      </c>
      <c r="C25" s="80">
        <v>238.00447767801899</v>
      </c>
      <c r="D25" s="81">
        <v>257.95107067192799</v>
      </c>
      <c r="E25" s="79">
        <v>0.33589462571091</v>
      </c>
      <c r="F25" s="80">
        <v>0.31428486725168298</v>
      </c>
      <c r="G25" s="81">
        <v>0.35822858953599201</v>
      </c>
      <c r="H25" s="79">
        <v>83.258753872809095</v>
      </c>
      <c r="I25" s="80">
        <v>77.461224345672903</v>
      </c>
      <c r="J25" s="81">
        <v>89.241806957849704</v>
      </c>
      <c r="K25" s="90">
        <v>5</v>
      </c>
      <c r="L25" s="90">
        <v>5</v>
      </c>
      <c r="M25" s="91">
        <v>16</v>
      </c>
    </row>
    <row r="26" spans="1:13" x14ac:dyDescent="0.25">
      <c r="A26" s="85">
        <v>51</v>
      </c>
      <c r="B26" s="73">
        <v>304.13418591473697</v>
      </c>
      <c r="C26" s="74">
        <v>296.928492747154</v>
      </c>
      <c r="D26" s="75">
        <v>311.35030678010901</v>
      </c>
      <c r="E26" s="73">
        <v>0.82006911500122603</v>
      </c>
      <c r="F26" s="74">
        <v>0.80560564182875505</v>
      </c>
      <c r="G26" s="75">
        <v>0.83417418402795096</v>
      </c>
      <c r="H26" s="73">
        <v>249.39722384578499</v>
      </c>
      <c r="I26" s="74">
        <v>244.200032646728</v>
      </c>
      <c r="J26" s="75">
        <v>254.69808836753501</v>
      </c>
      <c r="K26" s="23">
        <v>8</v>
      </c>
      <c r="L26" s="90">
        <v>8</v>
      </c>
      <c r="M26" s="86">
        <v>43</v>
      </c>
    </row>
    <row r="27" spans="1:13" x14ac:dyDescent="0.25">
      <c r="A27" s="85">
        <v>52</v>
      </c>
      <c r="B27" s="73">
        <v>359.08950517070201</v>
      </c>
      <c r="C27" s="74">
        <v>358.06477101750102</v>
      </c>
      <c r="D27" s="75">
        <v>360.10063886227198</v>
      </c>
      <c r="E27" s="73">
        <v>0.81881046291205195</v>
      </c>
      <c r="F27" s="74">
        <v>0.81721202021619099</v>
      </c>
      <c r="G27" s="75">
        <v>0.82038367045930605</v>
      </c>
      <c r="H27" s="73">
        <v>294.02609304710302</v>
      </c>
      <c r="I27" s="74">
        <v>293.20543436862101</v>
      </c>
      <c r="J27" s="75">
        <v>294.85148272442899</v>
      </c>
      <c r="K27" s="23">
        <v>534</v>
      </c>
      <c r="L27" s="90">
        <v>555</v>
      </c>
      <c r="M27" s="86">
        <v>2470</v>
      </c>
    </row>
    <row r="28" spans="1:13" x14ac:dyDescent="0.25">
      <c r="A28" s="85">
        <v>53</v>
      </c>
      <c r="B28" s="73">
        <v>473.72999817079102</v>
      </c>
      <c r="C28" s="74">
        <v>465.18316937732402</v>
      </c>
      <c r="D28" s="75">
        <v>482.37488785254197</v>
      </c>
      <c r="E28" s="73">
        <v>0.65803639551978699</v>
      </c>
      <c r="F28" s="74">
        <v>0.64654480148008497</v>
      </c>
      <c r="G28" s="75">
        <v>0.66947550092784602</v>
      </c>
      <c r="H28" s="73">
        <v>311.71650309882602</v>
      </c>
      <c r="I28" s="74">
        <v>306.65691557794503</v>
      </c>
      <c r="J28" s="75">
        <v>316.80270120811099</v>
      </c>
      <c r="K28" s="23">
        <v>9</v>
      </c>
      <c r="L28" s="90">
        <v>9</v>
      </c>
      <c r="M28" s="86">
        <v>75</v>
      </c>
    </row>
    <row r="29" spans="1:13" x14ac:dyDescent="0.25">
      <c r="A29" s="85">
        <v>54</v>
      </c>
      <c r="B29" s="73">
        <v>338.31198690928198</v>
      </c>
      <c r="C29" s="74">
        <v>337.09897230246003</v>
      </c>
      <c r="D29" s="75">
        <v>339.51703417967798</v>
      </c>
      <c r="E29" s="73">
        <v>0.93800279637870898</v>
      </c>
      <c r="F29" s="74">
        <v>0.93608531106498805</v>
      </c>
      <c r="G29" s="75">
        <v>0.93989608924930501</v>
      </c>
      <c r="H29" s="73">
        <v>317.33735950237298</v>
      </c>
      <c r="I29" s="74">
        <v>316.26885227728701</v>
      </c>
      <c r="J29" s="75">
        <v>318.41424576843701</v>
      </c>
      <c r="K29" s="23">
        <v>140</v>
      </c>
      <c r="L29" s="90">
        <v>147</v>
      </c>
      <c r="M29" s="86">
        <v>3153</v>
      </c>
    </row>
    <row r="30" spans="1:13" x14ac:dyDescent="0.25">
      <c r="A30" s="85">
        <v>55</v>
      </c>
      <c r="B30" s="73">
        <v>284.38150106952003</v>
      </c>
      <c r="C30" s="74">
        <v>281.70282193826301</v>
      </c>
      <c r="D30" s="75">
        <v>287.04976018724602</v>
      </c>
      <c r="E30" s="73">
        <v>0.90230059435041499</v>
      </c>
      <c r="F30" s="74">
        <v>0.89908531848988504</v>
      </c>
      <c r="G30" s="75">
        <v>0.90549046994775095</v>
      </c>
      <c r="H30" s="73">
        <v>256.59740978048598</v>
      </c>
      <c r="I30" s="74">
        <v>254.10181104897899</v>
      </c>
      <c r="J30" s="75">
        <v>259.08677913943501</v>
      </c>
      <c r="K30" s="23">
        <v>112</v>
      </c>
      <c r="L30" s="90">
        <v>117</v>
      </c>
      <c r="M30" s="86">
        <v>166</v>
      </c>
    </row>
    <row r="31" spans="1:13" x14ac:dyDescent="0.25">
      <c r="A31" s="85">
        <v>61</v>
      </c>
      <c r="B31" s="73">
        <v>266.34368772776799</v>
      </c>
      <c r="C31" s="74">
        <v>262.06743105809898</v>
      </c>
      <c r="D31" s="75">
        <v>270.59629363687202</v>
      </c>
      <c r="E31" s="73">
        <v>0.70339954554575501</v>
      </c>
      <c r="F31" s="74">
        <v>0.69273343858782999</v>
      </c>
      <c r="G31" s="75">
        <v>0.71415956439531703</v>
      </c>
      <c r="H31" s="73">
        <v>187.33646373077099</v>
      </c>
      <c r="I31" s="74">
        <v>185.52582219377501</v>
      </c>
      <c r="J31" s="75">
        <v>189.13492996145001</v>
      </c>
      <c r="K31" s="23">
        <v>13</v>
      </c>
      <c r="L31" s="90">
        <v>16</v>
      </c>
      <c r="M31" s="86">
        <v>307</v>
      </c>
    </row>
    <row r="32" spans="1:13" x14ac:dyDescent="0.25">
      <c r="A32" s="85">
        <v>62</v>
      </c>
      <c r="B32" s="73">
        <v>311.904533168581</v>
      </c>
      <c r="C32" s="74">
        <v>310.96413658166801</v>
      </c>
      <c r="D32" s="75">
        <v>312.84138633073297</v>
      </c>
      <c r="E32" s="73">
        <v>0.81922384575037899</v>
      </c>
      <c r="F32" s="74">
        <v>0.81727860115772999</v>
      </c>
      <c r="G32" s="75">
        <v>0.82116747170988402</v>
      </c>
      <c r="H32" s="73">
        <v>255.51934940179001</v>
      </c>
      <c r="I32" s="74">
        <v>254.88062101835601</v>
      </c>
      <c r="J32" s="75">
        <v>256.15234378845901</v>
      </c>
      <c r="K32" s="23">
        <v>346</v>
      </c>
      <c r="L32" s="90">
        <v>380</v>
      </c>
      <c r="M32" s="86">
        <v>4043</v>
      </c>
    </row>
    <row r="33" spans="1:13" x14ac:dyDescent="0.25">
      <c r="A33" s="85">
        <v>63</v>
      </c>
      <c r="B33" s="73">
        <v>371.04538096175202</v>
      </c>
      <c r="C33" s="74">
        <v>362.56940945984701</v>
      </c>
      <c r="D33" s="75">
        <v>379.72850565077903</v>
      </c>
      <c r="E33" s="73">
        <v>0.76693354686161197</v>
      </c>
      <c r="F33" s="74">
        <v>0.75412878433895802</v>
      </c>
      <c r="G33" s="75">
        <v>0.77950900340676199</v>
      </c>
      <c r="H33" s="73">
        <v>284.559181937441</v>
      </c>
      <c r="I33" s="74">
        <v>277.61222538605</v>
      </c>
      <c r="J33" s="75">
        <v>291.556628358929</v>
      </c>
      <c r="K33" s="23">
        <v>9</v>
      </c>
      <c r="L33" s="90">
        <v>9</v>
      </c>
      <c r="M33" s="86">
        <v>41</v>
      </c>
    </row>
    <row r="34" spans="1:13" x14ac:dyDescent="0.25">
      <c r="A34" s="85">
        <v>64</v>
      </c>
      <c r="B34" s="73">
        <v>219.41817933740799</v>
      </c>
      <c r="C34" s="74">
        <v>216.799202344571</v>
      </c>
      <c r="D34" s="75">
        <v>222.01137299299401</v>
      </c>
      <c r="E34" s="73">
        <v>0.81646325820835797</v>
      </c>
      <c r="F34" s="74">
        <v>0.80905698428873796</v>
      </c>
      <c r="G34" s="75">
        <v>0.82378035293376495</v>
      </c>
      <c r="H34" s="73">
        <v>179.14477569494599</v>
      </c>
      <c r="I34" s="74">
        <v>177.08619346901699</v>
      </c>
      <c r="J34" s="75">
        <v>181.19368454455801</v>
      </c>
      <c r="K34" s="23">
        <v>27</v>
      </c>
      <c r="L34" s="90">
        <v>28</v>
      </c>
      <c r="M34" s="86">
        <v>530</v>
      </c>
    </row>
    <row r="35" spans="1:13" x14ac:dyDescent="0.25">
      <c r="A35" s="85">
        <v>65</v>
      </c>
      <c r="B35" s="73">
        <v>273.27610907264</v>
      </c>
      <c r="C35" s="74">
        <v>270.56183806407802</v>
      </c>
      <c r="D35" s="75">
        <v>276.03601374740401</v>
      </c>
      <c r="E35" s="73">
        <v>0.79526187096814605</v>
      </c>
      <c r="F35" s="74">
        <v>0.79089706905129997</v>
      </c>
      <c r="G35" s="75">
        <v>0.79962452749764501</v>
      </c>
      <c r="H35" s="73">
        <v>217.32578702495701</v>
      </c>
      <c r="I35" s="74">
        <v>214.94915805244699</v>
      </c>
      <c r="J35" s="75">
        <v>219.73511677900399</v>
      </c>
      <c r="K35" s="23">
        <v>116</v>
      </c>
      <c r="L35" s="90">
        <v>116</v>
      </c>
      <c r="M35" s="86">
        <v>156</v>
      </c>
    </row>
    <row r="36" spans="1:13" x14ac:dyDescent="0.25">
      <c r="A36" s="85">
        <v>71</v>
      </c>
      <c r="B36" s="73">
        <v>319.07616567919501</v>
      </c>
      <c r="C36" s="74">
        <v>315.19825116099702</v>
      </c>
      <c r="D36" s="75">
        <v>322.98203400838503</v>
      </c>
      <c r="E36" s="73">
        <v>0.81851824638764503</v>
      </c>
      <c r="F36" s="74">
        <v>0.80977977000718504</v>
      </c>
      <c r="G36" s="75">
        <v>0.82718060372616597</v>
      </c>
      <c r="H36" s="73">
        <v>261.162915152832</v>
      </c>
      <c r="I36" s="74">
        <v>259.11840245070999</v>
      </c>
      <c r="J36" s="75">
        <v>263.227188703016</v>
      </c>
      <c r="K36" s="23">
        <v>13</v>
      </c>
      <c r="L36" s="90">
        <v>18</v>
      </c>
      <c r="M36" s="86">
        <v>321</v>
      </c>
    </row>
    <row r="37" spans="1:13" x14ac:dyDescent="0.25">
      <c r="A37" s="85">
        <v>72</v>
      </c>
      <c r="B37" s="73">
        <v>352.08779575784803</v>
      </c>
      <c r="C37" s="74">
        <v>351.206910548476</v>
      </c>
      <c r="D37" s="75">
        <v>352.97516274074599</v>
      </c>
      <c r="E37" s="73">
        <v>0.88623296590259104</v>
      </c>
      <c r="F37" s="74">
        <v>0.88483638783651697</v>
      </c>
      <c r="G37" s="75">
        <v>0.88761558726689904</v>
      </c>
      <c r="H37" s="73">
        <v>312.03167299091501</v>
      </c>
      <c r="I37" s="74">
        <v>311.30953355941801</v>
      </c>
      <c r="J37" s="75">
        <v>312.75071267727998</v>
      </c>
      <c r="K37" s="23">
        <v>483</v>
      </c>
      <c r="L37" s="90">
        <v>517</v>
      </c>
      <c r="M37" s="86">
        <v>3397</v>
      </c>
    </row>
    <row r="38" spans="1:13" x14ac:dyDescent="0.25">
      <c r="A38" s="85">
        <v>73</v>
      </c>
      <c r="B38" s="73">
        <v>364.794142574614</v>
      </c>
      <c r="C38" s="74">
        <v>360.633821955548</v>
      </c>
      <c r="D38" s="75">
        <v>369.03836476730203</v>
      </c>
      <c r="E38" s="73">
        <v>0.83298391125442295</v>
      </c>
      <c r="F38" s="74">
        <v>0.82644456492101004</v>
      </c>
      <c r="G38" s="75">
        <v>0.839480910748997</v>
      </c>
      <c r="H38" s="73">
        <v>303.86482971772898</v>
      </c>
      <c r="I38" s="74">
        <v>300.51050130218499</v>
      </c>
      <c r="J38" s="75">
        <v>307.29963249977402</v>
      </c>
      <c r="K38" s="23">
        <v>26</v>
      </c>
      <c r="L38" s="90">
        <v>27</v>
      </c>
      <c r="M38" s="86">
        <v>161</v>
      </c>
    </row>
    <row r="39" spans="1:13" x14ac:dyDescent="0.25">
      <c r="A39" s="85">
        <v>74</v>
      </c>
      <c r="B39" s="73">
        <v>423.78136581389998</v>
      </c>
      <c r="C39" s="74">
        <v>423.05909358571699</v>
      </c>
      <c r="D39" s="75">
        <v>424.50462709989301</v>
      </c>
      <c r="E39" s="73">
        <v>0.90855752030435799</v>
      </c>
      <c r="F39" s="74">
        <v>0.90785917604759803</v>
      </c>
      <c r="G39" s="75">
        <v>0.909259104369736</v>
      </c>
      <c r="H39" s="73">
        <v>385.02972630288502</v>
      </c>
      <c r="I39" s="74">
        <v>384.35309520699701</v>
      </c>
      <c r="J39" s="75">
        <v>385.70523336453601</v>
      </c>
      <c r="K39" s="23">
        <v>1416</v>
      </c>
      <c r="L39" s="90">
        <v>1434</v>
      </c>
      <c r="M39" s="86">
        <v>6339</v>
      </c>
    </row>
    <row r="40" spans="1:13" x14ac:dyDescent="0.25">
      <c r="A40" s="85">
        <v>75</v>
      </c>
      <c r="B40" s="73">
        <v>416.44188152271698</v>
      </c>
      <c r="C40" s="74">
        <v>412.633472269832</v>
      </c>
      <c r="D40" s="75">
        <v>420.27442778359</v>
      </c>
      <c r="E40" s="73">
        <v>0.88601345747138105</v>
      </c>
      <c r="F40" s="74">
        <v>0.88276657140553205</v>
      </c>
      <c r="G40" s="75">
        <v>0.88918344442781805</v>
      </c>
      <c r="H40" s="73">
        <v>368.972940821907</v>
      </c>
      <c r="I40" s="74">
        <v>365.40100112822898</v>
      </c>
      <c r="J40" s="75">
        <v>372.56031416608101</v>
      </c>
      <c r="K40" s="23">
        <v>85</v>
      </c>
      <c r="L40" s="90">
        <v>85</v>
      </c>
      <c r="M40" s="86">
        <v>169</v>
      </c>
    </row>
    <row r="41" spans="1:13" s="1" customFormat="1" x14ac:dyDescent="0.25">
      <c r="A41" s="87">
        <v>81</v>
      </c>
      <c r="B41" s="76">
        <v>307.67322490152702</v>
      </c>
      <c r="C41" s="77">
        <v>293.23455225723501</v>
      </c>
      <c r="D41" s="78">
        <v>322.79693810119397</v>
      </c>
      <c r="E41" s="76">
        <v>0.526791696794492</v>
      </c>
      <c r="F41" s="77">
        <v>0.50155378294495401</v>
      </c>
      <c r="G41" s="78">
        <v>0.55223769720048999</v>
      </c>
      <c r="H41" s="76">
        <v>162.00845585140601</v>
      </c>
      <c r="I41" s="77">
        <v>156.37267921475299</v>
      </c>
      <c r="J41" s="78">
        <v>167.794586905524</v>
      </c>
      <c r="K41" s="88">
        <v>2</v>
      </c>
      <c r="L41" s="88">
        <v>2</v>
      </c>
      <c r="M41" s="89">
        <v>46</v>
      </c>
    </row>
    <row r="42" spans="1:13" x14ac:dyDescent="0.25">
      <c r="A42" s="85">
        <v>82</v>
      </c>
      <c r="B42" s="73">
        <v>465.21883558064297</v>
      </c>
      <c r="C42" s="74">
        <v>460.97862269610101</v>
      </c>
      <c r="D42" s="75">
        <v>469.45623630808598</v>
      </c>
      <c r="E42" s="73">
        <v>0.68309660171115805</v>
      </c>
      <c r="F42" s="74">
        <v>0.67744843711000302</v>
      </c>
      <c r="G42" s="75">
        <v>0.68873230172039901</v>
      </c>
      <c r="H42" s="73">
        <v>317.78550157307001</v>
      </c>
      <c r="I42" s="74">
        <v>315.40674918639297</v>
      </c>
      <c r="J42" s="75">
        <v>320.15312757296402</v>
      </c>
      <c r="K42" s="23">
        <v>28</v>
      </c>
      <c r="L42" s="90">
        <v>35</v>
      </c>
      <c r="M42" s="86">
        <v>332</v>
      </c>
    </row>
    <row r="43" spans="1:13" x14ac:dyDescent="0.25">
      <c r="A43" s="85">
        <v>83</v>
      </c>
      <c r="B43" s="73">
        <v>269.95193257460699</v>
      </c>
      <c r="C43" s="74">
        <v>265.889688851431</v>
      </c>
      <c r="D43" s="75">
        <v>273.98010589867198</v>
      </c>
      <c r="E43" s="73">
        <v>0.70864736294945496</v>
      </c>
      <c r="F43" s="74">
        <v>0.70094516683800501</v>
      </c>
      <c r="G43" s="75">
        <v>0.71622288704145398</v>
      </c>
      <c r="H43" s="73">
        <v>191.29911661736099</v>
      </c>
      <c r="I43" s="74">
        <v>188.12657139044001</v>
      </c>
      <c r="J43" s="75">
        <v>194.487513113739</v>
      </c>
      <c r="K43" s="23">
        <v>40</v>
      </c>
      <c r="L43" s="90">
        <v>43</v>
      </c>
      <c r="M43" s="86">
        <v>87</v>
      </c>
    </row>
    <row r="44" spans="1:13" x14ac:dyDescent="0.25">
      <c r="A44" s="85">
        <v>84</v>
      </c>
      <c r="B44" s="73">
        <v>528.81005150398698</v>
      </c>
      <c r="C44" s="74">
        <v>526.58067262502698</v>
      </c>
      <c r="D44" s="75">
        <v>531.03365985983396</v>
      </c>
      <c r="E44" s="73">
        <v>0.84225633725790106</v>
      </c>
      <c r="F44" s="74">
        <v>0.84043009720020301</v>
      </c>
      <c r="G44" s="75">
        <v>0.84409353408846899</v>
      </c>
      <c r="H44" s="73">
        <v>445.393442832559</v>
      </c>
      <c r="I44" s="74">
        <v>443.42069017796098</v>
      </c>
      <c r="J44" s="75">
        <v>447.37187304511201</v>
      </c>
      <c r="K44" s="23">
        <v>249</v>
      </c>
      <c r="L44" s="90">
        <v>252</v>
      </c>
      <c r="M44" s="86">
        <v>661</v>
      </c>
    </row>
    <row r="45" spans="1:13" x14ac:dyDescent="0.25">
      <c r="A45" s="85">
        <v>85</v>
      </c>
      <c r="B45" s="73">
        <v>341.97137002002501</v>
      </c>
      <c r="C45" s="74">
        <v>334.76957806332399</v>
      </c>
      <c r="D45" s="75">
        <v>349.23603963172798</v>
      </c>
      <c r="E45" s="73">
        <v>0.75858031399648596</v>
      </c>
      <c r="F45" s="74">
        <v>0.74636215208670198</v>
      </c>
      <c r="G45" s="75">
        <v>0.77051852936947096</v>
      </c>
      <c r="H45" s="73">
        <v>259.40424687856301</v>
      </c>
      <c r="I45" s="74">
        <v>254.02024832465301</v>
      </c>
      <c r="J45" s="75">
        <v>264.87984535731101</v>
      </c>
      <c r="K45" s="23">
        <v>9</v>
      </c>
      <c r="L45" s="90">
        <v>10</v>
      </c>
      <c r="M45" s="86">
        <v>45</v>
      </c>
    </row>
    <row r="46" spans="1:13" s="17" customFormat="1" x14ac:dyDescent="0.25">
      <c r="A46" s="85" t="s">
        <v>29</v>
      </c>
      <c r="B46" s="79">
        <v>564.39840032256802</v>
      </c>
      <c r="C46" s="80">
        <v>555.607969913175</v>
      </c>
      <c r="D46" s="81">
        <v>573.26856230222904</v>
      </c>
      <c r="E46" s="79">
        <v>0.85569696315008004</v>
      </c>
      <c r="F46" s="80">
        <v>0.84514444448278103</v>
      </c>
      <c r="G46" s="81">
        <v>0.86581889460512595</v>
      </c>
      <c r="H46" s="79">
        <v>482.93793649539401</v>
      </c>
      <c r="I46" s="80">
        <v>477.425976450679</v>
      </c>
      <c r="J46" s="81">
        <v>488.59530488264301</v>
      </c>
      <c r="K46" s="90">
        <v>5</v>
      </c>
      <c r="L46" s="90">
        <v>7</v>
      </c>
      <c r="M46" s="91">
        <v>61</v>
      </c>
    </row>
    <row r="47" spans="1:13" ht="15.75" thickBot="1" x14ac:dyDescent="0.3">
      <c r="A47" s="92" t="s">
        <v>30</v>
      </c>
      <c r="B47" s="82">
        <v>686.26659072561904</v>
      </c>
      <c r="C47" s="83">
        <v>680.77233670034798</v>
      </c>
      <c r="D47" s="84">
        <v>691.78343195225602</v>
      </c>
      <c r="E47" s="82">
        <v>0.80687894014855099</v>
      </c>
      <c r="F47" s="83">
        <v>0.801764091645642</v>
      </c>
      <c r="G47" s="84">
        <v>0.81195265083432</v>
      </c>
      <c r="H47" s="82">
        <v>553.72929026148097</v>
      </c>
      <c r="I47" s="83">
        <v>550.29704996114003</v>
      </c>
      <c r="J47" s="84">
        <v>557.19070731157899</v>
      </c>
      <c r="K47" s="50">
        <v>24</v>
      </c>
      <c r="L47" s="93">
        <v>26</v>
      </c>
      <c r="M47" s="94">
        <v>314</v>
      </c>
    </row>
    <row r="48" spans="1:13" ht="15.75" thickBot="1" x14ac:dyDescent="0.3">
      <c r="A48" s="95"/>
      <c r="B48" s="96"/>
      <c r="C48" s="97"/>
      <c r="D48" s="97"/>
      <c r="E48" s="97"/>
      <c r="F48" s="97"/>
      <c r="G48" s="97"/>
      <c r="H48" s="97"/>
      <c r="I48" s="97"/>
      <c r="J48" s="99" t="s">
        <v>92</v>
      </c>
      <c r="K48" s="97">
        <f>SUM(K6:K47)</f>
        <v>4899</v>
      </c>
      <c r="L48" s="97">
        <f t="shared" ref="L48:M48" si="0">SUM(L6:L47)</f>
        <v>5125</v>
      </c>
      <c r="M48" s="98">
        <f t="shared" si="0"/>
        <v>33345</v>
      </c>
    </row>
    <row r="49" spans="2:2" x14ac:dyDescent="0.25">
      <c r="B49" s="17"/>
    </row>
    <row r="50" spans="2:2" x14ac:dyDescent="0.25">
      <c r="B50" s="17"/>
    </row>
    <row r="51" spans="2:2" x14ac:dyDescent="0.25">
      <c r="B51" s="17"/>
    </row>
    <row r="52" spans="2:2" x14ac:dyDescent="0.25">
      <c r="B52" s="17"/>
    </row>
    <row r="53" spans="2:2" x14ac:dyDescent="0.25">
      <c r="B53" s="17"/>
    </row>
    <row r="54" spans="2:2" x14ac:dyDescent="0.25">
      <c r="B54" s="17"/>
    </row>
    <row r="55" spans="2:2" x14ac:dyDescent="0.25">
      <c r="B55" s="17"/>
    </row>
    <row r="56" spans="2:2" x14ac:dyDescent="0.25">
      <c r="B56" s="17"/>
    </row>
    <row r="57" spans="2:2" x14ac:dyDescent="0.25">
      <c r="B57" s="17"/>
    </row>
    <row r="58" spans="2:2" x14ac:dyDescent="0.25">
      <c r="B58" s="17"/>
    </row>
    <row r="59" spans="2:2" x14ac:dyDescent="0.25">
      <c r="B59" s="17"/>
    </row>
    <row r="60" spans="2:2" x14ac:dyDescent="0.25">
      <c r="B60" s="17"/>
    </row>
    <row r="61" spans="2:2" x14ac:dyDescent="0.25">
      <c r="B61" s="17"/>
    </row>
    <row r="62" spans="2:2" x14ac:dyDescent="0.25">
      <c r="B62" s="17"/>
    </row>
    <row r="63" spans="2:2" x14ac:dyDescent="0.25">
      <c r="B63" s="17"/>
    </row>
    <row r="64" spans="2:2" x14ac:dyDescent="0.25">
      <c r="B64" s="17"/>
    </row>
    <row r="65" spans="2:2" x14ac:dyDescent="0.25">
      <c r="B65" s="17"/>
    </row>
    <row r="66" spans="2:2" x14ac:dyDescent="0.25">
      <c r="B66" s="17"/>
    </row>
    <row r="67" spans="2:2" x14ac:dyDescent="0.25">
      <c r="B67" s="17"/>
    </row>
    <row r="68" spans="2:2" x14ac:dyDescent="0.25">
      <c r="B68" s="17"/>
    </row>
    <row r="69" spans="2:2" x14ac:dyDescent="0.25">
      <c r="B69" s="17"/>
    </row>
    <row r="70" spans="2:2" x14ac:dyDescent="0.25">
      <c r="B70" s="17"/>
    </row>
    <row r="71" spans="2:2" x14ac:dyDescent="0.25">
      <c r="B71" s="17"/>
    </row>
    <row r="72" spans="2:2" x14ac:dyDescent="0.25">
      <c r="B72" s="17"/>
    </row>
    <row r="73" spans="2:2" x14ac:dyDescent="0.25">
      <c r="B73" s="17"/>
    </row>
    <row r="74" spans="2:2" x14ac:dyDescent="0.25">
      <c r="B74" s="17"/>
    </row>
    <row r="75" spans="2:2" x14ac:dyDescent="0.25">
      <c r="B75" s="17"/>
    </row>
    <row r="76" spans="2:2" x14ac:dyDescent="0.25">
      <c r="B76" s="17"/>
    </row>
    <row r="77" spans="2:2" x14ac:dyDescent="0.25">
      <c r="B77" s="17"/>
    </row>
    <row r="78" spans="2:2" x14ac:dyDescent="0.25">
      <c r="B78" s="17"/>
    </row>
    <row r="79" spans="2:2" x14ac:dyDescent="0.25">
      <c r="B79" s="17"/>
    </row>
    <row r="80" spans="2:2" x14ac:dyDescent="0.25">
      <c r="B80" s="17"/>
    </row>
    <row r="81" spans="2:2" x14ac:dyDescent="0.25">
      <c r="B81" s="17"/>
    </row>
    <row r="82" spans="2:2" x14ac:dyDescent="0.25">
      <c r="B82" s="17"/>
    </row>
    <row r="83" spans="2:2" x14ac:dyDescent="0.25">
      <c r="B83" s="17"/>
    </row>
    <row r="84" spans="2:2" x14ac:dyDescent="0.25">
      <c r="B84" s="17"/>
    </row>
    <row r="85" spans="2:2" x14ac:dyDescent="0.25">
      <c r="B85" s="17"/>
    </row>
    <row r="86" spans="2:2" x14ac:dyDescent="0.25">
      <c r="B86" s="17"/>
    </row>
    <row r="87" spans="2:2" x14ac:dyDescent="0.25">
      <c r="B87" s="17"/>
    </row>
    <row r="88" spans="2:2" x14ac:dyDescent="0.25">
      <c r="B88" s="17"/>
    </row>
    <row r="89" spans="2:2" x14ac:dyDescent="0.25">
      <c r="B89" s="17"/>
    </row>
    <row r="90" spans="2:2" x14ac:dyDescent="0.25">
      <c r="B90" s="17"/>
    </row>
    <row r="91" spans="2:2" x14ac:dyDescent="0.25">
      <c r="B91" s="17"/>
    </row>
    <row r="92" spans="2:2" x14ac:dyDescent="0.25">
      <c r="B92" s="17"/>
    </row>
    <row r="93" spans="2:2" x14ac:dyDescent="0.25">
      <c r="B93" s="17"/>
    </row>
    <row r="94" spans="2:2" x14ac:dyDescent="0.25">
      <c r="B94" s="17"/>
    </row>
    <row r="95" spans="2:2" x14ac:dyDescent="0.25">
      <c r="B95" s="17"/>
    </row>
    <row r="96" spans="2:2" x14ac:dyDescent="0.25">
      <c r="B96" s="17"/>
    </row>
    <row r="97" spans="2:2" x14ac:dyDescent="0.25">
      <c r="B97" s="17"/>
    </row>
    <row r="98" spans="2:2" x14ac:dyDescent="0.25">
      <c r="B98" s="17"/>
    </row>
    <row r="99" spans="2:2" x14ac:dyDescent="0.25">
      <c r="B99" s="17"/>
    </row>
    <row r="100" spans="2:2" x14ac:dyDescent="0.25">
      <c r="B100" s="17"/>
    </row>
    <row r="101" spans="2:2" x14ac:dyDescent="0.25">
      <c r="B101" s="17"/>
    </row>
    <row r="102" spans="2:2" x14ac:dyDescent="0.25">
      <c r="B102" s="17"/>
    </row>
    <row r="103" spans="2:2" x14ac:dyDescent="0.25">
      <c r="B103" s="17"/>
    </row>
    <row r="104" spans="2:2" x14ac:dyDescent="0.25">
      <c r="B104" s="17"/>
    </row>
    <row r="105" spans="2:2" x14ac:dyDescent="0.25">
      <c r="B105" s="17"/>
    </row>
    <row r="106" spans="2:2" x14ac:dyDescent="0.25">
      <c r="B106" s="17"/>
    </row>
    <row r="107" spans="2:2" x14ac:dyDescent="0.25">
      <c r="B107" s="17"/>
    </row>
    <row r="108" spans="2:2" x14ac:dyDescent="0.25">
      <c r="B108" s="17"/>
    </row>
    <row r="109" spans="2:2" x14ac:dyDescent="0.25">
      <c r="B109" s="17"/>
    </row>
    <row r="110" spans="2:2" x14ac:dyDescent="0.25">
      <c r="B110" s="17"/>
    </row>
    <row r="111" spans="2:2" x14ac:dyDescent="0.25">
      <c r="B111" s="17"/>
    </row>
    <row r="112" spans="2:2" x14ac:dyDescent="0.25">
      <c r="B112" s="17"/>
    </row>
    <row r="113" spans="2:2" x14ac:dyDescent="0.25">
      <c r="B113" s="17"/>
    </row>
    <row r="114" spans="2:2" x14ac:dyDescent="0.25">
      <c r="B114" s="17"/>
    </row>
    <row r="115" spans="2:2" x14ac:dyDescent="0.25">
      <c r="B115" s="17"/>
    </row>
    <row r="116" spans="2:2" x14ac:dyDescent="0.25">
      <c r="B116" s="17"/>
    </row>
    <row r="117" spans="2:2" x14ac:dyDescent="0.25">
      <c r="B117" s="17"/>
    </row>
    <row r="118" spans="2:2" x14ac:dyDescent="0.25">
      <c r="B118" s="17"/>
    </row>
    <row r="119" spans="2:2" x14ac:dyDescent="0.25">
      <c r="B119" s="17"/>
    </row>
    <row r="120" spans="2:2" x14ac:dyDescent="0.25">
      <c r="B120" s="17"/>
    </row>
    <row r="121" spans="2:2" x14ac:dyDescent="0.25">
      <c r="B121" s="17"/>
    </row>
    <row r="122" spans="2:2" x14ac:dyDescent="0.25">
      <c r="B122" s="17"/>
    </row>
    <row r="123" spans="2:2" x14ac:dyDescent="0.25">
      <c r="B123" s="17"/>
    </row>
    <row r="124" spans="2:2" x14ac:dyDescent="0.25">
      <c r="B124" s="17"/>
    </row>
    <row r="125" spans="2:2" x14ac:dyDescent="0.25">
      <c r="B125" s="17"/>
    </row>
    <row r="126" spans="2:2" x14ac:dyDescent="0.25">
      <c r="B126" s="17"/>
    </row>
    <row r="127" spans="2:2" x14ac:dyDescent="0.25">
      <c r="B127" s="17"/>
    </row>
    <row r="128" spans="2:2" x14ac:dyDescent="0.25">
      <c r="B128" s="17"/>
    </row>
    <row r="129" spans="2:2" x14ac:dyDescent="0.25">
      <c r="B129" s="17"/>
    </row>
    <row r="130" spans="2:2" x14ac:dyDescent="0.25">
      <c r="B130" s="17"/>
    </row>
  </sheetData>
  <mergeCells count="8">
    <mergeCell ref="M4:M5"/>
    <mergeCell ref="L4:L5"/>
    <mergeCell ref="A4:A5"/>
    <mergeCell ref="B1:F3"/>
    <mergeCell ref="B4:D4"/>
    <mergeCell ref="E4:G4"/>
    <mergeCell ref="H4:J4"/>
    <mergeCell ref="K4:K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F A A B Q S w M E F A A C A A g A 2 n k 5 T L t f g 7 e n A A A A + A A A A B I A H A B D b 2 5 m a W c v U G F j a 2 F n Z S 5 4 b W w g o h g A K K A U A A A A A A A A A A A A A A A A A A A A A A A A A A A A h Y + 9 D o I w G E V f h X S n L X 8 J k o 8 y u E p i Q j S u T a 3 Q C M X Q Y n k 3 B x / J V 5 B E U T f H e 3 K G c x + 3 O x R T 1 3 p X O R j V 6 x w F m C J P a t E f l a 5 z N N q T n 6 K C w Z a L M 6 + l N 8 v a Z J M 5 5 q i x 9 p I R 4 p z D L s L 9 U J O Q 0 o A c y k 0 l G t l x 9 J H V f 9 l X 2 l i u h U Q M 9 q 8 Y F u I k w v E q i X G U B k A W D K X S X y W c i z E F 8 g N h P b Z 2 H C S T 2 t 9 V Q J Y J 5 P 2 C P Q F Q S w M E F A A C A A g A 2 n k 5 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p 5 O U w F 3 G v c A Q I A A H E I A A A T A B w A R m 9 y b X V s Y X M v U 2 V j d G l v b j E u b S C i G A A o o B Q A A A A A A A A A A A A A A A A A A A A A A A A A A A B 9 l M F q 2 0 A Q h u 8 G v 8 O i X m Q Q o j M j O 0 l D D 4 l D o N B L k X s o C I J i b 5 O l 8 s p o V y H C + N 0 r W 4 m 7 U 6 L x w e b X v y s + f Z 6 V 0 2 t v a q v y 4 R e u p 5 P p x D 2 X j d 6 o j V 6 X G / 3 Q 1 K 3 X D 6 7 d b s u m U 1 9 V p f 1 0 o v p P X r f N W v d X V u V j p d P 7 p t 4 u 6 6 r d W h f v v x u r 3 e n S r b H 9 v v j e 9 E u W t f X a e h d H y y / F T 6 c b V / x q i z v t / v h 6 V 9 z 4 q r T e r F V e l S 9 a r Z p y Y + x T g e m N L a v O G V d 8 R J T 6 V x / N E m X b q n r / B p z j 7 D B L B s 5 P U b 6 r j F c D n H r s 1 J 2 u z N Z 4 3 U R n + t O S Y U U 8 P F i i o i F D l K h T 3 W 8 Y 1 q 3 0 q 7 / t z n e J I 9 U v + d H W X u e + O z 6 n e + m J 9 u / 7 0 + M d z g H D Q G H I w j A P w y I M F 2 G 4 D M N V G O A z S 4 w B G A Q w C m A Y w D i A g Q A j A Y Y C j A U Z C 3 I f j A U Z C z I W Z C z I W J C x I G N B x k K M h R g L 8 T + H s R B j I c Z C j I U Y C z E W Y i w Z Y 8 k g C o Z 2 + V z a p / 4 Y r r q d / j e n / a m w 7 n f d v B 2 1 Y + l i a c K T P Z / D b 9 Y v s v S 4 7 x C O K I 5 X N F 5 l 4 9 V 8 v F q M V x f j 1 e V 4 d T V e n U 7 B W C f 4 A E E I C E Z A U A K C E x C k g G A F B C 0 g e E H B C 0 p z I n h B w Q s K X l D w g o I X F L y g 4 A U F L y R 4 I c E L S Q d I 8 E K C F x K 8 k O C F B C 8 k e C H B S y Z 4 y f 7 z c p h N J 8 Z + + B 6 7 / g t Q S w E C L Q A U A A I A C A D a e T l M u 1 + D t 6 c A A A D 4 A A A A E g A A A A A A A A A A A A A A A A A A A A A A Q 2 9 u Z m l n L 1 B h Y 2 t h Z 2 U u e G 1 s U E s B A i 0 A F A A C A A g A 2 n k 5 T A / K 6 a u k A A A A 6 Q A A A B M A A A A A A A A A A A A A A A A A 8 w A A A F t D b 2 5 0 Z W 5 0 X 1 R 5 c G V z X S 5 4 b W x Q S w E C L Q A U A A I A C A D a e T l M B d x r 3 A E C A A B x C A A A E w A A A A A A A A A A A A A A A A D k A Q A A R m 9 y b X V s Y X M v U 2 V j d G l v b j E u b V B L B Q Y A A A A A A w A D A M I A A A A 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g A A A A A A A F 0 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V j Y W R l X 3 J v d X R l X 3 N 1 b W 1 h c n 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4 L T A x L T I 1 V D I w O j E 0 O j E 4 L j Q 3 M z Q x M T d a 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L C Z x d W 9 0 O 0 N v b H V t b j E u M T Y m c X V v d D s s J n F 1 b 3 Q 7 Q 2 9 s d W 1 u M S 4 x N y Z x d W 9 0 O y w m c X V v d D t D b 2 x 1 b W 4 x L j E 4 J n F 1 b 3 Q 7 L C Z x d W 9 0 O 0 N v b H V t b j E u M T k m c X V v d D s s J n F 1 b 3 Q 7 Q 2 9 s d W 1 u M S 4 y M C Z x d W 9 0 O y w m c X V v d D t D b 2 x 1 b W 4 x L j I x J n F 1 b 3 Q 7 L C Z x d W 9 0 O 0 N v b H V t b j E u M j I m c X V v d D s s J n F 1 b 3 Q 7 Q 2 9 s d W 1 u M S 4 y M y Z x d W 9 0 O y w m c X V v d D t D b 2 x 1 b W 4 x L j I 0 J n F 1 b 3 Q 7 L C Z x d W 9 0 O 0 N v b H V t b j E u M j U m c X V v d D s s J n F 1 b 3 Q 7 Q 2 9 s d W 1 u M S 4 y N i Z x d W 9 0 O y w m c X V v d D t D b 2 x 1 b W 4 x L j I 3 J n F 1 b 3 Q 7 L C Z x d W 9 0 O 0 N v b H V t b j E u M j g m c X V v d D s s J n F 1 b 3 Q 7 Q 2 9 s d W 1 u M S 4 y O S Z x d W 9 0 O y w m c X V v d D t D b 2 x 1 b W 4 x L j M w J n F 1 b 3 Q 7 L C Z x d W 9 0 O 0 N v b H V t b j E u M z E m c X V v d D s s J n F 1 b 3 Q 7 Q 2 9 s d W 1 u M S 4 z M i Z x d W 9 0 O y w m c X V v d D t D b 2 x 1 b W 4 x L j M z J n F 1 b 3 Q 7 L C Z x d W 9 0 O 0 N v b H V t b j E u M z Q m c X V v d D s s J n F 1 b 3 Q 7 Q 2 9 s d W 1 u M S 4 z N S Z x d W 9 0 O y w m c X V v d D t D b 2 x 1 b W 4 x L j M 2 J n F 1 b 3 Q 7 L C Z x d W 9 0 O 0 N v b H V t b j E u M z c m c X V v d D s s J n F 1 b 3 Q 7 Q 2 9 s d W 1 u M S 4 z O C Z x d W 9 0 O y w m c X V v d D t D b 2 x 1 b W 4 x L j M 5 J n F 1 b 3 Q 7 L C Z x d W 9 0 O 0 N v b H V t b j E u N D A m c X V v d D s s J n F 1 b 3 Q 7 Q 2 9 s d W 1 u M S 4 0 M S Z x d W 9 0 O 1 0 i I C 8 + P E V u d H J 5 I F R 5 c G U 9 I k Z p b G x F c n J v c k N v Z G U i I F Z h b H V l P S J z V W 5 r b m 9 3 b i I g L z 4 8 R W 5 0 c n k g V H l w Z T 0 i R m l s b E N v b H V t b l R 5 c G V z I i B W Y W x 1 Z T 0 i c 0 F 3 T U R B d 0 1 E Q X d N R E F 3 T U R B d 0 1 E Q X d N R E F 3 T U R B d 0 1 E Q X d N R E F 3 T U R B d 0 1 E Q X d N R E F 3 T U R B d 0 0 9 I i A v P j x F b n R y e S B U e X B l P S J G a W x s R X J y b 3 J D b 3 V u d C I g V m F s d W U 9 I m w w I i A v P j x F b n R y e S B U e X B l P S J G a W x s Q 2 9 1 b n Q i I F Z h b H V l P S J s M j M 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0 M S w m c X V v d D t r Z X l D b 2 x 1 b W 5 O Y W 1 l c y Z x d W 9 0 O z p b X S w m c X V v d D t x d W V y e V J l b G F 0 a W 9 u c 2 h p c H M m c X V v d D s 6 W 1 0 s J n F 1 b 3 Q 7 Y 2 9 s d W 1 u S W R l b n R p d G l l c y Z x d W 9 0 O z p b J n F 1 b 3 Q 7 U 2 V j d G l v b j E v Z G V j Y W R l X 3 J v d X R l X 3 N 1 b W 1 h c n k v Q 2 h h b m d l Z C B U e X B l L n t D b 2 x 1 b W 4 x L j E s M H 0 m c X V v d D s s J n F 1 b 3 Q 7 U 2 V j d G l v b j E v Z G V j Y W R l X 3 J v d X R l X 3 N 1 b W 1 h c n k v Q 2 h h b m d l Z C B U e X B l L n t D b 2 x 1 b W 4 x L j I s M X 0 m c X V v d D s s J n F 1 b 3 Q 7 U 2 V j d G l v b j E v Z G V j Y W R l X 3 J v d X R l X 3 N 1 b W 1 h c n k v Q 2 h h b m d l Z C B U e X B l L n t D b 2 x 1 b W 4 x L j M s M n 0 m c X V v d D s s J n F 1 b 3 Q 7 U 2 V j d G l v b j E v Z G V j Y W R l X 3 J v d X R l X 3 N 1 b W 1 h c n k v Q 2 h h b m d l Z C B U e X B l L n t D b 2 x 1 b W 4 x L j Q s M 3 0 m c X V v d D s s J n F 1 b 3 Q 7 U 2 V j d G l v b j E v Z G V j Y W R l X 3 J v d X R l X 3 N 1 b W 1 h c n k v Q 2 h h b m d l Z C B U e X B l L n t D b 2 x 1 b W 4 x L j U s N H 0 m c X V v d D s s J n F 1 b 3 Q 7 U 2 V j d G l v b j E v Z G V j Y W R l X 3 J v d X R l X 3 N 1 b W 1 h c n k v Q 2 h h b m d l Z C B U e X B l L n t D b 2 x 1 b W 4 x L j Y s N X 0 m c X V v d D s s J n F 1 b 3 Q 7 U 2 V j d G l v b j E v Z G V j Y W R l X 3 J v d X R l X 3 N 1 b W 1 h c n k v Q 2 h h b m d l Z C B U e X B l L n t D b 2 x 1 b W 4 x L j c s N n 0 m c X V v d D s s J n F 1 b 3 Q 7 U 2 V j d G l v b j E v Z G V j Y W R l X 3 J v d X R l X 3 N 1 b W 1 h c n k v Q 2 h h b m d l Z C B U e X B l L n t D b 2 x 1 b W 4 x L j g s N 3 0 m c X V v d D s s J n F 1 b 3 Q 7 U 2 V j d G l v b j E v Z G V j Y W R l X 3 J v d X R l X 3 N 1 b W 1 h c n k v Q 2 h h b m d l Z C B U e X B l L n t D b 2 x 1 b W 4 x L j k s O H 0 m c X V v d D s s J n F 1 b 3 Q 7 U 2 V j d G l v b j E v Z G V j Y W R l X 3 J v d X R l X 3 N 1 b W 1 h c n k v Q 2 h h b m d l Z C B U e X B l L n t D b 2 x 1 b W 4 x L j E w L D l 9 J n F 1 b 3 Q 7 L C Z x d W 9 0 O 1 N l Y 3 R p b 2 4 x L 2 R l Y 2 F k Z V 9 y b 3 V 0 Z V 9 z d W 1 t Y X J 5 L 0 N o Y W 5 n Z W Q g V H l w Z S 5 7 Q 2 9 s d W 1 u M S 4 x M S w x M H 0 m c X V v d D s s J n F 1 b 3 Q 7 U 2 V j d G l v b j E v Z G V j Y W R l X 3 J v d X R l X 3 N 1 b W 1 h c n k v Q 2 h h b m d l Z C B U e X B l L n t D b 2 x 1 b W 4 x L j E y L D E x f S Z x d W 9 0 O y w m c X V v d D t T Z W N 0 a W 9 u M S 9 k Z W N h Z G V f c m 9 1 d G V f c 3 V t b W F y e S 9 D a G F u Z 2 V k I F R 5 c G U u e 0 N v b H V t b j E u M T M s M T J 9 J n F 1 b 3 Q 7 L C Z x d W 9 0 O 1 N l Y 3 R p b 2 4 x L 2 R l Y 2 F k Z V 9 y b 3 V 0 Z V 9 z d W 1 t Y X J 5 L 0 N o Y W 5 n Z W Q g V H l w Z S 5 7 Q 2 9 s d W 1 u M S 4 x N C w x M 3 0 m c X V v d D s s J n F 1 b 3 Q 7 U 2 V j d G l v b j E v Z G V j Y W R l X 3 J v d X R l X 3 N 1 b W 1 h c n k v Q 2 h h b m d l Z C B U e X B l L n t D b 2 x 1 b W 4 x L j E 1 L D E 0 f S Z x d W 9 0 O y w m c X V v d D t T Z W N 0 a W 9 u M S 9 k Z W N h Z G V f c m 9 1 d G V f c 3 V t b W F y e S 9 D a G F u Z 2 V k I F R 5 c G U u e 0 N v b H V t b j E u M T Y s M T V 9 J n F 1 b 3 Q 7 L C Z x d W 9 0 O 1 N l Y 3 R p b 2 4 x L 2 R l Y 2 F k Z V 9 y b 3 V 0 Z V 9 z d W 1 t Y X J 5 L 0 N o Y W 5 n Z W Q g V H l w Z S 5 7 Q 2 9 s d W 1 u M S 4 x N y w x N n 0 m c X V v d D s s J n F 1 b 3 Q 7 U 2 V j d G l v b j E v Z G V j Y W R l X 3 J v d X R l X 3 N 1 b W 1 h c n k v Q 2 h h b m d l Z C B U e X B l L n t D b 2 x 1 b W 4 x L j E 4 L D E 3 f S Z x d W 9 0 O y w m c X V v d D t T Z W N 0 a W 9 u M S 9 k Z W N h Z G V f c m 9 1 d G V f c 3 V t b W F y e S 9 D a G F u Z 2 V k I F R 5 c G U u e 0 N v b H V t b j E u M T k s M T h 9 J n F 1 b 3 Q 7 L C Z x d W 9 0 O 1 N l Y 3 R p b 2 4 x L 2 R l Y 2 F k Z V 9 y b 3 V 0 Z V 9 z d W 1 t Y X J 5 L 0 N o Y W 5 n Z W Q g V H l w Z S 5 7 Q 2 9 s d W 1 u M S 4 y M C w x O X 0 m c X V v d D s s J n F 1 b 3 Q 7 U 2 V j d G l v b j E v Z G V j Y W R l X 3 J v d X R l X 3 N 1 b W 1 h c n k v Q 2 h h b m d l Z C B U e X B l L n t D b 2 x 1 b W 4 x L j I x L D I w f S Z x d W 9 0 O y w m c X V v d D t T Z W N 0 a W 9 u M S 9 k Z W N h Z G V f c m 9 1 d G V f c 3 V t b W F y e S 9 D a G F u Z 2 V k I F R 5 c G U u e 0 N v b H V t b j E u M j I s M j F 9 J n F 1 b 3 Q 7 L C Z x d W 9 0 O 1 N l Y 3 R p b 2 4 x L 2 R l Y 2 F k Z V 9 y b 3 V 0 Z V 9 z d W 1 t Y X J 5 L 0 N o Y W 5 n Z W Q g V H l w Z S 5 7 Q 2 9 s d W 1 u M S 4 y M y w y M n 0 m c X V v d D s s J n F 1 b 3 Q 7 U 2 V j d G l v b j E v Z G V j Y W R l X 3 J v d X R l X 3 N 1 b W 1 h c n k v Q 2 h h b m d l Z C B U e X B l L n t D b 2 x 1 b W 4 x L j I 0 L D I z f S Z x d W 9 0 O y w m c X V v d D t T Z W N 0 a W 9 u M S 9 k Z W N h Z G V f c m 9 1 d G V f c 3 V t b W F y e S 9 D a G F u Z 2 V k I F R 5 c G U u e 0 N v b H V t b j E u M j U s M j R 9 J n F 1 b 3 Q 7 L C Z x d W 9 0 O 1 N l Y 3 R p b 2 4 x L 2 R l Y 2 F k Z V 9 y b 3 V 0 Z V 9 z d W 1 t Y X J 5 L 0 N o Y W 5 n Z W Q g V H l w Z S 5 7 Q 2 9 s d W 1 u M S 4 y N i w y N X 0 m c X V v d D s s J n F 1 b 3 Q 7 U 2 V j d G l v b j E v Z G V j Y W R l X 3 J v d X R l X 3 N 1 b W 1 h c n k v Q 2 h h b m d l Z C B U e X B l L n t D b 2 x 1 b W 4 x L j I 3 L D I 2 f S Z x d W 9 0 O y w m c X V v d D t T Z W N 0 a W 9 u M S 9 k Z W N h Z G V f c m 9 1 d G V f c 3 V t b W F y e S 9 D a G F u Z 2 V k I F R 5 c G U u e 0 N v b H V t b j E u M j g s M j d 9 J n F 1 b 3 Q 7 L C Z x d W 9 0 O 1 N l Y 3 R p b 2 4 x L 2 R l Y 2 F k Z V 9 y b 3 V 0 Z V 9 z d W 1 t Y X J 5 L 0 N o Y W 5 n Z W Q g V H l w Z S 5 7 Q 2 9 s d W 1 u M S 4 y O S w y O H 0 m c X V v d D s s J n F 1 b 3 Q 7 U 2 V j d G l v b j E v Z G V j Y W R l X 3 J v d X R l X 3 N 1 b W 1 h c n k v Q 2 h h b m d l Z C B U e X B l L n t D b 2 x 1 b W 4 x L j M w L D I 5 f S Z x d W 9 0 O y w m c X V v d D t T Z W N 0 a W 9 u M S 9 k Z W N h Z G V f c m 9 1 d G V f c 3 V t b W F y e S 9 D a G F u Z 2 V k I F R 5 c G U u e 0 N v b H V t b j E u M z E s M z B 9 J n F 1 b 3 Q 7 L C Z x d W 9 0 O 1 N l Y 3 R p b 2 4 x L 2 R l Y 2 F k Z V 9 y b 3 V 0 Z V 9 z d W 1 t Y X J 5 L 0 N o Y W 5 n Z W Q g V H l w Z S 5 7 Q 2 9 s d W 1 u M S 4 z M i w z M X 0 m c X V v d D s s J n F 1 b 3 Q 7 U 2 V j d G l v b j E v Z G V j Y W R l X 3 J v d X R l X 3 N 1 b W 1 h c n k v Q 2 h h b m d l Z C B U e X B l L n t D b 2 x 1 b W 4 x L j M z L D M y f S Z x d W 9 0 O y w m c X V v d D t T Z W N 0 a W 9 u M S 9 k Z W N h Z G V f c m 9 1 d G V f c 3 V t b W F y e S 9 D a G F u Z 2 V k I F R 5 c G U u e 0 N v b H V t b j E u M z Q s M z N 9 J n F 1 b 3 Q 7 L C Z x d W 9 0 O 1 N l Y 3 R p b 2 4 x L 2 R l Y 2 F k Z V 9 y b 3 V 0 Z V 9 z d W 1 t Y X J 5 L 0 N o Y W 5 n Z W Q g V H l w Z S 5 7 Q 2 9 s d W 1 u M S 4 z N S w z N H 0 m c X V v d D s s J n F 1 b 3 Q 7 U 2 V j d G l v b j E v Z G V j Y W R l X 3 J v d X R l X 3 N 1 b W 1 h c n k v Q 2 h h b m d l Z C B U e X B l L n t D b 2 x 1 b W 4 x L j M 2 L D M 1 f S Z x d W 9 0 O y w m c X V v d D t T Z W N 0 a W 9 u M S 9 k Z W N h Z G V f c m 9 1 d G V f c 3 V t b W F y e S 9 D a G F u Z 2 V k I F R 5 c G U u e 0 N v b H V t b j E u M z c s M z Z 9 J n F 1 b 3 Q 7 L C Z x d W 9 0 O 1 N l Y 3 R p b 2 4 x L 2 R l Y 2 F k Z V 9 y b 3 V 0 Z V 9 z d W 1 t Y X J 5 L 0 N o Y W 5 n Z W Q g V H l w Z S 5 7 Q 2 9 s d W 1 u M S 4 z O C w z N 3 0 m c X V v d D s s J n F 1 b 3 Q 7 U 2 V j d G l v b j E v Z G V j Y W R l X 3 J v d X R l X 3 N 1 b W 1 h c n k v Q 2 h h b m d l Z C B U e X B l L n t D b 2 x 1 b W 4 x L j M 5 L D M 4 f S Z x d W 9 0 O y w m c X V v d D t T Z W N 0 a W 9 u M S 9 k Z W N h Z G V f c m 9 1 d G V f c 3 V t b W F y e S 9 D a G F u Z 2 V k I F R 5 c G U u e 0 N v b H V t b j E u N D A s M z l 9 J n F 1 b 3 Q 7 L C Z x d W 9 0 O 1 N l Y 3 R p b 2 4 x L 2 R l Y 2 F k Z V 9 y b 3 V 0 Z V 9 z d W 1 t Y X J 5 L 0 N o Y W 5 n Z W Q g V H l w Z S 5 7 Q 2 9 s d W 1 u M S 4 0 M S w 0 M H 0 m c X V v d D t d L C Z x d W 9 0 O 0 N v b H V t b k N v d W 5 0 J n F 1 b 3 Q 7 O j Q x L C Z x d W 9 0 O 0 t l e U N v b H V t b k 5 h b W V z J n F 1 b 3 Q 7 O l t d L C Z x d W 9 0 O 0 N v b H V t b k l k Z W 5 0 a X R p Z X M m c X V v d D s 6 W y Z x d W 9 0 O 1 N l Y 3 R p b 2 4 x L 2 R l Y 2 F k Z V 9 y b 3 V 0 Z V 9 z d W 1 t Y X J 5 L 0 N o Y W 5 n Z W Q g V H l w Z S 5 7 Q 2 9 s d W 1 u M S 4 x L D B 9 J n F 1 b 3 Q 7 L C Z x d W 9 0 O 1 N l Y 3 R p b 2 4 x L 2 R l Y 2 F k Z V 9 y b 3 V 0 Z V 9 z d W 1 t Y X J 5 L 0 N o Y W 5 n Z W Q g V H l w Z S 5 7 Q 2 9 s d W 1 u M S 4 y L D F 9 J n F 1 b 3 Q 7 L C Z x d W 9 0 O 1 N l Y 3 R p b 2 4 x L 2 R l Y 2 F k Z V 9 y b 3 V 0 Z V 9 z d W 1 t Y X J 5 L 0 N o Y W 5 n Z W Q g V H l w Z S 5 7 Q 2 9 s d W 1 u M S 4 z L D J 9 J n F 1 b 3 Q 7 L C Z x d W 9 0 O 1 N l Y 3 R p b 2 4 x L 2 R l Y 2 F k Z V 9 y b 3 V 0 Z V 9 z d W 1 t Y X J 5 L 0 N o Y W 5 n Z W Q g V H l w Z S 5 7 Q 2 9 s d W 1 u M S 4 0 L D N 9 J n F 1 b 3 Q 7 L C Z x d W 9 0 O 1 N l Y 3 R p b 2 4 x L 2 R l Y 2 F k Z V 9 y b 3 V 0 Z V 9 z d W 1 t Y X J 5 L 0 N o Y W 5 n Z W Q g V H l w Z S 5 7 Q 2 9 s d W 1 u M S 4 1 L D R 9 J n F 1 b 3 Q 7 L C Z x d W 9 0 O 1 N l Y 3 R p b 2 4 x L 2 R l Y 2 F k Z V 9 y b 3 V 0 Z V 9 z d W 1 t Y X J 5 L 0 N o Y W 5 n Z W Q g V H l w Z S 5 7 Q 2 9 s d W 1 u M S 4 2 L D V 9 J n F 1 b 3 Q 7 L C Z x d W 9 0 O 1 N l Y 3 R p b 2 4 x L 2 R l Y 2 F k Z V 9 y b 3 V 0 Z V 9 z d W 1 t Y X J 5 L 0 N o Y W 5 n Z W Q g V H l w Z S 5 7 Q 2 9 s d W 1 u M S 4 3 L D Z 9 J n F 1 b 3 Q 7 L C Z x d W 9 0 O 1 N l Y 3 R p b 2 4 x L 2 R l Y 2 F k Z V 9 y b 3 V 0 Z V 9 z d W 1 t Y X J 5 L 0 N o Y W 5 n Z W Q g V H l w Z S 5 7 Q 2 9 s d W 1 u M S 4 4 L D d 9 J n F 1 b 3 Q 7 L C Z x d W 9 0 O 1 N l Y 3 R p b 2 4 x L 2 R l Y 2 F k Z V 9 y b 3 V 0 Z V 9 z d W 1 t Y X J 5 L 0 N o Y W 5 n Z W Q g V H l w Z S 5 7 Q 2 9 s d W 1 u M S 4 5 L D h 9 J n F 1 b 3 Q 7 L C Z x d W 9 0 O 1 N l Y 3 R p b 2 4 x L 2 R l Y 2 F k Z V 9 y b 3 V 0 Z V 9 z d W 1 t Y X J 5 L 0 N o Y W 5 n Z W Q g V H l w Z S 5 7 Q 2 9 s d W 1 u M S 4 x M C w 5 f S Z x d W 9 0 O y w m c X V v d D t T Z W N 0 a W 9 u M S 9 k Z W N h Z G V f c m 9 1 d G V f c 3 V t b W F y e S 9 D a G F u Z 2 V k I F R 5 c G U u e 0 N v b H V t b j E u M T E s M T B 9 J n F 1 b 3 Q 7 L C Z x d W 9 0 O 1 N l Y 3 R p b 2 4 x L 2 R l Y 2 F k Z V 9 y b 3 V 0 Z V 9 z d W 1 t Y X J 5 L 0 N o Y W 5 n Z W Q g V H l w Z S 5 7 Q 2 9 s d W 1 u M S 4 x M i w x M X 0 m c X V v d D s s J n F 1 b 3 Q 7 U 2 V j d G l v b j E v Z G V j Y W R l X 3 J v d X R l X 3 N 1 b W 1 h c n k v Q 2 h h b m d l Z C B U e X B l L n t D b 2 x 1 b W 4 x L j E z L D E y f S Z x d W 9 0 O y w m c X V v d D t T Z W N 0 a W 9 u M S 9 k Z W N h Z G V f c m 9 1 d G V f c 3 V t b W F y e S 9 D a G F u Z 2 V k I F R 5 c G U u e 0 N v b H V t b j E u M T Q s M T N 9 J n F 1 b 3 Q 7 L C Z x d W 9 0 O 1 N l Y 3 R p b 2 4 x L 2 R l Y 2 F k Z V 9 y b 3 V 0 Z V 9 z d W 1 t Y X J 5 L 0 N o Y W 5 n Z W Q g V H l w Z S 5 7 Q 2 9 s d W 1 u M S 4 x N S w x N H 0 m c X V v d D s s J n F 1 b 3 Q 7 U 2 V j d G l v b j E v Z G V j Y W R l X 3 J v d X R l X 3 N 1 b W 1 h c n k v Q 2 h h b m d l Z C B U e X B l L n t D b 2 x 1 b W 4 x L j E 2 L D E 1 f S Z x d W 9 0 O y w m c X V v d D t T Z W N 0 a W 9 u M S 9 k Z W N h Z G V f c m 9 1 d G V f c 3 V t b W F y e S 9 D a G F u Z 2 V k I F R 5 c G U u e 0 N v b H V t b j E u M T c s M T Z 9 J n F 1 b 3 Q 7 L C Z x d W 9 0 O 1 N l Y 3 R p b 2 4 x L 2 R l Y 2 F k Z V 9 y b 3 V 0 Z V 9 z d W 1 t Y X J 5 L 0 N o Y W 5 n Z W Q g V H l w Z S 5 7 Q 2 9 s d W 1 u M S 4 x O C w x N 3 0 m c X V v d D s s J n F 1 b 3 Q 7 U 2 V j d G l v b j E v Z G V j Y W R l X 3 J v d X R l X 3 N 1 b W 1 h c n k v Q 2 h h b m d l Z C B U e X B l L n t D b 2 x 1 b W 4 x L j E 5 L D E 4 f S Z x d W 9 0 O y w m c X V v d D t T Z W N 0 a W 9 u M S 9 k Z W N h Z G V f c m 9 1 d G V f c 3 V t b W F y e S 9 D a G F u Z 2 V k I F R 5 c G U u e 0 N v b H V t b j E u M j A s M T l 9 J n F 1 b 3 Q 7 L C Z x d W 9 0 O 1 N l Y 3 R p b 2 4 x L 2 R l Y 2 F k Z V 9 y b 3 V 0 Z V 9 z d W 1 t Y X J 5 L 0 N o Y W 5 n Z W Q g V H l w Z S 5 7 Q 2 9 s d W 1 u M S 4 y M S w y M H 0 m c X V v d D s s J n F 1 b 3 Q 7 U 2 V j d G l v b j E v Z G V j Y W R l X 3 J v d X R l X 3 N 1 b W 1 h c n k v Q 2 h h b m d l Z C B U e X B l L n t D b 2 x 1 b W 4 x L j I y L D I x f S Z x d W 9 0 O y w m c X V v d D t T Z W N 0 a W 9 u M S 9 k Z W N h Z G V f c m 9 1 d G V f c 3 V t b W F y e S 9 D a G F u Z 2 V k I F R 5 c G U u e 0 N v b H V t b j E u M j M s M j J 9 J n F 1 b 3 Q 7 L C Z x d W 9 0 O 1 N l Y 3 R p b 2 4 x L 2 R l Y 2 F k Z V 9 y b 3 V 0 Z V 9 z d W 1 t Y X J 5 L 0 N o Y W 5 n Z W Q g V H l w Z S 5 7 Q 2 9 s d W 1 u M S 4 y N C w y M 3 0 m c X V v d D s s J n F 1 b 3 Q 7 U 2 V j d G l v b j E v Z G V j Y W R l X 3 J v d X R l X 3 N 1 b W 1 h c n k v Q 2 h h b m d l Z C B U e X B l L n t D b 2 x 1 b W 4 x L j I 1 L D I 0 f S Z x d W 9 0 O y w m c X V v d D t T Z W N 0 a W 9 u M S 9 k Z W N h Z G V f c m 9 1 d G V f c 3 V t b W F y e S 9 D a G F u Z 2 V k I F R 5 c G U u e 0 N v b H V t b j E u M j Y s M j V 9 J n F 1 b 3 Q 7 L C Z x d W 9 0 O 1 N l Y 3 R p b 2 4 x L 2 R l Y 2 F k Z V 9 y b 3 V 0 Z V 9 z d W 1 t Y X J 5 L 0 N o Y W 5 n Z W Q g V H l w Z S 5 7 Q 2 9 s d W 1 u M S 4 y N y w y N n 0 m c X V v d D s s J n F 1 b 3 Q 7 U 2 V j d G l v b j E v Z G V j Y W R l X 3 J v d X R l X 3 N 1 b W 1 h c n k v Q 2 h h b m d l Z C B U e X B l L n t D b 2 x 1 b W 4 x L j I 4 L D I 3 f S Z x d W 9 0 O y w m c X V v d D t T Z W N 0 a W 9 u M S 9 k Z W N h Z G V f c m 9 1 d G V f c 3 V t b W F y e S 9 D a G F u Z 2 V k I F R 5 c G U u e 0 N v b H V t b j E u M j k s M j h 9 J n F 1 b 3 Q 7 L C Z x d W 9 0 O 1 N l Y 3 R p b 2 4 x L 2 R l Y 2 F k Z V 9 y b 3 V 0 Z V 9 z d W 1 t Y X J 5 L 0 N o Y W 5 n Z W Q g V H l w Z S 5 7 Q 2 9 s d W 1 u M S 4 z M C w y O X 0 m c X V v d D s s J n F 1 b 3 Q 7 U 2 V j d G l v b j E v Z G V j Y W R l X 3 J v d X R l X 3 N 1 b W 1 h c n k v Q 2 h h b m d l Z C B U e X B l L n t D b 2 x 1 b W 4 x L j M x L D M w f S Z x d W 9 0 O y w m c X V v d D t T Z W N 0 a W 9 u M S 9 k Z W N h Z G V f c m 9 1 d G V f c 3 V t b W F y e S 9 D a G F u Z 2 V k I F R 5 c G U u e 0 N v b H V t b j E u M z I s M z F 9 J n F 1 b 3 Q 7 L C Z x d W 9 0 O 1 N l Y 3 R p b 2 4 x L 2 R l Y 2 F k Z V 9 y b 3 V 0 Z V 9 z d W 1 t Y X J 5 L 0 N o Y W 5 n Z W Q g V H l w Z S 5 7 Q 2 9 s d W 1 u M S 4 z M y w z M n 0 m c X V v d D s s J n F 1 b 3 Q 7 U 2 V j d G l v b j E v Z G V j Y W R l X 3 J v d X R l X 3 N 1 b W 1 h c n k v Q 2 h h b m d l Z C B U e X B l L n t D b 2 x 1 b W 4 x L j M 0 L D M z f S Z x d W 9 0 O y w m c X V v d D t T Z W N 0 a W 9 u M S 9 k Z W N h Z G V f c m 9 1 d G V f c 3 V t b W F y e S 9 D a G F u Z 2 V k I F R 5 c G U u e 0 N v b H V t b j E u M z U s M z R 9 J n F 1 b 3 Q 7 L C Z x d W 9 0 O 1 N l Y 3 R p b 2 4 x L 2 R l Y 2 F k Z V 9 y b 3 V 0 Z V 9 z d W 1 t Y X J 5 L 0 N o Y W 5 n Z W Q g V H l w Z S 5 7 Q 2 9 s d W 1 u M S 4 z N i w z N X 0 m c X V v d D s s J n F 1 b 3 Q 7 U 2 V j d G l v b j E v Z G V j Y W R l X 3 J v d X R l X 3 N 1 b W 1 h c n k v Q 2 h h b m d l Z C B U e X B l L n t D b 2 x 1 b W 4 x L j M 3 L D M 2 f S Z x d W 9 0 O y w m c X V v d D t T Z W N 0 a W 9 u M S 9 k Z W N h Z G V f c m 9 1 d G V f c 3 V t b W F y e S 9 D a G F u Z 2 V k I F R 5 c G U u e 0 N v b H V t b j E u M z g s M z d 9 J n F 1 b 3 Q 7 L C Z x d W 9 0 O 1 N l Y 3 R p b 2 4 x L 2 R l Y 2 F k Z V 9 y b 3 V 0 Z V 9 z d W 1 t Y X J 5 L 0 N o Y W 5 n Z W Q g V H l w Z S 5 7 Q 2 9 s d W 1 u M S 4 z O S w z O H 0 m c X V v d D s s J n F 1 b 3 Q 7 U 2 V j d G l v b j E v Z G V j Y W R l X 3 J v d X R l X 3 N 1 b W 1 h c n k v Q 2 h h b m d l Z C B U e X B l L n t D b 2 x 1 b W 4 x L j Q w L D M 5 f S Z x d W 9 0 O y w m c X V v d D t T Z W N 0 a W 9 u M S 9 k Z W N h Z G V f c m 9 1 d G V f c 3 V t b W F y e S 9 D a G F u Z 2 V k I F R 5 c G U u e 0 N v b H V t b j E u N D E s N D B 9 J n F 1 b 3 Q 7 X S w m c X V v d D t S Z W x h d G l v b n N o a X B J b m Z v J n F 1 b 3 Q 7 O l t d f S I g L z 4 8 L 1 N 0 Y W J s Z U V u d H J p Z X M + P C 9 J d G V t P j x J d G V t P j x J d G V t T G 9 j Y X R p b 2 4 + P E l 0 Z W 1 U e X B l P k Z v c m 1 1 b G E 8 L 0 l 0 Z W 1 U e X B l P j x J d G V t U G F 0 a D 5 T Z W N 0 a W 9 u M S 9 k Z W N h Z G V f c m 9 1 d G V f c 3 V t b W F y e S 9 T b 3 V y Y 2 U 8 L 0 l 0 Z W 1 Q Y X R o P j w v S X R l b U x v Y 2 F 0 a W 9 u P j x T d G F i b G V F b n R y a W V z I C 8 + P C 9 J d G V t P j x J d G V t P j x J d G V t T G 9 j Y X R p b 2 4 + P E l 0 Z W 1 U e X B l P k Z v c m 1 1 b G E 8 L 0 l 0 Z W 1 U e X B l P j x J d G V t U G F 0 a D 5 T Z W N 0 a W 9 u M S 9 k Z W N h Z G V f c m 9 1 d G V f c 3 V t b W F y e S 9 T c G x p d C U y M E N v b H V t b i U y M G J 5 J T I w R G V s a W 1 p d G V y P C 9 J d G V t U G F 0 a D 4 8 L 0 l 0 Z W 1 M b 2 N h d G l v b j 4 8 U 3 R h Y m x l R W 5 0 c m l l c y A v P j w v S X R l b T 4 8 S X R l b T 4 8 S X R l b U x v Y 2 F 0 a W 9 u P j x J d G V t V H l w Z T 5 G b 3 J t d W x h P C 9 J d G V t V H l w Z T 4 8 S X R l b V B h d G g + U 2 V j d G l v b j E v Z G V j Y W R l X 3 J v d X R l X 3 N 1 b W 1 h c n k v Q 2 h h b m d l Z C U y M F R 5 c G U 8 L 0 l 0 Z W 1 Q Y X R o P j w v S X R l b U x v Y 2 F 0 a W 9 u P j x T d G F i b G V F b n R y a W V z I C 8 + P C 9 J d G V t P j w v S X R l b X M + P C 9 M b 2 N h b F B h Y 2 t h Z 2 V N Z X R h Z G F 0 Y U Z p b G U + F g A A A F B L B Q Y A A A A A A A A A A A A A A A A A A A A A A A A m A Q A A A Q A A A N C M n d 8 B F d E R j H o A w E / C l + s B A A A A Q b U B 3 Y G w G E m V T Y n n 5 X w v 4 g A A A A A C A A A A A A A Q Z g A A A A E A A C A A A A A U Z / k H B C O F F f k 1 x g u X R 4 l G t V N E Q h y I S O 1 i v y d n m T X E s A A A A A A O g A A A A A I A A C A A A A D 8 2 J / D M i 6 Q j y U 5 x p L b U R B d 5 j A l D J 2 5 G S d w p f E f P + L Y 1 l A A A A D U j m d x Y o j h + v X P 2 o U x o C i w V a t C j D U X 5 j W L u 6 W c i 7 W e C k m 7 i e y u e p T Q j 7 X h v Q 0 e p B x S u T I O 4 L D g b j C 8 C R b f 4 Y D N d 4 6 9 C E 7 n W 6 p Y I g 8 0 N v 2 v I 0 A A A A D 9 x B L i a u s Z z N q Y A P w U d O K r 2 Q p V n q A 3 h J S e W S 6 x r 9 X H Y Y s e Y M U G x L F D P H f Y t 4 U 9 H 6 d r 0 D A H s i C Y T A e m z z 9 4 9 2 / O < / D a t a M a s h u p > 
</file>

<file path=customXml/itemProps1.xml><?xml version="1.0" encoding="utf-8"?>
<ds:datastoreItem xmlns:ds="http://schemas.openxmlformats.org/officeDocument/2006/customXml" ds:itemID="{C762F6B0-48B6-49CD-8071-CC6C373BFF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decade_route_all_voyages</vt:lpstr>
      <vt:lpstr>decade_route_complete_cases</vt:lpstr>
      <vt:lpstr>captive_flow_summary</vt:lpstr>
      <vt:lpstr>table_11</vt:lpstr>
      <vt:lpstr>fig_11</vt:lpstr>
      <vt:lpstr>captive_flow_detail</vt:lpstr>
      <vt:lpstr>table_9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2018-02-06T04:37:29Z</dcterms:modified>
</cp:coreProperties>
</file>