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ran/Desktop/"/>
    </mc:Choice>
  </mc:AlternateContent>
  <xr:revisionPtr revIDLastSave="0" documentId="8_{B75E2804-1526-BA4F-A97E-79AA9673152B}" xr6:coauthVersionLast="46" xr6:coauthVersionMax="46" xr10:uidLastSave="{00000000-0000-0000-0000-000000000000}"/>
  <bookViews>
    <workbookView xWindow="440" yWindow="1000" windowWidth="28800" windowHeight="16640" xr2:uid="{561105BF-8CB5-9E43-9397-067DDCD39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6" i="1" l="1"/>
  <c r="G53" i="1"/>
  <c r="G52" i="1"/>
  <c r="G51" i="1"/>
  <c r="G50" i="1"/>
  <c r="G49" i="1"/>
  <c r="G48" i="1"/>
  <c r="G36" i="1"/>
  <c r="G37" i="1" s="1"/>
  <c r="G38" i="1" s="1"/>
  <c r="G39" i="1" s="1"/>
  <c r="G35" i="1"/>
  <c r="G34" i="1"/>
  <c r="G33" i="1"/>
  <c r="G21" i="1"/>
  <c r="C9" i="1"/>
  <c r="C8" i="1"/>
  <c r="C22" i="1"/>
  <c r="G20" i="1"/>
  <c r="G19" i="1" s="1"/>
  <c r="G18" i="1" s="1"/>
  <c r="K17" i="1"/>
  <c r="I17" i="1"/>
  <c r="D10" i="1"/>
  <c r="C10" i="1"/>
  <c r="B10" i="1"/>
  <c r="D9" i="1"/>
  <c r="B9" i="1"/>
  <c r="D8" i="1"/>
  <c r="B8" i="1"/>
  <c r="D20" i="1"/>
  <c r="C20" i="1"/>
  <c r="B20" i="1"/>
  <c r="B23" i="1" s="1"/>
  <c r="C23" i="1" l="1"/>
  <c r="G22" i="1"/>
  <c r="G23" i="1" s="1"/>
  <c r="G24" i="1" s="1"/>
  <c r="B11" i="1"/>
  <c r="C11" i="1"/>
  <c r="D11" i="1"/>
  <c r="B3" i="1"/>
  <c r="B4" i="1"/>
  <c r="C4" i="1" l="1"/>
  <c r="D22" i="1"/>
  <c r="D23" i="1" s="1"/>
  <c r="B5" i="1"/>
  <c r="B13" i="1" s="1"/>
  <c r="C3" i="1"/>
  <c r="D3" i="1" l="1"/>
  <c r="D4" i="1"/>
  <c r="C5" i="1"/>
  <c r="C13" i="1" s="1"/>
  <c r="G17" i="1" s="1"/>
  <c r="D5" i="1" l="1"/>
  <c r="D13" i="1" s="1"/>
  <c r="G46" i="1" s="1"/>
  <c r="G32" i="1" l="1"/>
</calcChain>
</file>

<file path=xl/sharedStrings.xml><?xml version="1.0" encoding="utf-8"?>
<sst xmlns="http://schemas.openxmlformats.org/spreadsheetml/2006/main" count="33" uniqueCount="30">
  <si>
    <t>Assumptions</t>
  </si>
  <si>
    <t>INCOME STATEMENT</t>
  </si>
  <si>
    <t>YEAR 1</t>
  </si>
  <si>
    <t>YEAR 2</t>
  </si>
  <si>
    <t>YEAR 3</t>
  </si>
  <si>
    <t>Advertising Budget</t>
  </si>
  <si>
    <t>New Orders or # of new customers</t>
  </si>
  <si>
    <t>Annual Return Rate</t>
  </si>
  <si>
    <t>Returning customers</t>
  </si>
  <si>
    <t>Total customers</t>
  </si>
  <si>
    <t>Average Order Value</t>
  </si>
  <si>
    <t>Average COGS</t>
  </si>
  <si>
    <t>Personnel expenses</t>
  </si>
  <si>
    <t>Other OPEX</t>
  </si>
  <si>
    <t>Net Revenue</t>
  </si>
  <si>
    <t>COGS</t>
  </si>
  <si>
    <t>Gross Profit</t>
  </si>
  <si>
    <t>Operating Expenses</t>
  </si>
  <si>
    <t>Personnel</t>
  </si>
  <si>
    <t>Advertising Spend</t>
  </si>
  <si>
    <t>OPERATING PROFIT (EBIT)</t>
  </si>
  <si>
    <t>Total OPEX</t>
  </si>
  <si>
    <t>EBIT IN YEAR 2</t>
  </si>
  <si>
    <t>RETURN RATE</t>
  </si>
  <si>
    <t>Ad spending (Year 2)</t>
  </si>
  <si>
    <t>EBIT IN YEAR 3</t>
  </si>
  <si>
    <t>COGS (Year 3)</t>
  </si>
  <si>
    <t>Customer Acquisition Cost (CAC)</t>
  </si>
  <si>
    <t>Ad spending (Year 3)</t>
  </si>
  <si>
    <t>CAC (Year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</si>
</sst>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432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3" fontId="2" fillId="0" borderId="0" xfId="0" applyNumberFormat="1" applyFont="1"/>
    <xf numFmtId="165" fontId="2" fillId="0" borderId="0" xfId="1" applyNumberFormat="1" applyFont="1"/>
    <xf numFmtId="3" fontId="4" fillId="0" borderId="0" xfId="0" applyNumberFormat="1" applyFont="1"/>
    <xf numFmtId="165" fontId="4" fillId="0" borderId="0" xfId="1" applyNumberFormat="1" applyFont="1"/>
    <xf numFmtId="0" fontId="4" fillId="0" borderId="0" xfId="0" applyFont="1"/>
    <xf numFmtId="167" fontId="2" fillId="0" borderId="0" xfId="2" applyNumberFormat="1" applyFont="1"/>
    <xf numFmtId="167" fontId="2" fillId="0" borderId="0" xfId="0" applyNumberFormat="1" applyFont="1"/>
    <xf numFmtId="9" fontId="4" fillId="0" borderId="0" xfId="0" applyNumberFormat="1" applyFont="1"/>
    <xf numFmtId="167" fontId="3" fillId="0" borderId="1" xfId="0" applyNumberFormat="1" applyFont="1" applyBorder="1"/>
    <xf numFmtId="167" fontId="2" fillId="3" borderId="0" xfId="2" applyNumberFormat="1" applyFont="1" applyFill="1"/>
    <xf numFmtId="9" fontId="4" fillId="0" borderId="0" xfId="2" applyNumberFormat="1" applyFont="1"/>
    <xf numFmtId="167" fontId="4" fillId="0" borderId="0" xfId="2" applyNumberFormat="1" applyFont="1"/>
    <xf numFmtId="167" fontId="2" fillId="0" borderId="1" xfId="2" applyNumberFormat="1" applyFont="1" applyBorder="1"/>
    <xf numFmtId="167" fontId="2" fillId="0" borderId="0" xfId="2" applyNumberFormat="1" applyFont="1" applyBorder="1"/>
    <xf numFmtId="167" fontId="2" fillId="0" borderId="2" xfId="2" applyNumberFormat="1" applyFont="1" applyBorder="1"/>
    <xf numFmtId="167" fontId="2" fillId="0" borderId="3" xfId="2" applyNumberFormat="1" applyFont="1" applyBorder="1"/>
    <xf numFmtId="44" fontId="4" fillId="0" borderId="0" xfId="2" applyFont="1"/>
    <xf numFmtId="0" fontId="4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7</xdr:row>
      <xdr:rowOff>203200</xdr:rowOff>
    </xdr:from>
    <xdr:to>
      <xdr:col>10</xdr:col>
      <xdr:colOff>1231900</xdr:colOff>
      <xdr:row>14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B518C7-B2DF-BC45-ABE9-D016915359D7}"/>
            </a:ext>
          </a:extLst>
        </xdr:cNvPr>
        <xdr:cNvSpPr txBox="1"/>
      </xdr:nvSpPr>
      <xdr:spPr>
        <a:xfrm>
          <a:off x="7912100" y="1892300"/>
          <a:ext cx="78740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- As</a:t>
          </a:r>
          <a:r>
            <a:rPr lang="en-US" sz="1400" baseline="0"/>
            <a:t> we can see in the assumptions, advertising budget and annual return rate are important factors to determine we have profits. </a:t>
          </a:r>
        </a:p>
        <a:p>
          <a:r>
            <a:rPr lang="en-US" sz="1400" baseline="0"/>
            <a:t>=&gt; Question raised: At what return rate and ads spend could we become profitable in year 2</a:t>
          </a:r>
        </a:p>
        <a:p>
          <a:r>
            <a:rPr lang="en-US" sz="1400" baseline="0"/>
            <a:t>=&gt; Choose range of return rate and range of ads spending. Use current value to plus or minus</a:t>
          </a:r>
        </a:p>
        <a:p>
          <a:endParaRPr lang="en-US" sz="1400"/>
        </a:p>
      </xdr:txBody>
    </xdr:sp>
    <xdr:clientData/>
  </xdr:twoCellAnchor>
  <xdr:twoCellAnchor>
    <xdr:from>
      <xdr:col>4</xdr:col>
      <xdr:colOff>1231900</xdr:colOff>
      <xdr:row>26</xdr:row>
      <xdr:rowOff>228600</xdr:rowOff>
    </xdr:from>
    <xdr:to>
      <xdr:col>10</xdr:col>
      <xdr:colOff>1193800</xdr:colOff>
      <xdr:row>29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296ACD-F110-9149-BFC0-ED6BAB13C0C4}"/>
            </a:ext>
          </a:extLst>
        </xdr:cNvPr>
        <xdr:cNvSpPr txBox="1"/>
      </xdr:nvSpPr>
      <xdr:spPr>
        <a:xfrm>
          <a:off x="7874000" y="6502400"/>
          <a:ext cx="78740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- Could we increase ads</a:t>
          </a:r>
          <a:r>
            <a:rPr lang="en-US" sz="1400" baseline="0"/>
            <a:t> spending in Year 2 and lower COGS in Year 3 to be profitable ?</a:t>
          </a:r>
        </a:p>
        <a:p>
          <a:r>
            <a:rPr lang="en-US" sz="1400" baseline="0"/>
            <a:t>=&gt; Choose range of COGS in year 3 and range of ads spending in year 2. Use current value to plus or minus</a:t>
          </a:r>
        </a:p>
        <a:p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F80E-A847-6349-8301-7196EA50E061}">
  <dimension ref="A1:N53"/>
  <sheetViews>
    <sheetView tabSelected="1" workbookViewId="0">
      <selection activeCell="H47" sqref="H47"/>
    </sheetView>
  </sheetViews>
  <sheetFormatPr baseColWidth="10" defaultColWidth="16.5" defaultRowHeight="19" x14ac:dyDescent="0.25"/>
  <cols>
    <col min="1" max="1" width="37.6640625" style="1" customWidth="1"/>
    <col min="2" max="5" width="16.5" style="1"/>
    <col min="6" max="6" width="21.33203125" style="1" customWidth="1"/>
    <col min="7" max="16384" width="16.5" style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</row>
    <row r="3" spans="1:8" x14ac:dyDescent="0.25">
      <c r="A3" s="1" t="s">
        <v>14</v>
      </c>
      <c r="B3" s="9">
        <f>B23*B25</f>
        <v>285333.33333333331</v>
      </c>
      <c r="C3" s="9">
        <f t="shared" ref="C3:D3" si="0">C23*C25</f>
        <v>713333.33333333326</v>
      </c>
      <c r="D3" s="9">
        <f t="shared" si="0"/>
        <v>1783333.3333333335</v>
      </c>
    </row>
    <row r="4" spans="1:8" x14ac:dyDescent="0.25">
      <c r="A4" s="1" t="s">
        <v>15</v>
      </c>
      <c r="B4" s="9">
        <f>B23*B26</f>
        <v>98666.666666666657</v>
      </c>
      <c r="C4" s="9">
        <f>C23*C26</f>
        <v>246666.66666666666</v>
      </c>
      <c r="D4" s="9">
        <f t="shared" ref="C4:D4" si="1">D23*D26</f>
        <v>616666.66666666674</v>
      </c>
    </row>
    <row r="5" spans="1:8" x14ac:dyDescent="0.25">
      <c r="A5" s="2" t="s">
        <v>16</v>
      </c>
      <c r="B5" s="12">
        <f>B3-B4</f>
        <v>186666.66666666666</v>
      </c>
      <c r="C5" s="12">
        <f t="shared" ref="C5:D5" si="2">C3-C4</f>
        <v>466666.66666666663</v>
      </c>
      <c r="D5" s="12">
        <f t="shared" si="2"/>
        <v>1166666.6666666667</v>
      </c>
    </row>
    <row r="7" spans="1:8" x14ac:dyDescent="0.25">
      <c r="A7" s="1" t="s">
        <v>17</v>
      </c>
    </row>
    <row r="8" spans="1:8" x14ac:dyDescent="0.25">
      <c r="A8" s="1" t="s">
        <v>18</v>
      </c>
      <c r="B8" s="9">
        <f>B28</f>
        <v>250000</v>
      </c>
      <c r="C8" s="9">
        <f>C28</f>
        <v>250000</v>
      </c>
      <c r="D8" s="9">
        <f t="shared" ref="C8:D8" si="3">D28</f>
        <v>250000</v>
      </c>
    </row>
    <row r="9" spans="1:8" x14ac:dyDescent="0.25">
      <c r="A9" s="1" t="s">
        <v>19</v>
      </c>
      <c r="B9" s="9">
        <f>B18</f>
        <v>200000</v>
      </c>
      <c r="C9" s="9">
        <f>C18</f>
        <v>400000</v>
      </c>
      <c r="D9" s="9">
        <f t="shared" ref="C9:D9" si="4">D18</f>
        <v>1000000</v>
      </c>
    </row>
    <row r="10" spans="1:8" x14ac:dyDescent="0.25">
      <c r="A10" s="1" t="s">
        <v>13</v>
      </c>
      <c r="B10" s="9">
        <f>B29</f>
        <v>25000</v>
      </c>
      <c r="C10" s="9">
        <f t="shared" ref="C10:D10" si="5">C29</f>
        <v>25000</v>
      </c>
      <c r="D10" s="9">
        <f t="shared" si="5"/>
        <v>25000</v>
      </c>
    </row>
    <row r="11" spans="1:8" x14ac:dyDescent="0.25">
      <c r="A11" s="1" t="s">
        <v>21</v>
      </c>
      <c r="B11" s="9">
        <f>SUM(B8:B10)</f>
        <v>475000</v>
      </c>
      <c r="C11" s="9">
        <f t="shared" ref="C11:D11" si="6">SUM(C8:C10)</f>
        <v>675000</v>
      </c>
      <c r="D11" s="9">
        <f t="shared" si="6"/>
        <v>1275000</v>
      </c>
    </row>
    <row r="13" spans="1:8" x14ac:dyDescent="0.25">
      <c r="A13" s="1" t="s">
        <v>20</v>
      </c>
      <c r="B13" s="10">
        <f>B5-B11</f>
        <v>-288333.33333333337</v>
      </c>
      <c r="C13" s="10">
        <f t="shared" ref="C13:D13" si="7">C5-C11</f>
        <v>-208333.33333333337</v>
      </c>
      <c r="D13" s="10">
        <f t="shared" si="7"/>
        <v>-108333.33333333326</v>
      </c>
    </row>
    <row r="16" spans="1:8" x14ac:dyDescent="0.25">
      <c r="F16" s="1" t="s">
        <v>22</v>
      </c>
      <c r="H16" s="1" t="s">
        <v>23</v>
      </c>
    </row>
    <row r="17" spans="1:14" x14ac:dyDescent="0.25">
      <c r="A17" s="3" t="s">
        <v>0</v>
      </c>
      <c r="G17" s="13">
        <f>C13</f>
        <v>-208333.33333333337</v>
      </c>
      <c r="H17" s="14">
        <v>0.3</v>
      </c>
      <c r="I17" s="14">
        <f>H17+10%</f>
        <v>0.4</v>
      </c>
      <c r="J17" s="14">
        <v>0.5</v>
      </c>
      <c r="K17" s="14">
        <f>J17+10%</f>
        <v>0.6</v>
      </c>
      <c r="L17" s="14">
        <v>0.7</v>
      </c>
      <c r="M17" s="14">
        <v>0.8</v>
      </c>
      <c r="N17" s="14">
        <v>0.9</v>
      </c>
    </row>
    <row r="18" spans="1:14" x14ac:dyDescent="0.25">
      <c r="A18" s="1" t="s">
        <v>5</v>
      </c>
      <c r="B18" s="6">
        <v>200000</v>
      </c>
      <c r="C18" s="6">
        <v>400000</v>
      </c>
      <c r="D18" s="7">
        <v>1000000</v>
      </c>
      <c r="G18" s="15">
        <f>G19-100000</f>
        <v>100000</v>
      </c>
      <c r="H18" s="18">
        <f t="dataTable" ref="H18:N24" dt2D="1" dtr="1" r1="C21" r2="C18"/>
        <v>-225666.66666666669</v>
      </c>
      <c r="I18" s="16">
        <v>-207000</v>
      </c>
      <c r="J18" s="16">
        <v>-188333.33333333334</v>
      </c>
      <c r="K18" s="16">
        <v>-169666.66666666669</v>
      </c>
      <c r="L18" s="16">
        <v>-151000</v>
      </c>
      <c r="M18" s="16">
        <v>-132333.33333333331</v>
      </c>
      <c r="N18" s="16">
        <v>-113666.66666666669</v>
      </c>
    </row>
    <row r="19" spans="1:14" x14ac:dyDescent="0.25">
      <c r="A19" s="1" t="s">
        <v>27</v>
      </c>
      <c r="B19" s="8">
        <v>75</v>
      </c>
      <c r="C19" s="8">
        <v>75</v>
      </c>
      <c r="D19" s="8">
        <v>75</v>
      </c>
      <c r="G19" s="15">
        <f>G20-100000</f>
        <v>200000</v>
      </c>
      <c r="H19" s="19">
        <v>-232333.33333333334</v>
      </c>
      <c r="I19" s="17">
        <v>-213666.66666666669</v>
      </c>
      <c r="J19" s="17">
        <v>-195000</v>
      </c>
      <c r="K19" s="17">
        <v>-176333.33333333337</v>
      </c>
      <c r="L19" s="17">
        <v>-157666.66666666669</v>
      </c>
      <c r="M19" s="17">
        <v>-139000</v>
      </c>
      <c r="N19" s="17">
        <v>-120333.33333333337</v>
      </c>
    </row>
    <row r="20" spans="1:14" x14ac:dyDescent="0.25">
      <c r="A20" s="1" t="s">
        <v>6</v>
      </c>
      <c r="B20" s="9">
        <f>B18/B19</f>
        <v>2666.6666666666665</v>
      </c>
      <c r="C20" s="9">
        <f t="shared" ref="C20:D20" si="8">C18/C19</f>
        <v>5333.333333333333</v>
      </c>
      <c r="D20" s="9">
        <f t="shared" si="8"/>
        <v>13333.333333333334</v>
      </c>
      <c r="G20" s="15">
        <f>G21-100000</f>
        <v>300000</v>
      </c>
      <c r="H20" s="19">
        <v>-239000</v>
      </c>
      <c r="I20" s="17">
        <v>-220333.33333333331</v>
      </c>
      <c r="J20" s="17">
        <v>-201666.66666666669</v>
      </c>
      <c r="K20" s="17">
        <v>-183000</v>
      </c>
      <c r="L20" s="17">
        <v>-164333.33333333337</v>
      </c>
      <c r="M20" s="17">
        <v>-145666.66666666663</v>
      </c>
      <c r="N20" s="17">
        <v>-127000</v>
      </c>
    </row>
    <row r="21" spans="1:14" x14ac:dyDescent="0.25">
      <c r="A21" s="1" t="s">
        <v>7</v>
      </c>
      <c r="C21" s="11">
        <v>0.5</v>
      </c>
      <c r="D21" s="11">
        <v>0.5</v>
      </c>
      <c r="F21" s="1" t="s">
        <v>24</v>
      </c>
      <c r="G21" s="15">
        <f>400000</f>
        <v>400000</v>
      </c>
      <c r="H21" s="19">
        <v>-245666.66666666669</v>
      </c>
      <c r="I21" s="17">
        <v>-227000</v>
      </c>
      <c r="J21" s="17">
        <v>-208333.33333333337</v>
      </c>
      <c r="K21" s="17">
        <v>-189666.66666666669</v>
      </c>
      <c r="L21" s="17">
        <v>-171000</v>
      </c>
      <c r="M21" s="17">
        <v>-152333.33333333337</v>
      </c>
      <c r="N21" s="17">
        <v>-133666.66666666674</v>
      </c>
    </row>
    <row r="22" spans="1:14" x14ac:dyDescent="0.25">
      <c r="A22" s="1" t="s">
        <v>8</v>
      </c>
      <c r="C22" s="10">
        <f>B20*C21</f>
        <v>1333.3333333333333</v>
      </c>
      <c r="D22" s="10">
        <f>C23*D21</f>
        <v>3333.333333333333</v>
      </c>
      <c r="G22" s="15">
        <f>G21+100000</f>
        <v>500000</v>
      </c>
      <c r="H22" s="19">
        <v>-252333.33333333331</v>
      </c>
      <c r="I22" s="17">
        <v>-233666.66666666663</v>
      </c>
      <c r="J22" s="17">
        <v>-215000</v>
      </c>
      <c r="K22" s="17">
        <v>-196333.33333333337</v>
      </c>
      <c r="L22" s="17">
        <v>-177666.66666666663</v>
      </c>
      <c r="M22" s="17">
        <v>-159000</v>
      </c>
      <c r="N22" s="17">
        <v>-140333.33333333326</v>
      </c>
    </row>
    <row r="23" spans="1:14" x14ac:dyDescent="0.25">
      <c r="A23" s="1" t="s">
        <v>9</v>
      </c>
      <c r="B23" s="5">
        <f>B20+B22</f>
        <v>2666.6666666666665</v>
      </c>
      <c r="C23" s="5">
        <f>C20+C22</f>
        <v>6666.6666666666661</v>
      </c>
      <c r="D23" s="5">
        <f>D20+D22</f>
        <v>16666.666666666668</v>
      </c>
      <c r="G23" s="15">
        <f>G22+100000</f>
        <v>600000</v>
      </c>
      <c r="H23" s="19">
        <v>-259000</v>
      </c>
      <c r="I23" s="17">
        <v>-240333.33333333337</v>
      </c>
      <c r="J23" s="17">
        <v>-221666.66666666663</v>
      </c>
      <c r="K23" s="17">
        <v>-203000</v>
      </c>
      <c r="L23" s="17">
        <v>-184333.33333333337</v>
      </c>
      <c r="M23" s="17">
        <v>-165666.66666666663</v>
      </c>
      <c r="N23" s="17">
        <v>-147000</v>
      </c>
    </row>
    <row r="24" spans="1:14" x14ac:dyDescent="0.25">
      <c r="G24" s="15">
        <f>G23+100000</f>
        <v>700000</v>
      </c>
      <c r="H24" s="19">
        <v>-265666.66666666663</v>
      </c>
      <c r="I24" s="17">
        <v>-247000</v>
      </c>
      <c r="J24" s="17">
        <v>-228333.33333333326</v>
      </c>
      <c r="K24" s="17">
        <v>-209666.66666666663</v>
      </c>
      <c r="L24" s="17">
        <v>-191000</v>
      </c>
      <c r="M24" s="17">
        <v>-172333.33333333326</v>
      </c>
      <c r="N24" s="17">
        <v>-153666.66666666663</v>
      </c>
    </row>
    <row r="25" spans="1:14" x14ac:dyDescent="0.25">
      <c r="A25" s="1" t="s">
        <v>10</v>
      </c>
      <c r="B25" s="1">
        <v>107</v>
      </c>
      <c r="C25" s="1">
        <v>107</v>
      </c>
      <c r="D25" s="1">
        <v>107</v>
      </c>
      <c r="G25" s="4"/>
    </row>
    <row r="26" spans="1:14" x14ac:dyDescent="0.25">
      <c r="A26" s="1" t="s">
        <v>11</v>
      </c>
      <c r="B26" s="1">
        <v>37</v>
      </c>
      <c r="C26" s="1">
        <v>37</v>
      </c>
      <c r="D26" s="1">
        <v>37</v>
      </c>
      <c r="G26" s="4"/>
    </row>
    <row r="28" spans="1:14" x14ac:dyDescent="0.25">
      <c r="A28" s="1" t="s">
        <v>12</v>
      </c>
      <c r="B28" s="5">
        <v>250000</v>
      </c>
      <c r="C28" s="5">
        <v>250000</v>
      </c>
      <c r="D28" s="5">
        <v>250000</v>
      </c>
    </row>
    <row r="29" spans="1:14" x14ac:dyDescent="0.25">
      <c r="A29" s="1" t="s">
        <v>13</v>
      </c>
      <c r="B29" s="5">
        <v>25000</v>
      </c>
      <c r="C29" s="5">
        <v>25000</v>
      </c>
      <c r="D29" s="5">
        <v>25000</v>
      </c>
    </row>
    <row r="31" spans="1:14" x14ac:dyDescent="0.25">
      <c r="F31" s="1" t="s">
        <v>25</v>
      </c>
      <c r="H31" s="1" t="s">
        <v>26</v>
      </c>
    </row>
    <row r="32" spans="1:14" x14ac:dyDescent="0.25">
      <c r="G32" s="13">
        <f>D13</f>
        <v>-108333.33333333326</v>
      </c>
      <c r="H32" s="20">
        <v>31</v>
      </c>
      <c r="I32" s="21">
        <v>32</v>
      </c>
      <c r="J32" s="21">
        <v>33</v>
      </c>
      <c r="K32" s="21">
        <v>34</v>
      </c>
      <c r="L32" s="21">
        <v>35</v>
      </c>
      <c r="M32" s="21">
        <v>36</v>
      </c>
      <c r="N32" s="21">
        <v>37</v>
      </c>
    </row>
    <row r="33" spans="6:14" x14ac:dyDescent="0.25">
      <c r="G33" s="15">
        <f>G34-100000</f>
        <v>100000</v>
      </c>
      <c r="H33" s="18">
        <f t="dataTable" ref="H33:N39" dt2D="1" dtr="1" r1="D26" r2="C18" ca="1"/>
        <v>-160333.33333333326</v>
      </c>
      <c r="I33" s="16">
        <v>-175000</v>
      </c>
      <c r="J33" s="16">
        <v>-189666.66666666651</v>
      </c>
      <c r="K33" s="16">
        <v>-204333.33333333326</v>
      </c>
      <c r="L33" s="16">
        <v>-219000</v>
      </c>
      <c r="M33" s="16">
        <v>-233666.66666666651</v>
      </c>
      <c r="N33" s="16">
        <v>-248333.33333333326</v>
      </c>
    </row>
    <row r="34" spans="6:14" x14ac:dyDescent="0.25">
      <c r="G34" s="15">
        <f>G35-100000</f>
        <v>200000</v>
      </c>
      <c r="H34" s="19">
        <v>-109666.66666666651</v>
      </c>
      <c r="I34" s="17">
        <v>-125000</v>
      </c>
      <c r="J34" s="17">
        <v>-140333.33333333326</v>
      </c>
      <c r="K34" s="17">
        <v>-155666.66666666651</v>
      </c>
      <c r="L34" s="17">
        <v>-171000</v>
      </c>
      <c r="M34" s="17">
        <v>-186333.33333333326</v>
      </c>
      <c r="N34" s="17">
        <v>-201666.66666666651</v>
      </c>
    </row>
    <row r="35" spans="6:14" x14ac:dyDescent="0.25">
      <c r="G35" s="15">
        <f>G36-100000</f>
        <v>300000</v>
      </c>
      <c r="H35" s="19">
        <v>-59000</v>
      </c>
      <c r="I35" s="17">
        <v>-75000</v>
      </c>
      <c r="J35" s="17">
        <v>-91000</v>
      </c>
      <c r="K35" s="17">
        <v>-107000</v>
      </c>
      <c r="L35" s="17">
        <v>-123000</v>
      </c>
      <c r="M35" s="17">
        <v>-139000</v>
      </c>
      <c r="N35" s="17">
        <v>-155000</v>
      </c>
    </row>
    <row r="36" spans="6:14" x14ac:dyDescent="0.25">
      <c r="F36" s="1" t="s">
        <v>24</v>
      </c>
      <c r="G36" s="15">
        <f>400000</f>
        <v>400000</v>
      </c>
      <c r="H36" s="19">
        <v>-8333.3333333332557</v>
      </c>
      <c r="I36" s="17">
        <v>-25000</v>
      </c>
      <c r="J36" s="17">
        <v>-41666.666666666511</v>
      </c>
      <c r="K36" s="17">
        <v>-58333.333333333256</v>
      </c>
      <c r="L36" s="17">
        <v>-75000</v>
      </c>
      <c r="M36" s="17">
        <v>-91666.666666666511</v>
      </c>
      <c r="N36" s="17">
        <v>-108333.33333333326</v>
      </c>
    </row>
    <row r="37" spans="6:14" x14ac:dyDescent="0.25">
      <c r="G37" s="15">
        <f>G36+100000</f>
        <v>500000</v>
      </c>
      <c r="H37" s="19">
        <v>42333.333333333489</v>
      </c>
      <c r="I37" s="17">
        <v>25000.000000000233</v>
      </c>
      <c r="J37" s="17">
        <v>7666.6666666669771</v>
      </c>
      <c r="K37" s="17">
        <v>-9666.6666666665114</v>
      </c>
      <c r="L37" s="17">
        <v>-26999.999999999767</v>
      </c>
      <c r="M37" s="17">
        <v>-44333.333333333023</v>
      </c>
      <c r="N37" s="17">
        <v>-61666.666666666511</v>
      </c>
    </row>
    <row r="38" spans="6:14" x14ac:dyDescent="0.25">
      <c r="G38" s="15">
        <f>G37+100000</f>
        <v>600000</v>
      </c>
      <c r="H38" s="19">
        <v>93000</v>
      </c>
      <c r="I38" s="17">
        <v>75000</v>
      </c>
      <c r="J38" s="17">
        <v>57000</v>
      </c>
      <c r="K38" s="17">
        <v>39000</v>
      </c>
      <c r="L38" s="17">
        <v>21000</v>
      </c>
      <c r="M38" s="17">
        <v>3000</v>
      </c>
      <c r="N38" s="17">
        <v>-15000</v>
      </c>
    </row>
    <row r="39" spans="6:14" x14ac:dyDescent="0.25">
      <c r="G39" s="15">
        <f>G38+100000</f>
        <v>700000</v>
      </c>
      <c r="H39" s="19">
        <v>143666.66666666674</v>
      </c>
      <c r="I39" s="17">
        <v>125000</v>
      </c>
      <c r="J39" s="17">
        <v>106333.33333333349</v>
      </c>
      <c r="K39" s="17">
        <v>87666.666666666744</v>
      </c>
      <c r="L39" s="17">
        <v>69000</v>
      </c>
      <c r="M39" s="17">
        <v>50333.333333333489</v>
      </c>
      <c r="N39" s="17">
        <v>31666.666666666744</v>
      </c>
    </row>
    <row r="45" spans="6:14" x14ac:dyDescent="0.25">
      <c r="F45" s="1" t="s">
        <v>25</v>
      </c>
      <c r="H45" s="1" t="s">
        <v>29</v>
      </c>
    </row>
    <row r="46" spans="6:14" x14ac:dyDescent="0.25">
      <c r="G46" s="13">
        <f>D13</f>
        <v>-108333.33333333326</v>
      </c>
      <c r="H46" s="20">
        <f>75</f>
        <v>75</v>
      </c>
      <c r="I46" s="21"/>
      <c r="J46" s="21"/>
      <c r="K46" s="21"/>
      <c r="L46" s="21"/>
      <c r="M46" s="21"/>
      <c r="N46" s="21"/>
    </row>
    <row r="47" spans="6:14" x14ac:dyDescent="0.25">
      <c r="G47" s="15">
        <v>500000</v>
      </c>
      <c r="H47" s="18">
        <f t="dataTable" ref="H47:H53" dt2D="1" dtr="1" r1="D19" r2="D18"/>
        <v>-75000</v>
      </c>
      <c r="I47" s="16"/>
      <c r="J47" s="16"/>
      <c r="K47" s="16"/>
      <c r="L47" s="16"/>
      <c r="M47" s="16"/>
      <c r="N47" s="16"/>
    </row>
    <row r="48" spans="6:14" x14ac:dyDescent="0.25">
      <c r="G48" s="15">
        <f>G47+1000000</f>
        <v>1500000</v>
      </c>
      <c r="H48" s="19">
        <v>-141666.66666666674</v>
      </c>
      <c r="I48" s="17"/>
      <c r="J48" s="17"/>
      <c r="K48" s="17"/>
      <c r="L48" s="17"/>
      <c r="M48" s="17"/>
      <c r="N48" s="17"/>
    </row>
    <row r="49" spans="6:14" x14ac:dyDescent="0.25">
      <c r="G49" s="15">
        <f>G48+1000000</f>
        <v>2500000</v>
      </c>
      <c r="H49" s="19">
        <v>-208333.33333333302</v>
      </c>
      <c r="I49" s="17"/>
      <c r="J49" s="17"/>
      <c r="K49" s="17"/>
      <c r="L49" s="17"/>
      <c r="M49" s="17"/>
      <c r="N49" s="17"/>
    </row>
    <row r="50" spans="6:14" x14ac:dyDescent="0.25">
      <c r="F50" s="1" t="s">
        <v>28</v>
      </c>
      <c r="G50" s="15">
        <f>G49+1000000</f>
        <v>3500000</v>
      </c>
      <c r="H50" s="19">
        <v>-275000</v>
      </c>
      <c r="I50" s="17"/>
      <c r="J50" s="17"/>
      <c r="K50" s="17"/>
      <c r="L50" s="17"/>
      <c r="M50" s="17"/>
      <c r="N50" s="17"/>
    </row>
    <row r="51" spans="6:14" x14ac:dyDescent="0.25">
      <c r="G51" s="15">
        <f>G50+1000000</f>
        <v>4500000</v>
      </c>
      <c r="H51" s="19">
        <v>-341666.66666666605</v>
      </c>
      <c r="I51" s="17"/>
      <c r="J51" s="17"/>
      <c r="K51" s="17"/>
      <c r="L51" s="17"/>
      <c r="M51" s="17"/>
      <c r="N51" s="17"/>
    </row>
    <row r="52" spans="6:14" x14ac:dyDescent="0.25">
      <c r="G52" s="15">
        <f>G51+1000000</f>
        <v>5500000</v>
      </c>
      <c r="H52" s="19">
        <v>-408333.33333333395</v>
      </c>
      <c r="I52" s="17"/>
      <c r="J52" s="17"/>
      <c r="K52" s="17"/>
      <c r="L52" s="17"/>
      <c r="M52" s="17"/>
      <c r="N52" s="17"/>
    </row>
    <row r="53" spans="6:14" x14ac:dyDescent="0.25">
      <c r="G53" s="15">
        <f>G52+1000000</f>
        <v>6500000</v>
      </c>
      <c r="H53" s="19">
        <v>-475000</v>
      </c>
      <c r="I53" s="17"/>
      <c r="J53" s="17"/>
      <c r="K53" s="17"/>
      <c r="L53" s="17"/>
      <c r="M53" s="17"/>
      <c r="N53" s="17"/>
    </row>
  </sheetData>
  <conditionalFormatting sqref="H18:N2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max"/>
        <color rgb="FF63BE7B"/>
        <color rgb="FFFCFCFF"/>
      </colorScale>
    </cfRule>
  </conditionalFormatting>
  <conditionalFormatting sqref="H33:N39">
    <cfRule type="colorScale" priority="3">
      <colorScale>
        <cfvo type="min"/>
        <cfvo type="max"/>
        <color rgb="FF63BE7B"/>
        <color rgb="FFFCFCFF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7:N53">
    <cfRule type="colorScale" priority="1">
      <colorScale>
        <cfvo type="min"/>
        <cfvo type="max"/>
        <color rgb="FF63BE7B"/>
        <color rgb="FFFCFCFF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2021-02-24T06:09:22Z</dcterms:created>
  <dcterms:modified xsi:type="dcterms:W3CDTF">2021-02-24T16:16:12Z</dcterms:modified>
</cp:coreProperties>
</file>