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BD48F36A-CBF0-4693-BDE4-CD9F79AA1E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iếu lương" sheetId="5" r:id="rId1"/>
  </sheets>
  <externalReferences>
    <externalReference r:id="rId2"/>
    <externalReference r:id="rId3"/>
  </externalReferences>
  <definedNames>
    <definedName name="bangluong">'[1]BẢNG LƯƠNG T10.2022'!$A$10:$AA$20</definedName>
    <definedName name="BANGLUONGNB">#REF!</definedName>
    <definedName name="BHXH">'[1]BẢNG LƯƠNG T10.2022'!$A$25:$M$33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C11" i="5"/>
  <c r="A4" i="5" l="1"/>
  <c r="A5" i="5" l="1"/>
  <c r="F16" i="5" l="1"/>
  <c r="F12" i="5" l="1"/>
  <c r="F11" i="5"/>
  <c r="F13" i="5"/>
  <c r="F10" i="5" l="1"/>
  <c r="F18" i="5" s="1"/>
  <c r="D19" i="5" s="1"/>
  <c r="D21" i="5" s="1"/>
  <c r="D23" i="5" l="1"/>
  <c r="D24" i="5" l="1"/>
</calcChain>
</file>

<file path=xl/sharedStrings.xml><?xml version="1.0" encoding="utf-8"?>
<sst xmlns="http://schemas.openxmlformats.org/spreadsheetml/2006/main" count="40" uniqueCount="38">
  <si>
    <t>STT</t>
  </si>
  <si>
    <t>Tổng thu nhập</t>
  </si>
  <si>
    <t>Liên 2</t>
  </si>
  <si>
    <t>Mã Nhân Viên</t>
  </si>
  <si>
    <t>Lương đóng BHBB</t>
  </si>
  <si>
    <t>Họ Và Tên</t>
  </si>
  <si>
    <t>Ngày công đi làm</t>
  </si>
  <si>
    <t>Chức Danh</t>
  </si>
  <si>
    <t>Ngày công chuẩn</t>
  </si>
  <si>
    <t>Các Khoản Thu Nhập</t>
  </si>
  <si>
    <t>Các Khoản Trừ Vào Lương</t>
  </si>
  <si>
    <t>Lương Cơ Bản</t>
  </si>
  <si>
    <t>Bảo Hiểm Bắt Buộc</t>
  </si>
  <si>
    <t>Tổng Trợ Cấp</t>
  </si>
  <si>
    <t>Bảo Hiểm Xã Hội (8%)</t>
  </si>
  <si>
    <t>Bảo Hiểm Y Tế (1,5%)</t>
  </si>
  <si>
    <t>Bảo Hiểm Thất Nghiệp (1%)</t>
  </si>
  <si>
    <t>Thuế Thu Nhập Cá Nhân</t>
  </si>
  <si>
    <t>Tạm ứng</t>
  </si>
  <si>
    <t>KPI</t>
  </si>
  <si>
    <t>Tổng Số Tiền Lương Thực Nhận (1)</t>
  </si>
  <si>
    <t>Số tiền Lương thanh toán đợt 1 (2)</t>
  </si>
  <si>
    <t>Bằng chữ:</t>
  </si>
  <si>
    <t>Số tiền Lương còn phải thanh toán (3)=(1)-(2)</t>
  </si>
  <si>
    <t>Người lập phiếu</t>
  </si>
  <si>
    <t>Người nhận tiền</t>
  </si>
  <si>
    <t>(Ký và ghi rõ họ tên)</t>
  </si>
  <si>
    <t>Kinh Phí Công Đoàn (1%)</t>
  </si>
  <si>
    <t>Công Ty Cổ Phần Asta Healthcare USA</t>
  </si>
  <si>
    <t>Các Khoản Trừ Khác</t>
  </si>
  <si>
    <t>Tổng trừ</t>
  </si>
  <si>
    <t>Tổng</t>
  </si>
  <si>
    <t>Đi lại</t>
  </si>
  <si>
    <t>Trách nhiệm</t>
  </si>
  <si>
    <t>Hiệu suất</t>
  </si>
  <si>
    <t>Phụ cấp khác</t>
  </si>
  <si>
    <t>Khoản cộng</t>
  </si>
  <si>
    <t>Địa chỉ: Lô D1, D2, D6, D7 và D8 KCN Hòa Hiệp 1, P. Hòa Hiệp, T. Phú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</si>
</sst>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 style="hair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right"/>
    </xf>
    <xf numFmtId="14" fontId="0" fillId="0" borderId="0" xfId="0" applyNumberFormat="1"/>
    <xf numFmtId="165" fontId="6" fillId="0" borderId="14" xfId="1" applyNumberFormat="1" applyFont="1" applyBorder="1" applyAlignment="1">
      <alignment horizontal="right" vertical="center" wrapText="1"/>
    </xf>
    <xf numFmtId="165" fontId="6" fillId="0" borderId="17" xfId="1" applyNumberFormat="1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 wrapText="1"/>
    </xf>
    <xf numFmtId="165" fontId="5" fillId="0" borderId="14" xfId="1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3" fontId="5" fillId="0" borderId="14" xfId="0" applyNumberFormat="1" applyFont="1" applyBorder="1" applyAlignment="1">
      <alignment horizontal="right" vertical="center" wrapText="1"/>
    </xf>
    <xf numFmtId="165" fontId="5" fillId="0" borderId="27" xfId="1" applyNumberFormat="1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21" xfId="1" applyNumberFormat="1" applyFont="1" applyBorder="1" applyAlignment="1">
      <alignment horizontal="right" vertical="center" wrapText="1"/>
    </xf>
    <xf numFmtId="165" fontId="6" fillId="0" borderId="21" xfId="1" applyNumberFormat="1" applyFont="1" applyBorder="1" applyAlignment="1">
      <alignment horizontal="right" vertical="center" wrapText="1"/>
    </xf>
    <xf numFmtId="165" fontId="0" fillId="0" borderId="0" xfId="0" applyNumberFormat="1"/>
    <xf numFmtId="0" fontId="6" fillId="0" borderId="33" xfId="0" applyFont="1" applyBorder="1" applyAlignment="1">
      <alignment horizontal="left" vertical="center" wrapText="1"/>
    </xf>
    <xf numFmtId="164" fontId="6" fillId="0" borderId="36" xfId="1" applyFont="1" applyBorder="1" applyAlignment="1">
      <alignment vertical="center" wrapText="1"/>
    </xf>
    <xf numFmtId="0" fontId="4" fillId="0" borderId="37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165" fontId="6" fillId="0" borderId="14" xfId="0" applyNumberFormat="1" applyFont="1" applyBorder="1" applyAlignment="1">
      <alignment vertical="center" wrapText="1"/>
    </xf>
    <xf numFmtId="0" fontId="8" fillId="0" borderId="40" xfId="0" applyFont="1" applyBorder="1" applyAlignment="1">
      <alignment vertical="center" wrapText="1"/>
    </xf>
    <xf numFmtId="165" fontId="5" fillId="0" borderId="39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165" fontId="5" fillId="0" borderId="26" xfId="1" applyNumberFormat="1" applyFont="1" applyBorder="1" applyAlignment="1">
      <alignment horizontal="center" vertical="center" wrapText="1"/>
    </xf>
    <xf numFmtId="165" fontId="5" fillId="0" borderId="29" xfId="1" applyNumberFormat="1" applyFont="1" applyBorder="1" applyAlignment="1">
      <alignment horizontal="center" vertical="center" wrapText="1"/>
    </xf>
    <xf numFmtId="165" fontId="5" fillId="0" borderId="30" xfId="1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165" fontId="9" fillId="0" borderId="26" xfId="1" applyNumberFormat="1" applyFont="1" applyBorder="1" applyAlignment="1">
      <alignment horizontal="center" vertical="center" wrapText="1"/>
    </xf>
    <xf numFmtId="165" fontId="9" fillId="0" borderId="29" xfId="1" applyNumberFormat="1" applyFont="1" applyBorder="1" applyAlignment="1">
      <alignment horizontal="center" vertical="center" wrapText="1"/>
    </xf>
    <xf numFmtId="165" fontId="9" fillId="0" borderId="30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Comma" xfId="1" builtinId="3"/>
    <cellStyle name="Comma 2 4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iso.xla" TargetMode="External"/><Relationship Id="rId1" Type="http://schemas.openxmlformats.org/officeDocument/2006/relationships/externalLinkPath" Target="/Dois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1BD1-A915-4EEB-BA15-683419CCDFE8}">
  <dimension ref="A1:J27"/>
  <sheetViews>
    <sheetView tabSelected="1" workbookViewId="0">
      <selection activeCell="I7" sqref="I7"/>
    </sheetView>
  </sheetViews>
  <sheetFormatPr defaultRowHeight="15" x14ac:dyDescent="0.25"/>
  <cols>
    <col min="1" max="1" width="5" customWidth="1"/>
    <col min="2" max="2" width="22.140625" customWidth="1"/>
    <col min="3" max="3" width="22.5703125" customWidth="1"/>
    <col min="4" max="4" width="6.28515625" customWidth="1"/>
    <col min="5" max="5" width="27.7109375" customWidth="1"/>
    <col min="6" max="6" width="17.28515625" customWidth="1"/>
    <col min="8" max="8" width="10.7109375" bestFit="1" customWidth="1"/>
    <col min="10" max="10" width="11.5703125" bestFit="1" customWidth="1"/>
  </cols>
  <sheetData>
    <row r="1" spans="1:8" ht="15.75" thickBot="1" x14ac:dyDescent="0.3">
      <c r="F1" s="1" t="s">
        <v>2</v>
      </c>
      <c r="H1" s="2">
        <v>45504</v>
      </c>
    </row>
    <row r="2" spans="1:8" ht="21" customHeight="1" thickTop="1" x14ac:dyDescent="0.25">
      <c r="A2" s="38" t="s">
        <v>28</v>
      </c>
      <c r="B2" s="39"/>
      <c r="C2" s="39"/>
      <c r="D2" s="39"/>
      <c r="E2" s="39"/>
      <c r="F2" s="40"/>
      <c r="H2" s="2">
        <v>45509</v>
      </c>
    </row>
    <row r="3" spans="1:8" ht="21" customHeight="1" thickBot="1" x14ac:dyDescent="0.3">
      <c r="A3" s="41" t="s">
        <v>37</v>
      </c>
      <c r="B3" s="42"/>
      <c r="C3" s="42"/>
      <c r="D3" s="42"/>
      <c r="E3" s="42"/>
      <c r="F3" s="43"/>
    </row>
    <row r="4" spans="1:8" ht="24" customHeight="1" thickTop="1" thickBot="1" x14ac:dyDescent="0.3">
      <c r="A4" s="44" t="str">
        <f>"PHIẾU LƯƠNG "&amp;MONTH($H$1)&amp;"/"&amp;YEAR($H$1)</f>
        <v>PHIẾU LƯƠNG 7/2024</v>
      </c>
      <c r="B4" s="45"/>
      <c r="C4" s="45"/>
      <c r="D4" s="45"/>
      <c r="E4" s="45"/>
      <c r="F4" s="46"/>
    </row>
    <row r="5" spans="1:8" ht="21.75" customHeight="1" thickTop="1" thickBot="1" x14ac:dyDescent="0.3">
      <c r="A5" s="47" t="str">
        <f>"Ngày lập: Ngày "&amp;DAY($H$2)&amp;" tháng "&amp;MONTH($H$2)&amp;" năm "&amp;YEAR($H$2)&amp;"                                                     Ngày thanh toán: "&amp;DAY($H$2)&amp;" tháng "&amp;MONTH($H$2)&amp;" năm "&amp;YEAR($H$2)</f>
        <v>Ngày lập: Ngày 5 tháng 8 năm 2024                                                     Ngày thanh toán: 5 tháng 8 năm 2024</v>
      </c>
      <c r="B5" s="48"/>
      <c r="C5" s="48"/>
      <c r="D5" s="48"/>
      <c r="E5" s="48"/>
      <c r="F5" s="49"/>
    </row>
    <row r="6" spans="1:8" ht="19.5" customHeight="1" thickTop="1" x14ac:dyDescent="0.25">
      <c r="A6" s="50" t="s">
        <v>3</v>
      </c>
      <c r="B6" s="51"/>
      <c r="C6" s="22"/>
      <c r="D6" s="52" t="s">
        <v>4</v>
      </c>
      <c r="E6" s="53"/>
      <c r="F6" s="18">
        <v>200000</v>
      </c>
    </row>
    <row r="7" spans="1:8" ht="15.75" x14ac:dyDescent="0.25">
      <c r="A7" s="30" t="s">
        <v>5</v>
      </c>
      <c r="B7" s="31"/>
      <c r="C7" s="24"/>
      <c r="D7" s="32" t="s">
        <v>6</v>
      </c>
      <c r="E7" s="33"/>
      <c r="F7" s="20">
        <v>24</v>
      </c>
    </row>
    <row r="8" spans="1:8" ht="19.5" customHeight="1" thickBot="1" x14ac:dyDescent="0.3">
      <c r="A8" s="34" t="s">
        <v>7</v>
      </c>
      <c r="B8" s="35"/>
      <c r="C8" s="23"/>
      <c r="D8" s="36" t="s">
        <v>8</v>
      </c>
      <c r="E8" s="37"/>
      <c r="F8" s="4">
        <v>24</v>
      </c>
    </row>
    <row r="9" spans="1:8" ht="21" customHeight="1" thickTop="1" x14ac:dyDescent="0.25">
      <c r="A9" s="5" t="s">
        <v>0</v>
      </c>
      <c r="B9" s="6" t="s">
        <v>9</v>
      </c>
      <c r="C9" s="7"/>
      <c r="D9" s="5" t="s">
        <v>0</v>
      </c>
      <c r="E9" s="6" t="s">
        <v>10</v>
      </c>
      <c r="F9" s="8"/>
    </row>
    <row r="10" spans="1:8" ht="21" customHeight="1" x14ac:dyDescent="0.25">
      <c r="A10" s="25">
        <v>1</v>
      </c>
      <c r="B10" s="10" t="s">
        <v>11</v>
      </c>
      <c r="C10" s="11">
        <v>100000</v>
      </c>
      <c r="D10" s="25">
        <v>1</v>
      </c>
      <c r="E10" s="10" t="s">
        <v>12</v>
      </c>
      <c r="F10" s="11">
        <f>SUM(F11:F13)</f>
        <v>21000</v>
      </c>
    </row>
    <row r="11" spans="1:8" ht="15.75" x14ac:dyDescent="0.25">
      <c r="A11" s="25">
        <v>2</v>
      </c>
      <c r="B11" s="10" t="s">
        <v>13</v>
      </c>
      <c r="C11" s="11">
        <f>SUM(C12:C15)</f>
        <v>0</v>
      </c>
      <c r="D11" s="9">
        <v>1.1000000000000001</v>
      </c>
      <c r="E11" s="10" t="s">
        <v>14</v>
      </c>
      <c r="F11" s="20">
        <f>$F$6*8%</f>
        <v>16000</v>
      </c>
    </row>
    <row r="12" spans="1:8" ht="15.75" x14ac:dyDescent="0.25">
      <c r="A12" s="12">
        <v>2.1</v>
      </c>
      <c r="B12" s="13" t="s">
        <v>32</v>
      </c>
      <c r="C12" s="3">
        <v>0</v>
      </c>
      <c r="D12" s="9">
        <v>1.2</v>
      </c>
      <c r="E12" s="10" t="s">
        <v>15</v>
      </c>
      <c r="F12" s="20">
        <f>$F$6*1.5%</f>
        <v>3000</v>
      </c>
    </row>
    <row r="13" spans="1:8" ht="15.75" x14ac:dyDescent="0.25">
      <c r="A13" s="12">
        <v>2.2000000000000002</v>
      </c>
      <c r="B13" s="13" t="s">
        <v>34</v>
      </c>
      <c r="C13" s="3">
        <v>0</v>
      </c>
      <c r="D13" s="9">
        <v>1.3</v>
      </c>
      <c r="E13" s="10" t="s">
        <v>16</v>
      </c>
      <c r="F13" s="20">
        <f>$F$6*1%</f>
        <v>2000</v>
      </c>
    </row>
    <row r="14" spans="1:8" ht="15.75" x14ac:dyDescent="0.25">
      <c r="A14" s="12">
        <v>2.2999999999999998</v>
      </c>
      <c r="B14" s="13" t="s">
        <v>33</v>
      </c>
      <c r="C14" s="3">
        <v>0</v>
      </c>
      <c r="D14" s="25">
        <v>2</v>
      </c>
      <c r="E14" s="10" t="s">
        <v>17</v>
      </c>
      <c r="F14" s="19">
        <v>100000</v>
      </c>
    </row>
    <row r="15" spans="1:8" ht="15.75" x14ac:dyDescent="0.25">
      <c r="A15" s="29">
        <v>2.4</v>
      </c>
      <c r="B15" s="27" t="s">
        <v>35</v>
      </c>
      <c r="C15" s="3">
        <v>0</v>
      </c>
      <c r="D15" s="25">
        <v>3</v>
      </c>
      <c r="E15" s="10" t="s">
        <v>18</v>
      </c>
      <c r="F15" s="14"/>
    </row>
    <row r="16" spans="1:8" ht="15.75" x14ac:dyDescent="0.25">
      <c r="A16" s="25">
        <v>3</v>
      </c>
      <c r="B16" s="13" t="s">
        <v>19</v>
      </c>
      <c r="C16" s="11">
        <v>10000000</v>
      </c>
      <c r="D16" s="25">
        <v>4</v>
      </c>
      <c r="E16" s="10" t="s">
        <v>27</v>
      </c>
      <c r="F16" s="19">
        <f>$F$6*1%</f>
        <v>2000</v>
      </c>
    </row>
    <row r="17" spans="1:10" ht="16.5" thickBot="1" x14ac:dyDescent="0.3">
      <c r="A17" s="25">
        <v>4</v>
      </c>
      <c r="B17" s="13" t="s">
        <v>36</v>
      </c>
      <c r="C17" s="11">
        <v>0</v>
      </c>
      <c r="D17" s="25"/>
      <c r="E17" s="10"/>
      <c r="F17" s="26">
        <v>0</v>
      </c>
    </row>
    <row r="18" spans="1:10" ht="17.25" thickTop="1" thickBot="1" x14ac:dyDescent="0.3">
      <c r="A18" s="55" t="s">
        <v>1</v>
      </c>
      <c r="B18" s="55"/>
      <c r="C18" s="28">
        <f>C10+C11+C17 + C16</f>
        <v>10100000</v>
      </c>
      <c r="D18" s="65" t="s">
        <v>30</v>
      </c>
      <c r="E18" s="66"/>
      <c r="F18" s="15">
        <f>F10+F14+F15+F16</f>
        <v>123000</v>
      </c>
    </row>
    <row r="19" spans="1:10" ht="17.25" customHeight="1" thickTop="1" thickBot="1" x14ac:dyDescent="0.3">
      <c r="A19" s="67" t="s">
        <v>31</v>
      </c>
      <c r="B19" s="68"/>
      <c r="C19" s="68"/>
      <c r="D19" s="60">
        <f>C18 -F18</f>
        <v>9977000</v>
      </c>
      <c r="E19" s="60"/>
      <c r="F19" s="61"/>
    </row>
    <row r="20" spans="1:10" ht="17.25" customHeight="1" thickTop="1" thickBot="1" x14ac:dyDescent="0.3">
      <c r="A20" s="56" t="s">
        <v>29</v>
      </c>
      <c r="B20" s="57"/>
      <c r="C20" s="58"/>
      <c r="D20" s="59">
        <v>10000</v>
      </c>
      <c r="E20" s="60"/>
      <c r="F20" s="61"/>
    </row>
    <row r="21" spans="1:10" ht="17.25" thickTop="1" thickBot="1" x14ac:dyDescent="0.3">
      <c r="A21" s="56" t="s">
        <v>20</v>
      </c>
      <c r="B21" s="57"/>
      <c r="C21" s="58"/>
      <c r="D21" s="59">
        <f>D19 - D20</f>
        <v>9967000</v>
      </c>
      <c r="E21" s="60"/>
      <c r="F21" s="61"/>
    </row>
    <row r="22" spans="1:10" ht="17.25" thickTop="1" thickBot="1" x14ac:dyDescent="0.3">
      <c r="A22" s="62" t="s">
        <v>21</v>
      </c>
      <c r="B22" s="63"/>
      <c r="C22" s="64"/>
      <c r="D22" s="59">
        <v>1000</v>
      </c>
      <c r="E22" s="60"/>
      <c r="F22" s="61"/>
    </row>
    <row r="23" spans="1:10" ht="36.75" customHeight="1" thickTop="1" thickBot="1" x14ac:dyDescent="0.3">
      <c r="A23" s="69" t="s">
        <v>22</v>
      </c>
      <c r="B23" s="70"/>
      <c r="C23" s="71"/>
      <c r="D23" s="72" t="e">
        <f ca="1">[2]!vnd(D22)</f>
        <v>#NAME?</v>
      </c>
      <c r="E23" s="73"/>
      <c r="F23" s="74"/>
      <c r="J23" s="21"/>
    </row>
    <row r="24" spans="1:10" ht="17.25" thickTop="1" thickBot="1" x14ac:dyDescent="0.3">
      <c r="A24" s="62" t="s">
        <v>23</v>
      </c>
      <c r="B24" s="63"/>
      <c r="C24" s="64"/>
      <c r="D24" s="75">
        <f>+D21-D22</f>
        <v>9966000</v>
      </c>
      <c r="E24" s="76"/>
      <c r="F24" s="77"/>
    </row>
    <row r="25" spans="1:10" ht="16.5" thickTop="1" x14ac:dyDescent="0.25">
      <c r="A25" s="16"/>
      <c r="B25" s="16"/>
      <c r="C25" s="16"/>
      <c r="D25" s="16"/>
      <c r="E25" s="16"/>
      <c r="F25" s="16"/>
    </row>
    <row r="26" spans="1:10" ht="15.75" x14ac:dyDescent="0.25">
      <c r="A26" s="78" t="s">
        <v>24</v>
      </c>
      <c r="B26" s="78"/>
      <c r="C26" s="17"/>
      <c r="D26" s="17"/>
      <c r="E26" s="78" t="s">
        <v>25</v>
      </c>
      <c r="F26" s="78"/>
    </row>
    <row r="27" spans="1:10" ht="15.75" x14ac:dyDescent="0.25">
      <c r="A27" s="16"/>
      <c r="B27" s="16" t="s">
        <v>26</v>
      </c>
      <c r="C27" s="16"/>
      <c r="D27" s="16"/>
      <c r="E27" s="54" t="s">
        <v>26</v>
      </c>
      <c r="F27" s="54"/>
    </row>
  </sheetData>
  <mergeCells count="27">
    <mergeCell ref="E26:F26"/>
    <mergeCell ref="E27:F27"/>
    <mergeCell ref="A18:B18"/>
    <mergeCell ref="A21:C21"/>
    <mergeCell ref="D21:F21"/>
    <mergeCell ref="A22:C22"/>
    <mergeCell ref="D22:F22"/>
    <mergeCell ref="D18:E18"/>
    <mergeCell ref="D19:F19"/>
    <mergeCell ref="A19:C19"/>
    <mergeCell ref="A20:C20"/>
    <mergeCell ref="D20:F20"/>
    <mergeCell ref="A23:C23"/>
    <mergeCell ref="D23:F23"/>
    <mergeCell ref="A24:C24"/>
    <mergeCell ref="D24:F24"/>
    <mergeCell ref="A26:B26"/>
    <mergeCell ref="A7:B7"/>
    <mergeCell ref="D7:E7"/>
    <mergeCell ref="A8:B8"/>
    <mergeCell ref="D8:E8"/>
    <mergeCell ref="A2:F2"/>
    <mergeCell ref="A3:F3"/>
    <mergeCell ref="A4:F4"/>
    <mergeCell ref="A5:F5"/>
    <mergeCell ref="A6:B6"/>
    <mergeCell ref="D6:E6"/>
  </mergeCells>
  <pageMargins left="0.7" right="0.7" top="0.75" bottom="0.75" header="0.3" footer="0.3"/>
  <pageSetup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2024-05-15T07:50:26Z</cp:lastPrinted>
  <dcterms:created xsi:type="dcterms:W3CDTF">2024-02-17T04:33:57Z</dcterms:created>
  <dcterms:modified xsi:type="dcterms:W3CDTF">2025-07-04T07:37:02Z</dcterms:modified>
</cp:coreProperties>
</file>