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etcore\it_api\it_api\wwwroot\report\excel\"/>
    </mc:Choice>
  </mc:AlternateContent>
  <xr:revisionPtr revIDLastSave="0" documentId="13_ncr:1_{56FE60C1-3B9A-4B66-8498-4B7478E04B7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ất cả" sheetId="18" r:id="rId1"/>
    <sheet name="Nhân viên" sheetId="14" r:id="rId2"/>
    <sheet name="Dịch vụ" sheetId="15" r:id="rId3"/>
    <sheet name="Học việc,thử việc" sheetId="16" r:id="rId4"/>
  </sheets>
  <externalReferences>
    <externalReference r:id="rId5"/>
  </externalReferences>
  <definedNames>
    <definedName name="_xlnm._FilterDatabase" localSheetId="2" hidden="1">'Dịch vụ'!$A$11:$AL$11</definedName>
    <definedName name="_xlnm._FilterDatabase" localSheetId="3" hidden="1">'Học việc,thử việc'!$A$11:$AL$11</definedName>
    <definedName name="_xlnm._FilterDatabase" localSheetId="1" hidden="1">'Nhân viên'!$A$11:$AJ$14</definedName>
    <definedName name="_xlnm._FilterDatabase" localSheetId="0" hidden="1">'Tất cả'!$A$11:$AM$13</definedName>
    <definedName name="bangluong" localSheetId="1">'Nhân viên'!$A$9:$AE$14</definedName>
    <definedName name="bangluong" localSheetId="0">'Tất cả'!$A$9:$AH$13</definedName>
    <definedName name="bangluong">'[1]BẢNG LƯƠNG T10.2022'!$A$10:$AA$20</definedName>
    <definedName name="BANGLUONGNB" localSheetId="1">#REF!</definedName>
    <definedName name="BANGLUONGNB" localSheetId="0">#REF!</definedName>
    <definedName name="BANGLUONGNB">#REF!</definedName>
    <definedName name="BHXH" localSheetId="1">'Nhân viên'!#REF!</definedName>
    <definedName name="BHXH" localSheetId="0">'Tất cả'!#REF!</definedName>
    <definedName name="BHXH">'[1]BẢNG LƯƠNG T10.2022'!$A$25:$M$33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1">'Nhân viên'!$A$1:$AG$18</definedName>
    <definedName name="_xlnm.Print_Area" localSheetId="0">'Tất cả'!$A$1:$AJ$19</definedName>
    <definedName name="_xlnm.Print_Titles" localSheetId="1">'Nhân viên'!$9:$10</definedName>
    <definedName name="_xlnm.Print_Titles" localSheetId="0">'Tất cả'!$9:$10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13" i="18" l="1"/>
  <c r="AJ12" i="18"/>
  <c r="AJ13" i="14"/>
  <c r="AJ12" i="14"/>
  <c r="AJ13" i="15" l="1"/>
  <c r="AJ12" i="15"/>
  <c r="AJ13" i="16"/>
  <c r="AJ12" i="16"/>
  <c r="AB13" i="16"/>
  <c r="V13" i="16"/>
  <c r="AF13" i="16" s="1"/>
  <c r="P13" i="16"/>
  <c r="R13" i="16" s="1"/>
  <c r="U13" i="16" s="1"/>
  <c r="AB12" i="16"/>
  <c r="V12" i="16"/>
  <c r="AF12" i="16" s="1"/>
  <c r="P12" i="16"/>
  <c r="R12" i="16" s="1"/>
  <c r="U12" i="16" s="1"/>
  <c r="AL11" i="16"/>
  <c r="AK11" i="16"/>
  <c r="AK15" i="16" s="1"/>
  <c r="AJ11" i="16"/>
  <c r="AI11" i="16"/>
  <c r="AH11" i="16"/>
  <c r="AG11" i="16"/>
  <c r="AG15" i="16" s="1"/>
  <c r="AF11" i="16"/>
  <c r="AE11" i="16"/>
  <c r="AD11" i="16"/>
  <c r="AC11" i="16"/>
  <c r="AB11" i="16"/>
  <c r="AB15" i="16" s="1"/>
  <c r="AA11" i="16"/>
  <c r="AA15" i="16" s="1"/>
  <c r="Z11" i="16"/>
  <c r="Z15" i="16" s="1"/>
  <c r="Y11" i="16"/>
  <c r="X11" i="16"/>
  <c r="X15" i="16" s="1"/>
  <c r="W11" i="16"/>
  <c r="W15" i="16" s="1"/>
  <c r="V11" i="16"/>
  <c r="V15" i="16" s="1"/>
  <c r="U11" i="16"/>
  <c r="U15" i="16" s="1"/>
  <c r="T11" i="16"/>
  <c r="T15" i="16" s="1"/>
  <c r="S11" i="16"/>
  <c r="S15" i="16" s="1"/>
  <c r="R11" i="16"/>
  <c r="Q11" i="16"/>
  <c r="Q15" i="16" s="1"/>
  <c r="P11" i="16"/>
  <c r="P15" i="16" s="1"/>
  <c r="O11" i="16"/>
  <c r="O15" i="16" s="1"/>
  <c r="N11" i="16"/>
  <c r="N15" i="16" s="1"/>
  <c r="M11" i="16"/>
  <c r="M15" i="16" s="1"/>
  <c r="L11" i="16"/>
  <c r="L15" i="16" s="1"/>
  <c r="K11" i="16"/>
  <c r="K15" i="16" s="1"/>
  <c r="J11" i="16"/>
  <c r="J15" i="16" s="1"/>
  <c r="I11" i="16"/>
  <c r="I15" i="16" s="1"/>
  <c r="H11" i="16"/>
  <c r="H15" i="16" s="1"/>
  <c r="G11" i="16"/>
  <c r="G15" i="16" s="1"/>
  <c r="AA15" i="15"/>
  <c r="H15" i="15"/>
  <c r="AB13" i="15"/>
  <c r="V13" i="15"/>
  <c r="AF13" i="15" s="1"/>
  <c r="P13" i="15"/>
  <c r="R13" i="15" s="1"/>
  <c r="U13" i="15" s="1"/>
  <c r="AB12" i="15"/>
  <c r="V12" i="15"/>
  <c r="AF12" i="15" s="1"/>
  <c r="P12" i="15"/>
  <c r="R12" i="15" s="1"/>
  <c r="U12" i="15" s="1"/>
  <c r="AL11" i="15"/>
  <c r="AK11" i="15"/>
  <c r="AK15" i="15" s="1"/>
  <c r="AJ11" i="15"/>
  <c r="AI11" i="15"/>
  <c r="AH11" i="15"/>
  <c r="AG11" i="15"/>
  <c r="AG15" i="15" s="1"/>
  <c r="AF11" i="15"/>
  <c r="AE11" i="15"/>
  <c r="AD11" i="15"/>
  <c r="AC11" i="15"/>
  <c r="AB11" i="15"/>
  <c r="AB15" i="15" s="1"/>
  <c r="AA11" i="15"/>
  <c r="Z11" i="15"/>
  <c r="Z15" i="15" s="1"/>
  <c r="Y11" i="15"/>
  <c r="X11" i="15"/>
  <c r="X15" i="15" s="1"/>
  <c r="W11" i="15"/>
  <c r="W15" i="15" s="1"/>
  <c r="V11" i="15"/>
  <c r="V15" i="15" s="1"/>
  <c r="U11" i="15"/>
  <c r="T11" i="15"/>
  <c r="T15" i="15" s="1"/>
  <c r="S11" i="15"/>
  <c r="S15" i="15" s="1"/>
  <c r="R11" i="15"/>
  <c r="Q11" i="15"/>
  <c r="Q15" i="15" s="1"/>
  <c r="P11" i="15"/>
  <c r="P15" i="15" s="1"/>
  <c r="O11" i="15"/>
  <c r="O15" i="15" s="1"/>
  <c r="N11" i="15"/>
  <c r="N15" i="15" s="1"/>
  <c r="M11" i="15"/>
  <c r="M15" i="15" s="1"/>
  <c r="L11" i="15"/>
  <c r="L15" i="15" s="1"/>
  <c r="K11" i="15"/>
  <c r="K15" i="15" s="1"/>
  <c r="J11" i="15"/>
  <c r="J15" i="15" s="1"/>
  <c r="I11" i="15"/>
  <c r="I15" i="15" s="1"/>
  <c r="H11" i="15"/>
  <c r="G11" i="15"/>
  <c r="G15" i="15" s="1"/>
  <c r="AB13" i="14"/>
  <c r="V13" i="14"/>
  <c r="AF13" i="14" s="1"/>
  <c r="P13" i="14"/>
  <c r="R13" i="14" s="1"/>
  <c r="U13" i="14" s="1"/>
  <c r="AF12" i="14"/>
  <c r="AC12" i="14"/>
  <c r="AB12" i="14"/>
  <c r="V12" i="14"/>
  <c r="P12" i="14"/>
  <c r="R12" i="14" s="1"/>
  <c r="U12" i="14" s="1"/>
  <c r="AL11" i="14"/>
  <c r="AK11" i="14"/>
  <c r="AK15" i="14" s="1"/>
  <c r="AJ11" i="14"/>
  <c r="AI11" i="14"/>
  <c r="AH11" i="14"/>
  <c r="AG11" i="14"/>
  <c r="AG15" i="14" s="1"/>
  <c r="AF11" i="14"/>
  <c r="AF15" i="14" s="1"/>
  <c r="AE11" i="14"/>
  <c r="AD11" i="14"/>
  <c r="AC11" i="14"/>
  <c r="AB11" i="14"/>
  <c r="AB15" i="14" s="1"/>
  <c r="AA11" i="14"/>
  <c r="AA15" i="14" s="1"/>
  <c r="Z11" i="14"/>
  <c r="Z15" i="14" s="1"/>
  <c r="Y11" i="14"/>
  <c r="X11" i="14"/>
  <c r="X15" i="14" s="1"/>
  <c r="W11" i="14"/>
  <c r="W15" i="14" s="1"/>
  <c r="V11" i="14"/>
  <c r="V15" i="14" s="1"/>
  <c r="U11" i="14"/>
  <c r="T11" i="14"/>
  <c r="T15" i="14" s="1"/>
  <c r="S11" i="14"/>
  <c r="S15" i="14" s="1"/>
  <c r="R11" i="14"/>
  <c r="Q11" i="14"/>
  <c r="Q15" i="14" s="1"/>
  <c r="P11" i="14"/>
  <c r="P15" i="14" s="1"/>
  <c r="O11" i="14"/>
  <c r="O15" i="14" s="1"/>
  <c r="N11" i="14"/>
  <c r="N15" i="14" s="1"/>
  <c r="M11" i="14"/>
  <c r="M15" i="14" s="1"/>
  <c r="L11" i="14"/>
  <c r="L15" i="14" s="1"/>
  <c r="K11" i="14"/>
  <c r="K15" i="14" s="1"/>
  <c r="J11" i="14"/>
  <c r="J15" i="14" s="1"/>
  <c r="I11" i="14"/>
  <c r="I15" i="14" s="1"/>
  <c r="H11" i="14"/>
  <c r="H15" i="14" s="1"/>
  <c r="G11" i="14"/>
  <c r="G15" i="14" s="1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Z15" i="18"/>
  <c r="AA15" i="18"/>
  <c r="AB15" i="18"/>
  <c r="AC15" i="18"/>
  <c r="AD15" i="18"/>
  <c r="AE15" i="18"/>
  <c r="AF15" i="18"/>
  <c r="AG15" i="18"/>
  <c r="AH15" i="18"/>
  <c r="AI15" i="18"/>
  <c r="H11" i="18"/>
  <c r="H15" i="18" s="1"/>
  <c r="I11" i="18"/>
  <c r="I15" i="18" s="1"/>
  <c r="J11" i="18"/>
  <c r="K11" i="18"/>
  <c r="L11" i="18"/>
  <c r="M11" i="18"/>
  <c r="N11" i="18"/>
  <c r="O11" i="18"/>
  <c r="P11" i="18"/>
  <c r="Q11" i="18"/>
  <c r="R11" i="18"/>
  <c r="S11" i="18"/>
  <c r="T11" i="18"/>
  <c r="U11" i="18"/>
  <c r="V11" i="18"/>
  <c r="W11" i="18"/>
  <c r="X11" i="18"/>
  <c r="Y11" i="18"/>
  <c r="Z11" i="18"/>
  <c r="AA11" i="18"/>
  <c r="AB11" i="18"/>
  <c r="AC11" i="18"/>
  <c r="AD11" i="18"/>
  <c r="AE11" i="18"/>
  <c r="AF11" i="18"/>
  <c r="AG11" i="18"/>
  <c r="AH11" i="18"/>
  <c r="AI11" i="18"/>
  <c r="AJ11" i="18"/>
  <c r="AJ15" i="18" s="1"/>
  <c r="AF12" i="18"/>
  <c r="AF13" i="18"/>
  <c r="AC13" i="18"/>
  <c r="V13" i="18"/>
  <c r="V12" i="18"/>
  <c r="AC12" i="18" s="1"/>
  <c r="AB13" i="18"/>
  <c r="P13" i="18"/>
  <c r="R13" i="18" s="1"/>
  <c r="U13" i="18" s="1"/>
  <c r="AB12" i="18"/>
  <c r="P12" i="18"/>
  <c r="R12" i="18" s="1"/>
  <c r="U12" i="18" s="1"/>
  <c r="Y12" i="18" s="1"/>
  <c r="AL11" i="18"/>
  <c r="AK11" i="18"/>
  <c r="AK15" i="18" s="1"/>
  <c r="J15" i="18"/>
  <c r="G11" i="18"/>
  <c r="G15" i="18" s="1"/>
  <c r="Y13" i="16" l="1"/>
  <c r="AD13" i="16" s="1"/>
  <c r="AE13" i="16" s="1"/>
  <c r="AL13" i="16" s="1"/>
  <c r="Y12" i="16"/>
  <c r="AD12" i="16" s="1"/>
  <c r="AE12" i="16" s="1"/>
  <c r="AL12" i="16" s="1"/>
  <c r="AL15" i="16" s="1"/>
  <c r="Y15" i="16"/>
  <c r="R15" i="16"/>
  <c r="AF15" i="16"/>
  <c r="AC12" i="16"/>
  <c r="AC13" i="16"/>
  <c r="AC15" i="16" s="1"/>
  <c r="Y12" i="15"/>
  <c r="Y15" i="15"/>
  <c r="AC15" i="15"/>
  <c r="R15" i="15"/>
  <c r="Y13" i="15"/>
  <c r="AD13" i="15" s="1"/>
  <c r="AE13" i="15" s="1"/>
  <c r="AL13" i="15" s="1"/>
  <c r="AF15" i="15"/>
  <c r="U15" i="15"/>
  <c r="AC12" i="15"/>
  <c r="AC13" i="15"/>
  <c r="Y12" i="14"/>
  <c r="AD12" i="14" s="1"/>
  <c r="AE12" i="14" s="1"/>
  <c r="AL12" i="14" s="1"/>
  <c r="AC15" i="14"/>
  <c r="R15" i="14"/>
  <c r="AE15" i="14"/>
  <c r="AL15" i="14"/>
  <c r="Y13" i="14"/>
  <c r="AD13" i="14" s="1"/>
  <c r="AE13" i="14" s="1"/>
  <c r="AL13" i="14" s="1"/>
  <c r="U15" i="14"/>
  <c r="AC13" i="14"/>
  <c r="AD12" i="18"/>
  <c r="Y13" i="18"/>
  <c r="AH12" i="16" l="1"/>
  <c r="AH13" i="16"/>
  <c r="AD15" i="16"/>
  <c r="AE15" i="16"/>
  <c r="AH13" i="15"/>
  <c r="AD12" i="15"/>
  <c r="AH12" i="14"/>
  <c r="Y15" i="14"/>
  <c r="AD15" i="14"/>
  <c r="AH13" i="14"/>
  <c r="AD13" i="18"/>
  <c r="AE13" i="18" s="1"/>
  <c r="AE12" i="18"/>
  <c r="AH12" i="18" s="1"/>
  <c r="AI13" i="16" l="1"/>
  <c r="AI12" i="16"/>
  <c r="AI15" i="16" s="1"/>
  <c r="AJ15" i="16"/>
  <c r="AH15" i="16"/>
  <c r="AI13" i="15"/>
  <c r="AE12" i="15"/>
  <c r="AD15" i="15"/>
  <c r="AI13" i="14"/>
  <c r="AI12" i="14"/>
  <c r="AI15" i="14" s="1"/>
  <c r="AJ15" i="14"/>
  <c r="AH15" i="14"/>
  <c r="AL13" i="18"/>
  <c r="AH13" i="18"/>
  <c r="AL12" i="18"/>
  <c r="AL15" i="18" s="1"/>
  <c r="AI13" i="18"/>
  <c r="AL12" i="15" l="1"/>
  <c r="AL15" i="15" s="1"/>
  <c r="AE15" i="15"/>
  <c r="AH12" i="15"/>
  <c r="AI12" i="18"/>
  <c r="AI12" i="15" l="1"/>
  <c r="AI15" i="15" s="1"/>
  <c r="AH15" i="15"/>
  <c r="AJ15" i="15" l="1"/>
</calcChain>
</file>

<file path=xl/sharedStrings.xml><?xml version="1.0" encoding="utf-8"?>
<sst xmlns="http://schemas.openxmlformats.org/spreadsheetml/2006/main" count="232" uniqueCount="53">
  <si>
    <t>STT</t>
  </si>
  <si>
    <t xml:space="preserve">Lô D1, D2, D6, D7 và D8 tại Khu công nghiệp Hoà Hiệp 1, </t>
  </si>
  <si>
    <t>Phường Hòa Hiệp Bắc, Thị xã Đông Hoà, Tỉnh Phú Yên, Việt Nam</t>
  </si>
  <si>
    <t>MST: 4401062392</t>
  </si>
  <si>
    <t xml:space="preserve">BẢNG LƯƠNG </t>
  </si>
  <si>
    <t>Tháng 07 Năm 2024 (công tính từ ngày 26/06-25/07/24)</t>
  </si>
  <si>
    <t>Đơn vị tính: Việt Nam Đồng</t>
  </si>
  <si>
    <t>Họ và tên</t>
  </si>
  <si>
    <t>Chức vụ</t>
  </si>
  <si>
    <t>Ngày công 
 tháng chuẩn</t>
  </si>
  <si>
    <t>Lương cơ bản</t>
  </si>
  <si>
    <t>Các khoản trợ cấp</t>
  </si>
  <si>
    <t>Tổng trợ cấp</t>
  </si>
  <si>
    <t>Thưởng hiệu quả công việc (KPI)</t>
  </si>
  <si>
    <t>Ngày công
 thực tế</t>
  </si>
  <si>
    <t>Tổng thu nhập</t>
  </si>
  <si>
    <t>Tổng các khoản miễn thuế TNCN</t>
  </si>
  <si>
    <t>Thu nhập
 chịu thuế</t>
  </si>
  <si>
    <t>Các khoản giảm trừ TNCN</t>
  </si>
  <si>
    <t>Thu nhập 
tính thuế</t>
  </si>
  <si>
    <t>Thuế TNCN</t>
  </si>
  <si>
    <t>Trích 
ĐPCĐ
(1%)</t>
  </si>
  <si>
    <t>Thực lãnh</t>
  </si>
  <si>
    <t>Tạm ứng đợt 1</t>
  </si>
  <si>
    <t>Còn phải thanh toán</t>
  </si>
  <si>
    <t>Ký nhận</t>
  </si>
  <si>
    <t>Cá nhân đã khấu trừ thuế</t>
  </si>
  <si>
    <t>STK</t>
  </si>
  <si>
    <t>Trang phục</t>
  </si>
  <si>
    <t>Phụ cấp ăn ca</t>
  </si>
  <si>
    <t xml:space="preserve">Bản thân </t>
  </si>
  <si>
    <t>Số NPT</t>
  </si>
  <si>
    <t>Người phụ 
thuộc</t>
  </si>
  <si>
    <t>Kế toán trưởng</t>
  </si>
  <si>
    <t>Người lập biểu</t>
  </si>
  <si>
    <t>(Ký, họ tên)</t>
  </si>
  <si>
    <t>MÃ NV</t>
  </si>
  <si>
    <t>Khoản trừ</t>
  </si>
  <si>
    <t>Bổ sung khác</t>
  </si>
  <si>
    <t>Đi lại</t>
  </si>
  <si>
    <t>Trách nhiệm</t>
  </si>
  <si>
    <t>Khu vực</t>
  </si>
  <si>
    <t>Thu hút</t>
  </si>
  <si>
    <t>Thâm niên</t>
  </si>
  <si>
    <t>Bằng cấp</t>
  </si>
  <si>
    <t>Hiệu suất</t>
  </si>
  <si>
    <t>Khác</t>
  </si>
  <si>
    <t>Bộ phận</t>
  </si>
  <si>
    <t>Bảo hiểm (XH,YT,TN)</t>
  </si>
  <si>
    <t>Tổng Giám đốc</t>
  </si>
  <si>
    <t>Tổng thu nhập thực tế</t>
  </si>
  <si>
    <t>Lương đóng Bảo hiểm</t>
  </si>
  <si>
    <t>Đông Hòa, ngày 30 tháng 11 năm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</si>
</sst>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_);_(@_)"/>
    <numFmt numFmtId="166" formatCode="_(* #,##0_);_(* \(#,##0\);_(* &quot;-&quot;??_);_(@_)"/>
    <numFmt numFmtId="167" formatCode="_-* #,##0.00\ _€_-;\-* #,##0.00\ _€_-;_-* &quot;-&quot;??\ _€_-;_-@_-"/>
    <numFmt numFmtId="168" formatCode="_(* #,##0.0_);_(* \(#,##0.0\);_(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 tint="4.9989318521683403E-2"/>
      <name val="Times New Roman"/>
      <family val="1"/>
    </font>
    <font>
      <b/>
      <i/>
      <sz val="11"/>
      <color theme="1"/>
      <name val="Times New Roman"/>
      <family val="1"/>
    </font>
    <font>
      <b/>
      <sz val="16"/>
      <color theme="1" tint="4.9989318521683403E-2"/>
      <name val="Times New Roman"/>
      <family val="1"/>
    </font>
    <font>
      <b/>
      <sz val="16"/>
      <color theme="1"/>
      <name val="Times New Roman"/>
      <family val="1"/>
    </font>
    <font>
      <b/>
      <sz val="22"/>
      <color theme="1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11"/>
      <color theme="1" tint="4.9989318521683403E-2"/>
      <name val="Times New Roman"/>
      <family val="1"/>
    </font>
    <font>
      <i/>
      <u/>
      <sz val="12"/>
      <color theme="1"/>
      <name val="Times New Roman"/>
      <family val="1"/>
    </font>
    <font>
      <sz val="1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 tint="4.9989318521683403E-2"/>
      <name val="Times New Roman"/>
      <family val="1"/>
    </font>
    <font>
      <b/>
      <sz val="12"/>
      <color rgb="FFFF0000"/>
      <name val="Times New Roman"/>
      <family val="1"/>
    </font>
    <font>
      <sz val="10"/>
      <color theme="1"/>
      <name val="Times New Roman"/>
      <family val="1"/>
    </font>
    <font>
      <sz val="10"/>
      <color theme="1" tint="4.9989318521683403E-2"/>
      <name val="Times New Roman"/>
      <family val="1"/>
    </font>
    <font>
      <sz val="10"/>
      <name val="Arial"/>
      <family val="2"/>
      <charset val="163"/>
    </font>
    <font>
      <sz val="12"/>
      <color theme="1"/>
      <name val="Times New Roman"/>
      <family val="1"/>
    </font>
    <font>
      <sz val="12"/>
      <color theme="1" tint="4.9989318521683403E-2"/>
      <name val="Times New Roman"/>
      <family val="1"/>
    </font>
    <font>
      <sz val="11"/>
      <color indexed="8"/>
      <name val="Calibri"/>
      <family val="2"/>
    </font>
    <font>
      <b/>
      <sz val="12"/>
      <name val="Times New Roman"/>
      <family val="1"/>
    </font>
    <font>
      <i/>
      <sz val="12"/>
      <name val="Times New Roman"/>
      <family val="1"/>
    </font>
    <font>
      <i/>
      <sz val="12"/>
      <color theme="1"/>
      <name val="Times New Roman"/>
      <family val="1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63377788628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5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20" fillId="0" borderId="0"/>
    <xf numFmtId="164" fontId="1" fillId="0" borderId="0" applyFont="0" applyFill="0" applyBorder="0" applyAlignment="0" applyProtection="0"/>
    <xf numFmtId="167" fontId="23" fillId="0" borderId="0" applyFont="0" applyFill="0" applyBorder="0" applyAlignment="0" applyProtection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2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2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4" fontId="27" fillId="0" borderId="0" applyFont="0" applyFill="0" applyBorder="0" applyAlignment="0" applyProtection="0"/>
  </cellStyleXfs>
  <cellXfs count="125">
    <xf numFmtId="0" fontId="0" fillId="0" borderId="0" xfId="0"/>
    <xf numFmtId="0" fontId="5" fillId="0" borderId="0" xfId="0" applyFont="1"/>
    <xf numFmtId="0" fontId="6" fillId="0" borderId="0" xfId="0" applyFont="1"/>
    <xf numFmtId="0" fontId="4" fillId="0" borderId="0" xfId="0" applyFont="1"/>
    <xf numFmtId="3" fontId="4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right"/>
    </xf>
    <xf numFmtId="0" fontId="11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12" fillId="0" borderId="0" xfId="0" applyFont="1"/>
    <xf numFmtId="0" fontId="5" fillId="0" borderId="0" xfId="0" applyFont="1" applyAlignment="1">
      <alignment horizontal="center"/>
    </xf>
    <xf numFmtId="3" fontId="5" fillId="0" borderId="0" xfId="0" applyNumberFormat="1" applyFont="1"/>
    <xf numFmtId="0" fontId="5" fillId="0" borderId="0" xfId="0" applyFont="1" applyAlignment="1">
      <alignment horizontal="right"/>
    </xf>
    <xf numFmtId="0" fontId="13" fillId="0" borderId="0" xfId="0" applyFont="1"/>
    <xf numFmtId="0" fontId="14" fillId="0" borderId="0" xfId="0" applyFont="1"/>
    <xf numFmtId="0" fontId="15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vertical="center" wrapText="1"/>
    </xf>
    <xf numFmtId="0" fontId="18" fillId="0" borderId="5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3" fontId="14" fillId="0" borderId="1" xfId="3" applyNumberFormat="1" applyFont="1" applyBorder="1" applyAlignment="1">
      <alignment vertical="center"/>
    </xf>
    <xf numFmtId="3" fontId="4" fillId="0" borderId="1" xfId="0" applyNumberFormat="1" applyFont="1" applyBorder="1" applyAlignment="1">
      <alignment vertical="center"/>
    </xf>
    <xf numFmtId="3" fontId="14" fillId="0" borderId="1" xfId="3" applyNumberFormat="1" applyFont="1" applyBorder="1" applyAlignment="1">
      <alignment horizontal="right" vertical="center"/>
    </xf>
    <xf numFmtId="165" fontId="14" fillId="0" borderId="1" xfId="4" applyNumberFormat="1" applyFont="1" applyFill="1" applyBorder="1" applyAlignment="1">
      <alignment horizontal="right" vertical="center"/>
    </xf>
    <xf numFmtId="166" fontId="4" fillId="0" borderId="1" xfId="4" applyNumberFormat="1" applyFont="1" applyFill="1" applyBorder="1" applyAlignment="1">
      <alignment horizontal="right" vertical="center"/>
    </xf>
    <xf numFmtId="166" fontId="14" fillId="0" borderId="1" xfId="4" applyNumberFormat="1" applyFont="1" applyFill="1" applyBorder="1" applyAlignment="1">
      <alignment vertical="center"/>
    </xf>
    <xf numFmtId="49" fontId="4" fillId="0" borderId="1" xfId="0" applyNumberFormat="1" applyFont="1" applyBorder="1" applyAlignment="1">
      <alignment vertical="center"/>
    </xf>
    <xf numFmtId="165" fontId="5" fillId="3" borderId="6" xfId="0" applyNumberFormat="1" applyFont="1" applyFill="1" applyBorder="1" applyAlignment="1">
      <alignment vertical="center"/>
    </xf>
    <xf numFmtId="165" fontId="5" fillId="3" borderId="5" xfId="0" applyNumberFormat="1" applyFont="1" applyFill="1" applyBorder="1" applyAlignment="1">
      <alignment vertical="center"/>
    </xf>
    <xf numFmtId="165" fontId="5" fillId="3" borderId="1" xfId="0" applyNumberFormat="1" applyFont="1" applyFill="1" applyBorder="1" applyAlignment="1">
      <alignment vertical="center"/>
    </xf>
    <xf numFmtId="165" fontId="5" fillId="5" borderId="1" xfId="0" applyNumberFormat="1" applyFont="1" applyFill="1" applyBorder="1" applyAlignment="1">
      <alignment vertical="center"/>
    </xf>
    <xf numFmtId="165" fontId="5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center"/>
    </xf>
    <xf numFmtId="165" fontId="5" fillId="0" borderId="0" xfId="0" applyNumberFormat="1" applyFont="1"/>
    <xf numFmtId="3" fontId="0" fillId="0" borderId="0" xfId="0" applyNumberFormat="1"/>
    <xf numFmtId="165" fontId="4" fillId="0" borderId="0" xfId="0" applyNumberFormat="1" applyFont="1"/>
    <xf numFmtId="0" fontId="21" fillId="0" borderId="0" xfId="0" applyFont="1"/>
    <xf numFmtId="0" fontId="22" fillId="0" borderId="0" xfId="0" applyFont="1"/>
    <xf numFmtId="3" fontId="21" fillId="0" borderId="0" xfId="0" applyNumberFormat="1" applyFont="1"/>
    <xf numFmtId="3" fontId="15" fillId="0" borderId="0" xfId="0" applyNumberFormat="1" applyFont="1"/>
    <xf numFmtId="0" fontId="21" fillId="0" borderId="0" xfId="0" applyFont="1" applyAlignment="1">
      <alignment horizontal="right"/>
    </xf>
    <xf numFmtId="165" fontId="21" fillId="0" borderId="0" xfId="0" applyNumberFormat="1" applyFont="1"/>
    <xf numFmtId="165" fontId="15" fillId="0" borderId="0" xfId="0" applyNumberFormat="1" applyFont="1"/>
    <xf numFmtId="165" fontId="21" fillId="0" borderId="0" xfId="0" applyNumberFormat="1" applyFont="1" applyAlignment="1">
      <alignment vertical="center"/>
    </xf>
    <xf numFmtId="3" fontId="25" fillId="0" borderId="0" xfId="5" applyNumberFormat="1" applyFont="1" applyFill="1" applyAlignment="1">
      <alignment horizontal="center" vertical="center"/>
    </xf>
    <xf numFmtId="3" fontId="25" fillId="0" borderId="0" xfId="5" applyNumberFormat="1" applyFont="1" applyFill="1" applyAlignment="1">
      <alignment vertical="center"/>
    </xf>
    <xf numFmtId="3" fontId="25" fillId="0" borderId="0" xfId="5" applyNumberFormat="1" applyFont="1" applyFill="1" applyAlignment="1">
      <alignment horizontal="right" vertical="center"/>
    </xf>
    <xf numFmtId="3" fontId="26" fillId="0" borderId="0" xfId="5" applyNumberFormat="1" applyFont="1" applyFill="1" applyAlignment="1">
      <alignment horizontal="center" vertical="center"/>
    </xf>
    <xf numFmtId="165" fontId="4" fillId="0" borderId="0" xfId="0" applyNumberFormat="1" applyFont="1" applyAlignment="1">
      <alignment vertical="center"/>
    </xf>
    <xf numFmtId="43" fontId="4" fillId="0" borderId="0" xfId="0" applyNumberFormat="1" applyFont="1"/>
    <xf numFmtId="168" fontId="4" fillId="0" borderId="0" xfId="4" applyNumberFormat="1" applyFont="1"/>
    <xf numFmtId="165" fontId="5" fillId="0" borderId="0" xfId="0" applyNumberFormat="1" applyFont="1" applyAlignment="1">
      <alignment horizontal="right"/>
    </xf>
    <xf numFmtId="0" fontId="21" fillId="0" borderId="1" xfId="0" quotePrefix="1" applyFont="1" applyBorder="1" applyAlignment="1">
      <alignment vertical="center"/>
    </xf>
    <xf numFmtId="164" fontId="14" fillId="0" borderId="1" xfId="4" applyFont="1" applyFill="1" applyBorder="1" applyAlignment="1">
      <alignment horizontal="right" vertical="center"/>
    </xf>
    <xf numFmtId="165" fontId="5" fillId="0" borderId="0" xfId="0" applyNumberFormat="1" applyFont="1" applyAlignment="1">
      <alignment vertical="center"/>
    </xf>
    <xf numFmtId="0" fontId="18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vertical="center" wrapText="1"/>
    </xf>
    <xf numFmtId="0" fontId="18" fillId="0" borderId="8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3" fontId="14" fillId="0" borderId="2" xfId="3" applyNumberFormat="1" applyFont="1" applyBorder="1" applyAlignment="1">
      <alignment vertical="center"/>
    </xf>
    <xf numFmtId="3" fontId="4" fillId="0" borderId="2" xfId="0" applyNumberFormat="1" applyFont="1" applyBorder="1" applyAlignment="1">
      <alignment vertical="center"/>
    </xf>
    <xf numFmtId="3" fontId="14" fillId="0" borderId="2" xfId="3" applyNumberFormat="1" applyFont="1" applyBorder="1" applyAlignment="1">
      <alignment horizontal="right" vertical="center"/>
    </xf>
    <xf numFmtId="164" fontId="14" fillId="0" borderId="2" xfId="4" applyFont="1" applyFill="1" applyBorder="1" applyAlignment="1">
      <alignment horizontal="right" vertical="center"/>
    </xf>
    <xf numFmtId="166" fontId="4" fillId="0" borderId="2" xfId="4" applyNumberFormat="1" applyFont="1" applyFill="1" applyBorder="1" applyAlignment="1">
      <alignment horizontal="right" vertical="center"/>
    </xf>
    <xf numFmtId="166" fontId="14" fillId="0" borderId="2" xfId="4" applyNumberFormat="1" applyFont="1" applyFill="1" applyBorder="1" applyAlignment="1">
      <alignment vertical="center"/>
    </xf>
    <xf numFmtId="0" fontId="21" fillId="0" borderId="2" xfId="0" quotePrefix="1" applyFont="1" applyBorder="1" applyAlignment="1">
      <alignment vertical="center"/>
    </xf>
    <xf numFmtId="165" fontId="5" fillId="0" borderId="1" xfId="0" applyNumberFormat="1" applyFont="1" applyBorder="1" applyAlignment="1">
      <alignment horizontal="center"/>
    </xf>
    <xf numFmtId="165" fontId="12" fillId="0" borderId="1" xfId="0" applyNumberFormat="1" applyFont="1" applyBorder="1" applyAlignment="1">
      <alignment horizontal="center"/>
    </xf>
    <xf numFmtId="165" fontId="5" fillId="0" borderId="1" xfId="0" applyNumberFormat="1" applyFont="1" applyBorder="1"/>
    <xf numFmtId="3" fontId="5" fillId="0" borderId="1" xfId="0" applyNumberFormat="1" applyFont="1" applyBorder="1"/>
    <xf numFmtId="3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right"/>
    </xf>
    <xf numFmtId="165" fontId="0" fillId="0" borderId="1" xfId="0" applyNumberFormat="1" applyBorder="1"/>
    <xf numFmtId="165" fontId="4" fillId="0" borderId="1" xfId="0" applyNumberFormat="1" applyFont="1" applyBorder="1"/>
    <xf numFmtId="0" fontId="4" fillId="0" borderId="1" xfId="0" applyFont="1" applyBorder="1"/>
    <xf numFmtId="165" fontId="5" fillId="5" borderId="1" xfId="0" applyNumberFormat="1" applyFont="1" applyFill="1" applyBorder="1" applyAlignment="1">
      <alignment horizontal="center"/>
    </xf>
    <xf numFmtId="165" fontId="12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/>
    <xf numFmtId="43" fontId="14" fillId="0" borderId="1" xfId="3" applyNumberFormat="1" applyFont="1" applyBorder="1" applyAlignment="1">
      <alignment vertical="center"/>
    </xf>
    <xf numFmtId="3" fontId="14" fillId="0" borderId="2" xfId="4" applyNumberFormat="1" applyFont="1" applyFill="1" applyBorder="1" applyAlignment="1">
      <alignment vertical="center"/>
    </xf>
    <xf numFmtId="3" fontId="24" fillId="0" borderId="0" xfId="5" applyNumberFormat="1" applyFont="1" applyFill="1" applyAlignment="1">
      <alignment vertical="center"/>
    </xf>
    <xf numFmtId="0" fontId="15" fillId="0" borderId="0" xfId="0" applyFont="1" applyAlignment="1">
      <alignment horizontal="center"/>
    </xf>
    <xf numFmtId="3" fontId="15" fillId="0" borderId="0" xfId="0" applyNumberFormat="1" applyFont="1" applyAlignment="1">
      <alignment horizontal="center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/>
    </xf>
    <xf numFmtId="3" fontId="15" fillId="4" borderId="2" xfId="0" applyNumberFormat="1" applyFont="1" applyFill="1" applyBorder="1" applyAlignment="1">
      <alignment horizontal="center" vertical="center" wrapText="1"/>
    </xf>
    <xf numFmtId="3" fontId="15" fillId="4" borderId="3" xfId="0" applyNumberFormat="1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 wrapText="1"/>
    </xf>
    <xf numFmtId="165" fontId="5" fillId="3" borderId="4" xfId="0" applyNumberFormat="1" applyFont="1" applyFill="1" applyBorder="1" applyAlignment="1">
      <alignment horizontal="left" vertical="center"/>
    </xf>
    <xf numFmtId="165" fontId="5" fillId="3" borderId="6" xfId="0" applyNumberFormat="1" applyFont="1" applyFill="1" applyBorder="1" applyAlignment="1">
      <alignment horizontal="left" vertical="center"/>
    </xf>
    <xf numFmtId="0" fontId="17" fillId="4" borderId="2" xfId="0" applyFont="1" applyFill="1" applyBorder="1" applyAlignment="1">
      <alignment horizontal="center" vertical="center" wrapText="1"/>
    </xf>
    <xf numFmtId="0" fontId="17" fillId="4" borderId="3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 wrapText="1"/>
    </xf>
    <xf numFmtId="0" fontId="15" fillId="4" borderId="5" xfId="0" applyFont="1" applyFill="1" applyBorder="1" applyAlignment="1">
      <alignment horizontal="center" vertical="center" wrapText="1"/>
    </xf>
    <xf numFmtId="0" fontId="17" fillId="4" borderId="3" xfId="0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3" fontId="25" fillId="0" borderId="0" xfId="5" applyNumberFormat="1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5" fillId="4" borderId="7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</cellXfs>
  <cellStyles count="25">
    <cellStyle name="Comma [0] 2" xfId="11" xr:uid="{C8FA486F-6811-4C43-BAD3-4D636662A213}"/>
    <cellStyle name="Comma [0] 2 2" xfId="20" xr:uid="{B2205A2B-55CA-4BDD-88B4-7C9C8BE2B40A}"/>
    <cellStyle name="Comma 2" xfId="4" xr:uid="{21F37CFA-E56C-4B0B-916A-564B0C4B4126}"/>
    <cellStyle name="Comma 2 2" xfId="12" xr:uid="{A1347DFF-E638-4470-AC29-6D24095346CF}"/>
    <cellStyle name="Comma 2 2 2" xfId="21" xr:uid="{7A04E217-4CFF-4276-B8FA-3078FFDDFB77}"/>
    <cellStyle name="Comma 2 4" xfId="5" xr:uid="{65CC9C5D-49D2-489E-8C4A-1EC7F1EDC04B}"/>
    <cellStyle name="Comma 3" xfId="10" xr:uid="{9F9ACE33-96FE-41C0-A22F-1F00A2B9EDF1}"/>
    <cellStyle name="Comma 3 2" xfId="19" xr:uid="{E96AA3DD-BB09-4591-865A-713879E293D0}"/>
    <cellStyle name="Comma 4" xfId="14" xr:uid="{00F85154-8CC3-4B11-80AF-76714FAB84B0}"/>
    <cellStyle name="Comma 4 2" xfId="23" xr:uid="{FD3B55E9-B036-4208-98F4-BA084B861DEE}"/>
    <cellStyle name="Comma 5" xfId="6" xr:uid="{C32E82D7-B78E-4398-A554-4BB1A5AA8C7D}"/>
    <cellStyle name="Comma 5 2" xfId="16" xr:uid="{99B64630-64BA-4717-B3BD-D722457DCD48}"/>
    <cellStyle name="Currency [0] 2" xfId="9" xr:uid="{82EED162-9152-4D75-83FF-E306F5F68374}"/>
    <cellStyle name="Currency [0] 2 2" xfId="18" xr:uid="{D3F94348-93DA-4459-8248-BB917B2177A2}"/>
    <cellStyle name="Currency 2" xfId="8" xr:uid="{9319C880-26A7-4CA2-8648-5E415C862599}"/>
    <cellStyle name="Currency 2 2" xfId="17" xr:uid="{5B637E9B-47D1-406C-BA0E-06498A76A1D5}"/>
    <cellStyle name="Currency 3" xfId="13" xr:uid="{394FB8D4-5CA0-48B9-8838-1881AE772E41}"/>
    <cellStyle name="Currency 3 2" xfId="22" xr:uid="{D1CBF096-E4B7-4713-8D5D-C93E3EEB2C85}"/>
    <cellStyle name="Currency 4" xfId="15" xr:uid="{B84CEC2A-81A0-4725-B338-AD1F967D782C}"/>
    <cellStyle name="Currency 4 2" xfId="24" xr:uid="{9808FDFC-CD35-4AB9-9954-A5E059BAB1E3}"/>
    <cellStyle name="Normal" xfId="0" builtinId="0"/>
    <cellStyle name="Normal 2" xfId="1" xr:uid="{00000000-0005-0000-0000-000004000000}"/>
    <cellStyle name="Normal_Mau 01aTBH va 3aTBH 1643 3" xfId="3" xr:uid="{8C472605-C9F6-4CFB-A6E2-063A5B74105E}"/>
    <cellStyle name="Percent 2" xfId="2" xr:uid="{00000000-0005-0000-0000-000005000000}"/>
    <cellStyle name="Percent 3" xfId="7" xr:uid="{21F95C1F-9277-4605-AB07-7E29AF791091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B2B2B2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HAM%20CONG%20NV%202022\HOP%20DONG%20LD\CHUAN\B&#7842;NG%20L&#431;&#416;NG%20+%20CH&#7844;M%20C&#212;NG%20N&#258;M%202023\BANG%20LUONG%20THUE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ẢNG LƯƠNG T04.2022"/>
      <sheetName val="BẢNG LƯƠNG T05.2022"/>
      <sheetName val="BẢNG LƯƠNG T06.2022"/>
      <sheetName val="BẢNG TÍNH TN CHỊU THUẾ Q2.2022"/>
      <sheetName val="Tờ khai Thuế TNCN Q2.2022"/>
      <sheetName val="BẢNG LƯƠNG T07.2022"/>
      <sheetName val="BẢNG LƯƠNG T08.2022"/>
      <sheetName val="BẢNG LƯƠNG T09.2022"/>
      <sheetName val="BẢNG TÍNH TN CHỊU THUẾ Q3.2022"/>
      <sheetName val="Tờ khai Thuế TNCN Q3.2022"/>
      <sheetName val="BẢNG LƯƠNG T10.2022"/>
      <sheetName val="BẢNG LƯƠNG T11.2022"/>
      <sheetName val="PHIẾU LƯƠNG"/>
      <sheetName val="BẢNG LƯƠNG T12.2022"/>
      <sheetName val="Thưởng T13"/>
      <sheetName val="BẢNG TÍNH TN CHỊU THUẾ Q4.2022"/>
      <sheetName val="Tờ khai Thuế TNCN Q4.2022"/>
      <sheetName val="BẢNG LƯƠNG T1.2023"/>
      <sheetName val="BẢNG LƯƠNG T2.2023"/>
      <sheetName val="BẢNG LƯƠNG T3.2023"/>
      <sheetName val="BẢNG LƯƠNG T4.2023"/>
      <sheetName val="LƯƠNG T04_NB"/>
      <sheetName val="BẢNG TÍNH TN CHỊU THUẾ Q1.2023"/>
      <sheetName val="Tờ khai Thuế TNCN Q1.2023"/>
      <sheetName val="DMN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0">
          <cell r="A10" t="str">
            <v>STT</v>
          </cell>
          <cell r="B10" t="str">
            <v>Họ và tên</v>
          </cell>
          <cell r="C10" t="str">
            <v>Chức vụ</v>
          </cell>
          <cell r="D10" t="str">
            <v>Phân loại</v>
          </cell>
          <cell r="E10" t="str">
            <v>Ngày công  tháng chuẩn</v>
          </cell>
          <cell r="F10" t="str">
            <v>Lương cơ bản</v>
          </cell>
          <cell r="G10" t="str">
            <v>Lương đóng  BHXH</v>
          </cell>
          <cell r="H10" t="str">
            <v>Các khoản trợ cấp</v>
          </cell>
          <cell r="N10" t="str">
            <v>Tổng trợ cấp</v>
          </cell>
          <cell r="O10" t="str">
            <v>Thưởng hiệu quả công việc (KPI)</v>
          </cell>
          <cell r="P10" t="str">
            <v>Ngày công thực tế</v>
          </cell>
          <cell r="Q10" t="str">
            <v>Tổng thu nhập</v>
          </cell>
          <cell r="R10" t="str">
            <v>Tổng các khoản miễn thuế TNCN</v>
          </cell>
          <cell r="T10" t="str">
            <v>Thu nhập chịu thuế</v>
          </cell>
          <cell r="U10" t="str">
            <v>Các khoản giảm trừ TNCN</v>
          </cell>
          <cell r="Y10" t="str">
            <v>Thu nhập tính thuế</v>
          </cell>
          <cell r="Z10" t="str">
            <v>Thuế TNCN</v>
          </cell>
          <cell r="AA10" t="str">
            <v>Thực lãnh</v>
          </cell>
        </row>
        <row r="11">
          <cell r="H11" t="str">
            <v>Trang phục</v>
          </cell>
          <cell r="I11" t="str">
            <v>Điện thoại</v>
          </cell>
          <cell r="J11" t="str">
            <v>Xăng xe</v>
          </cell>
          <cell r="K11" t="str">
            <v>Ăn trưa</v>
          </cell>
          <cell r="L11" t="str">
            <v>Phụ cấp chuyên cần</v>
          </cell>
          <cell r="M11" t="str">
            <v>Phụ cấp trách nhiệm</v>
          </cell>
          <cell r="R11" t="str">
            <v>Trang phục</v>
          </cell>
          <cell r="S11" t="str">
            <v>Ăn trưa</v>
          </cell>
          <cell r="U11" t="str">
            <v>Bản thân</v>
          </cell>
          <cell r="V11" t="str">
            <v>Số NPT</v>
          </cell>
          <cell r="W11" t="str">
            <v>Người phụ thuộc</v>
          </cell>
          <cell r="X11" t="str">
            <v>BHXH</v>
          </cell>
        </row>
        <row r="12">
          <cell r="A12" t="str">
            <v>BAN GIÁM ĐỐC</v>
          </cell>
          <cell r="F12">
            <v>4200000</v>
          </cell>
          <cell r="G12">
            <v>4400000</v>
          </cell>
          <cell r="H12">
            <v>400000</v>
          </cell>
          <cell r="I12">
            <v>1000000</v>
          </cell>
          <cell r="J12">
            <v>1000000</v>
          </cell>
          <cell r="K12">
            <v>730000</v>
          </cell>
          <cell r="L12">
            <v>500000</v>
          </cell>
          <cell r="M12">
            <v>200000</v>
          </cell>
          <cell r="N12">
            <v>3830000</v>
          </cell>
          <cell r="O12">
            <v>12432000</v>
          </cell>
          <cell r="Q12">
            <v>20462000</v>
          </cell>
          <cell r="R12">
            <v>400000</v>
          </cell>
          <cell r="S12">
            <v>730000</v>
          </cell>
          <cell r="T12">
            <v>19332000</v>
          </cell>
          <cell r="U12">
            <v>11000000</v>
          </cell>
          <cell r="V12">
            <v>2</v>
          </cell>
          <cell r="W12">
            <v>8800000</v>
          </cell>
          <cell r="X12">
            <v>462000</v>
          </cell>
          <cell r="Y12">
            <v>0</v>
          </cell>
          <cell r="Z12">
            <v>0</v>
          </cell>
          <cell r="AA12">
            <v>20000000</v>
          </cell>
        </row>
        <row r="13">
          <cell r="A13">
            <v>1</v>
          </cell>
          <cell r="B13" t="str">
            <v>Lê Văn Hiến</v>
          </cell>
          <cell r="C13" t="str">
            <v>GĐDA</v>
          </cell>
          <cell r="D13" t="str">
            <v>HĐ 1 năm</v>
          </cell>
          <cell r="E13">
            <v>23.5</v>
          </cell>
          <cell r="F13">
            <v>4200000</v>
          </cell>
          <cell r="G13">
            <v>4400000</v>
          </cell>
          <cell r="H13">
            <v>400000</v>
          </cell>
          <cell r="I13">
            <v>1000000</v>
          </cell>
          <cell r="J13">
            <v>1000000</v>
          </cell>
          <cell r="K13">
            <v>730000</v>
          </cell>
          <cell r="L13">
            <v>500000</v>
          </cell>
          <cell r="M13">
            <v>200000</v>
          </cell>
          <cell r="N13">
            <v>3830000</v>
          </cell>
          <cell r="O13">
            <v>12432000</v>
          </cell>
          <cell r="P13">
            <v>23.5</v>
          </cell>
          <cell r="Q13">
            <v>20462000</v>
          </cell>
          <cell r="R13">
            <v>400000</v>
          </cell>
          <cell r="S13">
            <v>730000</v>
          </cell>
          <cell r="T13">
            <v>19332000</v>
          </cell>
          <cell r="U13">
            <v>11000000</v>
          </cell>
          <cell r="V13">
            <v>2</v>
          </cell>
          <cell r="W13">
            <v>8800000</v>
          </cell>
          <cell r="X13">
            <v>462000</v>
          </cell>
          <cell r="Y13">
            <v>0</v>
          </cell>
          <cell r="Z13">
            <v>0</v>
          </cell>
          <cell r="AA13">
            <v>20000000</v>
          </cell>
        </row>
        <row r="14">
          <cell r="A14" t="str">
            <v>VĂN PHÒNG</v>
          </cell>
          <cell r="F14">
            <v>18330000</v>
          </cell>
          <cell r="G14">
            <v>18720000</v>
          </cell>
          <cell r="H14">
            <v>2000000</v>
          </cell>
          <cell r="I14">
            <v>2500000</v>
          </cell>
          <cell r="J14">
            <v>4280000</v>
          </cell>
          <cell r="K14">
            <v>3190000</v>
          </cell>
          <cell r="L14">
            <v>2500000</v>
          </cell>
          <cell r="M14">
            <v>0</v>
          </cell>
          <cell r="N14">
            <v>14470000</v>
          </cell>
          <cell r="O14">
            <v>16872944</v>
          </cell>
          <cell r="Q14">
            <v>48289965.319148935</v>
          </cell>
          <cell r="R14">
            <v>2000000</v>
          </cell>
          <cell r="S14">
            <v>3190000</v>
          </cell>
          <cell r="T14">
            <v>43099965.319148935</v>
          </cell>
          <cell r="U14">
            <v>33000000</v>
          </cell>
          <cell r="V14">
            <v>1</v>
          </cell>
          <cell r="W14">
            <v>4400000</v>
          </cell>
          <cell r="X14">
            <v>1228500</v>
          </cell>
          <cell r="Y14">
            <v>0</v>
          </cell>
          <cell r="Z14">
            <v>1306146.5319148938</v>
          </cell>
          <cell r="AA14">
            <v>45755318.787234038</v>
          </cell>
        </row>
        <row r="15">
          <cell r="A15">
            <v>2</v>
          </cell>
          <cell r="B15" t="str">
            <v>Lê Vũ</v>
          </cell>
          <cell r="C15" t="str">
            <v>Kỹ thuật</v>
          </cell>
          <cell r="D15" t="str">
            <v>HĐ 1 năm</v>
          </cell>
          <cell r="E15">
            <v>23.5</v>
          </cell>
          <cell r="F15">
            <v>3900000</v>
          </cell>
          <cell r="G15">
            <v>3900000</v>
          </cell>
          <cell r="H15">
            <v>400000</v>
          </cell>
          <cell r="I15">
            <v>700000</v>
          </cell>
          <cell r="J15">
            <v>1000000</v>
          </cell>
          <cell r="K15">
            <v>730000</v>
          </cell>
          <cell r="L15">
            <v>500000</v>
          </cell>
          <cell r="N15">
            <v>3330000</v>
          </cell>
          <cell r="O15">
            <v>8179500</v>
          </cell>
          <cell r="P15">
            <v>23.5</v>
          </cell>
          <cell r="Q15">
            <v>15409500</v>
          </cell>
          <cell r="R15">
            <v>400000</v>
          </cell>
          <cell r="S15">
            <v>730000</v>
          </cell>
          <cell r="T15">
            <v>14279500</v>
          </cell>
          <cell r="U15">
            <v>11000000</v>
          </cell>
          <cell r="V15">
            <v>1</v>
          </cell>
          <cell r="W15">
            <v>4400000</v>
          </cell>
          <cell r="X15">
            <v>409500</v>
          </cell>
          <cell r="Y15">
            <v>0</v>
          </cell>
          <cell r="Z15">
            <v>0</v>
          </cell>
          <cell r="AA15">
            <v>15000000</v>
          </cell>
        </row>
        <row r="16">
          <cell r="A16">
            <v>3</v>
          </cell>
          <cell r="B16" t="str">
            <v>Ngô Thị Huyền Trâm</v>
          </cell>
          <cell r="C16" t="str">
            <v>Kế toán</v>
          </cell>
          <cell r="D16" t="str">
            <v>HĐ 1 năm</v>
          </cell>
          <cell r="E16">
            <v>23.5</v>
          </cell>
          <cell r="F16">
            <v>3900000</v>
          </cell>
          <cell r="G16">
            <v>3900000</v>
          </cell>
          <cell r="H16">
            <v>400000</v>
          </cell>
          <cell r="I16">
            <v>500000</v>
          </cell>
          <cell r="J16">
            <v>1000000</v>
          </cell>
          <cell r="K16">
            <v>730000</v>
          </cell>
          <cell r="L16">
            <v>500000</v>
          </cell>
          <cell r="N16">
            <v>3130000</v>
          </cell>
          <cell r="O16">
            <v>2379500</v>
          </cell>
          <cell r="P16">
            <v>23.5</v>
          </cell>
          <cell r="Q16">
            <v>9409500</v>
          </cell>
          <cell r="R16">
            <v>400000</v>
          </cell>
          <cell r="S16">
            <v>730000</v>
          </cell>
          <cell r="T16">
            <v>8279500</v>
          </cell>
          <cell r="U16">
            <v>11000000</v>
          </cell>
          <cell r="X16">
            <v>409500</v>
          </cell>
          <cell r="Y16">
            <v>0</v>
          </cell>
          <cell r="Z16">
            <v>0</v>
          </cell>
          <cell r="AA16">
            <v>9000000</v>
          </cell>
        </row>
        <row r="17">
          <cell r="A17">
            <v>4</v>
          </cell>
          <cell r="B17" t="str">
            <v>Mang Cao Tùng</v>
          </cell>
          <cell r="C17" t="str">
            <v>Kỹ thuật</v>
          </cell>
          <cell r="D17" t="str">
            <v>HĐ 1 năm</v>
          </cell>
          <cell r="E17">
            <v>23.5</v>
          </cell>
          <cell r="F17">
            <v>3900000</v>
          </cell>
          <cell r="G17">
            <v>3900000</v>
          </cell>
          <cell r="H17">
            <v>400000</v>
          </cell>
          <cell r="I17">
            <v>500000</v>
          </cell>
          <cell r="J17">
            <v>1000000</v>
          </cell>
          <cell r="K17">
            <v>730000</v>
          </cell>
          <cell r="L17">
            <v>500000</v>
          </cell>
          <cell r="N17">
            <v>3130000</v>
          </cell>
          <cell r="O17">
            <v>3379500</v>
          </cell>
          <cell r="P17">
            <v>23.5</v>
          </cell>
          <cell r="Q17">
            <v>10409500</v>
          </cell>
          <cell r="R17">
            <v>400000</v>
          </cell>
          <cell r="S17">
            <v>730000</v>
          </cell>
          <cell r="T17">
            <v>9279500</v>
          </cell>
          <cell r="U17">
            <v>11000000</v>
          </cell>
          <cell r="X17">
            <v>409500</v>
          </cell>
          <cell r="Y17">
            <v>0</v>
          </cell>
          <cell r="Z17">
            <v>0</v>
          </cell>
          <cell r="AA17">
            <v>10000000</v>
          </cell>
        </row>
        <row r="18">
          <cell r="A18">
            <v>5</v>
          </cell>
          <cell r="B18" t="str">
            <v>Nguyễn Hoài Nam</v>
          </cell>
          <cell r="C18" t="str">
            <v>Kỹ thuật</v>
          </cell>
          <cell r="D18" t="str">
            <v>Thử việc</v>
          </cell>
          <cell r="E18">
            <v>23.5</v>
          </cell>
          <cell r="F18">
            <v>3315000</v>
          </cell>
          <cell r="G18">
            <v>3510000</v>
          </cell>
          <cell r="H18">
            <v>400000</v>
          </cell>
          <cell r="I18">
            <v>400000</v>
          </cell>
          <cell r="J18">
            <v>640000</v>
          </cell>
          <cell r="K18">
            <v>500000</v>
          </cell>
          <cell r="L18">
            <v>500000</v>
          </cell>
          <cell r="N18">
            <v>2440000</v>
          </cell>
          <cell r="O18">
            <v>1467222</v>
          </cell>
          <cell r="P18">
            <v>23.5</v>
          </cell>
          <cell r="Q18">
            <v>7222222</v>
          </cell>
          <cell r="R18">
            <v>400000</v>
          </cell>
          <cell r="S18">
            <v>500000</v>
          </cell>
          <cell r="T18">
            <v>6322222</v>
          </cell>
          <cell r="Z18">
            <v>722222.20000000007</v>
          </cell>
          <cell r="AA18">
            <v>6499999.7999999998</v>
          </cell>
        </row>
        <row r="19">
          <cell r="A19">
            <v>6</v>
          </cell>
          <cell r="B19" t="str">
            <v>Võ Văn Hoàng</v>
          </cell>
          <cell r="C19" t="str">
            <v>Kỹ thuật</v>
          </cell>
          <cell r="D19" t="str">
            <v>Thử việc</v>
          </cell>
          <cell r="E19">
            <v>23.5</v>
          </cell>
          <cell r="F19">
            <v>3315000</v>
          </cell>
          <cell r="G19">
            <v>3510000</v>
          </cell>
          <cell r="H19">
            <v>400000</v>
          </cell>
          <cell r="I19">
            <v>400000</v>
          </cell>
          <cell r="J19">
            <v>640000</v>
          </cell>
          <cell r="K19">
            <v>500000</v>
          </cell>
          <cell r="L19">
            <v>500000</v>
          </cell>
          <cell r="N19">
            <v>2440000</v>
          </cell>
          <cell r="O19">
            <v>1467222</v>
          </cell>
          <cell r="P19">
            <v>19</v>
          </cell>
          <cell r="Q19">
            <v>5839243.3191489363</v>
          </cell>
          <cell r="R19">
            <v>400000</v>
          </cell>
          <cell r="S19">
            <v>500000</v>
          </cell>
          <cell r="T19">
            <v>4939243.3191489363</v>
          </cell>
          <cell r="Z19">
            <v>583924.3319148937</v>
          </cell>
          <cell r="AA19">
            <v>5255318.987234043</v>
          </cell>
        </row>
        <row r="20">
          <cell r="A20" t="str">
            <v>TỔNG:</v>
          </cell>
          <cell r="F20">
            <v>22530000</v>
          </cell>
          <cell r="G20">
            <v>23120000</v>
          </cell>
          <cell r="H20">
            <v>2400000</v>
          </cell>
          <cell r="I20">
            <v>3500000</v>
          </cell>
          <cell r="J20">
            <v>5280000</v>
          </cell>
          <cell r="K20">
            <v>3920000</v>
          </cell>
          <cell r="L20">
            <v>3000000</v>
          </cell>
          <cell r="M20">
            <v>200000</v>
          </cell>
          <cell r="N20">
            <v>18300000</v>
          </cell>
          <cell r="O20">
            <v>29304944</v>
          </cell>
          <cell r="P20">
            <v>0</v>
          </cell>
          <cell r="Q20">
            <v>68751965.319148928</v>
          </cell>
          <cell r="R20">
            <v>2400000</v>
          </cell>
          <cell r="S20">
            <v>3920000</v>
          </cell>
          <cell r="T20">
            <v>62431965.319148935</v>
          </cell>
          <cell r="U20">
            <v>44000000</v>
          </cell>
          <cell r="V20">
            <v>3</v>
          </cell>
          <cell r="W20">
            <v>13200000</v>
          </cell>
          <cell r="X20">
            <v>1690500</v>
          </cell>
          <cell r="Y20">
            <v>0</v>
          </cell>
          <cell r="Z20">
            <v>1306146.5319148938</v>
          </cell>
        </row>
        <row r="25">
          <cell r="A25" t="str">
            <v>STT</v>
          </cell>
          <cell r="B25" t="str">
            <v>Họ và tên</v>
          </cell>
          <cell r="C25" t="str">
            <v>Chức vụ</v>
          </cell>
          <cell r="D25" t="str">
            <v>Lương đóng BHXH</v>
          </cell>
          <cell r="E25" t="str">
            <v>Nhân viên đóng</v>
          </cell>
          <cell r="I25" t="str">
            <v>Công ty đóng</v>
          </cell>
          <cell r="M25" t="str">
            <v>Tổng cộng</v>
          </cell>
        </row>
        <row r="26">
          <cell r="E26" t="str">
            <v>BHXH 8%</v>
          </cell>
          <cell r="F26" t="str">
            <v>BHYT 1.5%</v>
          </cell>
          <cell r="G26" t="str">
            <v>BHTN 1%</v>
          </cell>
          <cell r="H26" t="str">
            <v>Tổng</v>
          </cell>
          <cell r="I26" t="str">
            <v>BHXH 17.5%</v>
          </cell>
          <cell r="J26" t="str">
            <v>BHYT 3%</v>
          </cell>
          <cell r="K26" t="str">
            <v>BHTN 1%</v>
          </cell>
          <cell r="L26" t="str">
            <v>Tổng</v>
          </cell>
        </row>
        <row r="27">
          <cell r="A27" t="str">
            <v>BAN GIÁM ĐỐC</v>
          </cell>
          <cell r="D27">
            <v>4400000</v>
          </cell>
          <cell r="E27">
            <v>352000</v>
          </cell>
          <cell r="F27">
            <v>66000</v>
          </cell>
          <cell r="G27">
            <v>44000</v>
          </cell>
          <cell r="H27">
            <v>462000</v>
          </cell>
          <cell r="I27">
            <v>770000</v>
          </cell>
          <cell r="J27">
            <v>132000</v>
          </cell>
          <cell r="K27">
            <v>44000</v>
          </cell>
          <cell r="L27">
            <v>946000</v>
          </cell>
          <cell r="M27">
            <v>1408000</v>
          </cell>
        </row>
        <row r="28">
          <cell r="A28">
            <v>1</v>
          </cell>
          <cell r="B28" t="str">
            <v>Lê Văn Hiến</v>
          </cell>
          <cell r="C28" t="str">
            <v>GĐDA</v>
          </cell>
          <cell r="D28">
            <v>4400000</v>
          </cell>
          <cell r="E28">
            <v>352000</v>
          </cell>
          <cell r="F28">
            <v>66000</v>
          </cell>
          <cell r="G28">
            <v>44000</v>
          </cell>
          <cell r="H28">
            <v>462000</v>
          </cell>
          <cell r="I28">
            <v>770000</v>
          </cell>
          <cell r="J28">
            <v>132000</v>
          </cell>
          <cell r="K28">
            <v>44000</v>
          </cell>
          <cell r="L28">
            <v>946000</v>
          </cell>
        </row>
        <row r="29">
          <cell r="A29" t="str">
            <v>VĂN PHÒNG</v>
          </cell>
          <cell r="D29">
            <v>11700000</v>
          </cell>
          <cell r="E29">
            <v>936000</v>
          </cell>
          <cell r="F29">
            <v>175500</v>
          </cell>
          <cell r="G29">
            <v>117000</v>
          </cell>
          <cell r="H29">
            <v>1228500</v>
          </cell>
          <cell r="I29">
            <v>2047500</v>
          </cell>
          <cell r="J29">
            <v>351000</v>
          </cell>
          <cell r="K29">
            <v>117000</v>
          </cell>
          <cell r="L29">
            <v>2515500</v>
          </cell>
          <cell r="M29">
            <v>3744000</v>
          </cell>
        </row>
        <row r="30">
          <cell r="A30">
            <v>2</v>
          </cell>
          <cell r="B30" t="str">
            <v>Lê Vũ</v>
          </cell>
          <cell r="C30" t="str">
            <v>Kỹ thuật</v>
          </cell>
          <cell r="D30">
            <v>3900000</v>
          </cell>
          <cell r="E30">
            <v>312000</v>
          </cell>
          <cell r="F30">
            <v>58500</v>
          </cell>
          <cell r="G30">
            <v>39000</v>
          </cell>
          <cell r="H30">
            <v>409500</v>
          </cell>
          <cell r="I30">
            <v>682500</v>
          </cell>
          <cell r="J30">
            <v>117000</v>
          </cell>
          <cell r="K30">
            <v>39000</v>
          </cell>
          <cell r="L30">
            <v>838500</v>
          </cell>
        </row>
        <row r="31">
          <cell r="A31">
            <v>3</v>
          </cell>
          <cell r="B31" t="str">
            <v>Ngô Thị Huyền Trâm</v>
          </cell>
          <cell r="C31" t="str">
            <v>Kế toán</v>
          </cell>
          <cell r="D31">
            <v>3900000</v>
          </cell>
          <cell r="E31">
            <v>312000</v>
          </cell>
          <cell r="F31">
            <v>58500</v>
          </cell>
          <cell r="G31">
            <v>39000</v>
          </cell>
          <cell r="H31">
            <v>409500</v>
          </cell>
          <cell r="I31">
            <v>682500</v>
          </cell>
          <cell r="J31">
            <v>117000</v>
          </cell>
          <cell r="K31">
            <v>39000</v>
          </cell>
          <cell r="L31">
            <v>838500</v>
          </cell>
        </row>
        <row r="32">
          <cell r="A32">
            <v>4</v>
          </cell>
          <cell r="B32" t="str">
            <v>Mang Cao Tùng</v>
          </cell>
          <cell r="C32" t="str">
            <v>Kỹ thuật</v>
          </cell>
          <cell r="D32">
            <v>3900000</v>
          </cell>
          <cell r="E32">
            <v>312000</v>
          </cell>
          <cell r="F32">
            <v>58500</v>
          </cell>
          <cell r="G32">
            <v>39000</v>
          </cell>
          <cell r="H32">
            <v>409500</v>
          </cell>
          <cell r="I32">
            <v>682500</v>
          </cell>
          <cell r="J32">
            <v>117000</v>
          </cell>
          <cell r="K32">
            <v>39000</v>
          </cell>
          <cell r="L32">
            <v>838500</v>
          </cell>
        </row>
        <row r="33">
          <cell r="A33" t="str">
            <v>TỔNG:</v>
          </cell>
          <cell r="D33">
            <v>16100000</v>
          </cell>
          <cell r="E33">
            <v>1288000</v>
          </cell>
          <cell r="F33">
            <v>241500</v>
          </cell>
          <cell r="G33">
            <v>161000</v>
          </cell>
          <cell r="H33">
            <v>1690500</v>
          </cell>
          <cell r="I33">
            <v>2817500</v>
          </cell>
          <cell r="J33">
            <v>483000</v>
          </cell>
          <cell r="K33">
            <v>161000</v>
          </cell>
          <cell r="L33">
            <v>3461500</v>
          </cell>
          <cell r="M33">
            <v>5152000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1">
          <cell r="B11" t="str">
            <v>Trần Phúc Yên</v>
          </cell>
        </row>
      </sheetData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853F3-2F78-4A2F-91BE-FB736F73E2F2}">
  <sheetPr>
    <tabColor rgb="FFFF0000"/>
  </sheetPr>
  <dimension ref="A1:AM29"/>
  <sheetViews>
    <sheetView tabSelected="1" zoomScaleNormal="100" zoomScaleSheetLayoutView="100" workbookViewId="0">
      <pane xSplit="3" ySplit="10" topLeftCell="D11" activePane="bottomRight" state="frozen"/>
      <selection pane="topRight" activeCell="C1" sqref="C1"/>
      <selection pane="bottomLeft" activeCell="A12" sqref="A12"/>
      <selection pane="bottomRight" activeCell="J25" sqref="J25"/>
    </sheetView>
  </sheetViews>
  <sheetFormatPr defaultRowHeight="15" x14ac:dyDescent="0.25"/>
  <cols>
    <col min="1" max="1" width="6.42578125" style="3" customWidth="1"/>
    <col min="2" max="2" width="18.42578125" style="3" customWidth="1"/>
    <col min="3" max="3" width="23.7109375" style="2" bestFit="1" customWidth="1"/>
    <col min="4" max="4" width="21" style="3" customWidth="1"/>
    <col min="5" max="5" width="8.85546875" style="3" hidden="1" customWidth="1"/>
    <col min="6" max="6" width="11.140625" style="3" hidden="1" customWidth="1"/>
    <col min="7" max="7" width="16.5703125" style="3" customWidth="1"/>
    <col min="8" max="8" width="17.42578125" style="3" hidden="1" customWidth="1"/>
    <col min="9" max="9" width="15.42578125" style="3" hidden="1" customWidth="1"/>
    <col min="10" max="10" width="18.140625" style="3" customWidth="1"/>
    <col min="11" max="11" width="14.7109375" style="3" hidden="1" customWidth="1"/>
    <col min="12" max="12" width="16.5703125" style="3" hidden="1" customWidth="1"/>
    <col min="13" max="13" width="14.140625" style="3" hidden="1" customWidth="1"/>
    <col min="14" max="14" width="16.42578125" style="3" customWidth="1"/>
    <col min="15" max="15" width="16.42578125" style="3" hidden="1" customWidth="1"/>
    <col min="16" max="16" width="15" style="3" customWidth="1"/>
    <col min="17" max="17" width="16" style="3" customWidth="1"/>
    <col min="18" max="18" width="16.85546875" style="3" customWidth="1"/>
    <col min="19" max="19" width="8.5703125" style="3" customWidth="1"/>
    <col min="20" max="20" width="11.140625" style="4" hidden="1" customWidth="1"/>
    <col min="21" max="21" width="15.28515625" style="3" customWidth="1"/>
    <col min="22" max="22" width="15.42578125" style="3" customWidth="1"/>
    <col min="23" max="23" width="11.7109375" style="3" hidden="1" customWidth="1"/>
    <col min="24" max="24" width="14.140625" style="3" hidden="1" customWidth="1"/>
    <col min="25" max="25" width="10.140625" style="3" hidden="1" customWidth="1"/>
    <col min="26" max="26" width="15" style="3" hidden="1" customWidth="1"/>
    <col min="27" max="27" width="5.28515625" style="5" hidden="1" customWidth="1"/>
    <col min="28" max="28" width="14.5703125" style="3" hidden="1" customWidth="1"/>
    <col min="29" max="29" width="19.85546875" style="3" customWidth="1"/>
    <col min="30" max="30" width="14.7109375" style="3" hidden="1" customWidth="1"/>
    <col min="31" max="32" width="12.42578125" style="3" customWidth="1"/>
    <col min="33" max="33" width="12.42578125" style="3" hidden="1" customWidth="1"/>
    <col min="34" max="34" width="17.7109375" style="3" customWidth="1"/>
    <col min="35" max="35" width="16.85546875" style="3" customWidth="1"/>
    <col min="36" max="36" width="13.85546875" style="3" customWidth="1"/>
    <col min="37" max="37" width="7.85546875" style="3" hidden="1" customWidth="1"/>
    <col min="38" max="38" width="0" style="3" hidden="1" customWidth="1"/>
    <col min="39" max="39" width="40.7109375" style="6" customWidth="1"/>
    <col min="40" max="16384" width="9.140625" style="3"/>
  </cols>
  <sheetData>
    <row r="1" spans="1:39" x14ac:dyDescent="0.25">
      <c r="A1" s="1"/>
      <c r="B1" s="1"/>
    </row>
    <row r="2" spans="1:39" x14ac:dyDescent="0.25">
      <c r="A2" s="1" t="s">
        <v>1</v>
      </c>
      <c r="B2" s="1"/>
    </row>
    <row r="3" spans="1:39" x14ac:dyDescent="0.25">
      <c r="A3" s="1" t="s">
        <v>2</v>
      </c>
      <c r="B3" s="1"/>
      <c r="AC3" s="7"/>
    </row>
    <row r="4" spans="1:39" x14ac:dyDescent="0.25">
      <c r="A4" s="1" t="s">
        <v>3</v>
      </c>
      <c r="B4" s="1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U4" s="4"/>
      <c r="V4" s="4"/>
      <c r="W4" s="4"/>
      <c r="X4" s="4"/>
    </row>
    <row r="5" spans="1:39" ht="31.5" customHeight="1" x14ac:dyDescent="0.3"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117" t="s">
        <v>4</v>
      </c>
      <c r="Q5" s="117"/>
      <c r="R5" s="117"/>
      <c r="S5" s="117"/>
      <c r="T5" s="117"/>
      <c r="U5" s="117"/>
      <c r="V5" s="117"/>
      <c r="W5" s="117"/>
      <c r="X5" s="117"/>
      <c r="Y5" s="9"/>
      <c r="Z5" s="9"/>
      <c r="AA5" s="10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9" ht="26.25" customHeight="1" x14ac:dyDescent="0.3">
      <c r="C6" s="11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18" t="s">
        <v>5</v>
      </c>
      <c r="Q6" s="118"/>
      <c r="R6" s="118"/>
      <c r="S6" s="118"/>
      <c r="T6" s="118"/>
      <c r="U6" s="118"/>
      <c r="V6" s="118"/>
      <c r="W6" s="118"/>
      <c r="X6" s="118"/>
      <c r="Y6" s="12"/>
      <c r="Z6" s="12"/>
      <c r="AA6" s="13"/>
      <c r="AB6" s="12"/>
      <c r="AC6" s="12"/>
      <c r="AD6" s="12"/>
      <c r="AE6" s="12"/>
      <c r="AF6" s="12"/>
      <c r="AG6" s="12"/>
      <c r="AH6" s="12"/>
      <c r="AI6" s="12"/>
      <c r="AJ6" s="12"/>
      <c r="AK6" s="12"/>
    </row>
    <row r="7" spans="1:39" ht="15.75" x14ac:dyDescent="0.25">
      <c r="A7" s="1"/>
      <c r="B7" s="1"/>
      <c r="C7" s="14"/>
      <c r="D7" s="1"/>
      <c r="E7" s="1"/>
      <c r="F7" s="1"/>
      <c r="G7" s="15"/>
      <c r="H7" s="119"/>
      <c r="I7" s="119"/>
      <c r="J7" s="1"/>
      <c r="K7" s="1"/>
      <c r="L7" s="1"/>
      <c r="M7" s="1"/>
      <c r="N7" s="1"/>
      <c r="O7" s="1"/>
      <c r="P7" s="1"/>
      <c r="Q7" s="1"/>
      <c r="R7" s="1"/>
      <c r="S7" s="1"/>
      <c r="T7" s="16"/>
      <c r="U7" s="1"/>
      <c r="V7" s="1"/>
      <c r="W7" s="1"/>
      <c r="X7" s="1"/>
      <c r="Y7" s="1"/>
      <c r="Z7" s="1"/>
      <c r="AA7" s="17"/>
      <c r="AB7" s="1"/>
      <c r="AC7" s="1"/>
      <c r="AD7" s="18" t="s">
        <v>6</v>
      </c>
      <c r="AE7" s="1"/>
      <c r="AF7" s="1"/>
      <c r="AG7" s="1"/>
    </row>
    <row r="8" spans="1:39" s="19" customFormat="1" x14ac:dyDescent="0.25"/>
    <row r="9" spans="1:39" ht="27" customHeight="1" x14ac:dyDescent="0.25">
      <c r="A9" s="102" t="s">
        <v>0</v>
      </c>
      <c r="B9" s="112" t="s">
        <v>36</v>
      </c>
      <c r="C9" s="121" t="s">
        <v>7</v>
      </c>
      <c r="D9" s="97" t="s">
        <v>8</v>
      </c>
      <c r="E9" s="97" t="s">
        <v>47</v>
      </c>
      <c r="F9" s="97" t="s">
        <v>9</v>
      </c>
      <c r="G9" s="123" t="s">
        <v>10</v>
      </c>
      <c r="H9" s="102" t="s">
        <v>11</v>
      </c>
      <c r="I9" s="102"/>
      <c r="J9" s="102"/>
      <c r="K9" s="102"/>
      <c r="L9" s="102"/>
      <c r="M9" s="102"/>
      <c r="N9" s="102"/>
      <c r="O9" s="102"/>
      <c r="P9" s="102"/>
      <c r="Q9" s="97" t="s">
        <v>13</v>
      </c>
      <c r="R9" s="124" t="s">
        <v>15</v>
      </c>
      <c r="S9" s="97" t="s">
        <v>14</v>
      </c>
      <c r="T9" s="100" t="s">
        <v>38</v>
      </c>
      <c r="U9" s="124" t="s">
        <v>50</v>
      </c>
      <c r="V9" s="123" t="s">
        <v>51</v>
      </c>
      <c r="W9" s="109" t="s">
        <v>16</v>
      </c>
      <c r="X9" s="110"/>
      <c r="Y9" s="97" t="s">
        <v>17</v>
      </c>
      <c r="Z9" s="102" t="s">
        <v>18</v>
      </c>
      <c r="AA9" s="102"/>
      <c r="AB9" s="102"/>
      <c r="AC9" s="103" t="s">
        <v>48</v>
      </c>
      <c r="AD9" s="97" t="s">
        <v>19</v>
      </c>
      <c r="AE9" s="106" t="s">
        <v>20</v>
      </c>
      <c r="AF9" s="106" t="s">
        <v>21</v>
      </c>
      <c r="AG9" s="106" t="s">
        <v>37</v>
      </c>
      <c r="AH9" s="112" t="s">
        <v>22</v>
      </c>
      <c r="AI9" s="113" t="s">
        <v>23</v>
      </c>
      <c r="AJ9" s="97" t="s">
        <v>24</v>
      </c>
      <c r="AK9" s="115" t="s">
        <v>25</v>
      </c>
      <c r="AL9" s="95" t="s">
        <v>26</v>
      </c>
      <c r="AM9" s="108" t="s">
        <v>27</v>
      </c>
    </row>
    <row r="10" spans="1:39" ht="27.75" customHeight="1" x14ac:dyDescent="0.25">
      <c r="A10" s="112"/>
      <c r="B10" s="120"/>
      <c r="C10" s="122"/>
      <c r="D10" s="98"/>
      <c r="E10" s="98"/>
      <c r="F10" s="99"/>
      <c r="G10" s="97"/>
      <c r="H10" s="21" t="s">
        <v>45</v>
      </c>
      <c r="I10" s="20" t="s">
        <v>44</v>
      </c>
      <c r="J10" s="20" t="s">
        <v>39</v>
      </c>
      <c r="K10" s="20" t="s">
        <v>43</v>
      </c>
      <c r="L10" s="21" t="s">
        <v>42</v>
      </c>
      <c r="M10" s="21" t="s">
        <v>41</v>
      </c>
      <c r="N10" s="21" t="s">
        <v>40</v>
      </c>
      <c r="O10" s="21" t="s">
        <v>46</v>
      </c>
      <c r="P10" s="21" t="s">
        <v>12</v>
      </c>
      <c r="Q10" s="98"/>
      <c r="R10" s="124"/>
      <c r="S10" s="99"/>
      <c r="T10" s="101"/>
      <c r="U10" s="124"/>
      <c r="V10" s="97"/>
      <c r="W10" s="21" t="s">
        <v>28</v>
      </c>
      <c r="X10" s="21" t="s">
        <v>29</v>
      </c>
      <c r="Y10" s="99"/>
      <c r="Z10" s="23" t="s">
        <v>30</v>
      </c>
      <c r="AA10" s="22" t="s">
        <v>31</v>
      </c>
      <c r="AB10" s="22" t="s">
        <v>32</v>
      </c>
      <c r="AC10" s="103"/>
      <c r="AD10" s="99"/>
      <c r="AE10" s="107"/>
      <c r="AF10" s="111"/>
      <c r="AG10" s="107"/>
      <c r="AH10" s="99"/>
      <c r="AI10" s="114"/>
      <c r="AJ10" s="98"/>
      <c r="AK10" s="115"/>
      <c r="AL10" s="96"/>
      <c r="AM10" s="108"/>
    </row>
    <row r="11" spans="1:39" s="6" customFormat="1" x14ac:dyDescent="0.25">
      <c r="A11" s="104" t="s">
        <v>46</v>
      </c>
      <c r="B11" s="105"/>
      <c r="C11" s="105"/>
      <c r="D11" s="36"/>
      <c r="E11" s="36"/>
      <c r="F11" s="37"/>
      <c r="G11" s="38">
        <f>SUMIF($E12:$E13,$A11,G12:G13)</f>
        <v>0</v>
      </c>
      <c r="H11" s="38">
        <f t="shared" ref="H11:AJ11" si="0">SUMIF($E12:$E13,$A11,H12:H13)</f>
        <v>0</v>
      </c>
      <c r="I11" s="38">
        <f t="shared" si="0"/>
        <v>0</v>
      </c>
      <c r="J11" s="38">
        <f t="shared" si="0"/>
        <v>0</v>
      </c>
      <c r="K11" s="38">
        <f t="shared" si="0"/>
        <v>0</v>
      </c>
      <c r="L11" s="38">
        <f t="shared" si="0"/>
        <v>0</v>
      </c>
      <c r="M11" s="38">
        <f t="shared" si="0"/>
        <v>0</v>
      </c>
      <c r="N11" s="38">
        <f t="shared" si="0"/>
        <v>0</v>
      </c>
      <c r="O11" s="38">
        <f t="shared" si="0"/>
        <v>0</v>
      </c>
      <c r="P11" s="38">
        <f t="shared" si="0"/>
        <v>0</v>
      </c>
      <c r="Q11" s="38">
        <f t="shared" si="0"/>
        <v>0</v>
      </c>
      <c r="R11" s="38">
        <f t="shared" si="0"/>
        <v>0</v>
      </c>
      <c r="S11" s="38">
        <f t="shared" si="0"/>
        <v>0</v>
      </c>
      <c r="T11" s="38">
        <f t="shared" si="0"/>
        <v>0</v>
      </c>
      <c r="U11" s="38">
        <f t="shared" si="0"/>
        <v>0</v>
      </c>
      <c r="V11" s="38">
        <f t="shared" si="0"/>
        <v>0</v>
      </c>
      <c r="W11" s="38">
        <f t="shared" si="0"/>
        <v>0</v>
      </c>
      <c r="X11" s="38">
        <f t="shared" si="0"/>
        <v>0</v>
      </c>
      <c r="Y11" s="38">
        <f t="shared" si="0"/>
        <v>0</v>
      </c>
      <c r="Z11" s="38">
        <f t="shared" si="0"/>
        <v>0</v>
      </c>
      <c r="AA11" s="38">
        <f t="shared" si="0"/>
        <v>0</v>
      </c>
      <c r="AB11" s="38">
        <f t="shared" si="0"/>
        <v>0</v>
      </c>
      <c r="AC11" s="38">
        <f t="shared" si="0"/>
        <v>0</v>
      </c>
      <c r="AD11" s="38">
        <f t="shared" si="0"/>
        <v>0</v>
      </c>
      <c r="AE11" s="38">
        <f t="shared" si="0"/>
        <v>0</v>
      </c>
      <c r="AF11" s="38">
        <f t="shared" si="0"/>
        <v>0</v>
      </c>
      <c r="AG11" s="38">
        <f t="shared" si="0"/>
        <v>0</v>
      </c>
      <c r="AH11" s="38">
        <f t="shared" si="0"/>
        <v>0</v>
      </c>
      <c r="AI11" s="38">
        <f t="shared" si="0"/>
        <v>0</v>
      </c>
      <c r="AJ11" s="38">
        <f t="shared" si="0"/>
        <v>0</v>
      </c>
      <c r="AK11" s="38">
        <f t="shared" ref="AK11:AL11" si="1">SUMIF($E12:$E13,$A11,AK12:AK13)</f>
        <v>0</v>
      </c>
      <c r="AL11" s="38">
        <f t="shared" si="1"/>
        <v>0</v>
      </c>
      <c r="AM11" s="35"/>
    </row>
    <row r="12" spans="1:39" s="6" customFormat="1" ht="15.75" x14ac:dyDescent="0.25">
      <c r="A12" s="24"/>
      <c r="B12" s="24"/>
      <c r="C12" s="25"/>
      <c r="D12" s="26"/>
      <c r="E12" s="27"/>
      <c r="F12" s="28"/>
      <c r="G12" s="29"/>
      <c r="H12" s="29"/>
      <c r="I12" s="29"/>
      <c r="J12" s="29"/>
      <c r="K12" s="29"/>
      <c r="L12" s="29"/>
      <c r="M12" s="29"/>
      <c r="N12" s="29"/>
      <c r="O12" s="29"/>
      <c r="P12" s="91">
        <f>SUM(H12:O12)</f>
        <v>0</v>
      </c>
      <c r="R12" s="29">
        <f>G12+P12+Q12</f>
        <v>0</v>
      </c>
      <c r="S12" s="28"/>
      <c r="T12" s="30"/>
      <c r="U12" s="31" t="e">
        <f>ROUND((R12/F12*S12)+T12,0)</f>
        <v>#DIV/0!</v>
      </c>
      <c r="V12" s="29">
        <f>+G12+N12</f>
        <v>0</v>
      </c>
      <c r="W12" s="62">
        <v>0</v>
      </c>
      <c r="X12" s="62">
        <v>0</v>
      </c>
      <c r="Y12" s="90" t="e">
        <f>+U12-W12-X12</f>
        <v>#DIV/0!</v>
      </c>
      <c r="Z12" s="31">
        <v>0</v>
      </c>
      <c r="AA12" s="31">
        <v>0</v>
      </c>
      <c r="AB12" s="29">
        <f>4400000*AA12</f>
        <v>0</v>
      </c>
      <c r="AC12" s="29">
        <f>ROUND(V12*10.5%,0)</f>
        <v>0</v>
      </c>
      <c r="AD12" s="32" t="e">
        <f>+IF(Y12-Z12-AB12-AC12&gt;0,Y12-Z12-AB12-AC12,0)</f>
        <v>#DIV/0!</v>
      </c>
      <c r="AE12" s="33" t="e">
        <f>ROUND(IF(AD12&gt;80000000,AD12*35%-9850000,IF(AD12&gt;52000000,AD12*30%-5850000,IF(AD12&gt;32000000,AD12*25%-3250000,IF(AD12&gt;18000000,AD12*20%-1650000,IF(AD12&gt;10000000,AD12*15%-750000,IF(AD12&gt;5000000,AD12*10%-250000,IF(AD12&gt;0,AD12*5%,0))))))),0)</f>
        <v>#DIV/0!</v>
      </c>
      <c r="AF12" s="33">
        <f>ROUND(V12*1%,0)</f>
        <v>0</v>
      </c>
      <c r="AG12" s="33"/>
      <c r="AH12" s="29" t="e">
        <f>ROUND(U12-AC12-AE12-AF12 - AG12,0)</f>
        <v>#DIV/0!</v>
      </c>
      <c r="AI12" s="29" t="e">
        <f>AH12</f>
        <v>#DIV/0!</v>
      </c>
      <c r="AJ12" s="34" t="e">
        <f>IF(AH12&gt;AI12,AH12-AI12,0)</f>
        <v>#DIV/0!</v>
      </c>
      <c r="AK12" s="29"/>
      <c r="AL12" s="34" t="e">
        <f t="shared" ref="AL12:AL13" si="2">+IF(AE12&gt;0,1,0)</f>
        <v>#DIV/0!</v>
      </c>
      <c r="AM12" s="61"/>
    </row>
    <row r="13" spans="1:39" s="6" customFormat="1" ht="15.75" x14ac:dyDescent="0.25">
      <c r="A13" s="64"/>
      <c r="B13" s="64"/>
      <c r="C13" s="65"/>
      <c r="D13" s="66"/>
      <c r="E13" s="67"/>
      <c r="F13" s="68"/>
      <c r="G13" s="69"/>
      <c r="H13" s="69"/>
      <c r="I13" s="69"/>
      <c r="J13" s="69"/>
      <c r="K13" s="69"/>
      <c r="L13" s="69"/>
      <c r="M13" s="69"/>
      <c r="N13" s="69"/>
      <c r="O13" s="69"/>
      <c r="P13" s="91">
        <f>SUM(H13:O13)</f>
        <v>0</v>
      </c>
      <c r="Q13" s="29"/>
      <c r="R13" s="29">
        <f>G13+P13+Q13</f>
        <v>0</v>
      </c>
      <c r="S13" s="68"/>
      <c r="T13" s="70"/>
      <c r="U13" s="31" t="e">
        <f>ROUND((R13/F13*S13)+T13,0)</f>
        <v>#DIV/0!</v>
      </c>
      <c r="V13" s="29">
        <f>+G13+N13</f>
        <v>0</v>
      </c>
      <c r="W13" s="72">
        <v>0</v>
      </c>
      <c r="X13" s="72">
        <v>0</v>
      </c>
      <c r="Y13" s="69" t="e">
        <f>+U13-W13-X13</f>
        <v>#DIV/0!</v>
      </c>
      <c r="Z13" s="31">
        <v>0</v>
      </c>
      <c r="AA13" s="71">
        <v>0</v>
      </c>
      <c r="AB13" s="69">
        <f>4400000*AA13</f>
        <v>0</v>
      </c>
      <c r="AC13" s="29">
        <f>ROUND(V13*10.5%,0)</f>
        <v>0</v>
      </c>
      <c r="AD13" s="32" t="e">
        <f>+IF(Y13-Z13-AB13-AC13&gt;0,Y13-Z13-AB13-AC13,0)</f>
        <v>#DIV/0!</v>
      </c>
      <c r="AE13" s="73" t="e">
        <f>ROUND(IF(AD13&gt;80000000,AD13*35%-9850000,IF(AD13&gt;52000000,AD13*30%-5850000,IF(AD13&gt;32000000,AD13*25%-3250000,IF(AD13&gt;18000000,AD13*20%-1650000,IF(AD13&gt;10000000,AD13*15%-750000,IF(AD13&gt;5000000,AD13*10%-250000,IF(AD13&gt;0,AD13*5%,0))))))),0)</f>
        <v>#DIV/0!</v>
      </c>
      <c r="AF13" s="33">
        <f>ROUND(V13*1%,0)</f>
        <v>0</v>
      </c>
      <c r="AG13" s="73"/>
      <c r="AH13" s="29" t="e">
        <f>ROUND(U13-AC13-AE13-AF13 - AG13,0)</f>
        <v>#DIV/0!</v>
      </c>
      <c r="AI13" s="69" t="e">
        <f>AH13</f>
        <v>#DIV/0!</v>
      </c>
      <c r="AJ13" s="34" t="e">
        <f>IF(AH13&gt;AI13,AH13-AI13,0)</f>
        <v>#DIV/0!</v>
      </c>
      <c r="AK13" s="69"/>
      <c r="AL13" s="74" t="e">
        <f t="shared" si="2"/>
        <v>#DIV/0!</v>
      </c>
      <c r="AM13" s="75"/>
    </row>
    <row r="14" spans="1:39" s="85" customFormat="1" x14ac:dyDescent="0.25">
      <c r="A14" s="76"/>
      <c r="B14" s="76"/>
      <c r="C14" s="77"/>
      <c r="D14" s="76"/>
      <c r="E14" s="76"/>
      <c r="F14" s="76"/>
      <c r="G14" s="78"/>
      <c r="H14" s="78"/>
      <c r="I14" s="78"/>
      <c r="J14" s="78"/>
      <c r="K14" s="78"/>
      <c r="L14" s="78"/>
      <c r="M14" s="78"/>
      <c r="N14" s="78"/>
      <c r="O14" s="78"/>
      <c r="P14" s="78"/>
      <c r="S14" s="78"/>
      <c r="T14" s="79"/>
      <c r="U14" s="78"/>
      <c r="V14" s="78"/>
      <c r="W14" s="78"/>
      <c r="X14" s="78"/>
      <c r="Y14" s="80"/>
      <c r="Z14" s="81"/>
      <c r="AA14" s="82"/>
      <c r="AB14" s="81"/>
      <c r="AC14" s="81"/>
      <c r="AD14" s="83"/>
      <c r="AE14" s="81"/>
      <c r="AF14" s="81"/>
      <c r="AG14" s="81"/>
      <c r="AH14" s="84"/>
      <c r="AI14" s="84"/>
      <c r="AJ14" s="84"/>
      <c r="AM14" s="28"/>
    </row>
    <row r="15" spans="1:39" s="89" customFormat="1" x14ac:dyDescent="0.25">
      <c r="A15" s="86"/>
      <c r="B15" s="86"/>
      <c r="C15" s="87"/>
      <c r="D15" s="86"/>
      <c r="E15" s="86"/>
      <c r="F15" s="86"/>
      <c r="G15" s="39">
        <f>SUMIF($E11:$E14,"",G11:G14)</f>
        <v>0</v>
      </c>
      <c r="H15" s="39">
        <f t="shared" ref="H15:AL15" si="3">SUMIF($E11:$E14,"",H11:H14)</f>
        <v>0</v>
      </c>
      <c r="I15" s="39">
        <f t="shared" si="3"/>
        <v>0</v>
      </c>
      <c r="J15" s="39">
        <f t="shared" si="3"/>
        <v>0</v>
      </c>
      <c r="K15" s="39">
        <f t="shared" si="3"/>
        <v>0</v>
      </c>
      <c r="L15" s="39">
        <f t="shared" si="3"/>
        <v>0</v>
      </c>
      <c r="M15" s="39">
        <f t="shared" si="3"/>
        <v>0</v>
      </c>
      <c r="N15" s="39">
        <f t="shared" si="3"/>
        <v>0</v>
      </c>
      <c r="O15" s="39">
        <f t="shared" si="3"/>
        <v>0</v>
      </c>
      <c r="P15" s="39">
        <f t="shared" si="3"/>
        <v>0</v>
      </c>
      <c r="Q15" s="39">
        <f t="shared" si="3"/>
        <v>0</v>
      </c>
      <c r="R15" s="39">
        <f t="shared" si="3"/>
        <v>0</v>
      </c>
      <c r="S15" s="39">
        <f t="shared" si="3"/>
        <v>0</v>
      </c>
      <c r="T15" s="39">
        <f t="shared" si="3"/>
        <v>0</v>
      </c>
      <c r="U15" s="39" t="e">
        <f t="shared" si="3"/>
        <v>#DIV/0!</v>
      </c>
      <c r="V15" s="39">
        <f t="shared" si="3"/>
        <v>0</v>
      </c>
      <c r="W15" s="39">
        <f t="shared" si="3"/>
        <v>0</v>
      </c>
      <c r="X15" s="39">
        <f t="shared" si="3"/>
        <v>0</v>
      </c>
      <c r="Y15" s="39" t="e">
        <f t="shared" si="3"/>
        <v>#DIV/0!</v>
      </c>
      <c r="Z15" s="39">
        <f t="shared" si="3"/>
        <v>0</v>
      </c>
      <c r="AA15" s="39">
        <f t="shared" si="3"/>
        <v>0</v>
      </c>
      <c r="AB15" s="39">
        <f t="shared" si="3"/>
        <v>0</v>
      </c>
      <c r="AC15" s="39">
        <f t="shared" si="3"/>
        <v>0</v>
      </c>
      <c r="AD15" s="39" t="e">
        <f t="shared" si="3"/>
        <v>#DIV/0!</v>
      </c>
      <c r="AE15" s="39" t="e">
        <f t="shared" si="3"/>
        <v>#DIV/0!</v>
      </c>
      <c r="AF15" s="39">
        <f t="shared" si="3"/>
        <v>0</v>
      </c>
      <c r="AG15" s="39">
        <f t="shared" si="3"/>
        <v>0</v>
      </c>
      <c r="AH15" s="39" t="e">
        <f t="shared" si="3"/>
        <v>#DIV/0!</v>
      </c>
      <c r="AI15" s="39" t="e">
        <f t="shared" si="3"/>
        <v>#DIV/0!</v>
      </c>
      <c r="AJ15" s="39" t="e">
        <f t="shared" si="3"/>
        <v>#DIV/0!</v>
      </c>
      <c r="AK15" s="39">
        <f t="shared" si="3"/>
        <v>0</v>
      </c>
      <c r="AL15" s="39" t="e">
        <f t="shared" si="3"/>
        <v>#DIV/0!</v>
      </c>
      <c r="AM15" s="88"/>
    </row>
    <row r="16" spans="1:39" x14ac:dyDescent="0.25">
      <c r="A16" s="40"/>
      <c r="B16" s="40"/>
      <c r="C16" s="41"/>
      <c r="D16" s="40"/>
      <c r="E16" s="40"/>
      <c r="F16" s="40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</row>
    <row r="17" spans="1:39" x14ac:dyDescent="0.25">
      <c r="A17" s="40"/>
      <c r="B17" s="40"/>
      <c r="C17" s="41"/>
      <c r="D17" s="40"/>
      <c r="E17" s="40"/>
      <c r="F17" s="40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 t="s">
        <v>52</v>
      </c>
      <c r="AG17" s="63"/>
      <c r="AH17" s="63"/>
      <c r="AI17" s="63"/>
      <c r="AJ17" s="63"/>
      <c r="AK17" s="63"/>
      <c r="AL17" s="63"/>
    </row>
    <row r="18" spans="1:39" s="45" customFormat="1" ht="16.5" customHeight="1" x14ac:dyDescent="0.25">
      <c r="C18" s="46"/>
      <c r="F18" s="93" t="s">
        <v>49</v>
      </c>
      <c r="G18" s="93"/>
      <c r="H18" s="47"/>
      <c r="I18" s="47"/>
      <c r="K18" s="48"/>
      <c r="R18" s="94" t="s">
        <v>33</v>
      </c>
      <c r="S18" s="94"/>
      <c r="T18" s="94"/>
      <c r="U18" s="94"/>
      <c r="W18" s="94" t="s">
        <v>33</v>
      </c>
      <c r="X18" s="94"/>
      <c r="Y18" s="94"/>
      <c r="AA18" s="49"/>
      <c r="AB18" s="50"/>
      <c r="AE18" s="51"/>
      <c r="AF18" s="51"/>
      <c r="AG18" s="51"/>
      <c r="AH18" s="92" t="s">
        <v>34</v>
      </c>
      <c r="AI18" s="92"/>
      <c r="AJ18" s="92"/>
      <c r="AK18" s="92"/>
      <c r="AM18" s="52"/>
    </row>
    <row r="19" spans="1:39" ht="15" customHeight="1" x14ac:dyDescent="0.25">
      <c r="F19" s="116" t="s">
        <v>35</v>
      </c>
      <c r="G19" s="116"/>
      <c r="H19" s="4"/>
      <c r="I19" s="4"/>
      <c r="K19" s="54"/>
      <c r="R19" s="116" t="s">
        <v>35</v>
      </c>
      <c r="S19" s="116"/>
      <c r="T19" s="116"/>
      <c r="U19" s="116"/>
      <c r="W19" s="116" t="s">
        <v>35</v>
      </c>
      <c r="X19" s="116"/>
      <c r="Y19" s="116"/>
      <c r="AC19" s="44"/>
      <c r="AE19" s="42"/>
      <c r="AF19" s="42"/>
      <c r="AG19" s="42"/>
      <c r="AH19" s="54" t="s">
        <v>35</v>
      </c>
      <c r="AI19" s="54"/>
      <c r="AJ19" s="54"/>
      <c r="AK19" s="54"/>
    </row>
    <row r="20" spans="1:39" ht="15" customHeight="1" x14ac:dyDescent="0.25"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5"/>
      <c r="AB20" s="53"/>
      <c r="AC20" s="53"/>
      <c r="AD20" s="53"/>
      <c r="AE20" s="56"/>
      <c r="AF20" s="56"/>
      <c r="AG20" s="56"/>
      <c r="AH20" s="53"/>
      <c r="AI20" s="53"/>
      <c r="AJ20" s="53"/>
      <c r="AK20" s="53"/>
      <c r="AL20" s="53"/>
      <c r="AM20" s="57"/>
    </row>
    <row r="21" spans="1:39" ht="15" customHeight="1" x14ac:dyDescent="0.25">
      <c r="F21" s="53"/>
      <c r="G21" s="53"/>
      <c r="H21" s="4"/>
      <c r="I21" s="4"/>
      <c r="K21" s="54"/>
      <c r="S21" s="44"/>
      <c r="V21" s="53"/>
      <c r="W21" s="53"/>
      <c r="X21" s="53"/>
      <c r="Y21" s="53"/>
      <c r="Z21" s="58"/>
      <c r="AD21" s="44"/>
      <c r="AE21" s="42"/>
      <c r="AF21" s="42"/>
      <c r="AG21" s="42"/>
      <c r="AH21" s="53"/>
      <c r="AI21" s="53"/>
      <c r="AJ21" s="53"/>
      <c r="AK21" s="53"/>
    </row>
    <row r="22" spans="1:39" x14ac:dyDescent="0.25">
      <c r="A22" s="40"/>
      <c r="B22" s="40"/>
      <c r="C22" s="41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2"/>
      <c r="R22" s="42"/>
      <c r="S22" s="42"/>
      <c r="T22" s="16"/>
      <c r="U22" s="42"/>
      <c r="V22" s="40"/>
      <c r="W22" s="42"/>
      <c r="X22" s="42"/>
      <c r="Y22" s="44"/>
      <c r="AC22" s="44"/>
      <c r="AD22" s="44"/>
      <c r="AE22" s="44"/>
      <c r="AF22" s="44"/>
      <c r="AG22" s="44"/>
      <c r="AH22" s="4"/>
      <c r="AI22" s="4"/>
      <c r="AJ22" s="4"/>
    </row>
    <row r="23" spans="1:39" x14ac:dyDescent="0.25">
      <c r="A23" s="40"/>
      <c r="B23" s="40"/>
      <c r="C23" s="41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2"/>
      <c r="R23" s="42"/>
      <c r="S23" s="42"/>
      <c r="T23" s="16"/>
      <c r="U23" s="42"/>
      <c r="V23" s="40"/>
      <c r="W23" s="42"/>
      <c r="X23" s="42"/>
      <c r="Y23" s="59"/>
      <c r="AH23" s="4"/>
      <c r="AI23" s="4"/>
      <c r="AJ23" s="4"/>
    </row>
    <row r="24" spans="1:39" x14ac:dyDescent="0.25">
      <c r="A24" s="40"/>
      <c r="B24" s="40"/>
      <c r="C24" s="41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2"/>
      <c r="R24" s="42"/>
      <c r="S24" s="42"/>
      <c r="T24" s="16"/>
      <c r="U24" s="42"/>
      <c r="V24" s="40"/>
      <c r="W24" s="42"/>
      <c r="X24" s="42"/>
      <c r="Y24" s="42"/>
      <c r="Z24" s="42"/>
      <c r="AA24" s="60"/>
      <c r="AB24" s="42"/>
      <c r="AC24" s="42"/>
      <c r="AD24" s="42"/>
      <c r="AE24" s="42"/>
      <c r="AF24" s="42"/>
      <c r="AG24" s="42"/>
      <c r="AH24" s="42"/>
      <c r="AI24" s="42"/>
      <c r="AJ24" s="42"/>
    </row>
    <row r="25" spans="1:39" x14ac:dyDescent="0.25"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 s="43"/>
      <c r="U25"/>
      <c r="V25"/>
      <c r="W25"/>
      <c r="Y25" s="59"/>
    </row>
    <row r="26" spans="1:39" x14ac:dyDescent="0.25"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 s="43"/>
      <c r="U26" s="42"/>
      <c r="V26"/>
      <c r="W26"/>
      <c r="Y26" s="59"/>
    </row>
    <row r="27" spans="1:39" x14ac:dyDescent="0.25">
      <c r="Y27" s="59"/>
    </row>
    <row r="29" spans="1:39" x14ac:dyDescent="0.25">
      <c r="U29" s="44"/>
    </row>
  </sheetData>
  <mergeCells count="38">
    <mergeCell ref="R19:U19"/>
    <mergeCell ref="P5:X5"/>
    <mergeCell ref="P6:X6"/>
    <mergeCell ref="H7:I7"/>
    <mergeCell ref="A9:A10"/>
    <mergeCell ref="B9:B10"/>
    <mergeCell ref="C9:C10"/>
    <mergeCell ref="D9:D10"/>
    <mergeCell ref="E9:E10"/>
    <mergeCell ref="F9:F10"/>
    <mergeCell ref="G9:G10"/>
    <mergeCell ref="R9:R10"/>
    <mergeCell ref="V9:V10"/>
    <mergeCell ref="F19:G19"/>
    <mergeCell ref="W19:Y19"/>
    <mergeCell ref="U9:U10"/>
    <mergeCell ref="A11:C11"/>
    <mergeCell ref="AG9:AG10"/>
    <mergeCell ref="AM9:AM10"/>
    <mergeCell ref="W9:X9"/>
    <mergeCell ref="Y9:Y10"/>
    <mergeCell ref="Z9:AB9"/>
    <mergeCell ref="AD9:AD10"/>
    <mergeCell ref="AE9:AE10"/>
    <mergeCell ref="AF9:AF10"/>
    <mergeCell ref="AH9:AH10"/>
    <mergeCell ref="AI9:AI10"/>
    <mergeCell ref="AJ9:AJ10"/>
    <mergeCell ref="AK9:AK10"/>
    <mergeCell ref="F18:G18"/>
    <mergeCell ref="W18:Y18"/>
    <mergeCell ref="AL9:AL10"/>
    <mergeCell ref="Q9:Q10"/>
    <mergeCell ref="S9:S10"/>
    <mergeCell ref="T9:T10"/>
    <mergeCell ref="R18:U18"/>
    <mergeCell ref="H9:P9"/>
    <mergeCell ref="AC9:AC10"/>
  </mergeCells>
  <printOptions horizontalCentered="1"/>
  <pageMargins left="0.17" right="0" top="0" bottom="0.2" header="0.2" footer="0.21"/>
  <pageSetup paperSize="9" scale="46" orientation="landscape" r:id="rId1"/>
  <rowBreaks count="1" manualBreakCount="1">
    <brk id="19" max="33" man="1"/>
  </rowBreaks>
  <colBreaks count="1" manualBreakCount="1">
    <brk id="36" max="6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A56AC-9D97-42B4-BD8C-C6FA9C06AF2D}">
  <sheetPr>
    <tabColor rgb="FFFF0000"/>
  </sheetPr>
  <dimension ref="A1:AM29"/>
  <sheetViews>
    <sheetView zoomScaleNormal="100" zoomScaleSheetLayoutView="100" workbookViewId="0">
      <pane xSplit="3" ySplit="11" topLeftCell="P12" activePane="bottomRight" state="frozen"/>
      <selection pane="topRight" activeCell="C1" sqref="C1"/>
      <selection pane="bottomLeft" activeCell="A12" sqref="A12"/>
      <selection pane="bottomRight" activeCell="AJ13" sqref="AJ13"/>
    </sheetView>
  </sheetViews>
  <sheetFormatPr defaultRowHeight="15" x14ac:dyDescent="0.25"/>
  <cols>
    <col min="1" max="1" width="6.42578125" style="3" customWidth="1"/>
    <col min="2" max="2" width="18.42578125" style="3" customWidth="1"/>
    <col min="3" max="3" width="23.7109375" style="2" bestFit="1" customWidth="1"/>
    <col min="4" max="4" width="21" style="3" customWidth="1"/>
    <col min="5" max="5" width="8.85546875" style="3" hidden="1" customWidth="1"/>
    <col min="6" max="6" width="11.140625" style="3" hidden="1" customWidth="1"/>
    <col min="7" max="7" width="16.5703125" style="3" customWidth="1"/>
    <col min="8" max="8" width="17.42578125" style="3" hidden="1" customWidth="1"/>
    <col min="9" max="9" width="15.42578125" style="3" hidden="1" customWidth="1"/>
    <col min="10" max="10" width="18.140625" style="3" customWidth="1"/>
    <col min="11" max="11" width="14.7109375" style="3" hidden="1" customWidth="1"/>
    <col min="12" max="12" width="16.5703125" style="3" hidden="1" customWidth="1"/>
    <col min="13" max="13" width="14.140625" style="3" hidden="1" customWidth="1"/>
    <col min="14" max="14" width="16.42578125" style="3" customWidth="1"/>
    <col min="15" max="15" width="16.42578125" style="3" hidden="1" customWidth="1"/>
    <col min="16" max="16" width="15" style="3" customWidth="1"/>
    <col min="17" max="17" width="16" style="3" customWidth="1"/>
    <col min="18" max="18" width="16.85546875" style="3" customWidth="1"/>
    <col min="19" max="19" width="8.5703125" style="3" customWidth="1"/>
    <col min="20" max="20" width="11.140625" style="4" hidden="1" customWidth="1"/>
    <col min="21" max="21" width="15.28515625" style="3" customWidth="1"/>
    <col min="22" max="22" width="15.42578125" style="3" customWidth="1"/>
    <col min="23" max="23" width="11.7109375" style="3" hidden="1" customWidth="1"/>
    <col min="24" max="24" width="14.140625" style="3" hidden="1" customWidth="1"/>
    <col min="25" max="25" width="10.140625" style="3" hidden="1" customWidth="1"/>
    <col min="26" max="26" width="15" style="3" hidden="1" customWidth="1"/>
    <col min="27" max="27" width="5.28515625" style="5" hidden="1" customWidth="1"/>
    <col min="28" max="28" width="14.5703125" style="3" hidden="1" customWidth="1"/>
    <col min="29" max="29" width="19.85546875" style="3" customWidth="1"/>
    <col min="30" max="30" width="14.7109375" style="3" hidden="1" customWidth="1"/>
    <col min="31" max="32" width="12.42578125" style="3" customWidth="1"/>
    <col min="33" max="33" width="12.42578125" style="3" hidden="1" customWidth="1"/>
    <col min="34" max="34" width="17.7109375" style="3" customWidth="1"/>
    <col min="35" max="35" width="16.85546875" style="3" customWidth="1"/>
    <col min="36" max="36" width="13.85546875" style="3" customWidth="1"/>
    <col min="37" max="37" width="7.85546875" style="3" hidden="1" customWidth="1"/>
    <col min="38" max="38" width="0" style="3" hidden="1" customWidth="1"/>
    <col min="39" max="39" width="40.7109375" style="6" customWidth="1"/>
    <col min="40" max="16384" width="9.140625" style="3"/>
  </cols>
  <sheetData>
    <row r="1" spans="1:39" x14ac:dyDescent="0.25">
      <c r="A1" s="1"/>
      <c r="B1" s="1"/>
    </row>
    <row r="2" spans="1:39" x14ac:dyDescent="0.25">
      <c r="A2" s="1" t="s">
        <v>1</v>
      </c>
      <c r="B2" s="1"/>
    </row>
    <row r="3" spans="1:39" x14ac:dyDescent="0.25">
      <c r="A3" s="1" t="s">
        <v>2</v>
      </c>
      <c r="B3" s="1"/>
      <c r="AC3" s="7"/>
    </row>
    <row r="4" spans="1:39" x14ac:dyDescent="0.25">
      <c r="A4" s="1" t="s">
        <v>3</v>
      </c>
      <c r="B4" s="1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U4" s="4"/>
      <c r="V4" s="4"/>
      <c r="W4" s="4"/>
      <c r="X4" s="4"/>
    </row>
    <row r="5" spans="1:39" ht="31.5" customHeight="1" x14ac:dyDescent="0.3"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117" t="s">
        <v>4</v>
      </c>
      <c r="Q5" s="117"/>
      <c r="R5" s="117"/>
      <c r="S5" s="117"/>
      <c r="T5" s="117"/>
      <c r="U5" s="117"/>
      <c r="V5" s="117"/>
      <c r="W5" s="117"/>
      <c r="X5" s="117"/>
      <c r="Y5" s="9"/>
      <c r="Z5" s="9"/>
      <c r="AA5" s="10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9" ht="26.25" customHeight="1" x14ac:dyDescent="0.3">
      <c r="C6" s="11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18" t="s">
        <v>5</v>
      </c>
      <c r="Q6" s="118"/>
      <c r="R6" s="118"/>
      <c r="S6" s="118"/>
      <c r="T6" s="118"/>
      <c r="U6" s="118"/>
      <c r="V6" s="118"/>
      <c r="W6" s="118"/>
      <c r="X6" s="118"/>
      <c r="Y6" s="12"/>
      <c r="Z6" s="12"/>
      <c r="AA6" s="13"/>
      <c r="AB6" s="12"/>
      <c r="AC6" s="12"/>
      <c r="AD6" s="12"/>
      <c r="AE6" s="12"/>
      <c r="AF6" s="12"/>
      <c r="AG6" s="12"/>
      <c r="AH6" s="12"/>
      <c r="AI6" s="12"/>
      <c r="AJ6" s="12"/>
      <c r="AK6" s="12"/>
    </row>
    <row r="7" spans="1:39" ht="15.75" x14ac:dyDescent="0.25">
      <c r="A7" s="1"/>
      <c r="B7" s="1"/>
      <c r="C7" s="14"/>
      <c r="D7" s="1"/>
      <c r="E7" s="1"/>
      <c r="F7" s="1"/>
      <c r="G7" s="15"/>
      <c r="H7" s="119"/>
      <c r="I7" s="119"/>
      <c r="J7" s="1"/>
      <c r="K7" s="1"/>
      <c r="L7" s="1"/>
      <c r="M7" s="1"/>
      <c r="N7" s="1"/>
      <c r="O7" s="1"/>
      <c r="P7" s="1"/>
      <c r="Q7" s="1"/>
      <c r="R7" s="1"/>
      <c r="S7" s="1"/>
      <c r="T7" s="16"/>
      <c r="U7" s="1"/>
      <c r="V7" s="1"/>
      <c r="W7" s="1"/>
      <c r="X7" s="1"/>
      <c r="Y7" s="1"/>
      <c r="Z7" s="1"/>
      <c r="AA7" s="17"/>
      <c r="AB7" s="1"/>
      <c r="AC7" s="1"/>
      <c r="AD7" s="18" t="s">
        <v>6</v>
      </c>
      <c r="AE7" s="1"/>
      <c r="AF7" s="1"/>
      <c r="AG7" s="1"/>
    </row>
    <row r="8" spans="1:39" s="19" customFormat="1" x14ac:dyDescent="0.25"/>
    <row r="9" spans="1:39" ht="27" customHeight="1" x14ac:dyDescent="0.25">
      <c r="A9" s="102" t="s">
        <v>0</v>
      </c>
      <c r="B9" s="112" t="s">
        <v>36</v>
      </c>
      <c r="C9" s="121" t="s">
        <v>7</v>
      </c>
      <c r="D9" s="97" t="s">
        <v>8</v>
      </c>
      <c r="E9" s="97" t="s">
        <v>47</v>
      </c>
      <c r="F9" s="97" t="s">
        <v>9</v>
      </c>
      <c r="G9" s="123" t="s">
        <v>10</v>
      </c>
      <c r="H9" s="102" t="s">
        <v>11</v>
      </c>
      <c r="I9" s="102"/>
      <c r="J9" s="102"/>
      <c r="K9" s="102"/>
      <c r="L9" s="102"/>
      <c r="M9" s="102"/>
      <c r="N9" s="102"/>
      <c r="O9" s="102"/>
      <c r="P9" s="102"/>
      <c r="Q9" s="97" t="s">
        <v>13</v>
      </c>
      <c r="R9" s="124" t="s">
        <v>15</v>
      </c>
      <c r="S9" s="97" t="s">
        <v>14</v>
      </c>
      <c r="T9" s="100" t="s">
        <v>38</v>
      </c>
      <c r="U9" s="124" t="s">
        <v>50</v>
      </c>
      <c r="V9" s="123" t="s">
        <v>51</v>
      </c>
      <c r="W9" s="109" t="s">
        <v>16</v>
      </c>
      <c r="X9" s="110"/>
      <c r="Y9" s="97" t="s">
        <v>17</v>
      </c>
      <c r="Z9" s="102" t="s">
        <v>18</v>
      </c>
      <c r="AA9" s="102"/>
      <c r="AB9" s="102"/>
      <c r="AC9" s="103" t="s">
        <v>48</v>
      </c>
      <c r="AD9" s="97" t="s">
        <v>19</v>
      </c>
      <c r="AE9" s="106" t="s">
        <v>20</v>
      </c>
      <c r="AF9" s="106" t="s">
        <v>21</v>
      </c>
      <c r="AG9" s="106" t="s">
        <v>37</v>
      </c>
      <c r="AH9" s="112" t="s">
        <v>22</v>
      </c>
      <c r="AI9" s="113" t="s">
        <v>23</v>
      </c>
      <c r="AJ9" s="97" t="s">
        <v>24</v>
      </c>
      <c r="AK9" s="115" t="s">
        <v>25</v>
      </c>
      <c r="AL9" s="95" t="s">
        <v>26</v>
      </c>
      <c r="AM9" s="108" t="s">
        <v>27</v>
      </c>
    </row>
    <row r="10" spans="1:39" ht="27.75" customHeight="1" x14ac:dyDescent="0.25">
      <c r="A10" s="112"/>
      <c r="B10" s="120"/>
      <c r="C10" s="122"/>
      <c r="D10" s="98"/>
      <c r="E10" s="98"/>
      <c r="F10" s="99"/>
      <c r="G10" s="97"/>
      <c r="H10" s="21" t="s">
        <v>45</v>
      </c>
      <c r="I10" s="20" t="s">
        <v>44</v>
      </c>
      <c r="J10" s="20" t="s">
        <v>39</v>
      </c>
      <c r="K10" s="20" t="s">
        <v>43</v>
      </c>
      <c r="L10" s="21" t="s">
        <v>42</v>
      </c>
      <c r="M10" s="21" t="s">
        <v>41</v>
      </c>
      <c r="N10" s="21" t="s">
        <v>40</v>
      </c>
      <c r="O10" s="21" t="s">
        <v>46</v>
      </c>
      <c r="P10" s="21" t="s">
        <v>12</v>
      </c>
      <c r="Q10" s="98"/>
      <c r="R10" s="124"/>
      <c r="S10" s="99"/>
      <c r="T10" s="101"/>
      <c r="U10" s="124"/>
      <c r="V10" s="97"/>
      <c r="W10" s="21" t="s">
        <v>28</v>
      </c>
      <c r="X10" s="21" t="s">
        <v>29</v>
      </c>
      <c r="Y10" s="99"/>
      <c r="Z10" s="23" t="s">
        <v>30</v>
      </c>
      <c r="AA10" s="22" t="s">
        <v>31</v>
      </c>
      <c r="AB10" s="22" t="s">
        <v>32</v>
      </c>
      <c r="AC10" s="103"/>
      <c r="AD10" s="99"/>
      <c r="AE10" s="107"/>
      <c r="AF10" s="111"/>
      <c r="AG10" s="107"/>
      <c r="AH10" s="99"/>
      <c r="AI10" s="114"/>
      <c r="AJ10" s="98"/>
      <c r="AK10" s="115"/>
      <c r="AL10" s="96"/>
      <c r="AM10" s="108"/>
    </row>
    <row r="11" spans="1:39" s="6" customFormat="1" x14ac:dyDescent="0.25">
      <c r="A11" s="104" t="s">
        <v>46</v>
      </c>
      <c r="B11" s="105"/>
      <c r="C11" s="105"/>
      <c r="D11" s="36"/>
      <c r="E11" s="36"/>
      <c r="F11" s="37"/>
      <c r="G11" s="38">
        <f>SUMIF($E12:$E13,$A11,G12:G13)</f>
        <v>0</v>
      </c>
      <c r="H11" s="38">
        <f t="shared" ref="H11:AL11" si="0">SUMIF($E12:$E13,$A11,H12:H13)</f>
        <v>0</v>
      </c>
      <c r="I11" s="38">
        <f t="shared" si="0"/>
        <v>0</v>
      </c>
      <c r="J11" s="38">
        <f t="shared" si="0"/>
        <v>0</v>
      </c>
      <c r="K11" s="38">
        <f t="shared" si="0"/>
        <v>0</v>
      </c>
      <c r="L11" s="38">
        <f t="shared" si="0"/>
        <v>0</v>
      </c>
      <c r="M11" s="38">
        <f t="shared" si="0"/>
        <v>0</v>
      </c>
      <c r="N11" s="38">
        <f t="shared" si="0"/>
        <v>0</v>
      </c>
      <c r="O11" s="38">
        <f t="shared" si="0"/>
        <v>0</v>
      </c>
      <c r="P11" s="38">
        <f t="shared" si="0"/>
        <v>0</v>
      </c>
      <c r="Q11" s="38">
        <f t="shared" si="0"/>
        <v>0</v>
      </c>
      <c r="R11" s="38">
        <f t="shared" si="0"/>
        <v>0</v>
      </c>
      <c r="S11" s="38">
        <f t="shared" si="0"/>
        <v>0</v>
      </c>
      <c r="T11" s="38">
        <f t="shared" si="0"/>
        <v>0</v>
      </c>
      <c r="U11" s="38">
        <f t="shared" si="0"/>
        <v>0</v>
      </c>
      <c r="V11" s="38">
        <f t="shared" si="0"/>
        <v>0</v>
      </c>
      <c r="W11" s="38">
        <f t="shared" si="0"/>
        <v>0</v>
      </c>
      <c r="X11" s="38">
        <f t="shared" si="0"/>
        <v>0</v>
      </c>
      <c r="Y11" s="38">
        <f t="shared" si="0"/>
        <v>0</v>
      </c>
      <c r="Z11" s="38">
        <f t="shared" si="0"/>
        <v>0</v>
      </c>
      <c r="AA11" s="38">
        <f t="shared" si="0"/>
        <v>0</v>
      </c>
      <c r="AB11" s="38">
        <f t="shared" si="0"/>
        <v>0</v>
      </c>
      <c r="AC11" s="38">
        <f t="shared" si="0"/>
        <v>0</v>
      </c>
      <c r="AD11" s="38">
        <f t="shared" si="0"/>
        <v>0</v>
      </c>
      <c r="AE11" s="38">
        <f t="shared" si="0"/>
        <v>0</v>
      </c>
      <c r="AF11" s="38">
        <f t="shared" si="0"/>
        <v>0</v>
      </c>
      <c r="AG11" s="38">
        <f t="shared" si="0"/>
        <v>0</v>
      </c>
      <c r="AH11" s="38">
        <f t="shared" si="0"/>
        <v>0</v>
      </c>
      <c r="AI11" s="38">
        <f t="shared" si="0"/>
        <v>0</v>
      </c>
      <c r="AJ11" s="38">
        <f t="shared" si="0"/>
        <v>0</v>
      </c>
      <c r="AK11" s="38">
        <f t="shared" si="0"/>
        <v>0</v>
      </c>
      <c r="AL11" s="38">
        <f t="shared" si="0"/>
        <v>0</v>
      </c>
      <c r="AM11" s="35"/>
    </row>
    <row r="12" spans="1:39" s="6" customFormat="1" ht="15.75" x14ac:dyDescent="0.25">
      <c r="A12" s="24"/>
      <c r="B12" s="24"/>
      <c r="C12" s="25"/>
      <c r="D12" s="26"/>
      <c r="E12" s="27"/>
      <c r="F12" s="28"/>
      <c r="G12" s="29"/>
      <c r="H12" s="29"/>
      <c r="I12" s="29"/>
      <c r="J12" s="29"/>
      <c r="K12" s="29"/>
      <c r="L12" s="29"/>
      <c r="M12" s="29"/>
      <c r="N12" s="29"/>
      <c r="O12" s="29"/>
      <c r="P12" s="91">
        <f>SUM(H12:O12)</f>
        <v>0</v>
      </c>
      <c r="R12" s="29">
        <f>G12+P12+Q12</f>
        <v>0</v>
      </c>
      <c r="S12" s="28"/>
      <c r="T12" s="30"/>
      <c r="U12" s="31" t="e">
        <f>ROUND((R12/F12*S12)+T12,0)</f>
        <v>#DIV/0!</v>
      </c>
      <c r="V12" s="29">
        <f>+G12+N12</f>
        <v>0</v>
      </c>
      <c r="W12" s="62">
        <v>0</v>
      </c>
      <c r="X12" s="62">
        <v>0</v>
      </c>
      <c r="Y12" s="90" t="e">
        <f>+U12-W12-X12</f>
        <v>#DIV/0!</v>
      </c>
      <c r="Z12" s="31">
        <v>0</v>
      </c>
      <c r="AA12" s="31">
        <v>0</v>
      </c>
      <c r="AB12" s="29">
        <f>4400000*AA12</f>
        <v>0</v>
      </c>
      <c r="AC12" s="29">
        <f>ROUND(V12*10.5%,0)</f>
        <v>0</v>
      </c>
      <c r="AD12" s="32" t="e">
        <f>+IF(Y12-Z12-AB12-AC12&gt;0,Y12-Z12-AB12-AC12,0)</f>
        <v>#DIV/0!</v>
      </c>
      <c r="AE12" s="33" t="e">
        <f>ROUND(IF(AD12&gt;80000000,AD12*35%-9850000,IF(AD12&gt;52000000,AD12*30%-5850000,IF(AD12&gt;32000000,AD12*25%-3250000,IF(AD12&gt;18000000,AD12*20%-1650000,IF(AD12&gt;10000000,AD12*15%-750000,IF(AD12&gt;5000000,AD12*10%-250000,IF(AD12&gt;0,AD12*5%,0))))))),0)</f>
        <v>#DIV/0!</v>
      </c>
      <c r="AF12" s="33">
        <f>ROUND(V12*1%,0)</f>
        <v>0</v>
      </c>
      <c r="AG12" s="33"/>
      <c r="AH12" s="29" t="e">
        <f>ROUND(U12-AC12-AE12-AF12 - AG12,0)</f>
        <v>#DIV/0!</v>
      </c>
      <c r="AI12" s="29" t="e">
        <f>AH12</f>
        <v>#DIV/0!</v>
      </c>
      <c r="AJ12" s="34" t="e">
        <f>IF(AH12&gt;AI12,AH12-AI12,0)</f>
        <v>#DIV/0!</v>
      </c>
      <c r="AK12" s="29"/>
      <c r="AL12" s="34" t="e">
        <f t="shared" ref="AL12:AL13" si="1">+IF(AE12&gt;0,1,0)</f>
        <v>#DIV/0!</v>
      </c>
      <c r="AM12" s="61"/>
    </row>
    <row r="13" spans="1:39" s="6" customFormat="1" ht="15.75" x14ac:dyDescent="0.25">
      <c r="A13" s="64"/>
      <c r="B13" s="64"/>
      <c r="C13" s="65"/>
      <c r="D13" s="66"/>
      <c r="E13" s="67"/>
      <c r="F13" s="68"/>
      <c r="G13" s="69"/>
      <c r="H13" s="69"/>
      <c r="I13" s="69"/>
      <c r="J13" s="69"/>
      <c r="K13" s="69"/>
      <c r="L13" s="69"/>
      <c r="M13" s="69"/>
      <c r="N13" s="69"/>
      <c r="O13" s="69"/>
      <c r="P13" s="91">
        <f>SUM(H13:O13)</f>
        <v>0</v>
      </c>
      <c r="Q13" s="29"/>
      <c r="R13" s="29">
        <f>G13+P13+Q13</f>
        <v>0</v>
      </c>
      <c r="S13" s="68"/>
      <c r="T13" s="70"/>
      <c r="U13" s="31" t="e">
        <f>ROUND((R13/F13*S13)+T13,0)</f>
        <v>#DIV/0!</v>
      </c>
      <c r="V13" s="29">
        <f>+G13+N13</f>
        <v>0</v>
      </c>
      <c r="W13" s="72">
        <v>0</v>
      </c>
      <c r="X13" s="72">
        <v>0</v>
      </c>
      <c r="Y13" s="69" t="e">
        <f>+U13-W13-X13</f>
        <v>#DIV/0!</v>
      </c>
      <c r="Z13" s="31">
        <v>0</v>
      </c>
      <c r="AA13" s="71">
        <v>0</v>
      </c>
      <c r="AB13" s="69">
        <f>4400000*AA13</f>
        <v>0</v>
      </c>
      <c r="AC13" s="29">
        <f>ROUND(V13*10.5%,0)</f>
        <v>0</v>
      </c>
      <c r="AD13" s="32" t="e">
        <f>+IF(Y13-Z13-AB13-AC13&gt;0,Y13-Z13-AB13-AC13,0)</f>
        <v>#DIV/0!</v>
      </c>
      <c r="AE13" s="73" t="e">
        <f>ROUND(IF(AD13&gt;80000000,AD13*35%-9850000,IF(AD13&gt;52000000,AD13*30%-5850000,IF(AD13&gt;32000000,AD13*25%-3250000,IF(AD13&gt;18000000,AD13*20%-1650000,IF(AD13&gt;10000000,AD13*15%-750000,IF(AD13&gt;5000000,AD13*10%-250000,IF(AD13&gt;0,AD13*5%,0))))))),0)</f>
        <v>#DIV/0!</v>
      </c>
      <c r="AF13" s="33">
        <f>ROUND(V13*1%,0)</f>
        <v>0</v>
      </c>
      <c r="AG13" s="73"/>
      <c r="AH13" s="29" t="e">
        <f>ROUND(U13-AC13-AE13-AF13 - AG13,0)</f>
        <v>#DIV/0!</v>
      </c>
      <c r="AI13" s="69" t="e">
        <f>AH13</f>
        <v>#DIV/0!</v>
      </c>
      <c r="AJ13" s="34" t="e">
        <f>IF(AH13&gt;AI13,AH13-AI13,0)</f>
        <v>#DIV/0!</v>
      </c>
      <c r="AK13" s="69"/>
      <c r="AL13" s="74" t="e">
        <f t="shared" si="1"/>
        <v>#DIV/0!</v>
      </c>
      <c r="AM13" s="75"/>
    </row>
    <row r="14" spans="1:39" s="85" customFormat="1" x14ac:dyDescent="0.25">
      <c r="A14" s="76"/>
      <c r="B14" s="76"/>
      <c r="C14" s="77"/>
      <c r="D14" s="76"/>
      <c r="E14" s="76"/>
      <c r="F14" s="76"/>
      <c r="G14" s="78"/>
      <c r="H14" s="78"/>
      <c r="I14" s="78"/>
      <c r="J14" s="78"/>
      <c r="K14" s="78"/>
      <c r="L14" s="78"/>
      <c r="M14" s="78"/>
      <c r="N14" s="78"/>
      <c r="O14" s="78"/>
      <c r="P14" s="78"/>
      <c r="S14" s="78"/>
      <c r="T14" s="79"/>
      <c r="U14" s="78"/>
      <c r="V14" s="78"/>
      <c r="W14" s="78"/>
      <c r="X14" s="78"/>
      <c r="Y14" s="80"/>
      <c r="Z14" s="81"/>
      <c r="AA14" s="82"/>
      <c r="AB14" s="81"/>
      <c r="AC14" s="81"/>
      <c r="AD14" s="83"/>
      <c r="AE14" s="81"/>
      <c r="AF14" s="81"/>
      <c r="AG14" s="81"/>
      <c r="AH14" s="84"/>
      <c r="AI14" s="84"/>
      <c r="AJ14" s="84"/>
      <c r="AM14" s="28"/>
    </row>
    <row r="15" spans="1:39" s="89" customFormat="1" x14ac:dyDescent="0.25">
      <c r="A15" s="86"/>
      <c r="B15" s="86"/>
      <c r="C15" s="87"/>
      <c r="D15" s="86"/>
      <c r="E15" s="86"/>
      <c r="F15" s="86"/>
      <c r="G15" s="39">
        <f>SUMIF($E11:$E14,"",G11:G14)</f>
        <v>0</v>
      </c>
      <c r="H15" s="39">
        <f t="shared" ref="H15:AL15" si="2">SUMIF($E11:$E14,"",H11:H14)</f>
        <v>0</v>
      </c>
      <c r="I15" s="39">
        <f t="shared" si="2"/>
        <v>0</v>
      </c>
      <c r="J15" s="39">
        <f t="shared" si="2"/>
        <v>0</v>
      </c>
      <c r="K15" s="39">
        <f t="shared" si="2"/>
        <v>0</v>
      </c>
      <c r="L15" s="39">
        <f t="shared" si="2"/>
        <v>0</v>
      </c>
      <c r="M15" s="39">
        <f t="shared" si="2"/>
        <v>0</v>
      </c>
      <c r="N15" s="39">
        <f t="shared" si="2"/>
        <v>0</v>
      </c>
      <c r="O15" s="39">
        <f t="shared" si="2"/>
        <v>0</v>
      </c>
      <c r="P15" s="39">
        <f t="shared" si="2"/>
        <v>0</v>
      </c>
      <c r="Q15" s="39">
        <f t="shared" si="2"/>
        <v>0</v>
      </c>
      <c r="R15" s="39">
        <f t="shared" si="2"/>
        <v>0</v>
      </c>
      <c r="S15" s="39">
        <f t="shared" si="2"/>
        <v>0</v>
      </c>
      <c r="T15" s="39">
        <f t="shared" si="2"/>
        <v>0</v>
      </c>
      <c r="U15" s="39" t="e">
        <f t="shared" si="2"/>
        <v>#DIV/0!</v>
      </c>
      <c r="V15" s="39">
        <f t="shared" si="2"/>
        <v>0</v>
      </c>
      <c r="W15" s="39">
        <f t="shared" si="2"/>
        <v>0</v>
      </c>
      <c r="X15" s="39">
        <f t="shared" si="2"/>
        <v>0</v>
      </c>
      <c r="Y15" s="39" t="e">
        <f t="shared" si="2"/>
        <v>#DIV/0!</v>
      </c>
      <c r="Z15" s="39">
        <f t="shared" si="2"/>
        <v>0</v>
      </c>
      <c r="AA15" s="39">
        <f t="shared" si="2"/>
        <v>0</v>
      </c>
      <c r="AB15" s="39">
        <f t="shared" si="2"/>
        <v>0</v>
      </c>
      <c r="AC15" s="39">
        <f t="shared" si="2"/>
        <v>0</v>
      </c>
      <c r="AD15" s="39" t="e">
        <f t="shared" si="2"/>
        <v>#DIV/0!</v>
      </c>
      <c r="AE15" s="39" t="e">
        <f t="shared" si="2"/>
        <v>#DIV/0!</v>
      </c>
      <c r="AF15" s="39">
        <f t="shared" si="2"/>
        <v>0</v>
      </c>
      <c r="AG15" s="39">
        <f t="shared" si="2"/>
        <v>0</v>
      </c>
      <c r="AH15" s="39" t="e">
        <f t="shared" si="2"/>
        <v>#DIV/0!</v>
      </c>
      <c r="AI15" s="39" t="e">
        <f t="shared" si="2"/>
        <v>#DIV/0!</v>
      </c>
      <c r="AJ15" s="39" t="e">
        <f t="shared" si="2"/>
        <v>#DIV/0!</v>
      </c>
      <c r="AK15" s="39">
        <f t="shared" si="2"/>
        <v>0</v>
      </c>
      <c r="AL15" s="39" t="e">
        <f t="shared" si="2"/>
        <v>#DIV/0!</v>
      </c>
      <c r="AM15" s="88"/>
    </row>
    <row r="16" spans="1:39" x14ac:dyDescent="0.25">
      <c r="A16" s="40"/>
      <c r="B16" s="40"/>
      <c r="C16" s="41"/>
      <c r="D16" s="40"/>
      <c r="E16" s="40"/>
      <c r="F16" s="40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</row>
    <row r="17" spans="1:39" x14ac:dyDescent="0.25">
      <c r="A17" s="40"/>
      <c r="B17" s="40"/>
      <c r="C17" s="41"/>
      <c r="D17" s="40"/>
      <c r="E17" s="40"/>
      <c r="F17" s="40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 t="s">
        <v>52</v>
      </c>
      <c r="AG17" s="63"/>
      <c r="AH17" s="63"/>
      <c r="AI17" s="63"/>
      <c r="AJ17" s="63"/>
      <c r="AK17" s="63"/>
      <c r="AL17" s="63"/>
    </row>
    <row r="18" spans="1:39" s="45" customFormat="1" ht="16.5" customHeight="1" x14ac:dyDescent="0.25">
      <c r="C18" s="46"/>
      <c r="F18" s="93" t="s">
        <v>49</v>
      </c>
      <c r="G18" s="93"/>
      <c r="H18" s="47"/>
      <c r="I18" s="47"/>
      <c r="K18" s="48"/>
      <c r="R18" s="94" t="s">
        <v>33</v>
      </c>
      <c r="S18" s="94"/>
      <c r="T18" s="94"/>
      <c r="U18" s="94"/>
      <c r="W18" s="94" t="s">
        <v>33</v>
      </c>
      <c r="X18" s="94"/>
      <c r="Y18" s="94"/>
      <c r="AA18" s="49"/>
      <c r="AB18" s="50"/>
      <c r="AE18" s="51"/>
      <c r="AF18" s="51"/>
      <c r="AG18" s="51"/>
      <c r="AH18" s="92" t="s">
        <v>34</v>
      </c>
      <c r="AI18" s="92"/>
      <c r="AJ18" s="92"/>
      <c r="AK18" s="92"/>
      <c r="AM18" s="52"/>
    </row>
    <row r="19" spans="1:39" ht="15" customHeight="1" x14ac:dyDescent="0.25">
      <c r="F19" s="116" t="s">
        <v>35</v>
      </c>
      <c r="G19" s="116"/>
      <c r="H19" s="4"/>
      <c r="I19" s="4"/>
      <c r="K19" s="54"/>
      <c r="R19" s="116" t="s">
        <v>35</v>
      </c>
      <c r="S19" s="116"/>
      <c r="T19" s="116"/>
      <c r="U19" s="116"/>
      <c r="W19" s="116" t="s">
        <v>35</v>
      </c>
      <c r="X19" s="116"/>
      <c r="Y19" s="116"/>
      <c r="AC19" s="44"/>
      <c r="AE19" s="42"/>
      <c r="AF19" s="42"/>
      <c r="AG19" s="42"/>
      <c r="AH19" s="54" t="s">
        <v>35</v>
      </c>
      <c r="AI19" s="54"/>
      <c r="AJ19" s="54"/>
      <c r="AK19" s="54"/>
    </row>
    <row r="20" spans="1:39" ht="15" customHeight="1" x14ac:dyDescent="0.25"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5"/>
      <c r="AB20" s="53"/>
      <c r="AC20" s="53"/>
      <c r="AD20" s="53"/>
      <c r="AE20" s="56"/>
      <c r="AF20" s="56"/>
      <c r="AG20" s="56"/>
      <c r="AH20" s="53"/>
      <c r="AI20" s="53"/>
      <c r="AJ20" s="53"/>
      <c r="AK20" s="53"/>
      <c r="AL20" s="53"/>
      <c r="AM20" s="57"/>
    </row>
    <row r="21" spans="1:39" ht="15" customHeight="1" x14ac:dyDescent="0.25">
      <c r="F21" s="53"/>
      <c r="G21" s="53"/>
      <c r="H21" s="4"/>
      <c r="I21" s="4"/>
      <c r="K21" s="54"/>
      <c r="S21" s="44"/>
      <c r="V21" s="53"/>
      <c r="W21" s="53"/>
      <c r="X21" s="53"/>
      <c r="Y21" s="53"/>
      <c r="Z21" s="58"/>
      <c r="AD21" s="44"/>
      <c r="AE21" s="42"/>
      <c r="AF21" s="42"/>
      <c r="AG21" s="42"/>
      <c r="AH21" s="53"/>
      <c r="AI21" s="53"/>
      <c r="AJ21" s="53"/>
      <c r="AK21" s="53"/>
    </row>
    <row r="22" spans="1:39" x14ac:dyDescent="0.25">
      <c r="A22" s="40"/>
      <c r="B22" s="40"/>
      <c r="C22" s="41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2"/>
      <c r="R22" s="42"/>
      <c r="S22" s="42"/>
      <c r="T22" s="16"/>
      <c r="U22" s="42"/>
      <c r="V22" s="40"/>
      <c r="W22" s="42"/>
      <c r="X22" s="42"/>
      <c r="Y22" s="44"/>
      <c r="AC22" s="44"/>
      <c r="AD22" s="44"/>
      <c r="AE22" s="44"/>
      <c r="AF22" s="44"/>
      <c r="AG22" s="44"/>
      <c r="AH22" s="4"/>
      <c r="AI22" s="4"/>
      <c r="AJ22" s="4"/>
    </row>
    <row r="23" spans="1:39" x14ac:dyDescent="0.25">
      <c r="A23" s="40"/>
      <c r="B23" s="40"/>
      <c r="C23" s="41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2"/>
      <c r="R23" s="42"/>
      <c r="S23" s="42"/>
      <c r="T23" s="16"/>
      <c r="U23" s="42"/>
      <c r="V23" s="40"/>
      <c r="W23" s="42"/>
      <c r="X23" s="42"/>
      <c r="Y23" s="59"/>
      <c r="AH23" s="4"/>
      <c r="AI23" s="4"/>
      <c r="AJ23" s="4"/>
    </row>
    <row r="24" spans="1:39" x14ac:dyDescent="0.25">
      <c r="A24" s="40"/>
      <c r="B24" s="40"/>
      <c r="C24" s="41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2"/>
      <c r="R24" s="42"/>
      <c r="S24" s="42"/>
      <c r="T24" s="16"/>
      <c r="U24" s="42"/>
      <c r="V24" s="40"/>
      <c r="W24" s="42"/>
      <c r="X24" s="42"/>
      <c r="Y24" s="42"/>
      <c r="Z24" s="42"/>
      <c r="AA24" s="60"/>
      <c r="AB24" s="42"/>
      <c r="AC24" s="42"/>
      <c r="AD24" s="42"/>
      <c r="AE24" s="42"/>
      <c r="AF24" s="42"/>
      <c r="AG24" s="42"/>
      <c r="AH24" s="42"/>
      <c r="AI24" s="42"/>
      <c r="AJ24" s="42"/>
    </row>
    <row r="25" spans="1:39" x14ac:dyDescent="0.25"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 s="43"/>
      <c r="U25"/>
      <c r="V25"/>
      <c r="W25"/>
      <c r="Y25" s="59"/>
    </row>
    <row r="26" spans="1:39" x14ac:dyDescent="0.25"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 s="43"/>
      <c r="U26" s="42"/>
      <c r="V26"/>
      <c r="W26"/>
      <c r="Y26" s="59"/>
    </row>
    <row r="27" spans="1:39" x14ac:dyDescent="0.25">
      <c r="Y27" s="59"/>
    </row>
    <row r="29" spans="1:39" x14ac:dyDescent="0.25">
      <c r="U29" s="44"/>
    </row>
  </sheetData>
  <mergeCells count="38">
    <mergeCell ref="A11:C11"/>
    <mergeCell ref="F18:G18"/>
    <mergeCell ref="R18:U18"/>
    <mergeCell ref="W18:Y18"/>
    <mergeCell ref="G9:G10"/>
    <mergeCell ref="Y9:Y10"/>
    <mergeCell ref="A9:A10"/>
    <mergeCell ref="C9:C10"/>
    <mergeCell ref="D9:D10"/>
    <mergeCell ref="E9:E10"/>
    <mergeCell ref="F9:F10"/>
    <mergeCell ref="B9:B10"/>
    <mergeCell ref="P5:X5"/>
    <mergeCell ref="P6:X6"/>
    <mergeCell ref="V9:V10"/>
    <mergeCell ref="W9:X9"/>
    <mergeCell ref="H7:I7"/>
    <mergeCell ref="H9:P9"/>
    <mergeCell ref="T9:T10"/>
    <mergeCell ref="F19:G19"/>
    <mergeCell ref="AL9:AL10"/>
    <mergeCell ref="AK9:AK10"/>
    <mergeCell ref="AI9:AI10"/>
    <mergeCell ref="AJ9:AJ10"/>
    <mergeCell ref="AC9:AC10"/>
    <mergeCell ref="AF9:AF10"/>
    <mergeCell ref="AG9:AG10"/>
    <mergeCell ref="AH9:AH10"/>
    <mergeCell ref="U9:U10"/>
    <mergeCell ref="Q9:Q10"/>
    <mergeCell ref="R9:R10"/>
    <mergeCell ref="S9:S10"/>
    <mergeCell ref="Z9:AB9"/>
    <mergeCell ref="AM9:AM10"/>
    <mergeCell ref="R19:U19"/>
    <mergeCell ref="W19:Y19"/>
    <mergeCell ref="AD9:AD10"/>
    <mergeCell ref="AE9:AE10"/>
  </mergeCells>
  <printOptions horizontalCentered="1"/>
  <pageMargins left="0.17" right="0" top="0" bottom="0.2" header="0.2" footer="0.21"/>
  <pageSetup paperSize="9" scale="46" orientation="landscape" r:id="rId1"/>
  <rowBreaks count="1" manualBreakCount="1">
    <brk id="18" max="33" man="1"/>
  </rowBreaks>
  <colBreaks count="1" manualBreakCount="1">
    <brk id="33" max="6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28694-02BD-4BAC-A76D-F3A5CDAC8619}">
  <dimension ref="A1:AM29"/>
  <sheetViews>
    <sheetView zoomScale="80" zoomScaleNormal="80" workbookViewId="0">
      <pane xSplit="3" ySplit="11" topLeftCell="D12" activePane="bottomRight" state="frozen"/>
      <selection pane="topRight" activeCell="D1" sqref="D1"/>
      <selection pane="bottomLeft" activeCell="A12" sqref="A12"/>
      <selection pane="bottomRight" activeCell="AJ13" sqref="AJ13"/>
    </sheetView>
  </sheetViews>
  <sheetFormatPr defaultRowHeight="15" x14ac:dyDescent="0.25"/>
  <cols>
    <col min="1" max="1" width="6.42578125" style="3" customWidth="1"/>
    <col min="2" max="2" width="18.42578125" style="3" customWidth="1"/>
    <col min="3" max="3" width="23.7109375" style="2" bestFit="1" customWidth="1"/>
    <col min="4" max="4" width="21" style="3" customWidth="1"/>
    <col min="5" max="5" width="8.85546875" style="3" hidden="1" customWidth="1"/>
    <col min="6" max="6" width="11.140625" style="3" hidden="1" customWidth="1"/>
    <col min="7" max="7" width="16.5703125" style="3" customWidth="1"/>
    <col min="8" max="8" width="17.42578125" style="3" hidden="1" customWidth="1"/>
    <col min="9" max="9" width="15.42578125" style="3" hidden="1" customWidth="1"/>
    <col min="10" max="10" width="18.140625" style="3" customWidth="1"/>
    <col min="11" max="11" width="14.7109375" style="3" hidden="1" customWidth="1"/>
    <col min="12" max="12" width="16.5703125" style="3" hidden="1" customWidth="1"/>
    <col min="13" max="13" width="14.140625" style="3" hidden="1" customWidth="1"/>
    <col min="14" max="14" width="16.42578125" style="3" customWidth="1"/>
    <col min="15" max="15" width="16.42578125" style="3" hidden="1" customWidth="1"/>
    <col min="16" max="16" width="15" style="3" customWidth="1"/>
    <col min="17" max="17" width="16" style="3" customWidth="1"/>
    <col min="18" max="18" width="16.85546875" style="3" customWidth="1"/>
    <col min="19" max="19" width="8.5703125" style="3" customWidth="1"/>
    <col min="20" max="20" width="11.140625" style="4" hidden="1" customWidth="1"/>
    <col min="21" max="21" width="15.28515625" style="3" customWidth="1"/>
    <col min="22" max="22" width="15.42578125" style="3" customWidth="1"/>
    <col min="23" max="23" width="11.7109375" style="3" hidden="1" customWidth="1"/>
    <col min="24" max="24" width="14.140625" style="3" hidden="1" customWidth="1"/>
    <col min="25" max="25" width="10.140625" style="3" hidden="1" customWidth="1"/>
    <col min="26" max="26" width="15" style="3" hidden="1" customWidth="1"/>
    <col min="27" max="27" width="5.28515625" style="5" hidden="1" customWidth="1"/>
    <col min="28" max="28" width="14.5703125" style="3" hidden="1" customWidth="1"/>
    <col min="29" max="29" width="19.85546875" style="3" customWidth="1"/>
    <col min="30" max="30" width="14.7109375" style="3" hidden="1" customWidth="1"/>
    <col min="31" max="32" width="12.42578125" style="3" customWidth="1"/>
    <col min="33" max="33" width="12.42578125" style="3" hidden="1" customWidth="1"/>
    <col min="34" max="34" width="17.7109375" style="3" customWidth="1"/>
    <col min="35" max="35" width="16.85546875" style="3" customWidth="1"/>
    <col min="36" max="36" width="13.85546875" style="3" customWidth="1"/>
    <col min="37" max="37" width="7.85546875" style="3" hidden="1" customWidth="1"/>
    <col min="38" max="38" width="0" style="3" hidden="1" customWidth="1"/>
    <col min="39" max="39" width="40.7109375" style="6" customWidth="1"/>
    <col min="40" max="16384" width="9.140625" style="3"/>
  </cols>
  <sheetData>
    <row r="1" spans="1:39" x14ac:dyDescent="0.25">
      <c r="A1" s="1"/>
      <c r="B1" s="1"/>
    </row>
    <row r="2" spans="1:39" x14ac:dyDescent="0.25">
      <c r="A2" s="1" t="s">
        <v>1</v>
      </c>
      <c r="B2" s="1"/>
    </row>
    <row r="3" spans="1:39" x14ac:dyDescent="0.25">
      <c r="A3" s="1" t="s">
        <v>2</v>
      </c>
      <c r="B3" s="1"/>
      <c r="AC3" s="7"/>
    </row>
    <row r="4" spans="1:39" x14ac:dyDescent="0.25">
      <c r="A4" s="1" t="s">
        <v>3</v>
      </c>
      <c r="B4" s="1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U4" s="4"/>
      <c r="V4" s="4"/>
      <c r="W4" s="4"/>
      <c r="X4" s="4"/>
    </row>
    <row r="5" spans="1:39" ht="31.5" customHeight="1" x14ac:dyDescent="0.3"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117" t="s">
        <v>4</v>
      </c>
      <c r="Q5" s="117"/>
      <c r="R5" s="117"/>
      <c r="S5" s="117"/>
      <c r="T5" s="117"/>
      <c r="U5" s="117"/>
      <c r="V5" s="117"/>
      <c r="W5" s="117"/>
      <c r="X5" s="117"/>
      <c r="Y5" s="9"/>
      <c r="Z5" s="9"/>
      <c r="AA5" s="10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9" ht="26.25" customHeight="1" x14ac:dyDescent="0.3">
      <c r="C6" s="11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18" t="s">
        <v>5</v>
      </c>
      <c r="Q6" s="118"/>
      <c r="R6" s="118"/>
      <c r="S6" s="118"/>
      <c r="T6" s="118"/>
      <c r="U6" s="118"/>
      <c r="V6" s="118"/>
      <c r="W6" s="118"/>
      <c r="X6" s="118"/>
      <c r="Y6" s="12"/>
      <c r="Z6" s="12"/>
      <c r="AA6" s="13"/>
      <c r="AB6" s="12"/>
      <c r="AC6" s="12"/>
      <c r="AD6" s="12"/>
      <c r="AE6" s="12"/>
      <c r="AF6" s="12"/>
      <c r="AG6" s="12"/>
      <c r="AH6" s="12"/>
      <c r="AI6" s="12"/>
      <c r="AJ6" s="12"/>
      <c r="AK6" s="12"/>
    </row>
    <row r="7" spans="1:39" ht="15.75" x14ac:dyDescent="0.25">
      <c r="A7" s="1"/>
      <c r="B7" s="1"/>
      <c r="C7" s="14"/>
      <c r="D7" s="1"/>
      <c r="E7" s="1"/>
      <c r="F7" s="1"/>
      <c r="G7" s="15"/>
      <c r="H7" s="119"/>
      <c r="I7" s="119"/>
      <c r="J7" s="1"/>
      <c r="K7" s="1"/>
      <c r="L7" s="1"/>
      <c r="M7" s="1"/>
      <c r="N7" s="1"/>
      <c r="O7" s="1"/>
      <c r="P7" s="1"/>
      <c r="Q7" s="1"/>
      <c r="R7" s="1"/>
      <c r="S7" s="1"/>
      <c r="T7" s="16"/>
      <c r="U7" s="1"/>
      <c r="V7" s="1"/>
      <c r="W7" s="1"/>
      <c r="X7" s="1"/>
      <c r="Y7" s="1"/>
      <c r="Z7" s="1"/>
      <c r="AA7" s="17"/>
      <c r="AB7" s="1"/>
      <c r="AC7" s="1"/>
      <c r="AD7" s="18" t="s">
        <v>6</v>
      </c>
      <c r="AE7" s="1"/>
      <c r="AF7" s="1"/>
      <c r="AG7" s="1"/>
    </row>
    <row r="8" spans="1:39" s="19" customFormat="1" x14ac:dyDescent="0.25"/>
    <row r="9" spans="1:39" ht="27" customHeight="1" x14ac:dyDescent="0.25">
      <c r="A9" s="102" t="s">
        <v>0</v>
      </c>
      <c r="B9" s="112" t="s">
        <v>36</v>
      </c>
      <c r="C9" s="121" t="s">
        <v>7</v>
      </c>
      <c r="D9" s="97" t="s">
        <v>8</v>
      </c>
      <c r="E9" s="97" t="s">
        <v>47</v>
      </c>
      <c r="F9" s="97" t="s">
        <v>9</v>
      </c>
      <c r="G9" s="123" t="s">
        <v>10</v>
      </c>
      <c r="H9" s="102" t="s">
        <v>11</v>
      </c>
      <c r="I9" s="102"/>
      <c r="J9" s="102"/>
      <c r="K9" s="102"/>
      <c r="L9" s="102"/>
      <c r="M9" s="102"/>
      <c r="N9" s="102"/>
      <c r="O9" s="102"/>
      <c r="P9" s="102"/>
      <c r="Q9" s="97" t="s">
        <v>13</v>
      </c>
      <c r="R9" s="124" t="s">
        <v>15</v>
      </c>
      <c r="S9" s="97" t="s">
        <v>14</v>
      </c>
      <c r="T9" s="100" t="s">
        <v>38</v>
      </c>
      <c r="U9" s="124" t="s">
        <v>50</v>
      </c>
      <c r="V9" s="123" t="s">
        <v>51</v>
      </c>
      <c r="W9" s="109" t="s">
        <v>16</v>
      </c>
      <c r="X9" s="110"/>
      <c r="Y9" s="97" t="s">
        <v>17</v>
      </c>
      <c r="Z9" s="102" t="s">
        <v>18</v>
      </c>
      <c r="AA9" s="102"/>
      <c r="AB9" s="102"/>
      <c r="AC9" s="103" t="s">
        <v>48</v>
      </c>
      <c r="AD9" s="97" t="s">
        <v>19</v>
      </c>
      <c r="AE9" s="106" t="s">
        <v>20</v>
      </c>
      <c r="AF9" s="106" t="s">
        <v>21</v>
      </c>
      <c r="AG9" s="106" t="s">
        <v>37</v>
      </c>
      <c r="AH9" s="112" t="s">
        <v>22</v>
      </c>
      <c r="AI9" s="113" t="s">
        <v>23</v>
      </c>
      <c r="AJ9" s="97" t="s">
        <v>24</v>
      </c>
      <c r="AK9" s="115" t="s">
        <v>25</v>
      </c>
      <c r="AL9" s="95" t="s">
        <v>26</v>
      </c>
      <c r="AM9" s="108" t="s">
        <v>27</v>
      </c>
    </row>
    <row r="10" spans="1:39" ht="27.75" customHeight="1" x14ac:dyDescent="0.25">
      <c r="A10" s="112"/>
      <c r="B10" s="120"/>
      <c r="C10" s="122"/>
      <c r="D10" s="98"/>
      <c r="E10" s="98"/>
      <c r="F10" s="99"/>
      <c r="G10" s="97"/>
      <c r="H10" s="21" t="s">
        <v>45</v>
      </c>
      <c r="I10" s="20" t="s">
        <v>44</v>
      </c>
      <c r="J10" s="20" t="s">
        <v>39</v>
      </c>
      <c r="K10" s="20" t="s">
        <v>43</v>
      </c>
      <c r="L10" s="21" t="s">
        <v>42</v>
      </c>
      <c r="M10" s="21" t="s">
        <v>41</v>
      </c>
      <c r="N10" s="21" t="s">
        <v>40</v>
      </c>
      <c r="O10" s="21" t="s">
        <v>46</v>
      </c>
      <c r="P10" s="21" t="s">
        <v>12</v>
      </c>
      <c r="Q10" s="98"/>
      <c r="R10" s="124"/>
      <c r="S10" s="99"/>
      <c r="T10" s="101"/>
      <c r="U10" s="124"/>
      <c r="V10" s="97"/>
      <c r="W10" s="21" t="s">
        <v>28</v>
      </c>
      <c r="X10" s="21" t="s">
        <v>29</v>
      </c>
      <c r="Y10" s="99"/>
      <c r="Z10" s="23" t="s">
        <v>30</v>
      </c>
      <c r="AA10" s="22" t="s">
        <v>31</v>
      </c>
      <c r="AB10" s="22" t="s">
        <v>32</v>
      </c>
      <c r="AC10" s="103"/>
      <c r="AD10" s="99"/>
      <c r="AE10" s="107"/>
      <c r="AF10" s="111"/>
      <c r="AG10" s="107"/>
      <c r="AH10" s="99"/>
      <c r="AI10" s="114"/>
      <c r="AJ10" s="98"/>
      <c r="AK10" s="115"/>
      <c r="AL10" s="96"/>
      <c r="AM10" s="108"/>
    </row>
    <row r="11" spans="1:39" s="6" customFormat="1" x14ac:dyDescent="0.25">
      <c r="A11" s="104" t="s">
        <v>46</v>
      </c>
      <c r="B11" s="105"/>
      <c r="C11" s="105"/>
      <c r="D11" s="36"/>
      <c r="E11" s="36"/>
      <c r="F11" s="37"/>
      <c r="G11" s="38">
        <f>SUMIF($E12:$E13,$A11,G12:G13)</f>
        <v>0</v>
      </c>
      <c r="H11" s="38">
        <f t="shared" ref="H11:AL11" si="0">SUMIF($E12:$E13,$A11,H12:H13)</f>
        <v>0</v>
      </c>
      <c r="I11" s="38">
        <f t="shared" si="0"/>
        <v>0</v>
      </c>
      <c r="J11" s="38">
        <f t="shared" si="0"/>
        <v>0</v>
      </c>
      <c r="K11" s="38">
        <f t="shared" si="0"/>
        <v>0</v>
      </c>
      <c r="L11" s="38">
        <f t="shared" si="0"/>
        <v>0</v>
      </c>
      <c r="M11" s="38">
        <f t="shared" si="0"/>
        <v>0</v>
      </c>
      <c r="N11" s="38">
        <f t="shared" si="0"/>
        <v>0</v>
      </c>
      <c r="O11" s="38">
        <f t="shared" si="0"/>
        <v>0</v>
      </c>
      <c r="P11" s="38">
        <f t="shared" si="0"/>
        <v>0</v>
      </c>
      <c r="Q11" s="38">
        <f t="shared" si="0"/>
        <v>0</v>
      </c>
      <c r="R11" s="38">
        <f t="shared" si="0"/>
        <v>0</v>
      </c>
      <c r="S11" s="38">
        <f t="shared" si="0"/>
        <v>0</v>
      </c>
      <c r="T11" s="38">
        <f t="shared" si="0"/>
        <v>0</v>
      </c>
      <c r="U11" s="38">
        <f t="shared" si="0"/>
        <v>0</v>
      </c>
      <c r="V11" s="38">
        <f t="shared" si="0"/>
        <v>0</v>
      </c>
      <c r="W11" s="38">
        <f t="shared" si="0"/>
        <v>0</v>
      </c>
      <c r="X11" s="38">
        <f t="shared" si="0"/>
        <v>0</v>
      </c>
      <c r="Y11" s="38">
        <f t="shared" si="0"/>
        <v>0</v>
      </c>
      <c r="Z11" s="38">
        <f t="shared" si="0"/>
        <v>0</v>
      </c>
      <c r="AA11" s="38">
        <f t="shared" si="0"/>
        <v>0</v>
      </c>
      <c r="AB11" s="38">
        <f t="shared" si="0"/>
        <v>0</v>
      </c>
      <c r="AC11" s="38">
        <f t="shared" si="0"/>
        <v>0</v>
      </c>
      <c r="AD11" s="38">
        <f t="shared" si="0"/>
        <v>0</v>
      </c>
      <c r="AE11" s="38">
        <f t="shared" si="0"/>
        <v>0</v>
      </c>
      <c r="AF11" s="38">
        <f t="shared" si="0"/>
        <v>0</v>
      </c>
      <c r="AG11" s="38">
        <f t="shared" si="0"/>
        <v>0</v>
      </c>
      <c r="AH11" s="38">
        <f t="shared" si="0"/>
        <v>0</v>
      </c>
      <c r="AI11" s="38">
        <f t="shared" si="0"/>
        <v>0</v>
      </c>
      <c r="AJ11" s="38">
        <f t="shared" si="0"/>
        <v>0</v>
      </c>
      <c r="AK11" s="38">
        <f t="shared" si="0"/>
        <v>0</v>
      </c>
      <c r="AL11" s="38">
        <f t="shared" si="0"/>
        <v>0</v>
      </c>
      <c r="AM11" s="35"/>
    </row>
    <row r="12" spans="1:39" s="6" customFormat="1" ht="15.75" x14ac:dyDescent="0.25">
      <c r="A12" s="24"/>
      <c r="B12" s="24"/>
      <c r="C12" s="25"/>
      <c r="D12" s="26"/>
      <c r="E12" s="27"/>
      <c r="F12" s="28"/>
      <c r="G12" s="29"/>
      <c r="H12" s="29"/>
      <c r="I12" s="29"/>
      <c r="J12" s="29"/>
      <c r="K12" s="29"/>
      <c r="L12" s="29"/>
      <c r="M12" s="29"/>
      <c r="N12" s="29"/>
      <c r="O12" s="29"/>
      <c r="P12" s="91">
        <f>SUM(H12:O12)</f>
        <v>0</v>
      </c>
      <c r="R12" s="29">
        <f>G12+P12+Q12</f>
        <v>0</v>
      </c>
      <c r="S12" s="28"/>
      <c r="T12" s="30"/>
      <c r="U12" s="31" t="e">
        <f>ROUND((R12/F12*S12)+T12,0)</f>
        <v>#DIV/0!</v>
      </c>
      <c r="V12" s="29">
        <f>+G12+N12</f>
        <v>0</v>
      </c>
      <c r="W12" s="62">
        <v>0</v>
      </c>
      <c r="X12" s="62">
        <v>0</v>
      </c>
      <c r="Y12" s="90" t="e">
        <f>+U12-W12-X12</f>
        <v>#DIV/0!</v>
      </c>
      <c r="Z12" s="31">
        <v>0</v>
      </c>
      <c r="AA12" s="31">
        <v>0</v>
      </c>
      <c r="AB12" s="29">
        <f>4400000*AA12</f>
        <v>0</v>
      </c>
      <c r="AC12" s="29">
        <f>ROUND(V12*10.5%,0)</f>
        <v>0</v>
      </c>
      <c r="AD12" s="32" t="e">
        <f>+IF(Y12-Z12-AB12-AC12&gt;0,Y12-Z12-AB12-AC12,0)</f>
        <v>#DIV/0!</v>
      </c>
      <c r="AE12" s="33" t="e">
        <f>ROUND(IF(AD12&gt;80000000,AD12*35%-9850000,IF(AD12&gt;52000000,AD12*30%-5850000,IF(AD12&gt;32000000,AD12*25%-3250000,IF(AD12&gt;18000000,AD12*20%-1650000,IF(AD12&gt;10000000,AD12*15%-750000,IF(AD12&gt;5000000,AD12*10%-250000,IF(AD12&gt;0,AD12*5%,0))))))),0)</f>
        <v>#DIV/0!</v>
      </c>
      <c r="AF12" s="33">
        <f>ROUND(V12*1%,0)</f>
        <v>0</v>
      </c>
      <c r="AG12" s="33"/>
      <c r="AH12" s="29" t="e">
        <f>ROUND(U12-AC12-AE12-AF12 - AG12,0)</f>
        <v>#DIV/0!</v>
      </c>
      <c r="AI12" s="29" t="e">
        <f>AH12</f>
        <v>#DIV/0!</v>
      </c>
      <c r="AJ12" s="34" t="e">
        <f>IF(AH12&gt;AI12,AH12-AI12,0)</f>
        <v>#DIV/0!</v>
      </c>
      <c r="AK12" s="29"/>
      <c r="AL12" s="34" t="e">
        <f t="shared" ref="AL12:AL13" si="1">+IF(AE12&gt;0,1,0)</f>
        <v>#DIV/0!</v>
      </c>
      <c r="AM12" s="61"/>
    </row>
    <row r="13" spans="1:39" s="6" customFormat="1" ht="15.75" x14ac:dyDescent="0.25">
      <c r="A13" s="64"/>
      <c r="B13" s="64"/>
      <c r="C13" s="65"/>
      <c r="D13" s="66"/>
      <c r="E13" s="67"/>
      <c r="F13" s="68"/>
      <c r="G13" s="69"/>
      <c r="H13" s="69"/>
      <c r="I13" s="69"/>
      <c r="J13" s="69"/>
      <c r="K13" s="69"/>
      <c r="L13" s="69"/>
      <c r="M13" s="69"/>
      <c r="N13" s="69"/>
      <c r="O13" s="69"/>
      <c r="P13" s="91">
        <f>SUM(H13:O13)</f>
        <v>0</v>
      </c>
      <c r="Q13" s="29"/>
      <c r="R13" s="29">
        <f>G13+P13+Q13</f>
        <v>0</v>
      </c>
      <c r="S13" s="68"/>
      <c r="T13" s="70"/>
      <c r="U13" s="31" t="e">
        <f>ROUND((R13/F13*S13)+T13,0)</f>
        <v>#DIV/0!</v>
      </c>
      <c r="V13" s="29">
        <f>+G13+N13</f>
        <v>0</v>
      </c>
      <c r="W13" s="72">
        <v>0</v>
      </c>
      <c r="X13" s="72">
        <v>0</v>
      </c>
      <c r="Y13" s="69" t="e">
        <f>+U13-W13-X13</f>
        <v>#DIV/0!</v>
      </c>
      <c r="Z13" s="31">
        <v>0</v>
      </c>
      <c r="AA13" s="71">
        <v>0</v>
      </c>
      <c r="AB13" s="69">
        <f>4400000*AA13</f>
        <v>0</v>
      </c>
      <c r="AC13" s="29">
        <f>ROUND(V13*10.5%,0)</f>
        <v>0</v>
      </c>
      <c r="AD13" s="32" t="e">
        <f>+IF(Y13-Z13-AB13-AC13&gt;0,Y13-Z13-AB13-AC13,0)</f>
        <v>#DIV/0!</v>
      </c>
      <c r="AE13" s="73" t="e">
        <f>ROUND(IF(AD13&gt;80000000,AD13*35%-9850000,IF(AD13&gt;52000000,AD13*30%-5850000,IF(AD13&gt;32000000,AD13*25%-3250000,IF(AD13&gt;18000000,AD13*20%-1650000,IF(AD13&gt;10000000,AD13*15%-750000,IF(AD13&gt;5000000,AD13*10%-250000,IF(AD13&gt;0,AD13*5%,0))))))),0)</f>
        <v>#DIV/0!</v>
      </c>
      <c r="AF13" s="33">
        <f>ROUND(V13*1%,0)</f>
        <v>0</v>
      </c>
      <c r="AG13" s="73"/>
      <c r="AH13" s="29" t="e">
        <f>ROUND(U13-AC13-AE13-AF13 - AG13,0)</f>
        <v>#DIV/0!</v>
      </c>
      <c r="AI13" s="69" t="e">
        <f>AH13</f>
        <v>#DIV/0!</v>
      </c>
      <c r="AJ13" s="34" t="e">
        <f>IF(AH13&gt;AI13,AH13-AI13,0)</f>
        <v>#DIV/0!</v>
      </c>
      <c r="AK13" s="69"/>
      <c r="AL13" s="74" t="e">
        <f t="shared" si="1"/>
        <v>#DIV/0!</v>
      </c>
      <c r="AM13" s="75"/>
    </row>
    <row r="14" spans="1:39" s="85" customFormat="1" x14ac:dyDescent="0.25">
      <c r="A14" s="76"/>
      <c r="B14" s="76"/>
      <c r="C14" s="77"/>
      <c r="D14" s="76"/>
      <c r="E14" s="76"/>
      <c r="F14" s="76"/>
      <c r="G14" s="78"/>
      <c r="H14" s="78"/>
      <c r="I14" s="78"/>
      <c r="J14" s="78"/>
      <c r="K14" s="78"/>
      <c r="L14" s="78"/>
      <c r="M14" s="78"/>
      <c r="N14" s="78"/>
      <c r="O14" s="78"/>
      <c r="P14" s="78"/>
      <c r="S14" s="78"/>
      <c r="T14" s="79"/>
      <c r="U14" s="78"/>
      <c r="V14" s="78"/>
      <c r="W14" s="78"/>
      <c r="X14" s="78"/>
      <c r="Y14" s="80"/>
      <c r="Z14" s="81"/>
      <c r="AA14" s="82"/>
      <c r="AB14" s="81"/>
      <c r="AC14" s="81"/>
      <c r="AD14" s="83"/>
      <c r="AE14" s="81"/>
      <c r="AF14" s="81"/>
      <c r="AG14" s="81"/>
      <c r="AH14" s="84"/>
      <c r="AI14" s="84"/>
      <c r="AJ14" s="84"/>
      <c r="AM14" s="28"/>
    </row>
    <row r="15" spans="1:39" s="89" customFormat="1" x14ac:dyDescent="0.25">
      <c r="A15" s="86"/>
      <c r="B15" s="86"/>
      <c r="C15" s="87"/>
      <c r="D15" s="86"/>
      <c r="E15" s="86"/>
      <c r="F15" s="86"/>
      <c r="G15" s="39">
        <f>SUMIF($E11:$E14,"",G11:G14)</f>
        <v>0</v>
      </c>
      <c r="H15" s="39">
        <f t="shared" ref="H15:AL15" si="2">SUMIF($E11:$E14,"",H11:H14)</f>
        <v>0</v>
      </c>
      <c r="I15" s="39">
        <f t="shared" si="2"/>
        <v>0</v>
      </c>
      <c r="J15" s="39">
        <f t="shared" si="2"/>
        <v>0</v>
      </c>
      <c r="K15" s="39">
        <f t="shared" si="2"/>
        <v>0</v>
      </c>
      <c r="L15" s="39">
        <f t="shared" si="2"/>
        <v>0</v>
      </c>
      <c r="M15" s="39">
        <f t="shared" si="2"/>
        <v>0</v>
      </c>
      <c r="N15" s="39">
        <f t="shared" si="2"/>
        <v>0</v>
      </c>
      <c r="O15" s="39">
        <f t="shared" si="2"/>
        <v>0</v>
      </c>
      <c r="P15" s="39">
        <f t="shared" si="2"/>
        <v>0</v>
      </c>
      <c r="Q15" s="39">
        <f t="shared" si="2"/>
        <v>0</v>
      </c>
      <c r="R15" s="39">
        <f t="shared" si="2"/>
        <v>0</v>
      </c>
      <c r="S15" s="39">
        <f t="shared" si="2"/>
        <v>0</v>
      </c>
      <c r="T15" s="39">
        <f t="shared" si="2"/>
        <v>0</v>
      </c>
      <c r="U15" s="39" t="e">
        <f t="shared" si="2"/>
        <v>#DIV/0!</v>
      </c>
      <c r="V15" s="39">
        <f t="shared" si="2"/>
        <v>0</v>
      </c>
      <c r="W15" s="39">
        <f t="shared" si="2"/>
        <v>0</v>
      </c>
      <c r="X15" s="39">
        <f t="shared" si="2"/>
        <v>0</v>
      </c>
      <c r="Y15" s="39" t="e">
        <f t="shared" si="2"/>
        <v>#DIV/0!</v>
      </c>
      <c r="Z15" s="39">
        <f t="shared" si="2"/>
        <v>0</v>
      </c>
      <c r="AA15" s="39">
        <f t="shared" si="2"/>
        <v>0</v>
      </c>
      <c r="AB15" s="39">
        <f t="shared" si="2"/>
        <v>0</v>
      </c>
      <c r="AC15" s="39">
        <f t="shared" si="2"/>
        <v>0</v>
      </c>
      <c r="AD15" s="39" t="e">
        <f t="shared" si="2"/>
        <v>#DIV/0!</v>
      </c>
      <c r="AE15" s="39" t="e">
        <f t="shared" si="2"/>
        <v>#DIV/0!</v>
      </c>
      <c r="AF15" s="39">
        <f t="shared" si="2"/>
        <v>0</v>
      </c>
      <c r="AG15" s="39">
        <f t="shared" si="2"/>
        <v>0</v>
      </c>
      <c r="AH15" s="39" t="e">
        <f t="shared" si="2"/>
        <v>#DIV/0!</v>
      </c>
      <c r="AI15" s="39" t="e">
        <f t="shared" si="2"/>
        <v>#DIV/0!</v>
      </c>
      <c r="AJ15" s="39" t="e">
        <f t="shared" si="2"/>
        <v>#DIV/0!</v>
      </c>
      <c r="AK15" s="39">
        <f t="shared" si="2"/>
        <v>0</v>
      </c>
      <c r="AL15" s="39" t="e">
        <f t="shared" si="2"/>
        <v>#DIV/0!</v>
      </c>
      <c r="AM15" s="88"/>
    </row>
    <row r="16" spans="1:39" x14ac:dyDescent="0.25">
      <c r="A16" s="40"/>
      <c r="B16" s="40"/>
      <c r="C16" s="41"/>
      <c r="D16" s="40"/>
      <c r="E16" s="40"/>
      <c r="F16" s="40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</row>
    <row r="17" spans="1:39" x14ac:dyDescent="0.25">
      <c r="A17" s="40"/>
      <c r="B17" s="40"/>
      <c r="C17" s="41"/>
      <c r="D17" s="40"/>
      <c r="E17" s="40"/>
      <c r="F17" s="40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 t="s">
        <v>52</v>
      </c>
      <c r="AG17" s="63"/>
      <c r="AH17" s="63"/>
      <c r="AI17" s="63"/>
      <c r="AJ17" s="63"/>
      <c r="AK17" s="63"/>
      <c r="AL17" s="63"/>
    </row>
    <row r="18" spans="1:39" s="45" customFormat="1" ht="16.5" customHeight="1" x14ac:dyDescent="0.25">
      <c r="C18" s="46"/>
      <c r="F18" s="93" t="s">
        <v>49</v>
      </c>
      <c r="G18" s="93"/>
      <c r="H18" s="47"/>
      <c r="I18" s="47"/>
      <c r="K18" s="48"/>
      <c r="R18" s="94" t="s">
        <v>33</v>
      </c>
      <c r="S18" s="94"/>
      <c r="T18" s="94"/>
      <c r="U18" s="94"/>
      <c r="W18" s="94" t="s">
        <v>33</v>
      </c>
      <c r="X18" s="94"/>
      <c r="Y18" s="94"/>
      <c r="AA18" s="49"/>
      <c r="AB18" s="50"/>
      <c r="AE18" s="51"/>
      <c r="AF18" s="51"/>
      <c r="AG18" s="51"/>
      <c r="AH18" s="92" t="s">
        <v>34</v>
      </c>
      <c r="AI18" s="92"/>
      <c r="AJ18" s="92"/>
      <c r="AK18" s="92"/>
      <c r="AM18" s="52"/>
    </row>
    <row r="19" spans="1:39" ht="15" customHeight="1" x14ac:dyDescent="0.25">
      <c r="F19" s="116" t="s">
        <v>35</v>
      </c>
      <c r="G19" s="116"/>
      <c r="H19" s="4"/>
      <c r="I19" s="4"/>
      <c r="K19" s="54"/>
      <c r="R19" s="116" t="s">
        <v>35</v>
      </c>
      <c r="S19" s="116"/>
      <c r="T19" s="116"/>
      <c r="U19" s="116"/>
      <c r="W19" s="116" t="s">
        <v>35</v>
      </c>
      <c r="X19" s="116"/>
      <c r="Y19" s="116"/>
      <c r="AC19" s="44"/>
      <c r="AE19" s="42"/>
      <c r="AF19" s="42"/>
      <c r="AG19" s="42"/>
      <c r="AH19" s="54" t="s">
        <v>35</v>
      </c>
      <c r="AI19" s="54"/>
      <c r="AJ19" s="54"/>
      <c r="AK19" s="54"/>
    </row>
    <row r="20" spans="1:39" ht="15" customHeight="1" x14ac:dyDescent="0.25"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5"/>
      <c r="AB20" s="53"/>
      <c r="AC20" s="53"/>
      <c r="AD20" s="53"/>
      <c r="AE20" s="56"/>
      <c r="AF20" s="56"/>
      <c r="AG20" s="56"/>
      <c r="AH20" s="53"/>
      <c r="AI20" s="53"/>
      <c r="AJ20" s="53"/>
      <c r="AK20" s="53"/>
      <c r="AL20" s="53"/>
      <c r="AM20" s="57"/>
    </row>
    <row r="21" spans="1:39" ht="15" customHeight="1" x14ac:dyDescent="0.25">
      <c r="F21" s="53"/>
      <c r="G21" s="53"/>
      <c r="H21" s="4"/>
      <c r="I21" s="4"/>
      <c r="K21" s="54"/>
      <c r="S21" s="44"/>
      <c r="V21" s="53"/>
      <c r="W21" s="53"/>
      <c r="X21" s="53"/>
      <c r="Y21" s="53"/>
      <c r="Z21" s="58"/>
      <c r="AD21" s="44"/>
      <c r="AE21" s="42"/>
      <c r="AF21" s="42"/>
      <c r="AG21" s="42"/>
      <c r="AH21" s="53"/>
      <c r="AI21" s="53"/>
      <c r="AJ21" s="53"/>
      <c r="AK21" s="53"/>
    </row>
    <row r="22" spans="1:39" x14ac:dyDescent="0.25">
      <c r="A22" s="40"/>
      <c r="B22" s="40"/>
      <c r="C22" s="41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2"/>
      <c r="R22" s="42"/>
      <c r="S22" s="42"/>
      <c r="T22" s="16"/>
      <c r="U22" s="42"/>
      <c r="V22" s="40"/>
      <c r="W22" s="42"/>
      <c r="X22" s="42"/>
      <c r="Y22" s="44"/>
      <c r="AC22" s="44"/>
      <c r="AD22" s="44"/>
      <c r="AE22" s="44"/>
      <c r="AF22" s="44"/>
      <c r="AG22" s="44"/>
      <c r="AH22" s="4"/>
      <c r="AI22" s="4"/>
      <c r="AJ22" s="4"/>
    </row>
    <row r="23" spans="1:39" x14ac:dyDescent="0.25">
      <c r="A23" s="40"/>
      <c r="B23" s="40"/>
      <c r="C23" s="41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2"/>
      <c r="R23" s="42"/>
      <c r="S23" s="42"/>
      <c r="T23" s="16"/>
      <c r="U23" s="42"/>
      <c r="V23" s="40"/>
      <c r="W23" s="42"/>
      <c r="X23" s="42"/>
      <c r="Y23" s="59"/>
      <c r="AH23" s="4"/>
      <c r="AI23" s="4"/>
      <c r="AJ23" s="4"/>
    </row>
    <row r="24" spans="1:39" x14ac:dyDescent="0.25">
      <c r="A24" s="40"/>
      <c r="B24" s="40"/>
      <c r="C24" s="41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2"/>
      <c r="R24" s="42"/>
      <c r="S24" s="42"/>
      <c r="T24" s="16"/>
      <c r="U24" s="42"/>
      <c r="V24" s="40"/>
      <c r="W24" s="42"/>
      <c r="X24" s="42"/>
      <c r="Y24" s="42"/>
      <c r="Z24" s="42"/>
      <c r="AA24" s="60"/>
      <c r="AB24" s="42"/>
      <c r="AC24" s="42"/>
      <c r="AD24" s="42"/>
      <c r="AE24" s="42"/>
      <c r="AF24" s="42"/>
      <c r="AG24" s="42"/>
      <c r="AH24" s="42"/>
      <c r="AI24" s="42"/>
      <c r="AJ24" s="42"/>
    </row>
    <row r="25" spans="1:39" x14ac:dyDescent="0.25"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 s="43"/>
      <c r="U25"/>
      <c r="V25"/>
      <c r="W25"/>
      <c r="Y25" s="59"/>
    </row>
    <row r="26" spans="1:39" x14ac:dyDescent="0.25"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 s="43"/>
      <c r="U26" s="42"/>
      <c r="V26"/>
      <c r="W26"/>
      <c r="Y26" s="59"/>
    </row>
    <row r="27" spans="1:39" x14ac:dyDescent="0.25">
      <c r="Y27" s="59"/>
    </row>
    <row r="29" spans="1:39" x14ac:dyDescent="0.25">
      <c r="U29" s="44"/>
    </row>
  </sheetData>
  <mergeCells count="38">
    <mergeCell ref="A11:C11"/>
    <mergeCell ref="F18:G18"/>
    <mergeCell ref="R18:U18"/>
    <mergeCell ref="W18:Y18"/>
    <mergeCell ref="H7:I7"/>
    <mergeCell ref="H9:P9"/>
    <mergeCell ref="C9:C10"/>
    <mergeCell ref="D9:D10"/>
    <mergeCell ref="E9:E10"/>
    <mergeCell ref="F9:F10"/>
    <mergeCell ref="G9:G10"/>
    <mergeCell ref="A9:A10"/>
    <mergeCell ref="B9:B10"/>
    <mergeCell ref="F19:G19"/>
    <mergeCell ref="AL9:AL10"/>
    <mergeCell ref="AK9:AK10"/>
    <mergeCell ref="AJ9:AJ10"/>
    <mergeCell ref="AG9:AG10"/>
    <mergeCell ref="AH9:AH10"/>
    <mergeCell ref="AI9:AI10"/>
    <mergeCell ref="AD9:AD10"/>
    <mergeCell ref="AE9:AE10"/>
    <mergeCell ref="AF9:AF10"/>
    <mergeCell ref="AC9:AC10"/>
    <mergeCell ref="Z9:AB9"/>
    <mergeCell ref="AM9:AM10"/>
    <mergeCell ref="R19:U19"/>
    <mergeCell ref="W19:Y19"/>
    <mergeCell ref="P5:X5"/>
    <mergeCell ref="P6:X6"/>
    <mergeCell ref="V9:V10"/>
    <mergeCell ref="W9:X9"/>
    <mergeCell ref="Y9:Y10"/>
    <mergeCell ref="Q9:Q10"/>
    <mergeCell ref="R9:R10"/>
    <mergeCell ref="U9:U10"/>
    <mergeCell ref="S9:S10"/>
    <mergeCell ref="T9:T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66D5E-E27B-4C7D-8F3C-37539DDADFBC}">
  <dimension ref="A1:AM29"/>
  <sheetViews>
    <sheetView zoomScale="82" zoomScaleNormal="82" workbookViewId="0">
      <pane xSplit="3" ySplit="11" topLeftCell="D12" activePane="bottomRight" state="frozen"/>
      <selection pane="topRight" activeCell="D1" sqref="D1"/>
      <selection pane="bottomLeft" activeCell="A12" sqref="A12"/>
      <selection pane="bottomRight" activeCell="AJ13" sqref="AJ13"/>
    </sheetView>
  </sheetViews>
  <sheetFormatPr defaultRowHeight="15" x14ac:dyDescent="0.25"/>
  <cols>
    <col min="1" max="1" width="6.42578125" style="3" customWidth="1"/>
    <col min="2" max="2" width="18.42578125" style="3" customWidth="1"/>
    <col min="3" max="3" width="23.7109375" style="2" bestFit="1" customWidth="1"/>
    <col min="4" max="4" width="21" style="3" customWidth="1"/>
    <col min="5" max="5" width="8.85546875" style="3" hidden="1" customWidth="1"/>
    <col min="6" max="6" width="11.140625" style="3" hidden="1" customWidth="1"/>
    <col min="7" max="7" width="16.5703125" style="3" customWidth="1"/>
    <col min="8" max="8" width="17.42578125" style="3" hidden="1" customWidth="1"/>
    <col min="9" max="9" width="15.42578125" style="3" hidden="1" customWidth="1"/>
    <col min="10" max="10" width="18.140625" style="3" customWidth="1"/>
    <col min="11" max="11" width="14.7109375" style="3" hidden="1" customWidth="1"/>
    <col min="12" max="12" width="16.5703125" style="3" hidden="1" customWidth="1"/>
    <col min="13" max="13" width="14.140625" style="3" hidden="1" customWidth="1"/>
    <col min="14" max="14" width="16.42578125" style="3" customWidth="1"/>
    <col min="15" max="15" width="16.42578125" style="3" hidden="1" customWidth="1"/>
    <col min="16" max="16" width="15" style="3" customWidth="1"/>
    <col min="17" max="17" width="16" style="3" customWidth="1"/>
    <col min="18" max="18" width="16.85546875" style="3" customWidth="1"/>
    <col min="19" max="19" width="8.5703125" style="3" customWidth="1"/>
    <col min="20" max="20" width="11.140625" style="4" hidden="1" customWidth="1"/>
    <col min="21" max="21" width="15.28515625" style="3" customWidth="1"/>
    <col min="22" max="22" width="15.42578125" style="3" customWidth="1"/>
    <col min="23" max="23" width="11.7109375" style="3" hidden="1" customWidth="1"/>
    <col min="24" max="24" width="14.140625" style="3" hidden="1" customWidth="1"/>
    <col min="25" max="25" width="10.140625" style="3" hidden="1" customWidth="1"/>
    <col min="26" max="26" width="15" style="3" hidden="1" customWidth="1"/>
    <col min="27" max="27" width="5.28515625" style="5" hidden="1" customWidth="1"/>
    <col min="28" max="28" width="14.5703125" style="3" hidden="1" customWidth="1"/>
    <col min="29" max="29" width="19.85546875" style="3" customWidth="1"/>
    <col min="30" max="30" width="14.7109375" style="3" hidden="1" customWidth="1"/>
    <col min="31" max="32" width="12.42578125" style="3" customWidth="1"/>
    <col min="33" max="33" width="12.42578125" style="3" hidden="1" customWidth="1"/>
    <col min="34" max="34" width="17.7109375" style="3" customWidth="1"/>
    <col min="35" max="35" width="16.85546875" style="3" customWidth="1"/>
    <col min="36" max="36" width="13.85546875" style="3" customWidth="1"/>
    <col min="37" max="37" width="7.85546875" style="3" hidden="1" customWidth="1"/>
    <col min="38" max="38" width="0" style="3" hidden="1" customWidth="1"/>
    <col min="39" max="39" width="40.7109375" style="6" customWidth="1"/>
    <col min="40" max="16384" width="9.140625" style="3"/>
  </cols>
  <sheetData>
    <row r="1" spans="1:39" x14ac:dyDescent="0.25">
      <c r="A1" s="1"/>
      <c r="B1" s="1"/>
    </row>
    <row r="2" spans="1:39" x14ac:dyDescent="0.25">
      <c r="A2" s="1" t="s">
        <v>1</v>
      </c>
      <c r="B2" s="1"/>
    </row>
    <row r="3" spans="1:39" x14ac:dyDescent="0.25">
      <c r="A3" s="1" t="s">
        <v>2</v>
      </c>
      <c r="B3" s="1"/>
      <c r="AC3" s="7"/>
    </row>
    <row r="4" spans="1:39" x14ac:dyDescent="0.25">
      <c r="A4" s="1" t="s">
        <v>3</v>
      </c>
      <c r="B4" s="1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U4" s="4"/>
      <c r="V4" s="4"/>
      <c r="W4" s="4"/>
      <c r="X4" s="4"/>
    </row>
    <row r="5" spans="1:39" ht="31.5" customHeight="1" x14ac:dyDescent="0.3"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117" t="s">
        <v>4</v>
      </c>
      <c r="Q5" s="117"/>
      <c r="R5" s="117"/>
      <c r="S5" s="117"/>
      <c r="T5" s="117"/>
      <c r="U5" s="117"/>
      <c r="V5" s="117"/>
      <c r="W5" s="117"/>
      <c r="X5" s="117"/>
      <c r="Y5" s="9"/>
      <c r="Z5" s="9"/>
      <c r="AA5" s="10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9" ht="26.25" customHeight="1" x14ac:dyDescent="0.3">
      <c r="C6" s="11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18" t="s">
        <v>5</v>
      </c>
      <c r="Q6" s="118"/>
      <c r="R6" s="118"/>
      <c r="S6" s="118"/>
      <c r="T6" s="118"/>
      <c r="U6" s="118"/>
      <c r="V6" s="118"/>
      <c r="W6" s="118"/>
      <c r="X6" s="118"/>
      <c r="Y6" s="12"/>
      <c r="Z6" s="12"/>
      <c r="AA6" s="13"/>
      <c r="AB6" s="12"/>
      <c r="AC6" s="12"/>
      <c r="AD6" s="12"/>
      <c r="AE6" s="12"/>
      <c r="AF6" s="12"/>
      <c r="AG6" s="12"/>
      <c r="AH6" s="12"/>
      <c r="AI6" s="12"/>
      <c r="AJ6" s="12"/>
      <c r="AK6" s="12"/>
    </row>
    <row r="7" spans="1:39" ht="15.75" x14ac:dyDescent="0.25">
      <c r="A7" s="1"/>
      <c r="B7" s="1"/>
      <c r="C7" s="14"/>
      <c r="D7" s="1"/>
      <c r="E7" s="1"/>
      <c r="F7" s="1"/>
      <c r="G7" s="15"/>
      <c r="H7" s="119"/>
      <c r="I7" s="119"/>
      <c r="J7" s="1"/>
      <c r="K7" s="1"/>
      <c r="L7" s="1"/>
      <c r="M7" s="1"/>
      <c r="N7" s="1"/>
      <c r="O7" s="1"/>
      <c r="P7" s="1"/>
      <c r="Q7" s="1"/>
      <c r="R7" s="1"/>
      <c r="S7" s="1"/>
      <c r="T7" s="16"/>
      <c r="U7" s="1"/>
      <c r="V7" s="1"/>
      <c r="W7" s="1"/>
      <c r="X7" s="1"/>
      <c r="Y7" s="1"/>
      <c r="Z7" s="1"/>
      <c r="AA7" s="17"/>
      <c r="AB7" s="1"/>
      <c r="AC7" s="1"/>
      <c r="AD7" s="18" t="s">
        <v>6</v>
      </c>
      <c r="AE7" s="1"/>
      <c r="AF7" s="1"/>
      <c r="AG7" s="1"/>
    </row>
    <row r="8" spans="1:39" s="19" customFormat="1" x14ac:dyDescent="0.25"/>
    <row r="9" spans="1:39" ht="27" customHeight="1" x14ac:dyDescent="0.25">
      <c r="A9" s="102" t="s">
        <v>0</v>
      </c>
      <c r="B9" s="112" t="s">
        <v>36</v>
      </c>
      <c r="C9" s="121" t="s">
        <v>7</v>
      </c>
      <c r="D9" s="97" t="s">
        <v>8</v>
      </c>
      <c r="E9" s="97" t="s">
        <v>47</v>
      </c>
      <c r="F9" s="97" t="s">
        <v>9</v>
      </c>
      <c r="G9" s="123" t="s">
        <v>10</v>
      </c>
      <c r="H9" s="102" t="s">
        <v>11</v>
      </c>
      <c r="I9" s="102"/>
      <c r="J9" s="102"/>
      <c r="K9" s="102"/>
      <c r="L9" s="102"/>
      <c r="M9" s="102"/>
      <c r="N9" s="102"/>
      <c r="O9" s="102"/>
      <c r="P9" s="102"/>
      <c r="Q9" s="97" t="s">
        <v>13</v>
      </c>
      <c r="R9" s="124" t="s">
        <v>15</v>
      </c>
      <c r="S9" s="97" t="s">
        <v>14</v>
      </c>
      <c r="T9" s="100" t="s">
        <v>38</v>
      </c>
      <c r="U9" s="124" t="s">
        <v>50</v>
      </c>
      <c r="V9" s="123" t="s">
        <v>51</v>
      </c>
      <c r="W9" s="109" t="s">
        <v>16</v>
      </c>
      <c r="X9" s="110"/>
      <c r="Y9" s="97" t="s">
        <v>17</v>
      </c>
      <c r="Z9" s="102" t="s">
        <v>18</v>
      </c>
      <c r="AA9" s="102"/>
      <c r="AB9" s="102"/>
      <c r="AC9" s="103" t="s">
        <v>48</v>
      </c>
      <c r="AD9" s="97" t="s">
        <v>19</v>
      </c>
      <c r="AE9" s="106" t="s">
        <v>20</v>
      </c>
      <c r="AF9" s="106" t="s">
        <v>21</v>
      </c>
      <c r="AG9" s="106" t="s">
        <v>37</v>
      </c>
      <c r="AH9" s="112" t="s">
        <v>22</v>
      </c>
      <c r="AI9" s="113" t="s">
        <v>23</v>
      </c>
      <c r="AJ9" s="97" t="s">
        <v>24</v>
      </c>
      <c r="AK9" s="115" t="s">
        <v>25</v>
      </c>
      <c r="AL9" s="95" t="s">
        <v>26</v>
      </c>
      <c r="AM9" s="108" t="s">
        <v>27</v>
      </c>
    </row>
    <row r="10" spans="1:39" ht="27.75" customHeight="1" x14ac:dyDescent="0.25">
      <c r="A10" s="112"/>
      <c r="B10" s="120"/>
      <c r="C10" s="122"/>
      <c r="D10" s="98"/>
      <c r="E10" s="98"/>
      <c r="F10" s="99"/>
      <c r="G10" s="97"/>
      <c r="H10" s="21" t="s">
        <v>45</v>
      </c>
      <c r="I10" s="20" t="s">
        <v>44</v>
      </c>
      <c r="J10" s="20" t="s">
        <v>39</v>
      </c>
      <c r="K10" s="20" t="s">
        <v>43</v>
      </c>
      <c r="L10" s="21" t="s">
        <v>42</v>
      </c>
      <c r="M10" s="21" t="s">
        <v>41</v>
      </c>
      <c r="N10" s="21" t="s">
        <v>40</v>
      </c>
      <c r="O10" s="21" t="s">
        <v>46</v>
      </c>
      <c r="P10" s="21" t="s">
        <v>12</v>
      </c>
      <c r="Q10" s="98"/>
      <c r="R10" s="124"/>
      <c r="S10" s="99"/>
      <c r="T10" s="101"/>
      <c r="U10" s="124"/>
      <c r="V10" s="97"/>
      <c r="W10" s="21" t="s">
        <v>28</v>
      </c>
      <c r="X10" s="21" t="s">
        <v>29</v>
      </c>
      <c r="Y10" s="99"/>
      <c r="Z10" s="23" t="s">
        <v>30</v>
      </c>
      <c r="AA10" s="22" t="s">
        <v>31</v>
      </c>
      <c r="AB10" s="22" t="s">
        <v>32</v>
      </c>
      <c r="AC10" s="103"/>
      <c r="AD10" s="99"/>
      <c r="AE10" s="107"/>
      <c r="AF10" s="111"/>
      <c r="AG10" s="107"/>
      <c r="AH10" s="99"/>
      <c r="AI10" s="114"/>
      <c r="AJ10" s="98"/>
      <c r="AK10" s="115"/>
      <c r="AL10" s="96"/>
      <c r="AM10" s="108"/>
    </row>
    <row r="11" spans="1:39" s="6" customFormat="1" x14ac:dyDescent="0.25">
      <c r="A11" s="104" t="s">
        <v>46</v>
      </c>
      <c r="B11" s="105"/>
      <c r="C11" s="105"/>
      <c r="D11" s="36"/>
      <c r="E11" s="36"/>
      <c r="F11" s="37"/>
      <c r="G11" s="38">
        <f>SUMIF($E12:$E13,$A11,G12:G13)</f>
        <v>0</v>
      </c>
      <c r="H11" s="38">
        <f t="shared" ref="H11:AL11" si="0">SUMIF($E12:$E13,$A11,H12:H13)</f>
        <v>0</v>
      </c>
      <c r="I11" s="38">
        <f t="shared" si="0"/>
        <v>0</v>
      </c>
      <c r="J11" s="38">
        <f t="shared" si="0"/>
        <v>0</v>
      </c>
      <c r="K11" s="38">
        <f t="shared" si="0"/>
        <v>0</v>
      </c>
      <c r="L11" s="38">
        <f t="shared" si="0"/>
        <v>0</v>
      </c>
      <c r="M11" s="38">
        <f t="shared" si="0"/>
        <v>0</v>
      </c>
      <c r="N11" s="38">
        <f t="shared" si="0"/>
        <v>0</v>
      </c>
      <c r="O11" s="38">
        <f t="shared" si="0"/>
        <v>0</v>
      </c>
      <c r="P11" s="38">
        <f t="shared" si="0"/>
        <v>0</v>
      </c>
      <c r="Q11" s="38">
        <f t="shared" si="0"/>
        <v>0</v>
      </c>
      <c r="R11" s="38">
        <f t="shared" si="0"/>
        <v>0</v>
      </c>
      <c r="S11" s="38">
        <f t="shared" si="0"/>
        <v>0</v>
      </c>
      <c r="T11" s="38">
        <f t="shared" si="0"/>
        <v>0</v>
      </c>
      <c r="U11" s="38">
        <f t="shared" si="0"/>
        <v>0</v>
      </c>
      <c r="V11" s="38">
        <f t="shared" si="0"/>
        <v>0</v>
      </c>
      <c r="W11" s="38">
        <f t="shared" si="0"/>
        <v>0</v>
      </c>
      <c r="X11" s="38">
        <f t="shared" si="0"/>
        <v>0</v>
      </c>
      <c r="Y11" s="38">
        <f t="shared" si="0"/>
        <v>0</v>
      </c>
      <c r="Z11" s="38">
        <f t="shared" si="0"/>
        <v>0</v>
      </c>
      <c r="AA11" s="38">
        <f t="shared" si="0"/>
        <v>0</v>
      </c>
      <c r="AB11" s="38">
        <f t="shared" si="0"/>
        <v>0</v>
      </c>
      <c r="AC11" s="38">
        <f t="shared" si="0"/>
        <v>0</v>
      </c>
      <c r="AD11" s="38">
        <f t="shared" si="0"/>
        <v>0</v>
      </c>
      <c r="AE11" s="38">
        <f t="shared" si="0"/>
        <v>0</v>
      </c>
      <c r="AF11" s="38">
        <f t="shared" si="0"/>
        <v>0</v>
      </c>
      <c r="AG11" s="38">
        <f t="shared" si="0"/>
        <v>0</v>
      </c>
      <c r="AH11" s="38">
        <f t="shared" si="0"/>
        <v>0</v>
      </c>
      <c r="AI11" s="38">
        <f t="shared" si="0"/>
        <v>0</v>
      </c>
      <c r="AJ11" s="38">
        <f t="shared" si="0"/>
        <v>0</v>
      </c>
      <c r="AK11" s="38">
        <f t="shared" si="0"/>
        <v>0</v>
      </c>
      <c r="AL11" s="38">
        <f t="shared" si="0"/>
        <v>0</v>
      </c>
      <c r="AM11" s="35"/>
    </row>
    <row r="12" spans="1:39" s="6" customFormat="1" ht="15.75" x14ac:dyDescent="0.25">
      <c r="A12" s="24"/>
      <c r="B12" s="24"/>
      <c r="C12" s="25"/>
      <c r="D12" s="26"/>
      <c r="E12" s="27"/>
      <c r="F12" s="28"/>
      <c r="G12" s="29"/>
      <c r="H12" s="29"/>
      <c r="I12" s="29"/>
      <c r="J12" s="29"/>
      <c r="K12" s="29"/>
      <c r="L12" s="29"/>
      <c r="M12" s="29"/>
      <c r="N12" s="29"/>
      <c r="O12" s="29"/>
      <c r="P12" s="91">
        <f>SUM(H12:O12)</f>
        <v>0</v>
      </c>
      <c r="R12" s="29">
        <f>G12+P12+Q12</f>
        <v>0</v>
      </c>
      <c r="S12" s="28"/>
      <c r="T12" s="30"/>
      <c r="U12" s="31" t="e">
        <f>ROUND((R12/F12*S12)+T12,0)</f>
        <v>#DIV/0!</v>
      </c>
      <c r="V12" s="29">
        <f>+G12+N12</f>
        <v>0</v>
      </c>
      <c r="W12" s="62">
        <v>0</v>
      </c>
      <c r="X12" s="62">
        <v>0</v>
      </c>
      <c r="Y12" s="90" t="e">
        <f>+U12-W12-X12</f>
        <v>#DIV/0!</v>
      </c>
      <c r="Z12" s="31">
        <v>0</v>
      </c>
      <c r="AA12" s="31">
        <v>0</v>
      </c>
      <c r="AB12" s="29">
        <f>4400000*AA12</f>
        <v>0</v>
      </c>
      <c r="AC12" s="29">
        <f>ROUND(V12*10.5%,0)</f>
        <v>0</v>
      </c>
      <c r="AD12" s="32" t="e">
        <f>+IF(Y12-Z12-AB12-AC12&gt;0,Y12-Z12-AB12-AC12,0)</f>
        <v>#DIV/0!</v>
      </c>
      <c r="AE12" s="33" t="e">
        <f>ROUND(IF(AD12&gt;80000000,AD12*35%-9850000,IF(AD12&gt;52000000,AD12*30%-5850000,IF(AD12&gt;32000000,AD12*25%-3250000,IF(AD12&gt;18000000,AD12*20%-1650000,IF(AD12&gt;10000000,AD12*15%-750000,IF(AD12&gt;5000000,AD12*10%-250000,IF(AD12&gt;0,AD12*5%,0))))))),0)</f>
        <v>#DIV/0!</v>
      </c>
      <c r="AF12" s="33">
        <f>ROUND(V12*1%,0)</f>
        <v>0</v>
      </c>
      <c r="AG12" s="33"/>
      <c r="AH12" s="29" t="e">
        <f>ROUND(U12-AC12-AE12-AF12 - AG12,0)</f>
        <v>#DIV/0!</v>
      </c>
      <c r="AI12" s="29" t="e">
        <f>AH12</f>
        <v>#DIV/0!</v>
      </c>
      <c r="AJ12" s="34" t="e">
        <f>IF(AH12&gt;AI12,AH12-AI12,0)</f>
        <v>#DIV/0!</v>
      </c>
      <c r="AK12" s="29"/>
      <c r="AL12" s="34" t="e">
        <f t="shared" ref="AL12:AL13" si="1">+IF(AE12&gt;0,1,0)</f>
        <v>#DIV/0!</v>
      </c>
      <c r="AM12" s="61"/>
    </row>
    <row r="13" spans="1:39" s="6" customFormat="1" ht="15.75" x14ac:dyDescent="0.25">
      <c r="A13" s="64"/>
      <c r="B13" s="64"/>
      <c r="C13" s="65"/>
      <c r="D13" s="66"/>
      <c r="E13" s="67"/>
      <c r="F13" s="68"/>
      <c r="G13" s="69"/>
      <c r="H13" s="69"/>
      <c r="I13" s="69"/>
      <c r="J13" s="69"/>
      <c r="K13" s="69"/>
      <c r="L13" s="69"/>
      <c r="M13" s="69"/>
      <c r="N13" s="69"/>
      <c r="O13" s="69"/>
      <c r="P13" s="91">
        <f>SUM(H13:O13)</f>
        <v>0</v>
      </c>
      <c r="Q13" s="29"/>
      <c r="R13" s="29">
        <f>G13+P13+Q13</f>
        <v>0</v>
      </c>
      <c r="S13" s="68"/>
      <c r="T13" s="70"/>
      <c r="U13" s="31" t="e">
        <f>ROUND((R13/F13*S13)+T13,0)</f>
        <v>#DIV/0!</v>
      </c>
      <c r="V13" s="29">
        <f>+G13+N13</f>
        <v>0</v>
      </c>
      <c r="W13" s="72">
        <v>0</v>
      </c>
      <c r="X13" s="72">
        <v>0</v>
      </c>
      <c r="Y13" s="69" t="e">
        <f>+U13-W13-X13</f>
        <v>#DIV/0!</v>
      </c>
      <c r="Z13" s="31">
        <v>0</v>
      </c>
      <c r="AA13" s="71">
        <v>0</v>
      </c>
      <c r="AB13" s="69">
        <f>4400000*AA13</f>
        <v>0</v>
      </c>
      <c r="AC13" s="29">
        <f>ROUND(V13*10.5%,0)</f>
        <v>0</v>
      </c>
      <c r="AD13" s="32" t="e">
        <f>+IF(Y13-Z13-AB13-AC13&gt;0,Y13-Z13-AB13-AC13,0)</f>
        <v>#DIV/0!</v>
      </c>
      <c r="AE13" s="73" t="e">
        <f>ROUND(IF(AD13&gt;80000000,AD13*35%-9850000,IF(AD13&gt;52000000,AD13*30%-5850000,IF(AD13&gt;32000000,AD13*25%-3250000,IF(AD13&gt;18000000,AD13*20%-1650000,IF(AD13&gt;10000000,AD13*15%-750000,IF(AD13&gt;5000000,AD13*10%-250000,IF(AD13&gt;0,AD13*5%,0))))))),0)</f>
        <v>#DIV/0!</v>
      </c>
      <c r="AF13" s="33">
        <f>ROUND(V13*1%,0)</f>
        <v>0</v>
      </c>
      <c r="AG13" s="73"/>
      <c r="AH13" s="29" t="e">
        <f>ROUND(U13-AC13-AE13-AF13 - AG13,0)</f>
        <v>#DIV/0!</v>
      </c>
      <c r="AI13" s="69" t="e">
        <f>AH13</f>
        <v>#DIV/0!</v>
      </c>
      <c r="AJ13" s="34" t="e">
        <f>IF(AH13&gt;AI13,AH13-AI13,0)</f>
        <v>#DIV/0!</v>
      </c>
      <c r="AK13" s="69"/>
      <c r="AL13" s="74" t="e">
        <f t="shared" si="1"/>
        <v>#DIV/0!</v>
      </c>
      <c r="AM13" s="75"/>
    </row>
    <row r="14" spans="1:39" s="85" customFormat="1" x14ac:dyDescent="0.25">
      <c r="A14" s="76"/>
      <c r="B14" s="76"/>
      <c r="C14" s="77"/>
      <c r="D14" s="76"/>
      <c r="E14" s="76"/>
      <c r="F14" s="76"/>
      <c r="G14" s="78"/>
      <c r="H14" s="78"/>
      <c r="I14" s="78"/>
      <c r="J14" s="78"/>
      <c r="K14" s="78"/>
      <c r="L14" s="78"/>
      <c r="M14" s="78"/>
      <c r="N14" s="78"/>
      <c r="O14" s="78"/>
      <c r="P14" s="78"/>
      <c r="S14" s="78"/>
      <c r="T14" s="79"/>
      <c r="U14" s="78"/>
      <c r="V14" s="78"/>
      <c r="W14" s="78"/>
      <c r="X14" s="78"/>
      <c r="Y14" s="80"/>
      <c r="Z14" s="81"/>
      <c r="AA14" s="82"/>
      <c r="AB14" s="81"/>
      <c r="AC14" s="81"/>
      <c r="AD14" s="83"/>
      <c r="AE14" s="81"/>
      <c r="AF14" s="81"/>
      <c r="AG14" s="81"/>
      <c r="AH14" s="84"/>
      <c r="AI14" s="84"/>
      <c r="AJ14" s="84"/>
      <c r="AM14" s="28"/>
    </row>
    <row r="15" spans="1:39" s="89" customFormat="1" x14ac:dyDescent="0.25">
      <c r="A15" s="86"/>
      <c r="B15" s="86"/>
      <c r="C15" s="87"/>
      <c r="D15" s="86"/>
      <c r="E15" s="86"/>
      <c r="F15" s="86"/>
      <c r="G15" s="39">
        <f>SUMIF($E11:$E14,"",G11:G14)</f>
        <v>0</v>
      </c>
      <c r="H15" s="39">
        <f t="shared" ref="H15:AL15" si="2">SUMIF($E11:$E14,"",H11:H14)</f>
        <v>0</v>
      </c>
      <c r="I15" s="39">
        <f t="shared" si="2"/>
        <v>0</v>
      </c>
      <c r="J15" s="39">
        <f t="shared" si="2"/>
        <v>0</v>
      </c>
      <c r="K15" s="39">
        <f t="shared" si="2"/>
        <v>0</v>
      </c>
      <c r="L15" s="39">
        <f t="shared" si="2"/>
        <v>0</v>
      </c>
      <c r="M15" s="39">
        <f t="shared" si="2"/>
        <v>0</v>
      </c>
      <c r="N15" s="39">
        <f t="shared" si="2"/>
        <v>0</v>
      </c>
      <c r="O15" s="39">
        <f t="shared" si="2"/>
        <v>0</v>
      </c>
      <c r="P15" s="39">
        <f t="shared" si="2"/>
        <v>0</v>
      </c>
      <c r="Q15" s="39">
        <f t="shared" si="2"/>
        <v>0</v>
      </c>
      <c r="R15" s="39">
        <f t="shared" si="2"/>
        <v>0</v>
      </c>
      <c r="S15" s="39">
        <f t="shared" si="2"/>
        <v>0</v>
      </c>
      <c r="T15" s="39">
        <f t="shared" si="2"/>
        <v>0</v>
      </c>
      <c r="U15" s="39" t="e">
        <f t="shared" si="2"/>
        <v>#DIV/0!</v>
      </c>
      <c r="V15" s="39">
        <f t="shared" si="2"/>
        <v>0</v>
      </c>
      <c r="W15" s="39">
        <f t="shared" si="2"/>
        <v>0</v>
      </c>
      <c r="X15" s="39">
        <f t="shared" si="2"/>
        <v>0</v>
      </c>
      <c r="Y15" s="39" t="e">
        <f t="shared" si="2"/>
        <v>#DIV/0!</v>
      </c>
      <c r="Z15" s="39">
        <f t="shared" si="2"/>
        <v>0</v>
      </c>
      <c r="AA15" s="39">
        <f t="shared" si="2"/>
        <v>0</v>
      </c>
      <c r="AB15" s="39">
        <f t="shared" si="2"/>
        <v>0</v>
      </c>
      <c r="AC15" s="39">
        <f t="shared" si="2"/>
        <v>0</v>
      </c>
      <c r="AD15" s="39" t="e">
        <f t="shared" si="2"/>
        <v>#DIV/0!</v>
      </c>
      <c r="AE15" s="39" t="e">
        <f t="shared" si="2"/>
        <v>#DIV/0!</v>
      </c>
      <c r="AF15" s="39">
        <f t="shared" si="2"/>
        <v>0</v>
      </c>
      <c r="AG15" s="39">
        <f t="shared" si="2"/>
        <v>0</v>
      </c>
      <c r="AH15" s="39" t="e">
        <f t="shared" si="2"/>
        <v>#DIV/0!</v>
      </c>
      <c r="AI15" s="39" t="e">
        <f t="shared" si="2"/>
        <v>#DIV/0!</v>
      </c>
      <c r="AJ15" s="39" t="e">
        <f t="shared" si="2"/>
        <v>#DIV/0!</v>
      </c>
      <c r="AK15" s="39">
        <f t="shared" si="2"/>
        <v>0</v>
      </c>
      <c r="AL15" s="39" t="e">
        <f t="shared" si="2"/>
        <v>#DIV/0!</v>
      </c>
      <c r="AM15" s="88"/>
    </row>
    <row r="16" spans="1:39" x14ac:dyDescent="0.25">
      <c r="A16" s="40"/>
      <c r="B16" s="40"/>
      <c r="C16" s="41"/>
      <c r="D16" s="40"/>
      <c r="E16" s="40"/>
      <c r="F16" s="40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</row>
    <row r="17" spans="1:39" x14ac:dyDescent="0.25">
      <c r="A17" s="40"/>
      <c r="B17" s="40"/>
      <c r="C17" s="41"/>
      <c r="D17" s="40"/>
      <c r="E17" s="40"/>
      <c r="F17" s="40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 t="s">
        <v>52</v>
      </c>
      <c r="AG17" s="63"/>
      <c r="AH17" s="63"/>
      <c r="AI17" s="63"/>
      <c r="AJ17" s="63"/>
      <c r="AK17" s="63"/>
      <c r="AL17" s="63"/>
    </row>
    <row r="18" spans="1:39" s="45" customFormat="1" ht="16.5" customHeight="1" x14ac:dyDescent="0.25">
      <c r="C18" s="46"/>
      <c r="F18" s="93" t="s">
        <v>49</v>
      </c>
      <c r="G18" s="93"/>
      <c r="H18" s="47"/>
      <c r="I18" s="47"/>
      <c r="K18" s="48"/>
      <c r="R18" s="94" t="s">
        <v>33</v>
      </c>
      <c r="S18" s="94"/>
      <c r="T18" s="94"/>
      <c r="U18" s="94"/>
      <c r="W18" s="94" t="s">
        <v>33</v>
      </c>
      <c r="X18" s="94"/>
      <c r="Y18" s="94"/>
      <c r="AA18" s="49"/>
      <c r="AB18" s="50"/>
      <c r="AE18" s="51"/>
      <c r="AF18" s="51"/>
      <c r="AG18" s="51"/>
      <c r="AH18" s="92" t="s">
        <v>34</v>
      </c>
      <c r="AI18" s="92"/>
      <c r="AJ18" s="92"/>
      <c r="AK18" s="92"/>
      <c r="AM18" s="52"/>
    </row>
    <row r="19" spans="1:39" ht="15" customHeight="1" x14ac:dyDescent="0.25">
      <c r="F19" s="116" t="s">
        <v>35</v>
      </c>
      <c r="G19" s="116"/>
      <c r="H19" s="4"/>
      <c r="I19" s="4"/>
      <c r="K19" s="54"/>
      <c r="R19" s="116" t="s">
        <v>35</v>
      </c>
      <c r="S19" s="116"/>
      <c r="T19" s="116"/>
      <c r="U19" s="116"/>
      <c r="W19" s="116" t="s">
        <v>35</v>
      </c>
      <c r="X19" s="116"/>
      <c r="Y19" s="116"/>
      <c r="AC19" s="44"/>
      <c r="AE19" s="42"/>
      <c r="AF19" s="42"/>
      <c r="AG19" s="42"/>
      <c r="AH19" s="54" t="s">
        <v>35</v>
      </c>
      <c r="AI19" s="54"/>
      <c r="AJ19" s="54"/>
      <c r="AK19" s="54"/>
    </row>
    <row r="20" spans="1:39" ht="15" customHeight="1" x14ac:dyDescent="0.25"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5"/>
      <c r="AB20" s="53"/>
      <c r="AC20" s="53"/>
      <c r="AD20" s="53"/>
      <c r="AE20" s="56"/>
      <c r="AF20" s="56"/>
      <c r="AG20" s="56"/>
      <c r="AH20" s="53"/>
      <c r="AI20" s="53"/>
      <c r="AJ20" s="53"/>
      <c r="AK20" s="53"/>
      <c r="AL20" s="53"/>
      <c r="AM20" s="57"/>
    </row>
    <row r="21" spans="1:39" ht="15" customHeight="1" x14ac:dyDescent="0.25">
      <c r="F21" s="53"/>
      <c r="G21" s="53"/>
      <c r="H21" s="4"/>
      <c r="I21" s="4"/>
      <c r="K21" s="54"/>
      <c r="S21" s="44"/>
      <c r="V21" s="53"/>
      <c r="W21" s="53"/>
      <c r="X21" s="53"/>
      <c r="Y21" s="53"/>
      <c r="Z21" s="58"/>
      <c r="AD21" s="44"/>
      <c r="AE21" s="42"/>
      <c r="AF21" s="42"/>
      <c r="AG21" s="42"/>
      <c r="AH21" s="53"/>
      <c r="AI21" s="53"/>
      <c r="AJ21" s="53"/>
      <c r="AK21" s="53"/>
    </row>
    <row r="22" spans="1:39" x14ac:dyDescent="0.25">
      <c r="A22" s="40"/>
      <c r="B22" s="40"/>
      <c r="C22" s="41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2"/>
      <c r="R22" s="42"/>
      <c r="S22" s="42"/>
      <c r="T22" s="16"/>
      <c r="U22" s="42"/>
      <c r="V22" s="40"/>
      <c r="W22" s="42"/>
      <c r="X22" s="42"/>
      <c r="Y22" s="44"/>
      <c r="AC22" s="44"/>
      <c r="AD22" s="44"/>
      <c r="AE22" s="44"/>
      <c r="AF22" s="44"/>
      <c r="AG22" s="44"/>
      <c r="AH22" s="4"/>
      <c r="AI22" s="4"/>
      <c r="AJ22" s="4"/>
    </row>
    <row r="23" spans="1:39" x14ac:dyDescent="0.25">
      <c r="A23" s="40"/>
      <c r="B23" s="40"/>
      <c r="C23" s="41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2"/>
      <c r="R23" s="42"/>
      <c r="S23" s="42"/>
      <c r="T23" s="16"/>
      <c r="U23" s="42"/>
      <c r="V23" s="40"/>
      <c r="W23" s="42"/>
      <c r="X23" s="42"/>
      <c r="Y23" s="59"/>
      <c r="AH23" s="4"/>
      <c r="AI23" s="4"/>
      <c r="AJ23" s="4"/>
    </row>
    <row r="24" spans="1:39" x14ac:dyDescent="0.25">
      <c r="A24" s="40"/>
      <c r="B24" s="40"/>
      <c r="C24" s="41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2"/>
      <c r="R24" s="42"/>
      <c r="S24" s="42"/>
      <c r="T24" s="16"/>
      <c r="U24" s="42"/>
      <c r="V24" s="40"/>
      <c r="W24" s="42"/>
      <c r="X24" s="42"/>
      <c r="Y24" s="42"/>
      <c r="Z24" s="42"/>
      <c r="AA24" s="60"/>
      <c r="AB24" s="42"/>
      <c r="AC24" s="42"/>
      <c r="AD24" s="42"/>
      <c r="AE24" s="42"/>
      <c r="AF24" s="42"/>
      <c r="AG24" s="42"/>
      <c r="AH24" s="42"/>
      <c r="AI24" s="42"/>
      <c r="AJ24" s="42"/>
    </row>
    <row r="25" spans="1:39" x14ac:dyDescent="0.25"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 s="43"/>
      <c r="U25"/>
      <c r="V25"/>
      <c r="W25"/>
      <c r="Y25" s="59"/>
    </row>
    <row r="26" spans="1:39" x14ac:dyDescent="0.25"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 s="43"/>
      <c r="U26" s="42"/>
      <c r="V26"/>
      <c r="W26"/>
      <c r="Y26" s="59"/>
    </row>
    <row r="27" spans="1:39" x14ac:dyDescent="0.25">
      <c r="Y27" s="59"/>
    </row>
    <row r="29" spans="1:39" x14ac:dyDescent="0.25">
      <c r="U29" s="44"/>
    </row>
  </sheetData>
  <mergeCells count="38">
    <mergeCell ref="A11:C11"/>
    <mergeCell ref="F18:G18"/>
    <mergeCell ref="R18:U18"/>
    <mergeCell ref="W18:Y18"/>
    <mergeCell ref="H7:I7"/>
    <mergeCell ref="H9:P9"/>
    <mergeCell ref="C9:C10"/>
    <mergeCell ref="D9:D10"/>
    <mergeCell ref="E9:E10"/>
    <mergeCell ref="F9:F10"/>
    <mergeCell ref="G9:G10"/>
    <mergeCell ref="A9:A10"/>
    <mergeCell ref="B9:B10"/>
    <mergeCell ref="F19:G19"/>
    <mergeCell ref="AL9:AL10"/>
    <mergeCell ref="AK9:AK10"/>
    <mergeCell ref="AJ9:AJ10"/>
    <mergeCell ref="AG9:AG10"/>
    <mergeCell ref="AH9:AH10"/>
    <mergeCell ref="AI9:AI10"/>
    <mergeCell ref="AD9:AD10"/>
    <mergeCell ref="AE9:AE10"/>
    <mergeCell ref="AF9:AF10"/>
    <mergeCell ref="AC9:AC10"/>
    <mergeCell ref="Z9:AB9"/>
    <mergeCell ref="AM9:AM10"/>
    <mergeCell ref="R19:U19"/>
    <mergeCell ref="W19:Y19"/>
    <mergeCell ref="P5:X5"/>
    <mergeCell ref="P6:X6"/>
    <mergeCell ref="V9:V10"/>
    <mergeCell ref="W9:X9"/>
    <mergeCell ref="Y9:Y10"/>
    <mergeCell ref="Q9:Q10"/>
    <mergeCell ref="R9:R10"/>
    <mergeCell ref="U9:U10"/>
    <mergeCell ref="S9:S10"/>
    <mergeCell ref="T9:T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Tất cả</vt:lpstr>
      <vt:lpstr>Nhân viên</vt:lpstr>
      <vt:lpstr>Dịch vụ</vt:lpstr>
      <vt:lpstr>Học việc,thử việc</vt:lpstr>
      <vt:lpstr>'Nhân viên'!bangluong</vt:lpstr>
      <vt:lpstr>'Tất cả'!bangluong</vt:lpstr>
      <vt:lpstr>'Nhân viên'!Print_Area</vt:lpstr>
      <vt:lpstr>'Tất cả'!Print_Area</vt:lpstr>
      <vt:lpstr>'Nhân viên'!Print_Titles</vt:lpstr>
      <vt:lpstr>'Tất cả'!Print_Titles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Đào Lý Trân</cp:lastModifiedBy>
  <cp:lastPrinted>2024-04-23T09:14:39Z</cp:lastPrinted>
  <dcterms:created xsi:type="dcterms:W3CDTF">2015-01-11T06:26:01Z</dcterms:created>
  <dcterms:modified xsi:type="dcterms:W3CDTF">2025-01-23T03:40:07Z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283f12a7-4642-4165-9b3a-c79edcab8262</vt:lpwstr>
  </property>
</Properties>
</file>