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Chấm công năm 2024\"/>
    </mc:Choice>
  </mc:AlternateContent>
  <bookViews>
    <workbookView xWindow="0" yWindow="0" windowWidth="2160" windowHeight="0"/>
  </bookViews>
  <sheets>
    <sheet name="04.2024" sheetId="1" r:id="rId1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5" i="1" l="1"/>
  <c r="BW16" i="1"/>
  <c r="BU14" i="1" l="1"/>
  <c r="BU15" i="1"/>
  <c r="BT14" i="1"/>
  <c r="BT15" i="1"/>
  <c r="BS14" i="1"/>
  <c r="BS15" i="1"/>
  <c r="BR14" i="1"/>
  <c r="BR15" i="1"/>
  <c r="BQ14" i="1"/>
  <c r="BQ15" i="1"/>
  <c r="BP14" i="1"/>
  <c r="BP15" i="1"/>
  <c r="BO14" i="1"/>
  <c r="BO15" i="1"/>
  <c r="BN14" i="1"/>
  <c r="BX14" i="1" s="1"/>
  <c r="BN15" i="1"/>
  <c r="BX15" i="1" s="1"/>
  <c r="BM14" i="1"/>
  <c r="BM15" i="1"/>
  <c r="BM16" i="1"/>
  <c r="BM17" i="1"/>
  <c r="BM18" i="1"/>
  <c r="BM19" i="1"/>
  <c r="BM20" i="1"/>
  <c r="BM21" i="1"/>
  <c r="BM22" i="1"/>
  <c r="BM23" i="1"/>
  <c r="BV14" i="1" l="1"/>
  <c r="BV15" i="1"/>
  <c r="A8" i="1"/>
  <c r="A9" i="1"/>
  <c r="A10" i="1"/>
  <c r="A11" i="1"/>
  <c r="A12" i="1"/>
  <c r="A13" i="1"/>
  <c r="BU20" i="1" l="1"/>
  <c r="BU21" i="1"/>
  <c r="BU22" i="1"/>
  <c r="BU23" i="1"/>
  <c r="BU24" i="1"/>
  <c r="BU25" i="1"/>
  <c r="BU26" i="1"/>
  <c r="BT20" i="1"/>
  <c r="BT21" i="1"/>
  <c r="BT22" i="1"/>
  <c r="BT23" i="1"/>
  <c r="BT24" i="1"/>
  <c r="BT25" i="1"/>
  <c r="BT26" i="1"/>
  <c r="BS20" i="1"/>
  <c r="BS21" i="1"/>
  <c r="BS22" i="1"/>
  <c r="BS23" i="1"/>
  <c r="BS24" i="1"/>
  <c r="BS25" i="1"/>
  <c r="BS26" i="1"/>
  <c r="BR20" i="1"/>
  <c r="BR21" i="1"/>
  <c r="BR22" i="1"/>
  <c r="BR23" i="1"/>
  <c r="BR24" i="1"/>
  <c r="BR25" i="1"/>
  <c r="BR26" i="1"/>
  <c r="BQ20" i="1"/>
  <c r="BQ21" i="1"/>
  <c r="BQ22" i="1"/>
  <c r="BQ23" i="1"/>
  <c r="BQ24" i="1"/>
  <c r="BQ25" i="1"/>
  <c r="BQ26" i="1"/>
  <c r="BP20" i="1"/>
  <c r="BP21" i="1"/>
  <c r="BP22" i="1"/>
  <c r="BP23" i="1"/>
  <c r="BP24" i="1"/>
  <c r="BP25" i="1"/>
  <c r="BP26" i="1"/>
  <c r="BO20" i="1"/>
  <c r="BO21" i="1"/>
  <c r="BO22" i="1"/>
  <c r="BO23" i="1"/>
  <c r="BO24" i="1"/>
  <c r="BO25" i="1"/>
  <c r="BO26" i="1"/>
  <c r="BN20" i="1"/>
  <c r="BX20" i="1" s="1"/>
  <c r="BN21" i="1"/>
  <c r="BX21" i="1" s="1"/>
  <c r="BN22" i="1"/>
  <c r="BX22" i="1" s="1"/>
  <c r="BN23" i="1"/>
  <c r="BX23" i="1" s="1"/>
  <c r="BN24" i="1"/>
  <c r="BX24" i="1" s="1"/>
  <c r="BN25" i="1"/>
  <c r="BX25" i="1" s="1"/>
  <c r="BN26" i="1"/>
  <c r="BX26" i="1" s="1"/>
  <c r="BM24" i="1"/>
  <c r="BM25" i="1"/>
  <c r="BM26" i="1"/>
  <c r="BV20" i="1" l="1"/>
  <c r="BV26" i="1"/>
  <c r="BV23" i="1"/>
  <c r="BV24" i="1"/>
  <c r="BV22" i="1"/>
  <c r="BV21" i="1"/>
  <c r="BV25" i="1"/>
  <c r="BU19" i="1" l="1"/>
  <c r="BT19" i="1"/>
  <c r="BS19" i="1"/>
  <c r="BR19" i="1"/>
  <c r="BQ19" i="1"/>
  <c r="BP19" i="1"/>
  <c r="BO19" i="1"/>
  <c r="BN19" i="1"/>
  <c r="BU18" i="1"/>
  <c r="BT18" i="1"/>
  <c r="BS18" i="1"/>
  <c r="BR18" i="1"/>
  <c r="BQ18" i="1"/>
  <c r="BP18" i="1"/>
  <c r="BO18" i="1"/>
  <c r="BN18" i="1"/>
  <c r="BU17" i="1"/>
  <c r="BT17" i="1"/>
  <c r="BS17" i="1"/>
  <c r="BR17" i="1"/>
  <c r="BQ17" i="1"/>
  <c r="BP17" i="1"/>
  <c r="BO17" i="1"/>
  <c r="BN17" i="1"/>
  <c r="BU16" i="1"/>
  <c r="BT16" i="1"/>
  <c r="BS16" i="1"/>
  <c r="BR16" i="1"/>
  <c r="BQ16" i="1"/>
  <c r="BP16" i="1"/>
  <c r="BO16" i="1"/>
  <c r="BN16" i="1"/>
  <c r="BU13" i="1"/>
  <c r="BT13" i="1"/>
  <c r="BS13" i="1"/>
  <c r="BR13" i="1"/>
  <c r="BQ13" i="1"/>
  <c r="BP13" i="1"/>
  <c r="BO13" i="1"/>
  <c r="BN13" i="1"/>
  <c r="BM13" i="1"/>
  <c r="BU12" i="1"/>
  <c r="BT12" i="1"/>
  <c r="BS12" i="1"/>
  <c r="BR12" i="1"/>
  <c r="BQ12" i="1"/>
  <c r="BP12" i="1"/>
  <c r="BO12" i="1"/>
  <c r="BN12" i="1"/>
  <c r="BM12" i="1"/>
  <c r="BU11" i="1"/>
  <c r="BT11" i="1"/>
  <c r="BS11" i="1"/>
  <c r="BR11" i="1"/>
  <c r="BQ11" i="1"/>
  <c r="BP11" i="1"/>
  <c r="BO11" i="1"/>
  <c r="BN11" i="1"/>
  <c r="BM11" i="1"/>
  <c r="BU10" i="1"/>
  <c r="BT10" i="1"/>
  <c r="BS10" i="1"/>
  <c r="BR10" i="1"/>
  <c r="BQ10" i="1"/>
  <c r="BP10" i="1"/>
  <c r="BO10" i="1"/>
  <c r="BN10" i="1"/>
  <c r="BM10" i="1"/>
  <c r="BU9" i="1"/>
  <c r="BT9" i="1"/>
  <c r="BS9" i="1"/>
  <c r="BR9" i="1"/>
  <c r="BQ9" i="1"/>
  <c r="BP9" i="1"/>
  <c r="BO9" i="1"/>
  <c r="BN9" i="1"/>
  <c r="BM9" i="1"/>
  <c r="BU8" i="1"/>
  <c r="BT8" i="1"/>
  <c r="BS8" i="1"/>
  <c r="BR8" i="1"/>
  <c r="BQ8" i="1"/>
  <c r="BP8" i="1"/>
  <c r="BO8" i="1"/>
  <c r="BN8" i="1"/>
  <c r="BM8" i="1"/>
  <c r="C7" i="1"/>
  <c r="E7" i="1" s="1"/>
  <c r="G7" i="1" s="1"/>
  <c r="I7" i="1" s="1"/>
  <c r="K7" i="1" s="1"/>
  <c r="M7" i="1" s="1"/>
  <c r="O7" i="1" s="1"/>
  <c r="Q7" i="1" s="1"/>
  <c r="S7" i="1" s="1"/>
  <c r="U7" i="1" s="1"/>
  <c r="W7" i="1" s="1"/>
  <c r="Y7" i="1" s="1"/>
  <c r="AA7" i="1" s="1"/>
  <c r="AC7" i="1" s="1"/>
  <c r="AE7" i="1" s="1"/>
  <c r="AG7" i="1" s="1"/>
  <c r="AI7" i="1" s="1"/>
  <c r="AK7" i="1" s="1"/>
  <c r="AM7" i="1" s="1"/>
  <c r="AO7" i="1" s="1"/>
  <c r="AQ7" i="1" s="1"/>
  <c r="AS7" i="1" s="1"/>
  <c r="AU7" i="1" s="1"/>
  <c r="AW7" i="1" s="1"/>
  <c r="AY7" i="1" s="1"/>
  <c r="BA7" i="1" s="1"/>
  <c r="BC7" i="1" s="1"/>
  <c r="BE7" i="1" s="1"/>
  <c r="BG7" i="1" s="1"/>
  <c r="BI7" i="1" s="1"/>
  <c r="BK7" i="1" s="1"/>
  <c r="C6" i="1"/>
  <c r="E6" i="1" s="1"/>
  <c r="G6" i="1" s="1"/>
  <c r="I6" i="1" s="1"/>
  <c r="K6" i="1" s="1"/>
  <c r="M6" i="1" s="1"/>
  <c r="O6" i="1" s="1"/>
  <c r="Q6" i="1" s="1"/>
  <c r="S6" i="1" s="1"/>
  <c r="U6" i="1" s="1"/>
  <c r="W6" i="1" s="1"/>
  <c r="Y6" i="1" s="1"/>
  <c r="AA6" i="1" s="1"/>
  <c r="AC6" i="1" s="1"/>
  <c r="AE6" i="1" s="1"/>
  <c r="AG6" i="1" s="1"/>
  <c r="AI6" i="1" s="1"/>
  <c r="AK6" i="1" s="1"/>
  <c r="AM6" i="1" s="1"/>
  <c r="AO6" i="1" s="1"/>
  <c r="AQ6" i="1" s="1"/>
  <c r="AS6" i="1" s="1"/>
  <c r="AU6" i="1" s="1"/>
  <c r="AW6" i="1" s="1"/>
  <c r="AY6" i="1" s="1"/>
  <c r="BA6" i="1" s="1"/>
  <c r="BC6" i="1" s="1"/>
  <c r="BE6" i="1" s="1"/>
  <c r="BG6" i="1" s="1"/>
  <c r="BM27" i="1" l="1"/>
  <c r="BP27" i="1"/>
  <c r="BX12" i="1"/>
  <c r="BX11" i="1"/>
  <c r="BX17" i="1"/>
  <c r="BX16" i="1"/>
  <c r="BX9" i="1"/>
  <c r="BX10" i="1"/>
  <c r="BR27" i="1"/>
  <c r="BN27" i="1"/>
  <c r="BV10" i="1"/>
  <c r="BV11" i="1"/>
  <c r="BV12" i="1"/>
  <c r="BX19" i="1"/>
  <c r="BV9" i="1"/>
  <c r="BQ27" i="1"/>
  <c r="BV13" i="1"/>
  <c r="BW27" i="1" s="1"/>
  <c r="BX18" i="1"/>
  <c r="BS27" i="1"/>
  <c r="BT27" i="1"/>
  <c r="BV16" i="1"/>
  <c r="BV18" i="1"/>
  <c r="BU27" i="1"/>
  <c r="BV17" i="1"/>
  <c r="BO27" i="1"/>
  <c r="BV19" i="1"/>
  <c r="X3" i="1"/>
  <c r="BI6" i="1"/>
  <c r="BK6" i="1" s="1"/>
  <c r="BV8" i="1"/>
  <c r="BX8" i="1"/>
  <c r="BX13" i="1" l="1"/>
  <c r="BX27" i="1" s="1"/>
  <c r="BV27" i="1"/>
</calcChain>
</file>

<file path=xl/comments1.xml><?xml version="1.0" encoding="utf-8"?>
<comments xmlns="http://schemas.openxmlformats.org/spreadsheetml/2006/main">
  <authors>
    <author>ADMIN</author>
    <author>AH</author>
    <author>WELLCOM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 xml:space="preserve">Có công thức số thự tự tự chạy nha
</t>
        </r>
      </text>
    </comment>
    <comment ref="BM7" authorId="1" shapeId="0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công đi làm</t>
        </r>
      </text>
    </comment>
    <comment ref="BN7" authorId="1" shapeId="0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phép năm </t>
        </r>
      </text>
    </comment>
    <comment ref="BO7" authorId="2" shapeId="0">
      <text>
        <r>
          <rPr>
            <b/>
            <sz val="9"/>
            <color indexed="81"/>
            <rFont val="Tahoma"/>
            <family val="2"/>
          </rPr>
          <t xml:space="preserve">AH:
</t>
        </r>
        <r>
          <rPr>
            <sz val="10"/>
            <color indexed="81"/>
            <rFont val="Tahoma"/>
            <family val="2"/>
          </rPr>
          <t>Ngày nghỉ lễ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7" authorId="2" shapeId="0">
      <text>
        <r>
          <rPr>
            <b/>
            <sz val="9"/>
            <color indexed="81"/>
            <rFont val="Tahoma"/>
            <family val="2"/>
          </rPr>
          <t xml:space="preserve">HA:
</t>
        </r>
        <r>
          <rPr>
            <sz val="9"/>
            <color indexed="81"/>
            <rFont val="Tahoma"/>
            <family val="2"/>
          </rPr>
          <t xml:space="preserve">Nghỉ do ốm
</t>
        </r>
      </text>
    </comment>
    <comment ref="BQ7" authorId="2" shapeId="0">
      <text>
        <r>
          <rPr>
            <b/>
            <sz val="9"/>
            <color indexed="81"/>
            <rFont val="Tahoma"/>
            <family val="2"/>
          </rPr>
          <t>Nghỉ chế độ việc riêng hưởng lương (cưới,..)</t>
        </r>
      </text>
    </comment>
    <comment ref="BR7" authorId="2" shapeId="0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thai sản</t>
        </r>
      </text>
    </comment>
    <comment ref="BS7" authorId="2" shapeId="0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do tai nạn</t>
        </r>
      </text>
    </comment>
    <comment ref="BT7" authorId="2" shapeId="0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xưởng</t>
        </r>
      </text>
    </comment>
    <comment ref="BU7" authorId="1" shapeId="0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không lương</t>
        </r>
      </text>
    </comment>
    <comment ref="B17" authorId="0" shapeId="0">
      <text>
        <r>
          <rPr>
            <b/>
            <sz val="9"/>
            <color indexed="81"/>
            <rFont val="Tahoma"/>
          </rPr>
          <t>ADMIN:</t>
        </r>
        <r>
          <rPr>
            <sz val="9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<sst xmlns="http://schemas.openxmlformats.org/spreadsheetml/2006/main" count="1018" uniqueCount="58">
  <si>
    <t>BẢNG CHẤM CÔNG KIÊM GIẤY ĐỀ NGHỊ THANH TOÁN</t>
  </si>
  <si>
    <t>Tháng/năm</t>
  </si>
  <si>
    <t>Hiệu lực từ ngày</t>
  </si>
  <si>
    <r>
      <rPr>
        <b/>
        <sz val="10"/>
        <color theme="1"/>
        <rFont val="Calibri Light"/>
        <family val="1"/>
        <scheme val="major"/>
      </rPr>
      <t>Hướng sử dung:</t>
    </r>
    <r>
      <rPr>
        <sz val="10"/>
        <color theme="1"/>
        <rFont val="Calibri Light"/>
        <family val="1"/>
        <scheme val="major"/>
      </rPr>
      <t xml:space="preserve">
- Nhập ngày bắt đầu tính công vào ô </t>
    </r>
    <r>
      <rPr>
        <sz val="10"/>
        <color rgb="FFFF0000"/>
        <rFont val="Calibri Light"/>
        <family val="1"/>
        <scheme val="major"/>
      </rPr>
      <t xml:space="preserve">Hiệu lực từ ngày </t>
    </r>
  </si>
  <si>
    <t>Bộ phận:</t>
  </si>
  <si>
    <t xml:space="preserve">Ngày công chuẩn </t>
  </si>
  <si>
    <t>STT</t>
  </si>
  <si>
    <t>Tên nhân viên</t>
  </si>
  <si>
    <t>Ngày công tính lương</t>
  </si>
  <si>
    <t>Phép năm</t>
  </si>
  <si>
    <t>X</t>
  </si>
  <si>
    <t>P</t>
  </si>
  <si>
    <t>NL</t>
  </si>
  <si>
    <t>O</t>
  </si>
  <si>
    <t>Pr</t>
  </si>
  <si>
    <t>TS</t>
  </si>
  <si>
    <t>T</t>
  </si>
  <si>
    <t>NX</t>
  </si>
  <si>
    <t>KL</t>
  </si>
  <si>
    <t>Tổng</t>
  </si>
  <si>
    <t>Đầu tháng</t>
  </si>
  <si>
    <t>Cuối kỳ còn dư</t>
  </si>
  <si>
    <t>Tổng cộng</t>
  </si>
  <si>
    <r>
      <t>Ký hiệu</t>
    </r>
    <r>
      <rPr>
        <b/>
        <sz val="13"/>
        <color theme="1"/>
        <rFont val="Calibri Light"/>
        <family val="1"/>
        <scheme val="major"/>
      </rPr>
      <t>:</t>
    </r>
  </si>
  <si>
    <t>Đông Hòa, ngày   tháng    năm 20…</t>
  </si>
  <si>
    <t>Ngày đi làm:</t>
  </si>
  <si>
    <t>Ốm:</t>
  </si>
  <si>
    <t xml:space="preserve">Ban Tổng Giám đốc </t>
  </si>
  <si>
    <t>P. HR&amp;GA</t>
  </si>
  <si>
    <t>Trưởng  bộ phận</t>
  </si>
  <si>
    <t>Người lập</t>
  </si>
  <si>
    <t>Nghỉ phép năm:</t>
  </si>
  <si>
    <t>Con ốm:</t>
  </si>
  <si>
    <t>Nghỉ không lương:</t>
  </si>
  <si>
    <t xml:space="preserve">Thai sản: </t>
  </si>
  <si>
    <t>Nghỉ lễ:</t>
  </si>
  <si>
    <t>Tai nạn:</t>
  </si>
  <si>
    <t>Nghỉ xưởng:</t>
  </si>
  <si>
    <t>Nghỉ việc riêng có hưởng lương</t>
  </si>
  <si>
    <t>Phan Đăng Việt</t>
  </si>
  <si>
    <t>Nguyễn Viết Thành</t>
  </si>
  <si>
    <t>Trần Ngọc Minh</t>
  </si>
  <si>
    <t>Ngô Kỳ Viên</t>
  </si>
  <si>
    <t>Nguyễn Bảo Toàn</t>
  </si>
  <si>
    <t>Nguyễn Huy Vương</t>
  </si>
  <si>
    <t>Đoàn Kim Trọng</t>
  </si>
  <si>
    <t>Nguyễn Huệ</t>
  </si>
  <si>
    <t>Mang Cao Tùng</t>
  </si>
  <si>
    <t>Lê Vũ</t>
  </si>
  <si>
    <t>Phan Xuân Tuyển</t>
  </si>
  <si>
    <t>Võ Văn Hoàng</t>
  </si>
  <si>
    <t>Nguyễn Hoài Nam</t>
  </si>
  <si>
    <t>Nguyễn Trọng Hữu</t>
  </si>
  <si>
    <t>Phan Bảo Toàn</t>
  </si>
  <si>
    <t>Lê Hoài Tâm</t>
  </si>
  <si>
    <t>Nguyễn Đồng Nguyên Thụ</t>
  </si>
  <si>
    <t>Nguyễn Hoàng Nhựt</t>
  </si>
  <si>
    <t>Nguyễn Hữu Trí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</si>
</sst>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yyyy"/>
    <numFmt numFmtId="165" formatCode="mmm\ dd\,\ yyyy"/>
    <numFmt numFmtId="166" formatCode="ddd"/>
    <numFmt numFmtId="167" formatCode="0.0"/>
    <numFmt numFmtId="168" formatCode="dd/mm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sz val="12"/>
      <color theme="1"/>
      <name val="Arial"/>
      <family val="2"/>
    </font>
    <font>
      <b/>
      <sz val="22"/>
      <color rgb="FFC00000"/>
      <name val="Calibri Light"/>
      <family val="1"/>
      <scheme val="major"/>
    </font>
    <font>
      <b/>
      <sz val="14"/>
      <color rgb="FFC00000"/>
      <name val="Times New Roman"/>
      <family val="1"/>
    </font>
    <font>
      <b/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sz val="10"/>
      <color rgb="FFFF0000"/>
      <name val="Calibri Light"/>
      <family val="1"/>
      <scheme val="major"/>
    </font>
    <font>
      <sz val="20"/>
      <color theme="1"/>
      <name val="Calibri Light"/>
      <family val="1"/>
      <scheme val="major"/>
    </font>
    <font>
      <b/>
      <sz val="22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b/>
      <sz val="9"/>
      <color theme="1"/>
      <name val="Calibri Light"/>
      <family val="1"/>
      <scheme val="major"/>
    </font>
    <font>
      <b/>
      <sz val="8"/>
      <color theme="1"/>
      <name val="Calibri Light"/>
      <family val="1"/>
      <scheme val="major"/>
    </font>
    <font>
      <b/>
      <sz val="9"/>
      <color rgb="FFFF0000"/>
      <name val="Calibri Light"/>
      <family val="1"/>
      <scheme val="major"/>
    </font>
    <font>
      <b/>
      <u/>
      <sz val="13"/>
      <color theme="1"/>
      <name val="Calibri Light"/>
      <family val="1"/>
      <scheme val="major"/>
    </font>
    <font>
      <b/>
      <sz val="13"/>
      <color theme="1"/>
      <name val="Calibri Light"/>
      <family val="1"/>
      <scheme val="major"/>
    </font>
    <font>
      <b/>
      <u/>
      <sz val="14"/>
      <color theme="1"/>
      <name val="Calibri Light"/>
      <family val="1"/>
      <scheme val="major"/>
    </font>
    <font>
      <b/>
      <u/>
      <sz val="12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i/>
      <sz val="14"/>
      <color theme="1"/>
      <name val="Calibri Light"/>
      <family val="1"/>
      <scheme val="major"/>
    </font>
    <font>
      <i/>
      <sz val="12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b/>
      <sz val="14"/>
      <color theme="1"/>
      <name val="Calibri Light"/>
      <family val="1"/>
      <scheme val="major"/>
    </font>
    <font>
      <b/>
      <sz val="14"/>
      <color rgb="FFFF0000"/>
      <name val="Calibri Light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b/>
      <sz val="12"/>
      <name val="Times New Roman"/>
      <family val="1"/>
    </font>
    <font>
      <b/>
      <sz val="9"/>
      <color indexed="81"/>
      <name val="Tahoma"/>
    </font>
    <font>
      <sz val="9"/>
      <color indexed="81"/>
      <name val="Tahoma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2B2B2"/>
        <bgColor indexed="64"/>
      </patternFill>
    </fill>
    <fill>
      <patternFill patternType="darkUp">
        <bgColor theme="0" tint="-0.14996795556505021"/>
      </patternFill>
    </fill>
  </fills>
  <borders count="10">
    <border>
      <left/>
      <right/>
      <top/>
      <bottom/>
      <diagonal/>
    </border>
    <border>
      <left/>
      <right style="dotted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Protection="1"/>
    <xf numFmtId="0" fontId="4" fillId="4" borderId="0" xfId="3" applyFont="1" applyFill="1" applyAlignment="1" applyProtection="1">
      <alignment vertical="center"/>
    </xf>
    <xf numFmtId="0" fontId="4" fillId="4" borderId="0" xfId="3" applyFont="1" applyFill="1" applyAlignment="1" applyProtection="1">
      <alignment horizontal="center" vertical="center"/>
    </xf>
    <xf numFmtId="0" fontId="2" fillId="0" borderId="0" xfId="0" applyFont="1" applyAlignment="1" applyProtection="1">
      <alignment horizontal="left"/>
    </xf>
    <xf numFmtId="164" fontId="5" fillId="4" borderId="0" xfId="3" applyNumberFormat="1" applyFont="1" applyFill="1" applyBorder="1" applyAlignment="1">
      <alignment vertical="center"/>
    </xf>
    <xf numFmtId="0" fontId="2" fillId="5" borderId="0" xfId="0" applyFont="1" applyFill="1" applyAlignment="1" applyProtection="1">
      <alignment horizontal="right" vertical="center"/>
    </xf>
    <xf numFmtId="0" fontId="2" fillId="0" borderId="0" xfId="0" applyFont="1" applyAlignment="1" applyProtection="1">
      <alignment vertical="center"/>
    </xf>
    <xf numFmtId="166" fontId="2" fillId="0" borderId="0" xfId="0" applyNumberFormat="1" applyFont="1" applyBorder="1" applyAlignment="1" applyProtection="1">
      <alignment horizontal="left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10" fillId="0" borderId="0" xfId="2" applyFont="1" applyFill="1" applyAlignment="1" applyProtection="1">
      <alignment horizontal="left"/>
    </xf>
    <xf numFmtId="0" fontId="11" fillId="0" borderId="0" xfId="2" applyFont="1" applyFill="1" applyAlignment="1" applyProtection="1">
      <alignment horizontal="center"/>
    </xf>
    <xf numFmtId="0" fontId="10" fillId="0" borderId="0" xfId="2" applyFont="1" applyFill="1" applyProtection="1"/>
    <xf numFmtId="0" fontId="6" fillId="0" borderId="0" xfId="0" applyFont="1" applyAlignment="1" applyProtection="1">
      <alignment horizontal="right" vertical="center"/>
    </xf>
    <xf numFmtId="167" fontId="2" fillId="6" borderId="0" xfId="0" applyNumberFormat="1" applyFont="1" applyFill="1" applyProtection="1"/>
    <xf numFmtId="0" fontId="2" fillId="6" borderId="0" xfId="0" applyFont="1" applyFill="1" applyProtection="1"/>
    <xf numFmtId="0" fontId="2" fillId="0" borderId="0" xfId="0" applyFont="1" applyAlignment="1" applyProtection="1">
      <alignment horizontal="center" vertical="center"/>
    </xf>
    <xf numFmtId="0" fontId="13" fillId="0" borderId="6" xfId="3" applyFont="1" applyFill="1" applyBorder="1" applyAlignment="1" applyProtection="1">
      <alignment horizontal="center" vertical="center" wrapText="1"/>
      <protection locked="0" hidden="1"/>
    </xf>
    <xf numFmtId="0" fontId="14" fillId="10" borderId="6" xfId="3" applyFont="1" applyFill="1" applyBorder="1" applyAlignment="1" applyProtection="1">
      <alignment horizontal="center" vertical="center"/>
      <protection locked="0" hidden="1"/>
    </xf>
    <xf numFmtId="0" fontId="14" fillId="11" borderId="6" xfId="3" applyFont="1" applyFill="1" applyBorder="1" applyAlignment="1" applyProtection="1">
      <alignment horizontal="center" vertical="center"/>
      <protection locked="0" hidden="1"/>
    </xf>
    <xf numFmtId="0" fontId="14" fillId="0" borderId="6" xfId="3" applyFont="1" applyFill="1" applyBorder="1" applyAlignment="1" applyProtection="1">
      <alignment horizontal="center" vertical="center"/>
      <protection locked="0" hidden="1"/>
    </xf>
    <xf numFmtId="0" fontId="14" fillId="12" borderId="6" xfId="3" applyFont="1" applyFill="1" applyBorder="1" applyAlignment="1" applyProtection="1">
      <alignment horizontal="center" vertical="center" wrapText="1"/>
      <protection locked="0" hidden="1"/>
    </xf>
    <xf numFmtId="0" fontId="15" fillId="4" borderId="6" xfId="3" applyFont="1" applyFill="1" applyBorder="1" applyAlignment="1" applyProtection="1">
      <alignment horizontal="center" vertical="center" wrapText="1"/>
      <protection locked="0" hidden="1"/>
    </xf>
    <xf numFmtId="0" fontId="14" fillId="9" borderId="6" xfId="0" applyFont="1" applyFill="1" applyBorder="1" applyAlignment="1" applyProtection="1">
      <alignment horizontal="center" vertical="center" wrapText="1"/>
    </xf>
    <xf numFmtId="0" fontId="2" fillId="0" borderId="6" xfId="0" applyFont="1" applyBorder="1" applyProtection="1"/>
    <xf numFmtId="167" fontId="2" fillId="0" borderId="6" xfId="0" applyNumberFormat="1" applyFont="1" applyBorder="1" applyProtection="1">
      <protection hidden="1"/>
    </xf>
    <xf numFmtId="167" fontId="2" fillId="0" borderId="6" xfId="0" applyNumberFormat="1" applyFont="1" applyBorder="1" applyProtection="1"/>
    <xf numFmtId="0" fontId="6" fillId="0" borderId="8" xfId="0" applyFont="1" applyBorder="1" applyAlignment="1" applyProtection="1">
      <alignment horizontal="center" vertical="center"/>
    </xf>
    <xf numFmtId="167" fontId="2" fillId="13" borderId="6" xfId="0" applyNumberFormat="1" applyFont="1" applyFill="1" applyBorder="1" applyProtection="1"/>
    <xf numFmtId="0" fontId="18" fillId="0" borderId="0" xfId="0" applyFont="1" applyAlignment="1" applyProtection="1">
      <alignment horizontal="center" vertical="center"/>
    </xf>
    <xf numFmtId="0" fontId="19" fillId="0" borderId="0" xfId="3" applyFont="1" applyAlignment="1" applyProtection="1">
      <alignment vertical="center"/>
    </xf>
    <xf numFmtId="0" fontId="20" fillId="0" borderId="0" xfId="3" applyFont="1" applyAlignment="1" applyProtection="1">
      <alignment vertical="center"/>
    </xf>
    <xf numFmtId="0" fontId="18" fillId="0" borderId="0" xfId="0" applyFont="1" applyAlignment="1" applyProtection="1">
      <alignment vertical="center"/>
    </xf>
    <xf numFmtId="0" fontId="21" fillId="0" borderId="0" xfId="3" applyFont="1" applyAlignment="1" applyProtection="1">
      <alignment vertical="center"/>
    </xf>
    <xf numFmtId="0" fontId="22" fillId="0" borderId="0" xfId="3" applyFont="1" applyAlignment="1" applyProtection="1">
      <alignment vertical="center"/>
    </xf>
    <xf numFmtId="0" fontId="20" fillId="0" borderId="0" xfId="0" applyFont="1" applyAlignment="1" applyProtection="1">
      <alignment horizontal="right" vertical="center"/>
    </xf>
    <xf numFmtId="0" fontId="8" fillId="0" borderId="6" xfId="0" applyNumberFormat="1" applyFont="1" applyBorder="1" applyAlignment="1" applyProtection="1">
      <alignment horizontal="center" vertical="center"/>
    </xf>
    <xf numFmtId="0" fontId="23" fillId="0" borderId="0" xfId="3" applyNumberFormat="1" applyFont="1" applyAlignment="1" applyProtection="1">
      <alignment vertical="center"/>
    </xf>
    <xf numFmtId="0" fontId="8" fillId="0" borderId="6" xfId="0" applyFont="1" applyFill="1" applyBorder="1" applyAlignment="1" applyProtection="1">
      <alignment horizontal="center" vertical="center" wrapText="1"/>
    </xf>
    <xf numFmtId="0" fontId="23" fillId="0" borderId="0" xfId="3" quotePrefix="1" applyNumberFormat="1" applyFont="1" applyAlignment="1" applyProtection="1">
      <alignment vertical="center" wrapText="1"/>
    </xf>
    <xf numFmtId="0" fontId="24" fillId="0" borderId="0" xfId="3" quotePrefix="1" applyNumberFormat="1" applyFont="1" applyAlignment="1" applyProtection="1">
      <alignment vertical="center" wrapText="1"/>
    </xf>
    <xf numFmtId="0" fontId="24" fillId="0" borderId="0" xfId="3" applyFont="1" applyAlignment="1" applyProtection="1">
      <alignment vertical="center" wrapText="1"/>
    </xf>
    <xf numFmtId="0" fontId="24" fillId="0" borderId="0" xfId="3" applyFont="1" applyAlignment="1" applyProtection="1">
      <alignment horizontal="center" vertical="center" wrapText="1"/>
    </xf>
    <xf numFmtId="0" fontId="24" fillId="0" borderId="0" xfId="3" applyFont="1" applyAlignment="1" applyProtection="1">
      <alignment vertical="center"/>
    </xf>
    <xf numFmtId="9" fontId="20" fillId="0" borderId="0" xfId="4" applyFont="1" applyAlignment="1" applyProtection="1">
      <alignment vertical="center"/>
    </xf>
    <xf numFmtId="0" fontId="8" fillId="10" borderId="6" xfId="0" applyFont="1" applyFill="1" applyBorder="1" applyAlignment="1" applyProtection="1">
      <alignment horizontal="center" vertical="center"/>
    </xf>
    <xf numFmtId="0" fontId="20" fillId="0" borderId="0" xfId="3" applyFont="1" applyAlignment="1" applyProtection="1">
      <alignment vertical="center" wrapText="1"/>
    </xf>
    <xf numFmtId="0" fontId="23" fillId="0" borderId="0" xfId="3" quotePrefix="1" applyNumberFormat="1" applyFont="1" applyAlignment="1" applyProtection="1">
      <alignment vertical="center"/>
    </xf>
    <xf numFmtId="0" fontId="25" fillId="0" borderId="0" xfId="3" applyFont="1" applyAlignment="1" applyProtection="1">
      <alignment vertical="center"/>
    </xf>
    <xf numFmtId="0" fontId="8" fillId="12" borderId="6" xfId="3" applyFont="1" applyFill="1" applyBorder="1" applyAlignment="1" applyProtection="1">
      <alignment horizontal="center" vertical="center" wrapText="1"/>
    </xf>
    <xf numFmtId="0" fontId="20" fillId="0" borderId="0" xfId="0" applyFont="1" applyProtection="1"/>
    <xf numFmtId="0" fontId="8" fillId="11" borderId="6" xfId="0" applyFont="1" applyFill="1" applyBorder="1" applyAlignment="1" applyProtection="1">
      <alignment horizontal="center" vertical="center" wrapText="1"/>
    </xf>
    <xf numFmtId="0" fontId="8" fillId="0" borderId="6" xfId="3" quotePrefix="1" applyNumberFormat="1" applyFont="1" applyBorder="1" applyAlignment="1" applyProtection="1">
      <alignment horizontal="center" vertical="center" wrapText="1"/>
    </xf>
    <xf numFmtId="0" fontId="20" fillId="0" borderId="0" xfId="0" applyFont="1" applyBorder="1" applyProtection="1"/>
    <xf numFmtId="0" fontId="8" fillId="0" borderId="0" xfId="3" applyFont="1" applyBorder="1" applyAlignment="1" applyProtection="1">
      <alignment vertical="center"/>
    </xf>
    <xf numFmtId="0" fontId="2" fillId="0" borderId="0" xfId="0" applyFont="1" applyBorder="1" applyProtection="1"/>
    <xf numFmtId="49" fontId="29" fillId="4" borderId="6" xfId="3" applyNumberFormat="1" applyFont="1" applyFill="1" applyBorder="1" applyAlignment="1">
      <alignment horizontal="left" vertical="center" wrapText="1" indent="1"/>
    </xf>
    <xf numFmtId="49" fontId="29" fillId="4" borderId="6" xfId="3" applyNumberFormat="1" applyFont="1" applyFill="1" applyBorder="1" applyAlignment="1">
      <alignment horizontal="left" vertical="center" indent="1"/>
    </xf>
    <xf numFmtId="0" fontId="2" fillId="14" borderId="6" xfId="0" applyFont="1" applyFill="1" applyBorder="1" applyAlignment="1" applyProtection="1">
      <alignment horizontal="left"/>
      <protection locked="0" hidden="1"/>
    </xf>
    <xf numFmtId="0" fontId="8" fillId="0" borderId="6" xfId="0" applyFont="1" applyBorder="1" applyAlignment="1">
      <alignment horizontal="center" vertical="center"/>
    </xf>
    <xf numFmtId="0" fontId="23" fillId="0" borderId="0" xfId="0" applyFont="1" applyAlignment="1" applyProtection="1">
      <alignment horizontal="right" vertical="center"/>
    </xf>
    <xf numFmtId="0" fontId="23" fillId="0" borderId="0" xfId="3" quotePrefix="1" applyNumberFormat="1" applyFont="1" applyAlignment="1" applyProtection="1">
      <alignment horizontal="center" vertical="center" wrapText="1"/>
    </xf>
    <xf numFmtId="0" fontId="24" fillId="0" borderId="0" xfId="3" applyFont="1" applyAlignment="1" applyProtection="1">
      <alignment horizontal="center" vertical="center" wrapText="1"/>
    </xf>
    <xf numFmtId="0" fontId="23" fillId="0" borderId="0" xfId="3" applyNumberFormat="1" applyFont="1" applyAlignment="1" applyProtection="1">
      <alignment horizontal="center" vertical="center"/>
    </xf>
    <xf numFmtId="166" fontId="2" fillId="7" borderId="4" xfId="0" applyNumberFormat="1" applyFont="1" applyFill="1" applyBorder="1" applyAlignment="1" applyProtection="1">
      <alignment horizontal="center" vertical="center"/>
      <protection locked="0" hidden="1"/>
    </xf>
    <xf numFmtId="166" fontId="2" fillId="7" borderId="5" xfId="0" applyNumberFormat="1" applyFont="1" applyFill="1" applyBorder="1" applyAlignment="1" applyProtection="1">
      <alignment horizontal="center" vertical="center"/>
      <protection locked="0" hidden="1"/>
    </xf>
    <xf numFmtId="0" fontId="6" fillId="0" borderId="4" xfId="0" applyFont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 vertical="center"/>
    </xf>
    <xf numFmtId="0" fontId="24" fillId="0" borderId="0" xfId="3" quotePrefix="1" applyNumberFormat="1" applyFont="1" applyAlignment="1" applyProtection="1">
      <alignment horizontal="center" vertical="center" wrapText="1"/>
    </xf>
    <xf numFmtId="168" fontId="2" fillId="7" borderId="4" xfId="0" applyNumberFormat="1" applyFont="1" applyFill="1" applyBorder="1" applyAlignment="1" applyProtection="1">
      <alignment horizontal="center" vertical="center"/>
      <protection locked="0" hidden="1"/>
    </xf>
    <xf numFmtId="168" fontId="2" fillId="7" borderId="5" xfId="0" applyNumberFormat="1" applyFont="1" applyFill="1" applyBorder="1" applyAlignment="1" applyProtection="1">
      <alignment horizontal="center" vertical="center"/>
      <protection locked="0" hidden="1"/>
    </xf>
    <xf numFmtId="0" fontId="8" fillId="9" borderId="4" xfId="0" applyFont="1" applyFill="1" applyBorder="1" applyAlignment="1" applyProtection="1">
      <alignment horizontal="center" vertical="center" wrapText="1"/>
    </xf>
    <xf numFmtId="0" fontId="8" fillId="9" borderId="5" xfId="0" applyFont="1" applyFill="1" applyBorder="1" applyAlignment="1" applyProtection="1">
      <alignment horizontal="center" vertical="center" wrapText="1"/>
    </xf>
    <xf numFmtId="0" fontId="6" fillId="8" borderId="6" xfId="3" applyFont="1" applyFill="1" applyBorder="1" applyAlignment="1" applyProtection="1">
      <alignment horizontal="center" vertical="center" wrapText="1"/>
      <protection locked="0" hidden="1"/>
    </xf>
    <xf numFmtId="0" fontId="4" fillId="4" borderId="0" xfId="3" applyFont="1" applyFill="1" applyAlignment="1" applyProtection="1">
      <alignment horizontal="center" vertical="center"/>
    </xf>
    <xf numFmtId="164" fontId="5" fillId="4" borderId="0" xfId="3" applyNumberFormat="1" applyFont="1" applyFill="1" applyBorder="1" applyAlignment="1">
      <alignment horizontal="center" vertical="center" wrapText="1"/>
    </xf>
    <xf numFmtId="164" fontId="5" fillId="4" borderId="0" xfId="3" applyNumberFormat="1" applyFont="1" applyFill="1" applyBorder="1" applyAlignment="1">
      <alignment horizontal="center" vertical="center"/>
    </xf>
    <xf numFmtId="165" fontId="6" fillId="5" borderId="0" xfId="0" applyNumberFormat="1" applyFont="1" applyFill="1" applyBorder="1" applyAlignment="1" applyProtection="1">
      <alignment horizontal="center" vertical="center"/>
    </xf>
    <xf numFmtId="165" fontId="6" fillId="5" borderId="1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left" vertical="top" wrapText="1"/>
    </xf>
    <xf numFmtId="0" fontId="7" fillId="0" borderId="2" xfId="0" applyFont="1" applyBorder="1" applyAlignment="1" applyProtection="1">
      <alignment horizontal="left" vertical="top" wrapText="1"/>
    </xf>
    <xf numFmtId="0" fontId="16" fillId="0" borderId="9" xfId="0" applyFont="1" applyBorder="1" applyAlignment="1" applyProtection="1">
      <alignment horizontal="center" vertical="center"/>
    </xf>
    <xf numFmtId="0" fontId="2" fillId="7" borderId="3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/>
    </xf>
    <xf numFmtId="20" fontId="12" fillId="7" borderId="3" xfId="1" applyNumberFormat="1" applyFont="1" applyFill="1" applyBorder="1" applyAlignment="1" applyProtection="1">
      <alignment horizontal="center" vertical="center"/>
    </xf>
    <xf numFmtId="20" fontId="12" fillId="7" borderId="7" xfId="1" applyNumberFormat="1" applyFont="1" applyFill="1" applyBorder="1" applyAlignment="1" applyProtection="1">
      <alignment horizontal="center" vertical="center"/>
    </xf>
  </cellXfs>
  <cellStyles count="5">
    <cellStyle name="20% - Accent1" xfId="1" builtinId="30"/>
    <cellStyle name="40% - Accent1" xfId="2" builtinId="31"/>
    <cellStyle name="Normal" xfId="0" builtinId="0"/>
    <cellStyle name="Normal 2" xfId="3"/>
    <cellStyle name="Percent 2" xfId="4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0</xdr:row>
      <xdr:rowOff>121920</xdr:rowOff>
    </xdr:from>
    <xdr:to>
      <xdr:col>1</xdr:col>
      <xdr:colOff>1386841</xdr:colOff>
      <xdr:row>2</xdr:row>
      <xdr:rowOff>121920</xdr:rowOff>
    </xdr:to>
    <xdr:pic>
      <xdr:nvPicPr>
        <xdr:cNvPr id="2" name="Picture 1" descr="9b08b772-fc3c-41a8-87cd-1b38d521eac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1" y="121920"/>
          <a:ext cx="119634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V34"/>
  <sheetViews>
    <sheetView showGridLines="0" tabSelected="1" zoomScale="85" zoomScaleNormal="85" zoomScaleSheetLayoutView="10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BU20" sqref="BU20"/>
    </sheetView>
  </sheetViews>
  <sheetFormatPr defaultColWidth="8.85546875" defaultRowHeight="15" x14ac:dyDescent="0.25"/>
  <cols>
    <col min="1" max="1" width="3.42578125" style="1" customWidth="1"/>
    <col min="2" max="2" width="25" style="1" bestFit="1" customWidth="1"/>
    <col min="3" max="3" width="2.85546875" style="4" customWidth="1"/>
    <col min="4" max="4" width="3.140625" style="4" customWidth="1"/>
    <col min="5" max="5" width="2.5703125" style="4" customWidth="1"/>
    <col min="6" max="6" width="4" style="4" customWidth="1"/>
    <col min="7" max="8" width="3.140625" style="4" customWidth="1"/>
    <col min="9" max="10" width="3.140625" style="1" customWidth="1"/>
    <col min="11" max="11" width="2.5703125" style="1" customWidth="1"/>
    <col min="12" max="12" width="3.42578125" style="1" customWidth="1"/>
    <col min="13" max="16" width="3.140625" style="1" customWidth="1"/>
    <col min="17" max="18" width="3.85546875" style="1" customWidth="1"/>
    <col min="19" max="21" width="4" style="1" customWidth="1"/>
    <col min="22" max="22" width="3.7109375" style="1" customWidth="1"/>
    <col min="23" max="23" width="2.5703125" style="1" customWidth="1"/>
    <col min="24" max="24" width="4.140625" style="1" customWidth="1"/>
    <col min="25" max="46" width="3.140625" style="1" customWidth="1"/>
    <col min="47" max="47" width="3" style="1" customWidth="1"/>
    <col min="48" max="48" width="3.5703125" style="1" customWidth="1"/>
    <col min="49" max="64" width="3.140625" style="1" customWidth="1"/>
    <col min="65" max="65" width="6.85546875" style="1" customWidth="1"/>
    <col min="66" max="70" width="4.85546875" style="1" customWidth="1"/>
    <col min="71" max="71" width="4" style="1" customWidth="1"/>
    <col min="72" max="72" width="3.85546875" style="1" customWidth="1"/>
    <col min="73" max="73" width="4.7109375" style="1" customWidth="1"/>
    <col min="74" max="74" width="6.42578125" style="1" customWidth="1"/>
    <col min="75" max="75" width="6" style="1" customWidth="1"/>
    <col min="76" max="76" width="5.5703125" style="1" customWidth="1"/>
    <col min="77" max="16384" width="8.85546875" style="1"/>
  </cols>
  <sheetData>
    <row r="1" spans="1:95" ht="28.5" x14ac:dyDescent="0.25">
      <c r="B1" s="75" t="s">
        <v>0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</row>
    <row r="2" spans="1:95" ht="12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</row>
    <row r="3" spans="1:95" ht="18.600000000000001" customHeight="1" x14ac:dyDescent="0.25">
      <c r="O3" s="5"/>
      <c r="P3" s="76" t="s">
        <v>1</v>
      </c>
      <c r="Q3" s="76"/>
      <c r="R3" s="76"/>
      <c r="S3" s="76"/>
      <c r="T3" s="76"/>
      <c r="U3" s="76"/>
      <c r="V3" s="76"/>
      <c r="W3" s="76"/>
      <c r="X3" s="77">
        <f>BG6</f>
        <v>45558</v>
      </c>
      <c r="Y3" s="77"/>
      <c r="Z3" s="77"/>
      <c r="AA3" s="77"/>
      <c r="AB3" s="77"/>
    </row>
    <row r="4" spans="1:95" ht="16.149999999999999" customHeight="1" x14ac:dyDescent="0.25">
      <c r="B4" s="6" t="s">
        <v>2</v>
      </c>
      <c r="C4" s="78">
        <v>45530</v>
      </c>
      <c r="D4" s="78"/>
      <c r="E4" s="78"/>
      <c r="F4" s="78"/>
      <c r="G4" s="78"/>
      <c r="H4" s="79"/>
      <c r="J4" s="80" t="s">
        <v>3</v>
      </c>
      <c r="K4" s="80"/>
      <c r="L4" s="80"/>
      <c r="M4" s="80"/>
      <c r="N4" s="80"/>
      <c r="O4" s="80"/>
      <c r="P4" s="80"/>
      <c r="Q4" s="80"/>
      <c r="R4" s="80"/>
      <c r="T4" s="7"/>
      <c r="U4" s="8"/>
      <c r="V4" s="9"/>
      <c r="W4" s="7"/>
    </row>
    <row r="5" spans="1:95" ht="28.5" x14ac:dyDescent="0.45">
      <c r="B5" s="10" t="s">
        <v>4</v>
      </c>
      <c r="C5" s="11"/>
      <c r="D5" s="11"/>
      <c r="E5" s="11"/>
      <c r="F5" s="11"/>
      <c r="G5" s="11"/>
      <c r="H5" s="12"/>
      <c r="I5" s="13"/>
      <c r="J5" s="81"/>
      <c r="K5" s="81"/>
      <c r="L5" s="81"/>
      <c r="M5" s="81"/>
      <c r="N5" s="81"/>
      <c r="O5" s="81"/>
      <c r="P5" s="81"/>
      <c r="Q5" s="81"/>
      <c r="R5" s="81"/>
      <c r="S5" s="13"/>
      <c r="T5" s="14"/>
      <c r="U5" s="10"/>
      <c r="W5" s="13"/>
      <c r="BM5" s="15">
        <f>BM8</f>
        <v>23</v>
      </c>
      <c r="BN5" s="16" t="s">
        <v>5</v>
      </c>
      <c r="BO5" s="16"/>
      <c r="BP5" s="16"/>
    </row>
    <row r="6" spans="1:95" s="17" customFormat="1" ht="25.15" customHeight="1" x14ac:dyDescent="0.25">
      <c r="A6" s="83" t="s">
        <v>6</v>
      </c>
      <c r="B6" s="85" t="s">
        <v>7</v>
      </c>
      <c r="C6" s="70">
        <f>C4</f>
        <v>45530</v>
      </c>
      <c r="D6" s="71"/>
      <c r="E6" s="70">
        <f>C6+1</f>
        <v>45531</v>
      </c>
      <c r="F6" s="71"/>
      <c r="G6" s="70">
        <f t="shared" ref="G6:G7" si="0">E6+1</f>
        <v>45532</v>
      </c>
      <c r="H6" s="71"/>
      <c r="I6" s="70">
        <f t="shared" ref="I6:I7" si="1">G6+1</f>
        <v>45533</v>
      </c>
      <c r="J6" s="71"/>
      <c r="K6" s="70">
        <f t="shared" ref="K6:K7" si="2">I6+1</f>
        <v>45534</v>
      </c>
      <c r="L6" s="71"/>
      <c r="M6" s="70">
        <f t="shared" ref="M6:M7" si="3">K6+1</f>
        <v>45535</v>
      </c>
      <c r="N6" s="71"/>
      <c r="O6" s="70">
        <f t="shared" ref="O6:O7" si="4">M6+1</f>
        <v>45536</v>
      </c>
      <c r="P6" s="71"/>
      <c r="Q6" s="70">
        <f t="shared" ref="Q6:Q7" si="5">O6+1</f>
        <v>45537</v>
      </c>
      <c r="R6" s="71"/>
      <c r="S6" s="70">
        <f t="shared" ref="S6:S7" si="6">Q6+1</f>
        <v>45538</v>
      </c>
      <c r="T6" s="71"/>
      <c r="U6" s="70">
        <f t="shared" ref="U6:U7" si="7">S6+1</f>
        <v>45539</v>
      </c>
      <c r="V6" s="71"/>
      <c r="W6" s="70">
        <f t="shared" ref="W6:W7" si="8">U6+1</f>
        <v>45540</v>
      </c>
      <c r="X6" s="71"/>
      <c r="Y6" s="70">
        <f t="shared" ref="Y6:Y7" si="9">W6+1</f>
        <v>45541</v>
      </c>
      <c r="Z6" s="71"/>
      <c r="AA6" s="70">
        <f t="shared" ref="AA6:AA7" si="10">Y6+1</f>
        <v>45542</v>
      </c>
      <c r="AB6" s="71"/>
      <c r="AC6" s="70">
        <f t="shared" ref="AC6:AC7" si="11">AA6+1</f>
        <v>45543</v>
      </c>
      <c r="AD6" s="71"/>
      <c r="AE6" s="70">
        <f t="shared" ref="AE6:AE7" si="12">AC6+1</f>
        <v>45544</v>
      </c>
      <c r="AF6" s="71"/>
      <c r="AG6" s="70">
        <f t="shared" ref="AG6:AG7" si="13">AE6+1</f>
        <v>45545</v>
      </c>
      <c r="AH6" s="71"/>
      <c r="AI6" s="70">
        <f t="shared" ref="AI6:AI7" si="14">AG6+1</f>
        <v>45546</v>
      </c>
      <c r="AJ6" s="71"/>
      <c r="AK6" s="70">
        <f>AI6+1</f>
        <v>45547</v>
      </c>
      <c r="AL6" s="71"/>
      <c r="AM6" s="70">
        <f t="shared" ref="AM6:AM7" si="15">AK6+1</f>
        <v>45548</v>
      </c>
      <c r="AN6" s="71"/>
      <c r="AO6" s="70">
        <f t="shared" ref="AO6:AO7" si="16">AM6+1</f>
        <v>45549</v>
      </c>
      <c r="AP6" s="71"/>
      <c r="AQ6" s="70">
        <f t="shared" ref="AQ6:AQ7" si="17">AO6+1</f>
        <v>45550</v>
      </c>
      <c r="AR6" s="71"/>
      <c r="AS6" s="70">
        <f t="shared" ref="AS6:AS7" si="18">AQ6+1</f>
        <v>45551</v>
      </c>
      <c r="AT6" s="71"/>
      <c r="AU6" s="70">
        <f t="shared" ref="AU6:AU7" si="19">AS6+1</f>
        <v>45552</v>
      </c>
      <c r="AV6" s="71"/>
      <c r="AW6" s="70">
        <f t="shared" ref="AW6:AW7" si="20">AU6+1</f>
        <v>45553</v>
      </c>
      <c r="AX6" s="71"/>
      <c r="AY6" s="70">
        <f t="shared" ref="AY6:AY7" si="21">AW6+1</f>
        <v>45554</v>
      </c>
      <c r="AZ6" s="71"/>
      <c r="BA6" s="70">
        <f t="shared" ref="BA6:BA7" si="22">AY6+1</f>
        <v>45555</v>
      </c>
      <c r="BB6" s="71"/>
      <c r="BC6" s="70">
        <f t="shared" ref="BC6:BC7" si="23">BA6+1</f>
        <v>45556</v>
      </c>
      <c r="BD6" s="71"/>
      <c r="BE6" s="70">
        <f t="shared" ref="BE6:BE7" si="24">BC6+1</f>
        <v>45557</v>
      </c>
      <c r="BF6" s="71"/>
      <c r="BG6" s="70">
        <f t="shared" ref="BG6:BG7" si="25">BE6+1</f>
        <v>45558</v>
      </c>
      <c r="BH6" s="71"/>
      <c r="BI6" s="70">
        <f t="shared" ref="BI6:BI7" si="26">BG6+1</f>
        <v>45559</v>
      </c>
      <c r="BJ6" s="71"/>
      <c r="BK6" s="70">
        <f t="shared" ref="BK6:BK7" si="27">BI6+1</f>
        <v>45560</v>
      </c>
      <c r="BL6" s="71"/>
      <c r="BM6" s="74" t="s">
        <v>8</v>
      </c>
      <c r="BN6" s="74"/>
      <c r="BO6" s="74"/>
      <c r="BP6" s="74"/>
      <c r="BQ6" s="74"/>
      <c r="BR6" s="74"/>
      <c r="BS6" s="74"/>
      <c r="BT6" s="74"/>
      <c r="BU6" s="74"/>
      <c r="BV6" s="74"/>
      <c r="BW6" s="72" t="s">
        <v>9</v>
      </c>
      <c r="BX6" s="73"/>
    </row>
    <row r="7" spans="1:95" ht="37.5" customHeight="1" x14ac:dyDescent="0.25">
      <c r="A7" s="84"/>
      <c r="B7" s="86"/>
      <c r="C7" s="65">
        <f>C4</f>
        <v>45530</v>
      </c>
      <c r="D7" s="66"/>
      <c r="E7" s="65">
        <f>C7+1</f>
        <v>45531</v>
      </c>
      <c r="F7" s="66"/>
      <c r="G7" s="65">
        <f t="shared" si="0"/>
        <v>45532</v>
      </c>
      <c r="H7" s="66"/>
      <c r="I7" s="65">
        <f t="shared" si="1"/>
        <v>45533</v>
      </c>
      <c r="J7" s="66"/>
      <c r="K7" s="65">
        <f t="shared" si="2"/>
        <v>45534</v>
      </c>
      <c r="L7" s="66"/>
      <c r="M7" s="65">
        <f t="shared" si="3"/>
        <v>45535</v>
      </c>
      <c r="N7" s="66"/>
      <c r="O7" s="65">
        <f t="shared" si="4"/>
        <v>45536</v>
      </c>
      <c r="P7" s="66"/>
      <c r="Q7" s="65">
        <f t="shared" si="5"/>
        <v>45537</v>
      </c>
      <c r="R7" s="66"/>
      <c r="S7" s="65">
        <f t="shared" si="6"/>
        <v>45538</v>
      </c>
      <c r="T7" s="66"/>
      <c r="U7" s="65">
        <f t="shared" si="7"/>
        <v>45539</v>
      </c>
      <c r="V7" s="66"/>
      <c r="W7" s="65">
        <f t="shared" si="8"/>
        <v>45540</v>
      </c>
      <c r="X7" s="66"/>
      <c r="Y7" s="65">
        <f t="shared" si="9"/>
        <v>45541</v>
      </c>
      <c r="Z7" s="66"/>
      <c r="AA7" s="65">
        <f t="shared" si="10"/>
        <v>45542</v>
      </c>
      <c r="AB7" s="66"/>
      <c r="AC7" s="65">
        <f t="shared" si="11"/>
        <v>45543</v>
      </c>
      <c r="AD7" s="66"/>
      <c r="AE7" s="65">
        <f t="shared" si="12"/>
        <v>45544</v>
      </c>
      <c r="AF7" s="66"/>
      <c r="AG7" s="65">
        <f t="shared" si="13"/>
        <v>45545</v>
      </c>
      <c r="AH7" s="66"/>
      <c r="AI7" s="65">
        <f t="shared" si="14"/>
        <v>45546</v>
      </c>
      <c r="AJ7" s="66"/>
      <c r="AK7" s="65">
        <f>AI7+1</f>
        <v>45547</v>
      </c>
      <c r="AL7" s="66"/>
      <c r="AM7" s="65">
        <f t="shared" si="15"/>
        <v>45548</v>
      </c>
      <c r="AN7" s="66"/>
      <c r="AO7" s="65">
        <f t="shared" si="16"/>
        <v>45549</v>
      </c>
      <c r="AP7" s="66"/>
      <c r="AQ7" s="65">
        <f t="shared" si="17"/>
        <v>45550</v>
      </c>
      <c r="AR7" s="66"/>
      <c r="AS7" s="65">
        <f t="shared" si="18"/>
        <v>45551</v>
      </c>
      <c r="AT7" s="66"/>
      <c r="AU7" s="65">
        <f t="shared" si="19"/>
        <v>45552</v>
      </c>
      <c r="AV7" s="66"/>
      <c r="AW7" s="65">
        <f t="shared" si="20"/>
        <v>45553</v>
      </c>
      <c r="AX7" s="66"/>
      <c r="AY7" s="65">
        <f t="shared" si="21"/>
        <v>45554</v>
      </c>
      <c r="AZ7" s="66"/>
      <c r="BA7" s="65">
        <f t="shared" si="22"/>
        <v>45555</v>
      </c>
      <c r="BB7" s="66"/>
      <c r="BC7" s="65">
        <f t="shared" si="23"/>
        <v>45556</v>
      </c>
      <c r="BD7" s="66"/>
      <c r="BE7" s="65">
        <f t="shared" si="24"/>
        <v>45557</v>
      </c>
      <c r="BF7" s="66"/>
      <c r="BG7" s="65">
        <f t="shared" si="25"/>
        <v>45558</v>
      </c>
      <c r="BH7" s="66"/>
      <c r="BI7" s="65">
        <f t="shared" si="26"/>
        <v>45559</v>
      </c>
      <c r="BJ7" s="66"/>
      <c r="BK7" s="65">
        <f t="shared" si="27"/>
        <v>45560</v>
      </c>
      <c r="BL7" s="66"/>
      <c r="BM7" s="18" t="s">
        <v>10</v>
      </c>
      <c r="BN7" s="19" t="s">
        <v>11</v>
      </c>
      <c r="BO7" s="20" t="s">
        <v>12</v>
      </c>
      <c r="BP7" s="21" t="s">
        <v>13</v>
      </c>
      <c r="BQ7" s="21" t="s">
        <v>14</v>
      </c>
      <c r="BR7" s="21" t="s">
        <v>15</v>
      </c>
      <c r="BS7" s="21" t="s">
        <v>16</v>
      </c>
      <c r="BT7" s="21" t="s">
        <v>17</v>
      </c>
      <c r="BU7" s="22" t="s">
        <v>18</v>
      </c>
      <c r="BV7" s="23" t="s">
        <v>19</v>
      </c>
      <c r="BW7" s="24" t="s">
        <v>20</v>
      </c>
      <c r="BX7" s="24" t="s">
        <v>21</v>
      </c>
    </row>
    <row r="8" spans="1:95" ht="26.65" customHeight="1" x14ac:dyDescent="0.25">
      <c r="A8" s="25">
        <f>IF(B8="","",SUBTOTAL(3,$B$8:B8))</f>
        <v>1</v>
      </c>
      <c r="B8" s="57" t="s">
        <v>39</v>
      </c>
      <c r="C8" s="60" t="s">
        <v>10</v>
      </c>
      <c r="D8" s="60" t="s">
        <v>10</v>
      </c>
      <c r="E8" s="60" t="s">
        <v>10</v>
      </c>
      <c r="F8" s="60" t="s">
        <v>10</v>
      </c>
      <c r="G8" s="60" t="s">
        <v>10</v>
      </c>
      <c r="H8" s="60" t="s">
        <v>10</v>
      </c>
      <c r="I8" s="60" t="s">
        <v>10</v>
      </c>
      <c r="J8" s="60" t="s">
        <v>10</v>
      </c>
      <c r="K8" s="60" t="s">
        <v>10</v>
      </c>
      <c r="L8" s="60" t="s">
        <v>10</v>
      </c>
      <c r="M8" s="59"/>
      <c r="N8" s="59"/>
      <c r="O8" s="59"/>
      <c r="P8" s="59"/>
      <c r="Q8" s="52" t="s">
        <v>12</v>
      </c>
      <c r="R8" s="52" t="s">
        <v>12</v>
      </c>
      <c r="S8" s="52" t="s">
        <v>12</v>
      </c>
      <c r="T8" s="52" t="s">
        <v>12</v>
      </c>
      <c r="U8" s="60" t="s">
        <v>10</v>
      </c>
      <c r="V8" s="60" t="s">
        <v>10</v>
      </c>
      <c r="W8" s="60" t="s">
        <v>10</v>
      </c>
      <c r="X8" s="60" t="s">
        <v>10</v>
      </c>
      <c r="Y8" s="60" t="s">
        <v>10</v>
      </c>
      <c r="Z8" s="60" t="s">
        <v>10</v>
      </c>
      <c r="AA8" s="60" t="s">
        <v>10</v>
      </c>
      <c r="AB8" s="60" t="s">
        <v>10</v>
      </c>
      <c r="AC8" s="59"/>
      <c r="AD8" s="59"/>
      <c r="AE8" s="60" t="s">
        <v>10</v>
      </c>
      <c r="AF8" s="60" t="s">
        <v>10</v>
      </c>
      <c r="AG8" s="60" t="s">
        <v>10</v>
      </c>
      <c r="AH8" s="60" t="s">
        <v>10</v>
      </c>
      <c r="AI8" s="60" t="s">
        <v>10</v>
      </c>
      <c r="AJ8" s="60" t="s">
        <v>10</v>
      </c>
      <c r="AK8" s="60" t="s">
        <v>10</v>
      </c>
      <c r="AL8" s="60" t="s">
        <v>10</v>
      </c>
      <c r="AM8" s="60" t="s">
        <v>10</v>
      </c>
      <c r="AN8" s="60" t="s">
        <v>10</v>
      </c>
      <c r="AO8" s="59"/>
      <c r="AP8" s="59"/>
      <c r="AQ8" s="59"/>
      <c r="AR8" s="59"/>
      <c r="AS8" s="60" t="s">
        <v>10</v>
      </c>
      <c r="AT8" s="60" t="s">
        <v>10</v>
      </c>
      <c r="AU8" s="60" t="s">
        <v>10</v>
      </c>
      <c r="AV8" s="60" t="s">
        <v>10</v>
      </c>
      <c r="AW8" s="60" t="s">
        <v>10</v>
      </c>
      <c r="AX8" s="60" t="s">
        <v>10</v>
      </c>
      <c r="AY8" s="60" t="s">
        <v>10</v>
      </c>
      <c r="AZ8" s="60" t="s">
        <v>10</v>
      </c>
      <c r="BA8" s="60" t="s">
        <v>10</v>
      </c>
      <c r="BB8" s="60" t="s">
        <v>10</v>
      </c>
      <c r="BC8" s="60" t="s">
        <v>10</v>
      </c>
      <c r="BD8" s="60" t="s">
        <v>10</v>
      </c>
      <c r="BE8" s="59"/>
      <c r="BF8" s="59"/>
      <c r="BG8" s="60" t="s">
        <v>10</v>
      </c>
      <c r="BH8" s="60" t="s">
        <v>10</v>
      </c>
      <c r="BI8" s="60" t="s">
        <v>10</v>
      </c>
      <c r="BJ8" s="60" t="s">
        <v>10</v>
      </c>
      <c r="BK8" s="60" t="s">
        <v>10</v>
      </c>
      <c r="BL8" s="60" t="s">
        <v>10</v>
      </c>
      <c r="BM8" s="26">
        <f>COUNTIF($C8:$BL8,"X")*1/2</f>
        <v>23</v>
      </c>
      <c r="BN8" s="26">
        <f>COUNTIF($C8:$BL8,"P")*1/2</f>
        <v>0</v>
      </c>
      <c r="BO8" s="26">
        <f>COUNTIF($C8:$BL8,"NL")*1/2</f>
        <v>2</v>
      </c>
      <c r="BP8" s="26">
        <f>COUNTIF($C8:$BL8,"O")*1/2</f>
        <v>0</v>
      </c>
      <c r="BQ8" s="26">
        <f>COUNTIF($C8:$BL8,"Pr")*1/2</f>
        <v>0</v>
      </c>
      <c r="BR8" s="26">
        <f>COUNTIF($C8:$BL8,"TS")*1/2</f>
        <v>0</v>
      </c>
      <c r="BS8" s="26">
        <f>COUNTIF($C8:$BL8,"T")*1/2</f>
        <v>0</v>
      </c>
      <c r="BT8" s="26">
        <f>COUNTIF($C8:$BL8,"NX")*1/2</f>
        <v>0</v>
      </c>
      <c r="BU8" s="26">
        <f>COUNTIF($C8:$BL8,"KL")*1/2</f>
        <v>0</v>
      </c>
      <c r="BV8" s="26">
        <f>SUM(BM8:BU8)-BP8-BR8-BS8-BU8-BT8</f>
        <v>25</v>
      </c>
      <c r="BW8" s="27">
        <v>8</v>
      </c>
      <c r="BX8" s="27">
        <f>BW8-BN8</f>
        <v>8</v>
      </c>
    </row>
    <row r="9" spans="1:95" ht="29.25" customHeight="1" x14ac:dyDescent="0.25">
      <c r="A9" s="25">
        <f>IF(B9="","",SUBTOTAL(3,$B$8:B9))</f>
        <v>2</v>
      </c>
      <c r="B9" s="57" t="s">
        <v>40</v>
      </c>
      <c r="C9" s="60" t="s">
        <v>10</v>
      </c>
      <c r="D9" s="60" t="s">
        <v>10</v>
      </c>
      <c r="E9" s="60" t="s">
        <v>10</v>
      </c>
      <c r="F9" s="60" t="s">
        <v>10</v>
      </c>
      <c r="G9" s="60" t="s">
        <v>10</v>
      </c>
      <c r="H9" s="60" t="s">
        <v>10</v>
      </c>
      <c r="I9" s="60" t="s">
        <v>10</v>
      </c>
      <c r="J9" s="60" t="s">
        <v>10</v>
      </c>
      <c r="K9" s="60" t="s">
        <v>10</v>
      </c>
      <c r="L9" s="60" t="s">
        <v>10</v>
      </c>
      <c r="M9" s="59"/>
      <c r="N9" s="59"/>
      <c r="O9" s="59"/>
      <c r="P9" s="59"/>
      <c r="Q9" s="52" t="s">
        <v>12</v>
      </c>
      <c r="R9" s="52" t="s">
        <v>12</v>
      </c>
      <c r="S9" s="52" t="s">
        <v>12</v>
      </c>
      <c r="T9" s="52" t="s">
        <v>12</v>
      </c>
      <c r="U9" s="60" t="s">
        <v>10</v>
      </c>
      <c r="V9" s="60" t="s">
        <v>10</v>
      </c>
      <c r="W9" s="60" t="s">
        <v>10</v>
      </c>
      <c r="X9" s="60" t="s">
        <v>10</v>
      </c>
      <c r="Y9" s="60" t="s">
        <v>10</v>
      </c>
      <c r="Z9" s="60" t="s">
        <v>10</v>
      </c>
      <c r="AA9" s="60" t="s">
        <v>10</v>
      </c>
      <c r="AB9" s="60" t="s">
        <v>10</v>
      </c>
      <c r="AC9" s="59"/>
      <c r="AD9" s="59"/>
      <c r="AE9" s="60" t="s">
        <v>10</v>
      </c>
      <c r="AF9" s="60" t="s">
        <v>10</v>
      </c>
      <c r="AG9" s="60" t="s">
        <v>10</v>
      </c>
      <c r="AH9" s="60" t="s">
        <v>10</v>
      </c>
      <c r="AI9" s="60" t="s">
        <v>10</v>
      </c>
      <c r="AJ9" s="60" t="s">
        <v>10</v>
      </c>
      <c r="AK9" s="60" t="s">
        <v>10</v>
      </c>
      <c r="AL9" s="60" t="s">
        <v>10</v>
      </c>
      <c r="AM9" s="60" t="s">
        <v>10</v>
      </c>
      <c r="AN9" s="60" t="s">
        <v>10</v>
      </c>
      <c r="AO9" s="59"/>
      <c r="AP9" s="59"/>
      <c r="AQ9" s="59"/>
      <c r="AR9" s="59"/>
      <c r="AS9" s="60" t="s">
        <v>10</v>
      </c>
      <c r="AT9" s="60" t="s">
        <v>10</v>
      </c>
      <c r="AU9" s="60" t="s">
        <v>10</v>
      </c>
      <c r="AV9" s="60" t="s">
        <v>10</v>
      </c>
      <c r="AW9" s="60" t="s">
        <v>10</v>
      </c>
      <c r="AX9" s="60" t="s">
        <v>10</v>
      </c>
      <c r="AY9" s="60" t="s">
        <v>10</v>
      </c>
      <c r="AZ9" s="60" t="s">
        <v>10</v>
      </c>
      <c r="BA9" s="60" t="s">
        <v>10</v>
      </c>
      <c r="BB9" s="60" t="s">
        <v>10</v>
      </c>
      <c r="BC9" s="60" t="s">
        <v>10</v>
      </c>
      <c r="BD9" s="60" t="s">
        <v>10</v>
      </c>
      <c r="BE9" s="59"/>
      <c r="BF9" s="59"/>
      <c r="BG9" s="60" t="s">
        <v>10</v>
      </c>
      <c r="BH9" s="60" t="s">
        <v>10</v>
      </c>
      <c r="BI9" s="60" t="s">
        <v>10</v>
      </c>
      <c r="BJ9" s="60" t="s">
        <v>10</v>
      </c>
      <c r="BK9" s="60" t="s">
        <v>10</v>
      </c>
      <c r="BL9" s="60" t="s">
        <v>10</v>
      </c>
      <c r="BM9" s="26">
        <f t="shared" ref="BM9:BM26" si="28">COUNTIF($C9:$BL9,"X")*1/2</f>
        <v>23</v>
      </c>
      <c r="BN9" s="26">
        <f t="shared" ref="BN9:BN26" si="29">COUNTIF($C9:$BL9,"P")*1/2</f>
        <v>0</v>
      </c>
      <c r="BO9" s="26">
        <f t="shared" ref="BO9:BO26" si="30">COUNTIF($C9:$BL9,"NL")*1/2</f>
        <v>2</v>
      </c>
      <c r="BP9" s="26">
        <f t="shared" ref="BP9:BP26" si="31">COUNTIF($C9:$BL9,"O")*1/2</f>
        <v>0</v>
      </c>
      <c r="BQ9" s="26">
        <f t="shared" ref="BQ9:BQ26" si="32">COUNTIF($C9:$BL9,"Pr")*1/2</f>
        <v>0</v>
      </c>
      <c r="BR9" s="26">
        <f t="shared" ref="BR9:BR26" si="33">COUNTIF($C9:$BL9,"TS")*1/2</f>
        <v>0</v>
      </c>
      <c r="BS9" s="26">
        <f t="shared" ref="BS9:BS26" si="34">COUNTIF($C9:$BL9,"T")*1/2</f>
        <v>0</v>
      </c>
      <c r="BT9" s="26">
        <f t="shared" ref="BT9:BT26" si="35">COUNTIF($C9:$BL9,"NX")*1/2</f>
        <v>0</v>
      </c>
      <c r="BU9" s="26">
        <f t="shared" ref="BU9:BU26" si="36">COUNTIF($C9:$BL9,"KL")*1/2</f>
        <v>0</v>
      </c>
      <c r="BV9" s="26">
        <f t="shared" ref="BV9:BV26" si="37">SUM(BM9:BU9)-BP9-BR9-BS9-BU9-BT9</f>
        <v>25</v>
      </c>
      <c r="BW9" s="27">
        <v>8</v>
      </c>
      <c r="BX9" s="27">
        <f t="shared" ref="BX9:BX26" si="38">BW9-BN9</f>
        <v>8</v>
      </c>
    </row>
    <row r="10" spans="1:95" ht="26.65" customHeight="1" x14ac:dyDescent="0.25">
      <c r="A10" s="25">
        <f>IF(B10="","",SUBTOTAL(3,$B$8:B10))</f>
        <v>3</v>
      </c>
      <c r="B10" s="57" t="s">
        <v>41</v>
      </c>
      <c r="C10" s="60" t="s">
        <v>10</v>
      </c>
      <c r="D10" s="60" t="s">
        <v>10</v>
      </c>
      <c r="E10" s="60" t="s">
        <v>10</v>
      </c>
      <c r="F10" s="60" t="s">
        <v>10</v>
      </c>
      <c r="G10" s="60" t="s">
        <v>10</v>
      </c>
      <c r="H10" s="60" t="s">
        <v>10</v>
      </c>
      <c r="I10" s="60" t="s">
        <v>10</v>
      </c>
      <c r="J10" s="60" t="s">
        <v>10</v>
      </c>
      <c r="K10" s="60" t="s">
        <v>10</v>
      </c>
      <c r="L10" s="60" t="s">
        <v>10</v>
      </c>
      <c r="M10" s="59"/>
      <c r="N10" s="59"/>
      <c r="O10" s="59"/>
      <c r="P10" s="59"/>
      <c r="Q10" s="52" t="s">
        <v>12</v>
      </c>
      <c r="R10" s="52" t="s">
        <v>12</v>
      </c>
      <c r="S10" s="52" t="s">
        <v>12</v>
      </c>
      <c r="T10" s="52" t="s">
        <v>12</v>
      </c>
      <c r="U10" s="60" t="s">
        <v>10</v>
      </c>
      <c r="V10" s="60" t="s">
        <v>10</v>
      </c>
      <c r="W10" s="60" t="s">
        <v>10</v>
      </c>
      <c r="X10" s="60" t="s">
        <v>10</v>
      </c>
      <c r="Y10" s="60" t="s">
        <v>10</v>
      </c>
      <c r="Z10" s="60" t="s">
        <v>10</v>
      </c>
      <c r="AA10" s="60" t="s">
        <v>10</v>
      </c>
      <c r="AB10" s="60" t="s">
        <v>10</v>
      </c>
      <c r="AC10" s="59"/>
      <c r="AD10" s="59"/>
      <c r="AE10" s="60" t="s">
        <v>10</v>
      </c>
      <c r="AF10" s="60" t="s">
        <v>10</v>
      </c>
      <c r="AG10" s="60" t="s">
        <v>10</v>
      </c>
      <c r="AH10" s="60" t="s">
        <v>10</v>
      </c>
      <c r="AI10" s="60" t="s">
        <v>10</v>
      </c>
      <c r="AJ10" s="60" t="s">
        <v>10</v>
      </c>
      <c r="AK10" s="60" t="s">
        <v>10</v>
      </c>
      <c r="AL10" s="60" t="s">
        <v>10</v>
      </c>
      <c r="AM10" s="60" t="s">
        <v>10</v>
      </c>
      <c r="AN10" s="60" t="s">
        <v>10</v>
      </c>
      <c r="AO10" s="59"/>
      <c r="AP10" s="59"/>
      <c r="AQ10" s="59"/>
      <c r="AR10" s="59"/>
      <c r="AS10" s="60" t="s">
        <v>10</v>
      </c>
      <c r="AT10" s="60" t="s">
        <v>10</v>
      </c>
      <c r="AU10" s="60" t="s">
        <v>10</v>
      </c>
      <c r="AV10" s="60" t="s">
        <v>10</v>
      </c>
      <c r="AW10" s="60" t="s">
        <v>10</v>
      </c>
      <c r="AX10" s="60" t="s">
        <v>10</v>
      </c>
      <c r="AY10" s="60" t="s">
        <v>10</v>
      </c>
      <c r="AZ10" s="60" t="s">
        <v>10</v>
      </c>
      <c r="BA10" s="60" t="s">
        <v>10</v>
      </c>
      <c r="BB10" s="60" t="s">
        <v>10</v>
      </c>
      <c r="BC10" s="60" t="s">
        <v>10</v>
      </c>
      <c r="BD10" s="60" t="s">
        <v>10</v>
      </c>
      <c r="BE10" s="59"/>
      <c r="BF10" s="59"/>
      <c r="BG10" s="60" t="s">
        <v>10</v>
      </c>
      <c r="BH10" s="60" t="s">
        <v>10</v>
      </c>
      <c r="BI10" s="60" t="s">
        <v>10</v>
      </c>
      <c r="BJ10" s="60" t="s">
        <v>10</v>
      </c>
      <c r="BK10" s="60" t="s">
        <v>10</v>
      </c>
      <c r="BL10" s="60" t="s">
        <v>10</v>
      </c>
      <c r="BM10" s="26">
        <f t="shared" si="28"/>
        <v>23</v>
      </c>
      <c r="BN10" s="26">
        <f t="shared" si="29"/>
        <v>0</v>
      </c>
      <c r="BO10" s="26">
        <f t="shared" si="30"/>
        <v>2</v>
      </c>
      <c r="BP10" s="26">
        <f t="shared" si="31"/>
        <v>0</v>
      </c>
      <c r="BQ10" s="26">
        <f t="shared" si="32"/>
        <v>0</v>
      </c>
      <c r="BR10" s="26">
        <f t="shared" si="33"/>
        <v>0</v>
      </c>
      <c r="BS10" s="26">
        <f t="shared" si="34"/>
        <v>0</v>
      </c>
      <c r="BT10" s="26">
        <f t="shared" si="35"/>
        <v>0</v>
      </c>
      <c r="BU10" s="26">
        <f t="shared" si="36"/>
        <v>0</v>
      </c>
      <c r="BV10" s="26">
        <f t="shared" si="37"/>
        <v>25</v>
      </c>
      <c r="BW10" s="27">
        <v>5</v>
      </c>
      <c r="BX10" s="27">
        <f t="shared" si="38"/>
        <v>5</v>
      </c>
    </row>
    <row r="11" spans="1:95" ht="26.65" customHeight="1" x14ac:dyDescent="0.25">
      <c r="A11" s="25">
        <f>IF(B11="","",SUBTOTAL(3,$B$8:B11))</f>
        <v>4</v>
      </c>
      <c r="B11" s="58" t="s">
        <v>42</v>
      </c>
      <c r="C11" s="60" t="s">
        <v>10</v>
      </c>
      <c r="D11" s="60" t="s">
        <v>10</v>
      </c>
      <c r="E11" s="60" t="s">
        <v>10</v>
      </c>
      <c r="F11" s="60" t="s">
        <v>10</v>
      </c>
      <c r="G11" s="60" t="s">
        <v>10</v>
      </c>
      <c r="H11" s="60" t="s">
        <v>10</v>
      </c>
      <c r="I11" s="60" t="s">
        <v>10</v>
      </c>
      <c r="J11" s="60" t="s">
        <v>10</v>
      </c>
      <c r="K11" s="60" t="s">
        <v>10</v>
      </c>
      <c r="L11" s="60" t="s">
        <v>10</v>
      </c>
      <c r="M11" s="59"/>
      <c r="N11" s="59"/>
      <c r="O11" s="59"/>
      <c r="P11" s="59"/>
      <c r="Q11" s="52" t="s">
        <v>12</v>
      </c>
      <c r="R11" s="52" t="s">
        <v>12</v>
      </c>
      <c r="S11" s="52" t="s">
        <v>12</v>
      </c>
      <c r="T11" s="52" t="s">
        <v>12</v>
      </c>
      <c r="U11" s="60" t="s">
        <v>10</v>
      </c>
      <c r="V11" s="60" t="s">
        <v>10</v>
      </c>
      <c r="W11" s="60" t="s">
        <v>10</v>
      </c>
      <c r="X11" s="60" t="s">
        <v>10</v>
      </c>
      <c r="Y11" s="60" t="s">
        <v>10</v>
      </c>
      <c r="Z11" s="60" t="s">
        <v>10</v>
      </c>
      <c r="AA11" s="60" t="s">
        <v>10</v>
      </c>
      <c r="AB11" s="60" t="s">
        <v>10</v>
      </c>
      <c r="AC11" s="59"/>
      <c r="AD11" s="59"/>
      <c r="AE11" s="60" t="s">
        <v>10</v>
      </c>
      <c r="AF11" s="60" t="s">
        <v>10</v>
      </c>
      <c r="AG11" s="60" t="s">
        <v>10</v>
      </c>
      <c r="AH11" s="60" t="s">
        <v>10</v>
      </c>
      <c r="AI11" s="60" t="s">
        <v>10</v>
      </c>
      <c r="AJ11" s="60" t="s">
        <v>10</v>
      </c>
      <c r="AK11" s="60" t="s">
        <v>10</v>
      </c>
      <c r="AL11" s="60" t="s">
        <v>10</v>
      </c>
      <c r="AM11" s="60" t="s">
        <v>10</v>
      </c>
      <c r="AN11" s="60" t="s">
        <v>10</v>
      </c>
      <c r="AO11" s="59"/>
      <c r="AP11" s="59"/>
      <c r="AQ11" s="59"/>
      <c r="AR11" s="59"/>
      <c r="AS11" s="60" t="s">
        <v>10</v>
      </c>
      <c r="AT11" s="60" t="s">
        <v>10</v>
      </c>
      <c r="AU11" s="60" t="s">
        <v>10</v>
      </c>
      <c r="AV11" s="60" t="s">
        <v>10</v>
      </c>
      <c r="AW11" s="60" t="s">
        <v>10</v>
      </c>
      <c r="AX11" s="60" t="s">
        <v>10</v>
      </c>
      <c r="AY11" s="60" t="s">
        <v>10</v>
      </c>
      <c r="AZ11" s="60" t="s">
        <v>10</v>
      </c>
      <c r="BA11" s="60" t="s">
        <v>10</v>
      </c>
      <c r="BB11" s="60" t="s">
        <v>10</v>
      </c>
      <c r="BC11" s="46" t="s">
        <v>11</v>
      </c>
      <c r="BD11" s="46" t="s">
        <v>11</v>
      </c>
      <c r="BE11" s="59"/>
      <c r="BF11" s="59"/>
      <c r="BG11" s="60" t="s">
        <v>10</v>
      </c>
      <c r="BH11" s="60" t="s">
        <v>10</v>
      </c>
      <c r="BI11" s="60" t="s">
        <v>10</v>
      </c>
      <c r="BJ11" s="60" t="s">
        <v>10</v>
      </c>
      <c r="BK11" s="60" t="s">
        <v>10</v>
      </c>
      <c r="BL11" s="60" t="s">
        <v>10</v>
      </c>
      <c r="BM11" s="26">
        <f t="shared" si="28"/>
        <v>22</v>
      </c>
      <c r="BN11" s="26">
        <f t="shared" si="29"/>
        <v>1</v>
      </c>
      <c r="BO11" s="26">
        <f t="shared" si="30"/>
        <v>2</v>
      </c>
      <c r="BP11" s="26">
        <f t="shared" si="31"/>
        <v>0</v>
      </c>
      <c r="BQ11" s="26">
        <f t="shared" si="32"/>
        <v>0</v>
      </c>
      <c r="BR11" s="26">
        <f t="shared" si="33"/>
        <v>0</v>
      </c>
      <c r="BS11" s="26">
        <f t="shared" si="34"/>
        <v>0</v>
      </c>
      <c r="BT11" s="26">
        <f t="shared" si="35"/>
        <v>0</v>
      </c>
      <c r="BU11" s="26">
        <f t="shared" si="36"/>
        <v>0</v>
      </c>
      <c r="BV11" s="26">
        <f t="shared" si="37"/>
        <v>25</v>
      </c>
      <c r="BW11" s="27">
        <v>5</v>
      </c>
      <c r="BX11" s="27">
        <f t="shared" si="38"/>
        <v>4</v>
      </c>
    </row>
    <row r="12" spans="1:95" ht="26.65" customHeight="1" x14ac:dyDescent="0.25">
      <c r="A12" s="25">
        <f>IF(B12="","",SUBTOTAL(3,$B$8:B12))</f>
        <v>5</v>
      </c>
      <c r="B12" s="58" t="s">
        <v>43</v>
      </c>
      <c r="C12" s="60" t="s">
        <v>10</v>
      </c>
      <c r="D12" s="60" t="s">
        <v>10</v>
      </c>
      <c r="E12" s="60" t="s">
        <v>10</v>
      </c>
      <c r="F12" s="60" t="s">
        <v>10</v>
      </c>
      <c r="G12" s="60" t="s">
        <v>10</v>
      </c>
      <c r="H12" s="60" t="s">
        <v>10</v>
      </c>
      <c r="I12" s="46" t="s">
        <v>11</v>
      </c>
      <c r="J12" s="46" t="s">
        <v>11</v>
      </c>
      <c r="K12" s="46" t="s">
        <v>11</v>
      </c>
      <c r="L12" s="46" t="s">
        <v>11</v>
      </c>
      <c r="M12" s="59"/>
      <c r="N12" s="59"/>
      <c r="O12" s="59"/>
      <c r="P12" s="59"/>
      <c r="Q12" s="52" t="s">
        <v>12</v>
      </c>
      <c r="R12" s="52" t="s">
        <v>12</v>
      </c>
      <c r="S12" s="52" t="s">
        <v>12</v>
      </c>
      <c r="T12" s="52" t="s">
        <v>12</v>
      </c>
      <c r="U12" s="46" t="s">
        <v>11</v>
      </c>
      <c r="V12" s="46" t="s">
        <v>11</v>
      </c>
      <c r="W12" s="46" t="s">
        <v>11</v>
      </c>
      <c r="X12" s="46" t="s">
        <v>11</v>
      </c>
      <c r="Y12" s="46" t="s">
        <v>11</v>
      </c>
      <c r="Z12" s="46" t="s">
        <v>11</v>
      </c>
      <c r="AA12" s="50" t="s">
        <v>18</v>
      </c>
      <c r="AB12" s="50" t="s">
        <v>18</v>
      </c>
      <c r="AC12" s="59"/>
      <c r="AD12" s="59"/>
      <c r="AE12" s="50" t="s">
        <v>18</v>
      </c>
      <c r="AF12" s="50" t="s">
        <v>18</v>
      </c>
      <c r="AG12" s="50" t="s">
        <v>18</v>
      </c>
      <c r="AH12" s="50" t="s">
        <v>18</v>
      </c>
      <c r="AI12" s="50" t="s">
        <v>18</v>
      </c>
      <c r="AJ12" s="50" t="s">
        <v>18</v>
      </c>
      <c r="AK12" s="50" t="s">
        <v>18</v>
      </c>
      <c r="AL12" s="50" t="s">
        <v>18</v>
      </c>
      <c r="AM12" s="50" t="s">
        <v>18</v>
      </c>
      <c r="AN12" s="50" t="s">
        <v>18</v>
      </c>
      <c r="AO12" s="59"/>
      <c r="AP12" s="59"/>
      <c r="AQ12" s="59"/>
      <c r="AR12" s="59"/>
      <c r="AS12" s="50" t="s">
        <v>18</v>
      </c>
      <c r="AT12" s="50" t="s">
        <v>18</v>
      </c>
      <c r="AU12" s="50" t="s">
        <v>18</v>
      </c>
      <c r="AV12" s="50" t="s">
        <v>18</v>
      </c>
      <c r="AW12" s="50" t="s">
        <v>18</v>
      </c>
      <c r="AX12" s="50" t="s">
        <v>18</v>
      </c>
      <c r="AY12" s="50" t="s">
        <v>18</v>
      </c>
      <c r="AZ12" s="50" t="s">
        <v>18</v>
      </c>
      <c r="BA12" s="50" t="s">
        <v>18</v>
      </c>
      <c r="BB12" s="50" t="s">
        <v>18</v>
      </c>
      <c r="BC12" s="50" t="s">
        <v>18</v>
      </c>
      <c r="BD12" s="50" t="s">
        <v>18</v>
      </c>
      <c r="BE12" s="59"/>
      <c r="BF12" s="59"/>
      <c r="BG12" s="50" t="s">
        <v>18</v>
      </c>
      <c r="BH12" s="50" t="s">
        <v>18</v>
      </c>
      <c r="BI12" s="50" t="s">
        <v>18</v>
      </c>
      <c r="BJ12" s="50" t="s">
        <v>18</v>
      </c>
      <c r="BK12" s="50" t="s">
        <v>18</v>
      </c>
      <c r="BL12" s="50" t="s">
        <v>18</v>
      </c>
      <c r="BM12" s="26">
        <f t="shared" si="28"/>
        <v>3</v>
      </c>
      <c r="BN12" s="26">
        <f t="shared" si="29"/>
        <v>5</v>
      </c>
      <c r="BO12" s="26">
        <f t="shared" si="30"/>
        <v>2</v>
      </c>
      <c r="BP12" s="26">
        <f t="shared" si="31"/>
        <v>0</v>
      </c>
      <c r="BQ12" s="26">
        <f t="shared" si="32"/>
        <v>0</v>
      </c>
      <c r="BR12" s="26">
        <f t="shared" si="33"/>
        <v>0</v>
      </c>
      <c r="BS12" s="26">
        <f t="shared" si="34"/>
        <v>0</v>
      </c>
      <c r="BT12" s="26">
        <f t="shared" si="35"/>
        <v>0</v>
      </c>
      <c r="BU12" s="26">
        <f t="shared" si="36"/>
        <v>15</v>
      </c>
      <c r="BV12" s="26">
        <f t="shared" si="37"/>
        <v>10</v>
      </c>
      <c r="BW12" s="27">
        <v>5</v>
      </c>
      <c r="BX12" s="27">
        <f t="shared" si="38"/>
        <v>0</v>
      </c>
    </row>
    <row r="13" spans="1:95" ht="26.65" customHeight="1" x14ac:dyDescent="0.25">
      <c r="A13" s="25">
        <f>IF(B13="","",SUBTOTAL(3,$B$8:B13))</f>
        <v>6</v>
      </c>
      <c r="B13" s="58" t="s">
        <v>44</v>
      </c>
      <c r="C13" s="60" t="s">
        <v>10</v>
      </c>
      <c r="D13" s="60" t="s">
        <v>10</v>
      </c>
      <c r="E13" s="60" t="s">
        <v>10</v>
      </c>
      <c r="F13" s="60" t="s">
        <v>10</v>
      </c>
      <c r="G13" s="60" t="s">
        <v>10</v>
      </c>
      <c r="H13" s="60" t="s">
        <v>10</v>
      </c>
      <c r="I13" s="60" t="s">
        <v>10</v>
      </c>
      <c r="J13" s="60" t="s">
        <v>10</v>
      </c>
      <c r="K13" s="60" t="s">
        <v>10</v>
      </c>
      <c r="L13" s="60" t="s">
        <v>10</v>
      </c>
      <c r="M13" s="59"/>
      <c r="N13" s="59"/>
      <c r="O13" s="59"/>
      <c r="P13" s="59"/>
      <c r="Q13" s="52" t="s">
        <v>12</v>
      </c>
      <c r="R13" s="52" t="s">
        <v>12</v>
      </c>
      <c r="S13" s="52" t="s">
        <v>12</v>
      </c>
      <c r="T13" s="52" t="s">
        <v>12</v>
      </c>
      <c r="U13" s="60" t="s">
        <v>10</v>
      </c>
      <c r="V13" s="60" t="s">
        <v>10</v>
      </c>
      <c r="W13" s="60" t="s">
        <v>10</v>
      </c>
      <c r="X13" s="60" t="s">
        <v>10</v>
      </c>
      <c r="Y13" s="60" t="s">
        <v>10</v>
      </c>
      <c r="Z13" s="60" t="s">
        <v>10</v>
      </c>
      <c r="AA13" s="60" t="s">
        <v>10</v>
      </c>
      <c r="AB13" s="60" t="s">
        <v>10</v>
      </c>
      <c r="AC13" s="59"/>
      <c r="AD13" s="59"/>
      <c r="AE13" s="60" t="s">
        <v>10</v>
      </c>
      <c r="AF13" s="60" t="s">
        <v>10</v>
      </c>
      <c r="AG13" s="60" t="s">
        <v>10</v>
      </c>
      <c r="AH13" s="60" t="s">
        <v>10</v>
      </c>
      <c r="AI13" s="60" t="s">
        <v>10</v>
      </c>
      <c r="AJ13" s="60" t="s">
        <v>10</v>
      </c>
      <c r="AK13" s="60" t="s">
        <v>10</v>
      </c>
      <c r="AL13" s="60" t="s">
        <v>10</v>
      </c>
      <c r="AM13" s="60" t="s">
        <v>10</v>
      </c>
      <c r="AN13" s="60" t="s">
        <v>10</v>
      </c>
      <c r="AO13" s="59"/>
      <c r="AP13" s="59"/>
      <c r="AQ13" s="59"/>
      <c r="AR13" s="59"/>
      <c r="AS13" s="60" t="s">
        <v>10</v>
      </c>
      <c r="AT13" s="60" t="s">
        <v>10</v>
      </c>
      <c r="AU13" s="60" t="s">
        <v>10</v>
      </c>
      <c r="AV13" s="60" t="s">
        <v>10</v>
      </c>
      <c r="AW13" s="60" t="s">
        <v>10</v>
      </c>
      <c r="AX13" s="60" t="s">
        <v>10</v>
      </c>
      <c r="AY13" s="60" t="s">
        <v>10</v>
      </c>
      <c r="AZ13" s="60" t="s">
        <v>10</v>
      </c>
      <c r="BA13" s="60" t="s">
        <v>10</v>
      </c>
      <c r="BB13" s="60" t="s">
        <v>10</v>
      </c>
      <c r="BC13" s="46" t="s">
        <v>11</v>
      </c>
      <c r="BD13" s="46" t="s">
        <v>11</v>
      </c>
      <c r="BE13" s="59"/>
      <c r="BF13" s="59"/>
      <c r="BG13" s="60" t="s">
        <v>10</v>
      </c>
      <c r="BH13" s="60" t="s">
        <v>10</v>
      </c>
      <c r="BI13" s="60" t="s">
        <v>10</v>
      </c>
      <c r="BJ13" s="60" t="s">
        <v>10</v>
      </c>
      <c r="BK13" s="60" t="s">
        <v>10</v>
      </c>
      <c r="BL13" s="60" t="s">
        <v>10</v>
      </c>
      <c r="BM13" s="26">
        <f t="shared" si="28"/>
        <v>22</v>
      </c>
      <c r="BN13" s="26">
        <f t="shared" si="29"/>
        <v>1</v>
      </c>
      <c r="BO13" s="26">
        <f t="shared" si="30"/>
        <v>2</v>
      </c>
      <c r="BP13" s="26">
        <f t="shared" si="31"/>
        <v>0</v>
      </c>
      <c r="BQ13" s="26">
        <f t="shared" si="32"/>
        <v>0</v>
      </c>
      <c r="BR13" s="26">
        <f t="shared" si="33"/>
        <v>0</v>
      </c>
      <c r="BS13" s="26">
        <f t="shared" si="34"/>
        <v>0</v>
      </c>
      <c r="BT13" s="26">
        <f t="shared" si="35"/>
        <v>0</v>
      </c>
      <c r="BU13" s="26">
        <f t="shared" si="36"/>
        <v>0</v>
      </c>
      <c r="BV13" s="26">
        <f t="shared" si="37"/>
        <v>25</v>
      </c>
      <c r="BW13" s="27">
        <v>2</v>
      </c>
      <c r="BX13" s="27">
        <f t="shared" si="38"/>
        <v>1</v>
      </c>
    </row>
    <row r="14" spans="1:95" ht="26.65" customHeight="1" x14ac:dyDescent="0.25">
      <c r="A14" s="25">
        <v>7</v>
      </c>
      <c r="B14" s="58" t="s">
        <v>56</v>
      </c>
      <c r="C14" s="60" t="s">
        <v>10</v>
      </c>
      <c r="D14" s="60" t="s">
        <v>10</v>
      </c>
      <c r="E14" s="60" t="s">
        <v>10</v>
      </c>
      <c r="F14" s="60" t="s">
        <v>10</v>
      </c>
      <c r="G14" s="60" t="s">
        <v>10</v>
      </c>
      <c r="H14" s="60" t="s">
        <v>10</v>
      </c>
      <c r="I14" s="60" t="s">
        <v>10</v>
      </c>
      <c r="J14" s="60" t="s">
        <v>10</v>
      </c>
      <c r="K14" s="60" t="s">
        <v>10</v>
      </c>
      <c r="L14" s="60" t="s">
        <v>10</v>
      </c>
      <c r="M14" s="59"/>
      <c r="N14" s="59"/>
      <c r="O14" s="59"/>
      <c r="P14" s="59"/>
      <c r="Q14" s="52" t="s">
        <v>12</v>
      </c>
      <c r="R14" s="52" t="s">
        <v>12</v>
      </c>
      <c r="S14" s="52" t="s">
        <v>12</v>
      </c>
      <c r="T14" s="52" t="s">
        <v>12</v>
      </c>
      <c r="U14" s="60" t="s">
        <v>10</v>
      </c>
      <c r="V14" s="60" t="s">
        <v>10</v>
      </c>
      <c r="W14" s="60" t="s">
        <v>10</v>
      </c>
      <c r="X14" s="60" t="s">
        <v>10</v>
      </c>
      <c r="Y14" s="60" t="s">
        <v>10</v>
      </c>
      <c r="Z14" s="60" t="s">
        <v>10</v>
      </c>
      <c r="AA14" s="60" t="s">
        <v>10</v>
      </c>
      <c r="AB14" s="60" t="s">
        <v>10</v>
      </c>
      <c r="AC14" s="59"/>
      <c r="AD14" s="59"/>
      <c r="AE14" s="60" t="s">
        <v>10</v>
      </c>
      <c r="AF14" s="60" t="s">
        <v>10</v>
      </c>
      <c r="AG14" s="60" t="s">
        <v>10</v>
      </c>
      <c r="AH14" s="60" t="s">
        <v>10</v>
      </c>
      <c r="AI14" s="60" t="s">
        <v>10</v>
      </c>
      <c r="AJ14" s="60" t="s">
        <v>10</v>
      </c>
      <c r="AK14" s="60" t="s">
        <v>10</v>
      </c>
      <c r="AL14" s="60" t="s">
        <v>10</v>
      </c>
      <c r="AM14" s="60" t="s">
        <v>10</v>
      </c>
      <c r="AN14" s="60" t="s">
        <v>10</v>
      </c>
      <c r="AO14" s="59"/>
      <c r="AP14" s="59"/>
      <c r="AQ14" s="59"/>
      <c r="AR14" s="59"/>
      <c r="AS14" s="60" t="s">
        <v>10</v>
      </c>
      <c r="AT14" s="60" t="s">
        <v>10</v>
      </c>
      <c r="AU14" s="60" t="s">
        <v>10</v>
      </c>
      <c r="AV14" s="60" t="s">
        <v>10</v>
      </c>
      <c r="AW14" s="60" t="s">
        <v>10</v>
      </c>
      <c r="AX14" s="60" t="s">
        <v>10</v>
      </c>
      <c r="AY14" s="60" t="s">
        <v>10</v>
      </c>
      <c r="AZ14" s="60" t="s">
        <v>10</v>
      </c>
      <c r="BA14" s="60" t="s">
        <v>10</v>
      </c>
      <c r="BB14" s="60" t="s">
        <v>10</v>
      </c>
      <c r="BC14" s="60" t="s">
        <v>10</v>
      </c>
      <c r="BD14" s="60" t="s">
        <v>10</v>
      </c>
      <c r="BE14" s="59"/>
      <c r="BF14" s="59"/>
      <c r="BG14" s="60" t="s">
        <v>10</v>
      </c>
      <c r="BH14" s="60" t="s">
        <v>10</v>
      </c>
      <c r="BI14" s="60" t="s">
        <v>10</v>
      </c>
      <c r="BJ14" s="60" t="s">
        <v>10</v>
      </c>
      <c r="BK14" s="60" t="s">
        <v>10</v>
      </c>
      <c r="BL14" s="60" t="s">
        <v>10</v>
      </c>
      <c r="BM14" s="26">
        <f t="shared" si="28"/>
        <v>23</v>
      </c>
      <c r="BN14" s="26">
        <f t="shared" si="29"/>
        <v>0</v>
      </c>
      <c r="BO14" s="26">
        <f t="shared" si="30"/>
        <v>2</v>
      </c>
      <c r="BP14" s="26">
        <f t="shared" si="31"/>
        <v>0</v>
      </c>
      <c r="BQ14" s="26">
        <f t="shared" si="32"/>
        <v>0</v>
      </c>
      <c r="BR14" s="26">
        <f t="shared" si="33"/>
        <v>0</v>
      </c>
      <c r="BS14" s="26">
        <f t="shared" si="34"/>
        <v>0</v>
      </c>
      <c r="BT14" s="26">
        <f t="shared" si="35"/>
        <v>0</v>
      </c>
      <c r="BU14" s="26">
        <f t="shared" si="36"/>
        <v>0</v>
      </c>
      <c r="BV14" s="26">
        <f t="shared" si="37"/>
        <v>25</v>
      </c>
      <c r="BW14" s="27">
        <v>0</v>
      </c>
      <c r="BX14" s="27">
        <f t="shared" si="38"/>
        <v>0</v>
      </c>
    </row>
    <row r="15" spans="1:95" ht="26.65" customHeight="1" x14ac:dyDescent="0.25">
      <c r="A15" s="25">
        <v>8</v>
      </c>
      <c r="B15" s="58" t="s">
        <v>57</v>
      </c>
      <c r="C15" s="60" t="s">
        <v>10</v>
      </c>
      <c r="D15" s="60" t="s">
        <v>10</v>
      </c>
      <c r="E15" s="60" t="s">
        <v>10</v>
      </c>
      <c r="F15" s="60" t="s">
        <v>10</v>
      </c>
      <c r="G15" s="60" t="s">
        <v>10</v>
      </c>
      <c r="H15" s="60" t="s">
        <v>10</v>
      </c>
      <c r="I15" s="60" t="s">
        <v>10</v>
      </c>
      <c r="J15" s="60" t="s">
        <v>10</v>
      </c>
      <c r="K15" s="60" t="s">
        <v>10</v>
      </c>
      <c r="L15" s="60" t="s">
        <v>10</v>
      </c>
      <c r="M15" s="59"/>
      <c r="N15" s="59"/>
      <c r="O15" s="59"/>
      <c r="P15" s="59"/>
      <c r="Q15" s="52" t="s">
        <v>12</v>
      </c>
      <c r="R15" s="52" t="s">
        <v>12</v>
      </c>
      <c r="S15" s="52" t="s">
        <v>12</v>
      </c>
      <c r="T15" s="52" t="s">
        <v>12</v>
      </c>
      <c r="U15" s="60" t="s">
        <v>10</v>
      </c>
      <c r="V15" s="60" t="s">
        <v>10</v>
      </c>
      <c r="W15" s="60" t="s">
        <v>10</v>
      </c>
      <c r="X15" s="60" t="s">
        <v>10</v>
      </c>
      <c r="Y15" s="60" t="s">
        <v>10</v>
      </c>
      <c r="Z15" s="60" t="s">
        <v>10</v>
      </c>
      <c r="AA15" s="60" t="s">
        <v>10</v>
      </c>
      <c r="AB15" s="60" t="s">
        <v>10</v>
      </c>
      <c r="AC15" s="59"/>
      <c r="AD15" s="59"/>
      <c r="AE15" s="60" t="s">
        <v>10</v>
      </c>
      <c r="AF15" s="60" t="s">
        <v>10</v>
      </c>
      <c r="AG15" s="60" t="s">
        <v>10</v>
      </c>
      <c r="AH15" s="60" t="s">
        <v>10</v>
      </c>
      <c r="AI15" s="60" t="s">
        <v>10</v>
      </c>
      <c r="AJ15" s="60" t="s">
        <v>10</v>
      </c>
      <c r="AK15" s="60" t="s">
        <v>10</v>
      </c>
      <c r="AL15" s="60" t="s">
        <v>10</v>
      </c>
      <c r="AM15" s="60" t="s">
        <v>10</v>
      </c>
      <c r="AN15" s="60" t="s">
        <v>10</v>
      </c>
      <c r="AO15" s="59"/>
      <c r="AP15" s="59"/>
      <c r="AQ15" s="59"/>
      <c r="AR15" s="59"/>
      <c r="AS15" s="60" t="s">
        <v>10</v>
      </c>
      <c r="AT15" s="60" t="s">
        <v>10</v>
      </c>
      <c r="AU15" s="60" t="s">
        <v>10</v>
      </c>
      <c r="AV15" s="60" t="s">
        <v>10</v>
      </c>
      <c r="AW15" s="60" t="s">
        <v>10</v>
      </c>
      <c r="AX15" s="60" t="s">
        <v>10</v>
      </c>
      <c r="AY15" s="60" t="s">
        <v>10</v>
      </c>
      <c r="AZ15" s="60" t="s">
        <v>10</v>
      </c>
      <c r="BA15" s="60" t="s">
        <v>10</v>
      </c>
      <c r="BB15" s="60" t="s">
        <v>10</v>
      </c>
      <c r="BC15" s="60" t="s">
        <v>10</v>
      </c>
      <c r="BD15" s="60" t="s">
        <v>10</v>
      </c>
      <c r="BE15" s="59"/>
      <c r="BF15" s="59"/>
      <c r="BG15" s="60" t="s">
        <v>10</v>
      </c>
      <c r="BH15" s="60" t="s">
        <v>10</v>
      </c>
      <c r="BI15" s="60" t="s">
        <v>10</v>
      </c>
      <c r="BJ15" s="60" t="s">
        <v>10</v>
      </c>
      <c r="BK15" s="60" t="s">
        <v>10</v>
      </c>
      <c r="BL15" s="60" t="s">
        <v>10</v>
      </c>
      <c r="BM15" s="26">
        <f t="shared" si="28"/>
        <v>23</v>
      </c>
      <c r="BN15" s="26">
        <f t="shared" si="29"/>
        <v>0</v>
      </c>
      <c r="BO15" s="26">
        <f t="shared" si="30"/>
        <v>2</v>
      </c>
      <c r="BP15" s="26">
        <f t="shared" si="31"/>
        <v>0</v>
      </c>
      <c r="BQ15" s="26">
        <f t="shared" si="32"/>
        <v>0</v>
      </c>
      <c r="BR15" s="26">
        <f t="shared" si="33"/>
        <v>0</v>
      </c>
      <c r="BS15" s="26">
        <f t="shared" si="34"/>
        <v>0</v>
      </c>
      <c r="BT15" s="26">
        <f t="shared" si="35"/>
        <v>0</v>
      </c>
      <c r="BU15" s="26">
        <f t="shared" si="36"/>
        <v>0</v>
      </c>
      <c r="BV15" s="26">
        <f t="shared" si="37"/>
        <v>25</v>
      </c>
      <c r="BW15" s="27">
        <v>3</v>
      </c>
      <c r="BX15" s="27">
        <f t="shared" si="38"/>
        <v>3</v>
      </c>
    </row>
    <row r="16" spans="1:95" ht="26.65" customHeight="1" x14ac:dyDescent="0.25">
      <c r="A16" s="25">
        <v>9</v>
      </c>
      <c r="B16" s="57" t="s">
        <v>45</v>
      </c>
      <c r="C16" s="60" t="s">
        <v>10</v>
      </c>
      <c r="D16" s="60" t="s">
        <v>10</v>
      </c>
      <c r="E16" s="60" t="s">
        <v>10</v>
      </c>
      <c r="F16" s="60" t="s">
        <v>10</v>
      </c>
      <c r="G16" s="60" t="s">
        <v>10</v>
      </c>
      <c r="H16" s="60" t="s">
        <v>10</v>
      </c>
      <c r="I16" s="60" t="s">
        <v>10</v>
      </c>
      <c r="J16" s="60" t="s">
        <v>10</v>
      </c>
      <c r="K16" s="60" t="s">
        <v>10</v>
      </c>
      <c r="L16" s="60" t="s">
        <v>10</v>
      </c>
      <c r="M16" s="59"/>
      <c r="N16" s="59"/>
      <c r="O16" s="59"/>
      <c r="P16" s="59"/>
      <c r="Q16" s="52" t="s">
        <v>12</v>
      </c>
      <c r="R16" s="52" t="s">
        <v>12</v>
      </c>
      <c r="S16" s="52" t="s">
        <v>12</v>
      </c>
      <c r="T16" s="52" t="s">
        <v>12</v>
      </c>
      <c r="U16" s="60" t="s">
        <v>10</v>
      </c>
      <c r="V16" s="60" t="s">
        <v>10</v>
      </c>
      <c r="W16" s="60" t="s">
        <v>10</v>
      </c>
      <c r="X16" s="60" t="s">
        <v>10</v>
      </c>
      <c r="Y16" s="60" t="s">
        <v>10</v>
      </c>
      <c r="Z16" s="60" t="s">
        <v>10</v>
      </c>
      <c r="AA16" s="60" t="s">
        <v>10</v>
      </c>
      <c r="AB16" s="60" t="s">
        <v>10</v>
      </c>
      <c r="AC16" s="59"/>
      <c r="AD16" s="59"/>
      <c r="AE16" s="60" t="s">
        <v>10</v>
      </c>
      <c r="AF16" s="60" t="s">
        <v>10</v>
      </c>
      <c r="AG16" s="60" t="s">
        <v>10</v>
      </c>
      <c r="AH16" s="60" t="s">
        <v>10</v>
      </c>
      <c r="AI16" s="60" t="s">
        <v>10</v>
      </c>
      <c r="AJ16" s="60" t="s">
        <v>10</v>
      </c>
      <c r="AK16" s="60" t="s">
        <v>10</v>
      </c>
      <c r="AL16" s="60" t="s">
        <v>10</v>
      </c>
      <c r="AM16" s="60" t="s">
        <v>10</v>
      </c>
      <c r="AN16" s="60" t="s">
        <v>10</v>
      </c>
      <c r="AO16" s="59"/>
      <c r="AP16" s="59"/>
      <c r="AQ16" s="59"/>
      <c r="AR16" s="59"/>
      <c r="AS16" s="60" t="s">
        <v>10</v>
      </c>
      <c r="AT16" s="60" t="s">
        <v>10</v>
      </c>
      <c r="AU16" s="60" t="s">
        <v>10</v>
      </c>
      <c r="AV16" s="60" t="s">
        <v>10</v>
      </c>
      <c r="AW16" s="60" t="s">
        <v>10</v>
      </c>
      <c r="AX16" s="60" t="s">
        <v>10</v>
      </c>
      <c r="AY16" s="60" t="s">
        <v>10</v>
      </c>
      <c r="AZ16" s="60" t="s">
        <v>10</v>
      </c>
      <c r="BA16" s="60" t="s">
        <v>10</v>
      </c>
      <c r="BB16" s="60" t="s">
        <v>10</v>
      </c>
      <c r="BC16" s="60" t="s">
        <v>10</v>
      </c>
      <c r="BD16" s="60" t="s">
        <v>10</v>
      </c>
      <c r="BE16" s="59"/>
      <c r="BF16" s="59"/>
      <c r="BG16" s="60" t="s">
        <v>10</v>
      </c>
      <c r="BH16" s="60" t="s">
        <v>10</v>
      </c>
      <c r="BI16" s="60" t="s">
        <v>10</v>
      </c>
      <c r="BJ16" s="60" t="s">
        <v>10</v>
      </c>
      <c r="BK16" s="60" t="s">
        <v>10</v>
      </c>
      <c r="BL16" s="60" t="s">
        <v>10</v>
      </c>
      <c r="BM16" s="26">
        <f t="shared" si="28"/>
        <v>23</v>
      </c>
      <c r="BN16" s="26">
        <f t="shared" si="29"/>
        <v>0</v>
      </c>
      <c r="BO16" s="26">
        <f t="shared" si="30"/>
        <v>2</v>
      </c>
      <c r="BP16" s="26">
        <f t="shared" si="31"/>
        <v>0</v>
      </c>
      <c r="BQ16" s="26">
        <f t="shared" si="32"/>
        <v>0</v>
      </c>
      <c r="BR16" s="26">
        <f t="shared" si="33"/>
        <v>0</v>
      </c>
      <c r="BS16" s="26">
        <f t="shared" si="34"/>
        <v>0</v>
      </c>
      <c r="BT16" s="26">
        <f t="shared" si="35"/>
        <v>0</v>
      </c>
      <c r="BU16" s="26">
        <f t="shared" si="36"/>
        <v>0</v>
      </c>
      <c r="BV16" s="26">
        <f t="shared" si="37"/>
        <v>25</v>
      </c>
      <c r="BW16" s="27">
        <f t="shared" ref="BW13:BW16" si="39">BV16-BM16</f>
        <v>2</v>
      </c>
      <c r="BX16" s="27">
        <f t="shared" si="38"/>
        <v>2</v>
      </c>
    </row>
    <row r="17" spans="1:126" ht="26.65" customHeight="1" x14ac:dyDescent="0.25">
      <c r="A17" s="25">
        <v>10</v>
      </c>
      <c r="B17" s="57" t="s">
        <v>46</v>
      </c>
      <c r="C17" s="60" t="s">
        <v>10</v>
      </c>
      <c r="D17" s="60" t="s">
        <v>10</v>
      </c>
      <c r="E17" s="46" t="s">
        <v>11</v>
      </c>
      <c r="F17" s="46" t="s">
        <v>11</v>
      </c>
      <c r="G17" s="60" t="s">
        <v>10</v>
      </c>
      <c r="H17" s="60" t="s">
        <v>10</v>
      </c>
      <c r="I17" s="60" t="s">
        <v>10</v>
      </c>
      <c r="J17" s="60" t="s">
        <v>10</v>
      </c>
      <c r="K17" s="60" t="s">
        <v>10</v>
      </c>
      <c r="L17" s="60" t="s">
        <v>10</v>
      </c>
      <c r="M17" s="59"/>
      <c r="N17" s="59"/>
      <c r="O17" s="59"/>
      <c r="P17" s="59"/>
      <c r="Q17" s="52" t="s">
        <v>12</v>
      </c>
      <c r="R17" s="52" t="s">
        <v>12</v>
      </c>
      <c r="S17" s="52" t="s">
        <v>12</v>
      </c>
      <c r="T17" s="52" t="s">
        <v>12</v>
      </c>
      <c r="U17" s="60" t="s">
        <v>10</v>
      </c>
      <c r="V17" s="60" t="s">
        <v>10</v>
      </c>
      <c r="W17" s="60" t="s">
        <v>10</v>
      </c>
      <c r="X17" s="60" t="s">
        <v>10</v>
      </c>
      <c r="Y17" s="60" t="s">
        <v>10</v>
      </c>
      <c r="Z17" s="60" t="s">
        <v>10</v>
      </c>
      <c r="AA17" s="60" t="s">
        <v>10</v>
      </c>
      <c r="AB17" s="60" t="s">
        <v>10</v>
      </c>
      <c r="AC17" s="59"/>
      <c r="AD17" s="59"/>
      <c r="AE17" s="60" t="s">
        <v>10</v>
      </c>
      <c r="AF17" s="60" t="s">
        <v>10</v>
      </c>
      <c r="AG17" s="60" t="s">
        <v>10</v>
      </c>
      <c r="AH17" s="60" t="s">
        <v>10</v>
      </c>
      <c r="AI17" s="60" t="s">
        <v>10</v>
      </c>
      <c r="AJ17" s="60" t="s">
        <v>10</v>
      </c>
      <c r="AK17" s="60" t="s">
        <v>10</v>
      </c>
      <c r="AL17" s="60" t="s">
        <v>10</v>
      </c>
      <c r="AM17" s="60" t="s">
        <v>10</v>
      </c>
      <c r="AN17" s="60" t="s">
        <v>10</v>
      </c>
      <c r="AO17" s="59"/>
      <c r="AP17" s="59"/>
      <c r="AQ17" s="59"/>
      <c r="AR17" s="59"/>
      <c r="AS17" s="60" t="s">
        <v>10</v>
      </c>
      <c r="AT17" s="60" t="s">
        <v>10</v>
      </c>
      <c r="AU17" s="60" t="s">
        <v>10</v>
      </c>
      <c r="AV17" s="60" t="s">
        <v>10</v>
      </c>
      <c r="AW17" s="60" t="s">
        <v>10</v>
      </c>
      <c r="AX17" s="60" t="s">
        <v>10</v>
      </c>
      <c r="AY17" s="60" t="s">
        <v>10</v>
      </c>
      <c r="AZ17" s="60" t="s">
        <v>10</v>
      </c>
      <c r="BA17" s="60" t="s">
        <v>10</v>
      </c>
      <c r="BB17" s="60" t="s">
        <v>10</v>
      </c>
      <c r="BC17" s="60" t="s">
        <v>10</v>
      </c>
      <c r="BD17" s="60" t="s">
        <v>10</v>
      </c>
      <c r="BE17" s="59"/>
      <c r="BF17" s="59"/>
      <c r="BG17" s="60" t="s">
        <v>10</v>
      </c>
      <c r="BH17" s="60" t="s">
        <v>10</v>
      </c>
      <c r="BI17" s="60" t="s">
        <v>10</v>
      </c>
      <c r="BJ17" s="60" t="s">
        <v>10</v>
      </c>
      <c r="BK17" s="60" t="s">
        <v>10</v>
      </c>
      <c r="BL17" s="60" t="s">
        <v>10</v>
      </c>
      <c r="BM17" s="26">
        <f t="shared" si="28"/>
        <v>22</v>
      </c>
      <c r="BN17" s="26">
        <f t="shared" si="29"/>
        <v>1</v>
      </c>
      <c r="BO17" s="26">
        <f t="shared" si="30"/>
        <v>2</v>
      </c>
      <c r="BP17" s="26">
        <f t="shared" si="31"/>
        <v>0</v>
      </c>
      <c r="BQ17" s="26">
        <f t="shared" si="32"/>
        <v>0</v>
      </c>
      <c r="BR17" s="26">
        <f t="shared" si="33"/>
        <v>0</v>
      </c>
      <c r="BS17" s="26">
        <f t="shared" si="34"/>
        <v>0</v>
      </c>
      <c r="BT17" s="26">
        <f t="shared" si="35"/>
        <v>0</v>
      </c>
      <c r="BU17" s="26">
        <f t="shared" si="36"/>
        <v>0</v>
      </c>
      <c r="BV17" s="26">
        <f t="shared" si="37"/>
        <v>25</v>
      </c>
      <c r="BW17" s="27">
        <v>5</v>
      </c>
      <c r="BX17" s="27">
        <f t="shared" si="38"/>
        <v>4</v>
      </c>
    </row>
    <row r="18" spans="1:126" ht="26.65" customHeight="1" x14ac:dyDescent="0.25">
      <c r="A18" s="25">
        <v>11</v>
      </c>
      <c r="B18" s="57" t="s">
        <v>47</v>
      </c>
      <c r="C18" s="60" t="s">
        <v>10</v>
      </c>
      <c r="D18" s="60" t="s">
        <v>10</v>
      </c>
      <c r="E18" s="60" t="s">
        <v>10</v>
      </c>
      <c r="F18" s="60" t="s">
        <v>10</v>
      </c>
      <c r="G18" s="60" t="s">
        <v>10</v>
      </c>
      <c r="H18" s="60" t="s">
        <v>10</v>
      </c>
      <c r="I18" s="60" t="s">
        <v>10</v>
      </c>
      <c r="J18" s="60" t="s">
        <v>10</v>
      </c>
      <c r="K18" s="60" t="s">
        <v>10</v>
      </c>
      <c r="L18" s="60" t="s">
        <v>10</v>
      </c>
      <c r="M18" s="59"/>
      <c r="N18" s="59"/>
      <c r="O18" s="59"/>
      <c r="P18" s="59"/>
      <c r="Q18" s="52" t="s">
        <v>12</v>
      </c>
      <c r="R18" s="52" t="s">
        <v>12</v>
      </c>
      <c r="S18" s="52" t="s">
        <v>12</v>
      </c>
      <c r="T18" s="52" t="s">
        <v>12</v>
      </c>
      <c r="U18" s="60" t="s">
        <v>10</v>
      </c>
      <c r="V18" s="60" t="s">
        <v>10</v>
      </c>
      <c r="W18" s="60" t="s">
        <v>10</v>
      </c>
      <c r="X18" s="60" t="s">
        <v>10</v>
      </c>
      <c r="Y18" s="60" t="s">
        <v>10</v>
      </c>
      <c r="Z18" s="60" t="s">
        <v>10</v>
      </c>
      <c r="AA18" s="60" t="s">
        <v>10</v>
      </c>
      <c r="AB18" s="60" t="s">
        <v>10</v>
      </c>
      <c r="AC18" s="59"/>
      <c r="AD18" s="59"/>
      <c r="AE18" s="60" t="s">
        <v>10</v>
      </c>
      <c r="AF18" s="60" t="s">
        <v>10</v>
      </c>
      <c r="AG18" s="60" t="s">
        <v>10</v>
      </c>
      <c r="AH18" s="60" t="s">
        <v>10</v>
      </c>
      <c r="AI18" s="60" t="s">
        <v>10</v>
      </c>
      <c r="AJ18" s="60" t="s">
        <v>10</v>
      </c>
      <c r="AK18" s="60" t="s">
        <v>10</v>
      </c>
      <c r="AL18" s="60" t="s">
        <v>10</v>
      </c>
      <c r="AM18" s="60" t="s">
        <v>10</v>
      </c>
      <c r="AN18" s="60" t="s">
        <v>10</v>
      </c>
      <c r="AO18" s="59"/>
      <c r="AP18" s="59"/>
      <c r="AQ18" s="59"/>
      <c r="AR18" s="59"/>
      <c r="AS18" s="60" t="s">
        <v>10</v>
      </c>
      <c r="AT18" s="60" t="s">
        <v>10</v>
      </c>
      <c r="AU18" s="60" t="s">
        <v>10</v>
      </c>
      <c r="AV18" s="60" t="s">
        <v>10</v>
      </c>
      <c r="AW18" s="60" t="s">
        <v>10</v>
      </c>
      <c r="AX18" s="60" t="s">
        <v>10</v>
      </c>
      <c r="AY18" s="60" t="s">
        <v>10</v>
      </c>
      <c r="AZ18" s="60" t="s">
        <v>10</v>
      </c>
      <c r="BA18" s="60" t="s">
        <v>10</v>
      </c>
      <c r="BB18" s="60" t="s">
        <v>10</v>
      </c>
      <c r="BC18" s="60" t="s">
        <v>10</v>
      </c>
      <c r="BD18" s="60" t="s">
        <v>10</v>
      </c>
      <c r="BE18" s="59"/>
      <c r="BF18" s="59"/>
      <c r="BG18" s="60" t="s">
        <v>10</v>
      </c>
      <c r="BH18" s="60" t="s">
        <v>10</v>
      </c>
      <c r="BI18" s="60" t="s">
        <v>10</v>
      </c>
      <c r="BJ18" s="60" t="s">
        <v>10</v>
      </c>
      <c r="BK18" s="60" t="s">
        <v>10</v>
      </c>
      <c r="BL18" s="60" t="s">
        <v>10</v>
      </c>
      <c r="BM18" s="26">
        <f t="shared" si="28"/>
        <v>23</v>
      </c>
      <c r="BN18" s="26">
        <f t="shared" si="29"/>
        <v>0</v>
      </c>
      <c r="BO18" s="26">
        <f t="shared" si="30"/>
        <v>2</v>
      </c>
      <c r="BP18" s="26">
        <f t="shared" si="31"/>
        <v>0</v>
      </c>
      <c r="BQ18" s="26">
        <f t="shared" si="32"/>
        <v>0</v>
      </c>
      <c r="BR18" s="26">
        <f t="shared" si="33"/>
        <v>0</v>
      </c>
      <c r="BS18" s="26">
        <f t="shared" si="34"/>
        <v>0</v>
      </c>
      <c r="BT18" s="26">
        <f t="shared" si="35"/>
        <v>0</v>
      </c>
      <c r="BU18" s="26">
        <f t="shared" si="36"/>
        <v>0</v>
      </c>
      <c r="BV18" s="26">
        <f t="shared" si="37"/>
        <v>25</v>
      </c>
      <c r="BW18" s="27">
        <v>8.5</v>
      </c>
      <c r="BX18" s="27">
        <f t="shared" si="38"/>
        <v>8.5</v>
      </c>
    </row>
    <row r="19" spans="1:126" ht="26.65" customHeight="1" x14ac:dyDescent="0.25">
      <c r="A19" s="25">
        <v>12</v>
      </c>
      <c r="B19" s="57" t="s">
        <v>48</v>
      </c>
      <c r="C19" s="60" t="s">
        <v>10</v>
      </c>
      <c r="D19" s="60" t="s">
        <v>10</v>
      </c>
      <c r="E19" s="60" t="s">
        <v>10</v>
      </c>
      <c r="F19" s="60" t="s">
        <v>10</v>
      </c>
      <c r="G19" s="60" t="s">
        <v>10</v>
      </c>
      <c r="H19" s="60" t="s">
        <v>10</v>
      </c>
      <c r="I19" s="60" t="s">
        <v>10</v>
      </c>
      <c r="J19" s="60" t="s">
        <v>10</v>
      </c>
      <c r="K19" s="60" t="s">
        <v>10</v>
      </c>
      <c r="L19" s="60" t="s">
        <v>10</v>
      </c>
      <c r="M19" s="59"/>
      <c r="N19" s="59"/>
      <c r="O19" s="59"/>
      <c r="P19" s="59"/>
      <c r="Q19" s="52" t="s">
        <v>12</v>
      </c>
      <c r="R19" s="52" t="s">
        <v>12</v>
      </c>
      <c r="S19" s="52" t="s">
        <v>12</v>
      </c>
      <c r="T19" s="52" t="s">
        <v>12</v>
      </c>
      <c r="U19" s="46" t="s">
        <v>11</v>
      </c>
      <c r="V19" s="46" t="s">
        <v>11</v>
      </c>
      <c r="W19" s="46" t="s">
        <v>11</v>
      </c>
      <c r="X19" s="46" t="s">
        <v>11</v>
      </c>
      <c r="Y19" s="60" t="s">
        <v>10</v>
      </c>
      <c r="Z19" s="60" t="s">
        <v>10</v>
      </c>
      <c r="AA19" s="46" t="s">
        <v>11</v>
      </c>
      <c r="AB19" s="46" t="s">
        <v>11</v>
      </c>
      <c r="AC19" s="59"/>
      <c r="AD19" s="59"/>
      <c r="AE19" s="60" t="s">
        <v>10</v>
      </c>
      <c r="AF19" s="60" t="s">
        <v>10</v>
      </c>
      <c r="AG19" s="60" t="s">
        <v>10</v>
      </c>
      <c r="AH19" s="60" t="s">
        <v>10</v>
      </c>
      <c r="AI19" s="60" t="s">
        <v>10</v>
      </c>
      <c r="AJ19" s="60" t="s">
        <v>10</v>
      </c>
      <c r="AK19" s="60" t="s">
        <v>10</v>
      </c>
      <c r="AL19" s="60" t="s">
        <v>10</v>
      </c>
      <c r="AM19" s="60" t="s">
        <v>10</v>
      </c>
      <c r="AN19" s="60" t="s">
        <v>10</v>
      </c>
      <c r="AO19" s="59"/>
      <c r="AP19" s="59"/>
      <c r="AQ19" s="59"/>
      <c r="AR19" s="59"/>
      <c r="AS19" s="60" t="s">
        <v>10</v>
      </c>
      <c r="AT19" s="60" t="s">
        <v>10</v>
      </c>
      <c r="AU19" s="60" t="s">
        <v>10</v>
      </c>
      <c r="AV19" s="60" t="s">
        <v>10</v>
      </c>
      <c r="AW19" s="60" t="s">
        <v>10</v>
      </c>
      <c r="AX19" s="60" t="s">
        <v>10</v>
      </c>
      <c r="AY19" s="60" t="s">
        <v>10</v>
      </c>
      <c r="AZ19" s="60" t="s">
        <v>10</v>
      </c>
      <c r="BA19" s="60" t="s">
        <v>10</v>
      </c>
      <c r="BB19" s="60" t="s">
        <v>10</v>
      </c>
      <c r="BC19" s="60" t="s">
        <v>10</v>
      </c>
      <c r="BD19" s="60" t="s">
        <v>10</v>
      </c>
      <c r="BE19" s="59"/>
      <c r="BF19" s="59"/>
      <c r="BG19" s="60" t="s">
        <v>10</v>
      </c>
      <c r="BH19" s="60" t="s">
        <v>10</v>
      </c>
      <c r="BI19" s="60" t="s">
        <v>10</v>
      </c>
      <c r="BJ19" s="60" t="s">
        <v>10</v>
      </c>
      <c r="BK19" s="60" t="s">
        <v>10</v>
      </c>
      <c r="BL19" s="60" t="s">
        <v>10</v>
      </c>
      <c r="BM19" s="26">
        <f t="shared" si="28"/>
        <v>20</v>
      </c>
      <c r="BN19" s="26">
        <f t="shared" si="29"/>
        <v>3</v>
      </c>
      <c r="BO19" s="26">
        <f t="shared" si="30"/>
        <v>2</v>
      </c>
      <c r="BP19" s="26">
        <f t="shared" si="31"/>
        <v>0</v>
      </c>
      <c r="BQ19" s="26">
        <f t="shared" si="32"/>
        <v>0</v>
      </c>
      <c r="BR19" s="26">
        <f t="shared" si="33"/>
        <v>0</v>
      </c>
      <c r="BS19" s="26">
        <f t="shared" si="34"/>
        <v>0</v>
      </c>
      <c r="BT19" s="26">
        <f t="shared" si="35"/>
        <v>0</v>
      </c>
      <c r="BU19" s="26">
        <f t="shared" si="36"/>
        <v>0</v>
      </c>
      <c r="BV19" s="26">
        <f t="shared" si="37"/>
        <v>25</v>
      </c>
      <c r="BW19" s="27">
        <v>8</v>
      </c>
      <c r="BX19" s="27">
        <f t="shared" si="38"/>
        <v>5</v>
      </c>
    </row>
    <row r="20" spans="1:126" ht="26.65" customHeight="1" x14ac:dyDescent="0.25">
      <c r="A20" s="25">
        <v>13</v>
      </c>
      <c r="B20" s="57" t="s">
        <v>49</v>
      </c>
      <c r="C20" s="60" t="s">
        <v>10</v>
      </c>
      <c r="D20" s="60" t="s">
        <v>10</v>
      </c>
      <c r="E20" s="60" t="s">
        <v>10</v>
      </c>
      <c r="F20" s="60" t="s">
        <v>10</v>
      </c>
      <c r="G20" s="60" t="s">
        <v>10</v>
      </c>
      <c r="H20" s="60" t="s">
        <v>10</v>
      </c>
      <c r="I20" s="60" t="s">
        <v>10</v>
      </c>
      <c r="J20" s="60" t="s">
        <v>10</v>
      </c>
      <c r="K20" s="60" t="s">
        <v>10</v>
      </c>
      <c r="L20" s="60" t="s">
        <v>10</v>
      </c>
      <c r="M20" s="59"/>
      <c r="N20" s="59"/>
      <c r="O20" s="59"/>
      <c r="P20" s="59"/>
      <c r="Q20" s="52" t="s">
        <v>12</v>
      </c>
      <c r="R20" s="52" t="s">
        <v>12</v>
      </c>
      <c r="S20" s="52" t="s">
        <v>12</v>
      </c>
      <c r="T20" s="52" t="s">
        <v>12</v>
      </c>
      <c r="U20" s="60" t="s">
        <v>10</v>
      </c>
      <c r="V20" s="60" t="s">
        <v>10</v>
      </c>
      <c r="W20" s="60" t="s">
        <v>10</v>
      </c>
      <c r="X20" s="60" t="s">
        <v>10</v>
      </c>
      <c r="Y20" s="60" t="s">
        <v>10</v>
      </c>
      <c r="Z20" s="60" t="s">
        <v>10</v>
      </c>
      <c r="AA20" s="60" t="s">
        <v>10</v>
      </c>
      <c r="AB20" s="60" t="s">
        <v>10</v>
      </c>
      <c r="AC20" s="59"/>
      <c r="AD20" s="59"/>
      <c r="AE20" s="60" t="s">
        <v>10</v>
      </c>
      <c r="AF20" s="60" t="s">
        <v>10</v>
      </c>
      <c r="AG20" s="60" t="s">
        <v>10</v>
      </c>
      <c r="AH20" s="60" t="s">
        <v>10</v>
      </c>
      <c r="AI20" s="60" t="s">
        <v>10</v>
      </c>
      <c r="AJ20" s="60" t="s">
        <v>10</v>
      </c>
      <c r="AK20" s="60" t="s">
        <v>10</v>
      </c>
      <c r="AL20" s="60" t="s">
        <v>10</v>
      </c>
      <c r="AM20" s="60" t="s">
        <v>10</v>
      </c>
      <c r="AN20" s="60" t="s">
        <v>10</v>
      </c>
      <c r="AO20" s="59"/>
      <c r="AP20" s="59"/>
      <c r="AQ20" s="59"/>
      <c r="AR20" s="59"/>
      <c r="AS20" s="60" t="s">
        <v>10</v>
      </c>
      <c r="AT20" s="60" t="s">
        <v>10</v>
      </c>
      <c r="AU20" s="60" t="s">
        <v>10</v>
      </c>
      <c r="AV20" s="60" t="s">
        <v>10</v>
      </c>
      <c r="AW20" s="60" t="s">
        <v>10</v>
      </c>
      <c r="AX20" s="60" t="s">
        <v>10</v>
      </c>
      <c r="AY20" s="60" t="s">
        <v>10</v>
      </c>
      <c r="AZ20" s="60" t="s">
        <v>10</v>
      </c>
      <c r="BA20" s="60" t="s">
        <v>10</v>
      </c>
      <c r="BB20" s="60" t="s">
        <v>10</v>
      </c>
      <c r="BC20" s="60" t="s">
        <v>10</v>
      </c>
      <c r="BD20" s="60" t="s">
        <v>10</v>
      </c>
      <c r="BE20" s="59"/>
      <c r="BF20" s="59"/>
      <c r="BG20" s="60" t="s">
        <v>10</v>
      </c>
      <c r="BH20" s="60" t="s">
        <v>10</v>
      </c>
      <c r="BI20" s="60" t="s">
        <v>10</v>
      </c>
      <c r="BJ20" s="60" t="s">
        <v>10</v>
      </c>
      <c r="BK20" s="60" t="s">
        <v>10</v>
      </c>
      <c r="BL20" s="60" t="s">
        <v>10</v>
      </c>
      <c r="BM20" s="26">
        <f t="shared" si="28"/>
        <v>23</v>
      </c>
      <c r="BN20" s="26">
        <f t="shared" si="29"/>
        <v>0</v>
      </c>
      <c r="BO20" s="26">
        <f t="shared" si="30"/>
        <v>2</v>
      </c>
      <c r="BP20" s="26">
        <f t="shared" si="31"/>
        <v>0</v>
      </c>
      <c r="BQ20" s="26">
        <f t="shared" si="32"/>
        <v>0</v>
      </c>
      <c r="BR20" s="26">
        <f t="shared" si="33"/>
        <v>0</v>
      </c>
      <c r="BS20" s="26">
        <f t="shared" si="34"/>
        <v>0</v>
      </c>
      <c r="BT20" s="26">
        <f t="shared" si="35"/>
        <v>0</v>
      </c>
      <c r="BU20" s="26">
        <f t="shared" si="36"/>
        <v>0</v>
      </c>
      <c r="BV20" s="26">
        <f t="shared" si="37"/>
        <v>25</v>
      </c>
      <c r="BW20" s="27">
        <v>6.5</v>
      </c>
      <c r="BX20" s="27">
        <f t="shared" si="38"/>
        <v>6.5</v>
      </c>
    </row>
    <row r="21" spans="1:126" ht="26.65" customHeight="1" x14ac:dyDescent="0.25">
      <c r="A21" s="25">
        <v>14</v>
      </c>
      <c r="B21" s="57" t="s">
        <v>50</v>
      </c>
      <c r="C21" s="60" t="s">
        <v>10</v>
      </c>
      <c r="D21" s="60" t="s">
        <v>10</v>
      </c>
      <c r="E21" s="60" t="s">
        <v>10</v>
      </c>
      <c r="F21" s="60" t="s">
        <v>10</v>
      </c>
      <c r="G21" s="60" t="s">
        <v>10</v>
      </c>
      <c r="H21" s="60" t="s">
        <v>10</v>
      </c>
      <c r="I21" s="60" t="s">
        <v>10</v>
      </c>
      <c r="J21" s="60" t="s">
        <v>10</v>
      </c>
      <c r="K21" s="60" t="s">
        <v>10</v>
      </c>
      <c r="L21" s="60" t="s">
        <v>10</v>
      </c>
      <c r="M21" s="59"/>
      <c r="N21" s="59"/>
      <c r="O21" s="59"/>
      <c r="P21" s="59"/>
      <c r="Q21" s="52" t="s">
        <v>12</v>
      </c>
      <c r="R21" s="52" t="s">
        <v>12</v>
      </c>
      <c r="S21" s="52" t="s">
        <v>12</v>
      </c>
      <c r="T21" s="52" t="s">
        <v>12</v>
      </c>
      <c r="U21" s="46" t="s">
        <v>11</v>
      </c>
      <c r="V21" s="46" t="s">
        <v>11</v>
      </c>
      <c r="W21" s="60" t="s">
        <v>10</v>
      </c>
      <c r="X21" s="60" t="s">
        <v>10</v>
      </c>
      <c r="Y21" s="60" t="s">
        <v>10</v>
      </c>
      <c r="Z21" s="60" t="s">
        <v>10</v>
      </c>
      <c r="AA21" s="60" t="s">
        <v>10</v>
      </c>
      <c r="AB21" s="60" t="s">
        <v>10</v>
      </c>
      <c r="AC21" s="59"/>
      <c r="AD21" s="59"/>
      <c r="AE21" s="60" t="s">
        <v>10</v>
      </c>
      <c r="AF21" s="60" t="s">
        <v>10</v>
      </c>
      <c r="AG21" s="60" t="s">
        <v>10</v>
      </c>
      <c r="AH21" s="60" t="s">
        <v>10</v>
      </c>
      <c r="AI21" s="60" t="s">
        <v>10</v>
      </c>
      <c r="AJ21" s="60" t="s">
        <v>10</v>
      </c>
      <c r="AK21" s="60" t="s">
        <v>10</v>
      </c>
      <c r="AL21" s="60" t="s">
        <v>10</v>
      </c>
      <c r="AM21" s="60" t="s">
        <v>10</v>
      </c>
      <c r="AN21" s="60" t="s">
        <v>10</v>
      </c>
      <c r="AO21" s="59"/>
      <c r="AP21" s="59"/>
      <c r="AQ21" s="59"/>
      <c r="AR21" s="59"/>
      <c r="AS21" s="46" t="s">
        <v>11</v>
      </c>
      <c r="AT21" s="46" t="s">
        <v>11</v>
      </c>
      <c r="AU21" s="60" t="s">
        <v>10</v>
      </c>
      <c r="AV21" s="60" t="s">
        <v>10</v>
      </c>
      <c r="AW21" s="60" t="s">
        <v>10</v>
      </c>
      <c r="AX21" s="60" t="s">
        <v>10</v>
      </c>
      <c r="AY21" s="60" t="s">
        <v>10</v>
      </c>
      <c r="AZ21" s="60" t="s">
        <v>10</v>
      </c>
      <c r="BA21" s="60" t="s">
        <v>10</v>
      </c>
      <c r="BB21" s="60" t="s">
        <v>10</v>
      </c>
      <c r="BC21" s="60" t="s">
        <v>10</v>
      </c>
      <c r="BD21" s="60" t="s">
        <v>10</v>
      </c>
      <c r="BE21" s="59"/>
      <c r="BF21" s="59"/>
      <c r="BG21" s="60" t="s">
        <v>10</v>
      </c>
      <c r="BH21" s="60" t="s">
        <v>10</v>
      </c>
      <c r="BI21" s="60" t="s">
        <v>10</v>
      </c>
      <c r="BJ21" s="60" t="s">
        <v>10</v>
      </c>
      <c r="BK21" s="60" t="s">
        <v>10</v>
      </c>
      <c r="BL21" s="60" t="s">
        <v>10</v>
      </c>
      <c r="BM21" s="26">
        <f t="shared" si="28"/>
        <v>21</v>
      </c>
      <c r="BN21" s="26">
        <f t="shared" si="29"/>
        <v>2</v>
      </c>
      <c r="BO21" s="26">
        <f t="shared" si="30"/>
        <v>2</v>
      </c>
      <c r="BP21" s="26">
        <f t="shared" si="31"/>
        <v>0</v>
      </c>
      <c r="BQ21" s="26">
        <f t="shared" si="32"/>
        <v>0</v>
      </c>
      <c r="BR21" s="26">
        <f t="shared" si="33"/>
        <v>0</v>
      </c>
      <c r="BS21" s="26">
        <f t="shared" si="34"/>
        <v>0</v>
      </c>
      <c r="BT21" s="26">
        <f t="shared" si="35"/>
        <v>0</v>
      </c>
      <c r="BU21" s="26">
        <f t="shared" si="36"/>
        <v>0</v>
      </c>
      <c r="BV21" s="26">
        <f t="shared" si="37"/>
        <v>25</v>
      </c>
      <c r="BW21" s="27">
        <v>7</v>
      </c>
      <c r="BX21" s="27">
        <f t="shared" si="38"/>
        <v>5</v>
      </c>
    </row>
    <row r="22" spans="1:126" ht="26.65" customHeight="1" x14ac:dyDescent="0.25">
      <c r="A22" s="25">
        <v>15</v>
      </c>
      <c r="B22" s="57" t="s">
        <v>51</v>
      </c>
      <c r="C22" s="60" t="s">
        <v>10</v>
      </c>
      <c r="D22" s="60" t="s">
        <v>10</v>
      </c>
      <c r="E22" s="60" t="s">
        <v>10</v>
      </c>
      <c r="F22" s="60" t="s">
        <v>10</v>
      </c>
      <c r="G22" s="60" t="s">
        <v>10</v>
      </c>
      <c r="H22" s="60" t="s">
        <v>10</v>
      </c>
      <c r="I22" s="60" t="s">
        <v>10</v>
      </c>
      <c r="J22" s="60" t="s">
        <v>10</v>
      </c>
      <c r="K22" s="60" t="s">
        <v>10</v>
      </c>
      <c r="L22" s="60" t="s">
        <v>10</v>
      </c>
      <c r="M22" s="59"/>
      <c r="N22" s="59"/>
      <c r="O22" s="59"/>
      <c r="P22" s="59"/>
      <c r="Q22" s="52" t="s">
        <v>12</v>
      </c>
      <c r="R22" s="52" t="s">
        <v>12</v>
      </c>
      <c r="S22" s="52" t="s">
        <v>12</v>
      </c>
      <c r="T22" s="52" t="s">
        <v>12</v>
      </c>
      <c r="U22" s="60" t="s">
        <v>10</v>
      </c>
      <c r="V22" s="60" t="s">
        <v>10</v>
      </c>
      <c r="W22" s="60" t="s">
        <v>10</v>
      </c>
      <c r="X22" s="60" t="s">
        <v>10</v>
      </c>
      <c r="Y22" s="60" t="s">
        <v>10</v>
      </c>
      <c r="Z22" s="60" t="s">
        <v>10</v>
      </c>
      <c r="AA22" s="60" t="s">
        <v>10</v>
      </c>
      <c r="AB22" s="60" t="s">
        <v>10</v>
      </c>
      <c r="AC22" s="59"/>
      <c r="AD22" s="59"/>
      <c r="AE22" s="60" t="s">
        <v>10</v>
      </c>
      <c r="AF22" s="60" t="s">
        <v>10</v>
      </c>
      <c r="AG22" s="60" t="s">
        <v>10</v>
      </c>
      <c r="AH22" s="60" t="s">
        <v>10</v>
      </c>
      <c r="AI22" s="60" t="s">
        <v>10</v>
      </c>
      <c r="AJ22" s="60" t="s">
        <v>10</v>
      </c>
      <c r="AK22" s="60" t="s">
        <v>10</v>
      </c>
      <c r="AL22" s="60" t="s">
        <v>10</v>
      </c>
      <c r="AM22" s="60" t="s">
        <v>10</v>
      </c>
      <c r="AN22" s="60" t="s">
        <v>10</v>
      </c>
      <c r="AO22" s="59"/>
      <c r="AP22" s="59"/>
      <c r="AQ22" s="59"/>
      <c r="AR22" s="59"/>
      <c r="AS22" s="60" t="s">
        <v>10</v>
      </c>
      <c r="AT22" s="60" t="s">
        <v>10</v>
      </c>
      <c r="AU22" s="60" t="s">
        <v>10</v>
      </c>
      <c r="AV22" s="60" t="s">
        <v>10</v>
      </c>
      <c r="AW22" s="60" t="s">
        <v>10</v>
      </c>
      <c r="AX22" s="60" t="s">
        <v>10</v>
      </c>
      <c r="AY22" s="60" t="s">
        <v>10</v>
      </c>
      <c r="AZ22" s="60" t="s">
        <v>10</v>
      </c>
      <c r="BA22" s="60" t="s">
        <v>10</v>
      </c>
      <c r="BB22" s="60" t="s">
        <v>10</v>
      </c>
      <c r="BC22" s="60" t="s">
        <v>10</v>
      </c>
      <c r="BD22" s="60" t="s">
        <v>10</v>
      </c>
      <c r="BE22" s="59"/>
      <c r="BF22" s="59"/>
      <c r="BG22" s="60" t="s">
        <v>10</v>
      </c>
      <c r="BH22" s="60" t="s">
        <v>10</v>
      </c>
      <c r="BI22" s="60" t="s">
        <v>10</v>
      </c>
      <c r="BJ22" s="60" t="s">
        <v>10</v>
      </c>
      <c r="BK22" s="60" t="s">
        <v>10</v>
      </c>
      <c r="BL22" s="60" t="s">
        <v>10</v>
      </c>
      <c r="BM22" s="26">
        <f t="shared" si="28"/>
        <v>23</v>
      </c>
      <c r="BN22" s="26">
        <f t="shared" si="29"/>
        <v>0</v>
      </c>
      <c r="BO22" s="26">
        <f t="shared" si="30"/>
        <v>2</v>
      </c>
      <c r="BP22" s="26">
        <f t="shared" si="31"/>
        <v>0</v>
      </c>
      <c r="BQ22" s="26">
        <f t="shared" si="32"/>
        <v>0</v>
      </c>
      <c r="BR22" s="26">
        <f t="shared" si="33"/>
        <v>0</v>
      </c>
      <c r="BS22" s="26">
        <f t="shared" si="34"/>
        <v>0</v>
      </c>
      <c r="BT22" s="26">
        <f t="shared" si="35"/>
        <v>0</v>
      </c>
      <c r="BU22" s="26">
        <f t="shared" si="36"/>
        <v>0</v>
      </c>
      <c r="BV22" s="26">
        <f t="shared" si="37"/>
        <v>25</v>
      </c>
      <c r="BW22" s="27">
        <v>5</v>
      </c>
      <c r="BX22" s="27">
        <f t="shared" si="38"/>
        <v>5</v>
      </c>
    </row>
    <row r="23" spans="1:126" ht="26.65" customHeight="1" x14ac:dyDescent="0.25">
      <c r="A23" s="25">
        <v>16</v>
      </c>
      <c r="B23" s="57" t="s">
        <v>52</v>
      </c>
      <c r="C23" s="60" t="s">
        <v>10</v>
      </c>
      <c r="D23" s="60" t="s">
        <v>10</v>
      </c>
      <c r="E23" s="60" t="s">
        <v>10</v>
      </c>
      <c r="F23" s="60" t="s">
        <v>10</v>
      </c>
      <c r="G23" s="60" t="s">
        <v>10</v>
      </c>
      <c r="H23" s="60" t="s">
        <v>10</v>
      </c>
      <c r="I23" s="60" t="s">
        <v>10</v>
      </c>
      <c r="J23" s="60" t="s">
        <v>10</v>
      </c>
      <c r="K23" s="60" t="s">
        <v>10</v>
      </c>
      <c r="L23" s="60" t="s">
        <v>10</v>
      </c>
      <c r="M23" s="59"/>
      <c r="N23" s="59"/>
      <c r="O23" s="59"/>
      <c r="P23" s="59"/>
      <c r="Q23" s="52" t="s">
        <v>12</v>
      </c>
      <c r="R23" s="52" t="s">
        <v>12</v>
      </c>
      <c r="S23" s="52" t="s">
        <v>12</v>
      </c>
      <c r="T23" s="52" t="s">
        <v>12</v>
      </c>
      <c r="U23" s="60" t="s">
        <v>10</v>
      </c>
      <c r="V23" s="60" t="s">
        <v>10</v>
      </c>
      <c r="W23" s="60" t="s">
        <v>10</v>
      </c>
      <c r="X23" s="60" t="s">
        <v>10</v>
      </c>
      <c r="Y23" s="60" t="s">
        <v>10</v>
      </c>
      <c r="Z23" s="60" t="s">
        <v>10</v>
      </c>
      <c r="AA23" s="60" t="s">
        <v>10</v>
      </c>
      <c r="AB23" s="60" t="s">
        <v>10</v>
      </c>
      <c r="AC23" s="59"/>
      <c r="AD23" s="59"/>
      <c r="AE23" s="60" t="s">
        <v>10</v>
      </c>
      <c r="AF23" s="60" t="s">
        <v>10</v>
      </c>
      <c r="AG23" s="46" t="s">
        <v>11</v>
      </c>
      <c r="AH23" s="46" t="s">
        <v>11</v>
      </c>
      <c r="AI23" s="60" t="s">
        <v>10</v>
      </c>
      <c r="AJ23" s="60" t="s">
        <v>10</v>
      </c>
      <c r="AK23" s="60" t="s">
        <v>10</v>
      </c>
      <c r="AL23" s="60" t="s">
        <v>10</v>
      </c>
      <c r="AM23" s="60" t="s">
        <v>10</v>
      </c>
      <c r="AN23" s="60" t="s">
        <v>10</v>
      </c>
      <c r="AO23" s="59"/>
      <c r="AP23" s="59"/>
      <c r="AQ23" s="59"/>
      <c r="AR23" s="59"/>
      <c r="AS23" s="60" t="s">
        <v>10</v>
      </c>
      <c r="AT23" s="60" t="s">
        <v>10</v>
      </c>
      <c r="AU23" s="60" t="s">
        <v>10</v>
      </c>
      <c r="AV23" s="60" t="s">
        <v>10</v>
      </c>
      <c r="AW23" s="60" t="s">
        <v>10</v>
      </c>
      <c r="AX23" s="60" t="s">
        <v>10</v>
      </c>
      <c r="AY23" s="60" t="s">
        <v>10</v>
      </c>
      <c r="AZ23" s="60" t="s">
        <v>10</v>
      </c>
      <c r="BA23" s="60" t="s">
        <v>10</v>
      </c>
      <c r="BB23" s="60" t="s">
        <v>10</v>
      </c>
      <c r="BC23" s="60" t="s">
        <v>10</v>
      </c>
      <c r="BD23" s="60" t="s">
        <v>10</v>
      </c>
      <c r="BE23" s="59"/>
      <c r="BF23" s="59"/>
      <c r="BG23" s="60" t="s">
        <v>10</v>
      </c>
      <c r="BH23" s="60" t="s">
        <v>10</v>
      </c>
      <c r="BI23" s="60" t="s">
        <v>10</v>
      </c>
      <c r="BJ23" s="60" t="s">
        <v>10</v>
      </c>
      <c r="BK23" s="60" t="s">
        <v>10</v>
      </c>
      <c r="BL23" s="60" t="s">
        <v>10</v>
      </c>
      <c r="BM23" s="26">
        <f t="shared" si="28"/>
        <v>22</v>
      </c>
      <c r="BN23" s="26">
        <f t="shared" si="29"/>
        <v>1</v>
      </c>
      <c r="BO23" s="26">
        <f t="shared" si="30"/>
        <v>2</v>
      </c>
      <c r="BP23" s="26">
        <f t="shared" si="31"/>
        <v>0</v>
      </c>
      <c r="BQ23" s="26">
        <f t="shared" si="32"/>
        <v>0</v>
      </c>
      <c r="BR23" s="26">
        <f t="shared" si="33"/>
        <v>0</v>
      </c>
      <c r="BS23" s="26">
        <f t="shared" si="34"/>
        <v>0</v>
      </c>
      <c r="BT23" s="26">
        <f t="shared" si="35"/>
        <v>0</v>
      </c>
      <c r="BU23" s="26">
        <f t="shared" si="36"/>
        <v>0</v>
      </c>
      <c r="BV23" s="26">
        <f t="shared" si="37"/>
        <v>25</v>
      </c>
      <c r="BW23" s="27">
        <v>8</v>
      </c>
      <c r="BX23" s="27">
        <f t="shared" si="38"/>
        <v>7</v>
      </c>
    </row>
    <row r="24" spans="1:126" ht="26.65" customHeight="1" x14ac:dyDescent="0.25">
      <c r="A24" s="25">
        <v>17</v>
      </c>
      <c r="B24" s="57" t="s">
        <v>53</v>
      </c>
      <c r="C24" s="60" t="s">
        <v>10</v>
      </c>
      <c r="D24" s="60" t="s">
        <v>10</v>
      </c>
      <c r="E24" s="60" t="s">
        <v>10</v>
      </c>
      <c r="F24" s="60" t="s">
        <v>10</v>
      </c>
      <c r="G24" s="60" t="s">
        <v>10</v>
      </c>
      <c r="H24" s="60" t="s">
        <v>10</v>
      </c>
      <c r="I24" s="60" t="s">
        <v>10</v>
      </c>
      <c r="J24" s="60" t="s">
        <v>10</v>
      </c>
      <c r="K24" s="60" t="s">
        <v>10</v>
      </c>
      <c r="L24" s="60" t="s">
        <v>10</v>
      </c>
      <c r="M24" s="59"/>
      <c r="N24" s="59"/>
      <c r="O24" s="59"/>
      <c r="P24" s="59"/>
      <c r="Q24" s="52" t="s">
        <v>12</v>
      </c>
      <c r="R24" s="52" t="s">
        <v>12</v>
      </c>
      <c r="S24" s="52" t="s">
        <v>12</v>
      </c>
      <c r="T24" s="52" t="s">
        <v>12</v>
      </c>
      <c r="U24" s="60" t="s">
        <v>10</v>
      </c>
      <c r="V24" s="60" t="s">
        <v>10</v>
      </c>
      <c r="W24" s="60" t="s">
        <v>10</v>
      </c>
      <c r="X24" s="60" t="s">
        <v>10</v>
      </c>
      <c r="Y24" s="60" t="s">
        <v>10</v>
      </c>
      <c r="Z24" s="60" t="s">
        <v>10</v>
      </c>
      <c r="AA24" s="60" t="s">
        <v>10</v>
      </c>
      <c r="AB24" s="60" t="s">
        <v>10</v>
      </c>
      <c r="AC24" s="59"/>
      <c r="AD24" s="59"/>
      <c r="AE24" s="60" t="s">
        <v>10</v>
      </c>
      <c r="AF24" s="60" t="s">
        <v>10</v>
      </c>
      <c r="AG24" s="46" t="s">
        <v>11</v>
      </c>
      <c r="AH24" s="46" t="s">
        <v>11</v>
      </c>
      <c r="AI24" s="60" t="s">
        <v>10</v>
      </c>
      <c r="AJ24" s="60" t="s">
        <v>10</v>
      </c>
      <c r="AK24" s="60" t="s">
        <v>10</v>
      </c>
      <c r="AL24" s="60" t="s">
        <v>10</v>
      </c>
      <c r="AM24" s="60" t="s">
        <v>10</v>
      </c>
      <c r="AN24" s="60" t="s">
        <v>10</v>
      </c>
      <c r="AO24" s="59"/>
      <c r="AP24" s="59"/>
      <c r="AQ24" s="59"/>
      <c r="AR24" s="59"/>
      <c r="AS24" s="46" t="s">
        <v>11</v>
      </c>
      <c r="AT24" s="46" t="s">
        <v>11</v>
      </c>
      <c r="AU24" s="60" t="s">
        <v>10</v>
      </c>
      <c r="AV24" s="60" t="s">
        <v>10</v>
      </c>
      <c r="AW24" s="60" t="s">
        <v>10</v>
      </c>
      <c r="AX24" s="60" t="s">
        <v>10</v>
      </c>
      <c r="AY24" s="60" t="s">
        <v>10</v>
      </c>
      <c r="AZ24" s="60" t="s">
        <v>10</v>
      </c>
      <c r="BA24" s="60" t="s">
        <v>10</v>
      </c>
      <c r="BB24" s="60" t="s">
        <v>10</v>
      </c>
      <c r="BC24" s="60" t="s">
        <v>10</v>
      </c>
      <c r="BD24" s="60" t="s">
        <v>10</v>
      </c>
      <c r="BE24" s="59"/>
      <c r="BF24" s="59"/>
      <c r="BG24" s="60" t="s">
        <v>10</v>
      </c>
      <c r="BH24" s="60" t="s">
        <v>10</v>
      </c>
      <c r="BI24" s="60" t="s">
        <v>10</v>
      </c>
      <c r="BJ24" s="60" t="s">
        <v>10</v>
      </c>
      <c r="BK24" s="60" t="s">
        <v>10</v>
      </c>
      <c r="BL24" s="60" t="s">
        <v>10</v>
      </c>
      <c r="BM24" s="26">
        <f t="shared" si="28"/>
        <v>21</v>
      </c>
      <c r="BN24" s="26">
        <f t="shared" si="29"/>
        <v>2</v>
      </c>
      <c r="BO24" s="26">
        <f t="shared" si="30"/>
        <v>2</v>
      </c>
      <c r="BP24" s="26">
        <f t="shared" si="31"/>
        <v>0</v>
      </c>
      <c r="BQ24" s="26">
        <f t="shared" si="32"/>
        <v>0</v>
      </c>
      <c r="BR24" s="26">
        <f t="shared" si="33"/>
        <v>0</v>
      </c>
      <c r="BS24" s="26">
        <f t="shared" si="34"/>
        <v>0</v>
      </c>
      <c r="BT24" s="26">
        <f t="shared" si="35"/>
        <v>0</v>
      </c>
      <c r="BU24" s="26">
        <f t="shared" si="36"/>
        <v>0</v>
      </c>
      <c r="BV24" s="26">
        <f t="shared" si="37"/>
        <v>25</v>
      </c>
      <c r="BW24" s="27">
        <v>6</v>
      </c>
      <c r="BX24" s="27">
        <f t="shared" si="38"/>
        <v>4</v>
      </c>
    </row>
    <row r="25" spans="1:126" ht="26.65" customHeight="1" x14ac:dyDescent="0.25">
      <c r="A25" s="25">
        <v>18</v>
      </c>
      <c r="B25" s="57" t="s">
        <v>54</v>
      </c>
      <c r="C25" s="60" t="s">
        <v>10</v>
      </c>
      <c r="D25" s="60" t="s">
        <v>10</v>
      </c>
      <c r="E25" s="60" t="s">
        <v>10</v>
      </c>
      <c r="F25" s="60" t="s">
        <v>10</v>
      </c>
      <c r="G25" s="60" t="s">
        <v>10</v>
      </c>
      <c r="H25" s="60" t="s">
        <v>10</v>
      </c>
      <c r="I25" s="60" t="s">
        <v>10</v>
      </c>
      <c r="J25" s="60" t="s">
        <v>10</v>
      </c>
      <c r="K25" s="60" t="s">
        <v>10</v>
      </c>
      <c r="L25" s="60" t="s">
        <v>10</v>
      </c>
      <c r="M25" s="59"/>
      <c r="N25" s="59"/>
      <c r="O25" s="59"/>
      <c r="P25" s="59"/>
      <c r="Q25" s="52" t="s">
        <v>12</v>
      </c>
      <c r="R25" s="52" t="s">
        <v>12</v>
      </c>
      <c r="S25" s="52" t="s">
        <v>12</v>
      </c>
      <c r="T25" s="52" t="s">
        <v>12</v>
      </c>
      <c r="U25" s="60" t="s">
        <v>10</v>
      </c>
      <c r="V25" s="60" t="s">
        <v>10</v>
      </c>
      <c r="W25" s="60" t="s">
        <v>10</v>
      </c>
      <c r="X25" s="60" t="s">
        <v>10</v>
      </c>
      <c r="Y25" s="60" t="s">
        <v>10</v>
      </c>
      <c r="Z25" s="60" t="s">
        <v>10</v>
      </c>
      <c r="AA25" s="60" t="s">
        <v>10</v>
      </c>
      <c r="AB25" s="60" t="s">
        <v>10</v>
      </c>
      <c r="AC25" s="59"/>
      <c r="AD25" s="59"/>
      <c r="AE25" s="60" t="s">
        <v>10</v>
      </c>
      <c r="AF25" s="60" t="s">
        <v>10</v>
      </c>
      <c r="AG25" s="60" t="s">
        <v>10</v>
      </c>
      <c r="AH25" s="60" t="s">
        <v>10</v>
      </c>
      <c r="AI25" s="60" t="s">
        <v>10</v>
      </c>
      <c r="AJ25" s="60" t="s">
        <v>10</v>
      </c>
      <c r="AK25" s="60" t="s">
        <v>10</v>
      </c>
      <c r="AL25" s="60" t="s">
        <v>10</v>
      </c>
      <c r="AM25" s="60" t="s">
        <v>10</v>
      </c>
      <c r="AN25" s="60" t="s">
        <v>10</v>
      </c>
      <c r="AO25" s="59"/>
      <c r="AP25" s="59"/>
      <c r="AQ25" s="59"/>
      <c r="AR25" s="59"/>
      <c r="AS25" s="60" t="s">
        <v>10</v>
      </c>
      <c r="AT25" s="60" t="s">
        <v>10</v>
      </c>
      <c r="AU25" s="60" t="s">
        <v>10</v>
      </c>
      <c r="AV25" s="60" t="s">
        <v>10</v>
      </c>
      <c r="AW25" s="60" t="s">
        <v>10</v>
      </c>
      <c r="AX25" s="60" t="s">
        <v>10</v>
      </c>
      <c r="AY25" s="60" t="s">
        <v>10</v>
      </c>
      <c r="AZ25" s="60" t="s">
        <v>10</v>
      </c>
      <c r="BA25" s="46" t="s">
        <v>11</v>
      </c>
      <c r="BB25" s="46" t="s">
        <v>11</v>
      </c>
      <c r="BC25" s="60" t="s">
        <v>10</v>
      </c>
      <c r="BD25" s="60" t="s">
        <v>10</v>
      </c>
      <c r="BE25" s="59"/>
      <c r="BF25" s="59"/>
      <c r="BG25" s="60" t="s">
        <v>10</v>
      </c>
      <c r="BH25" s="60" t="s">
        <v>10</v>
      </c>
      <c r="BI25" s="60" t="s">
        <v>10</v>
      </c>
      <c r="BJ25" s="60" t="s">
        <v>10</v>
      </c>
      <c r="BK25" s="60" t="s">
        <v>10</v>
      </c>
      <c r="BL25" s="60" t="s">
        <v>10</v>
      </c>
      <c r="BM25" s="26">
        <f t="shared" si="28"/>
        <v>22</v>
      </c>
      <c r="BN25" s="26">
        <f t="shared" si="29"/>
        <v>1</v>
      </c>
      <c r="BO25" s="26">
        <f t="shared" si="30"/>
        <v>2</v>
      </c>
      <c r="BP25" s="26">
        <f t="shared" si="31"/>
        <v>0</v>
      </c>
      <c r="BQ25" s="26">
        <f t="shared" si="32"/>
        <v>0</v>
      </c>
      <c r="BR25" s="26">
        <f t="shared" si="33"/>
        <v>0</v>
      </c>
      <c r="BS25" s="26">
        <f t="shared" si="34"/>
        <v>0</v>
      </c>
      <c r="BT25" s="26">
        <f t="shared" si="35"/>
        <v>0</v>
      </c>
      <c r="BU25" s="26">
        <f t="shared" si="36"/>
        <v>0</v>
      </c>
      <c r="BV25" s="26">
        <f t="shared" si="37"/>
        <v>25</v>
      </c>
      <c r="BW25" s="27">
        <v>4</v>
      </c>
      <c r="BX25" s="27">
        <f t="shared" si="38"/>
        <v>3</v>
      </c>
    </row>
    <row r="26" spans="1:126" ht="33" customHeight="1" x14ac:dyDescent="0.25">
      <c r="A26" s="25">
        <v>19</v>
      </c>
      <c r="B26" s="57" t="s">
        <v>55</v>
      </c>
      <c r="C26" s="60" t="s">
        <v>10</v>
      </c>
      <c r="D26" s="60" t="s">
        <v>10</v>
      </c>
      <c r="E26" s="60" t="s">
        <v>10</v>
      </c>
      <c r="F26" s="60" t="s">
        <v>10</v>
      </c>
      <c r="G26" s="60" t="s">
        <v>10</v>
      </c>
      <c r="H26" s="60" t="s">
        <v>10</v>
      </c>
      <c r="I26" s="60" t="s">
        <v>10</v>
      </c>
      <c r="J26" s="60" t="s">
        <v>10</v>
      </c>
      <c r="K26" s="60" t="s">
        <v>10</v>
      </c>
      <c r="L26" s="60" t="s">
        <v>10</v>
      </c>
      <c r="M26" s="59"/>
      <c r="N26" s="59"/>
      <c r="O26" s="59"/>
      <c r="P26" s="59"/>
      <c r="Q26" s="52" t="s">
        <v>12</v>
      </c>
      <c r="R26" s="52" t="s">
        <v>12</v>
      </c>
      <c r="S26" s="52" t="s">
        <v>12</v>
      </c>
      <c r="T26" s="52" t="s">
        <v>12</v>
      </c>
      <c r="U26" s="60" t="s">
        <v>10</v>
      </c>
      <c r="V26" s="60" t="s">
        <v>10</v>
      </c>
      <c r="W26" s="46" t="s">
        <v>11</v>
      </c>
      <c r="X26" s="46" t="s">
        <v>11</v>
      </c>
      <c r="Y26" s="60" t="s">
        <v>10</v>
      </c>
      <c r="Z26" s="60" t="s">
        <v>10</v>
      </c>
      <c r="AA26" s="60" t="s">
        <v>10</v>
      </c>
      <c r="AB26" s="60" t="s">
        <v>10</v>
      </c>
      <c r="AC26" s="59"/>
      <c r="AD26" s="59"/>
      <c r="AE26" s="60" t="s">
        <v>10</v>
      </c>
      <c r="AF26" s="60" t="s">
        <v>10</v>
      </c>
      <c r="AG26" s="60" t="s">
        <v>10</v>
      </c>
      <c r="AH26" s="60" t="s">
        <v>10</v>
      </c>
      <c r="AI26" s="60" t="s">
        <v>10</v>
      </c>
      <c r="AJ26" s="60" t="s">
        <v>10</v>
      </c>
      <c r="AK26" s="60" t="s">
        <v>10</v>
      </c>
      <c r="AL26" s="60" t="s">
        <v>10</v>
      </c>
      <c r="AM26" s="60" t="s">
        <v>10</v>
      </c>
      <c r="AN26" s="60" t="s">
        <v>10</v>
      </c>
      <c r="AO26" s="59"/>
      <c r="AP26" s="59"/>
      <c r="AQ26" s="59"/>
      <c r="AR26" s="59"/>
      <c r="AS26" s="60" t="s">
        <v>10</v>
      </c>
      <c r="AT26" s="60" t="s">
        <v>10</v>
      </c>
      <c r="AU26" s="60" t="s">
        <v>10</v>
      </c>
      <c r="AV26" s="60" t="s">
        <v>10</v>
      </c>
      <c r="AW26" s="60" t="s">
        <v>10</v>
      </c>
      <c r="AX26" s="60" t="s">
        <v>10</v>
      </c>
      <c r="AY26" s="60" t="s">
        <v>10</v>
      </c>
      <c r="AZ26" s="60" t="s">
        <v>10</v>
      </c>
      <c r="BA26" s="60" t="s">
        <v>10</v>
      </c>
      <c r="BB26" s="60" t="s">
        <v>10</v>
      </c>
      <c r="BC26" s="60" t="s">
        <v>10</v>
      </c>
      <c r="BD26" s="60" t="s">
        <v>10</v>
      </c>
      <c r="BE26" s="59"/>
      <c r="BF26" s="59"/>
      <c r="BG26" s="60" t="s">
        <v>10</v>
      </c>
      <c r="BH26" s="60" t="s">
        <v>10</v>
      </c>
      <c r="BI26" s="60" t="s">
        <v>10</v>
      </c>
      <c r="BJ26" s="60" t="s">
        <v>10</v>
      </c>
      <c r="BK26" s="60" t="s">
        <v>10</v>
      </c>
      <c r="BL26" s="60" t="s">
        <v>10</v>
      </c>
      <c r="BM26" s="26">
        <f t="shared" si="28"/>
        <v>22</v>
      </c>
      <c r="BN26" s="26">
        <f t="shared" si="29"/>
        <v>1</v>
      </c>
      <c r="BO26" s="26">
        <f t="shared" si="30"/>
        <v>2</v>
      </c>
      <c r="BP26" s="26">
        <f t="shared" si="31"/>
        <v>0</v>
      </c>
      <c r="BQ26" s="26">
        <f t="shared" si="32"/>
        <v>0</v>
      </c>
      <c r="BR26" s="26">
        <f t="shared" si="33"/>
        <v>0</v>
      </c>
      <c r="BS26" s="26">
        <f t="shared" si="34"/>
        <v>0</v>
      </c>
      <c r="BT26" s="26">
        <f t="shared" si="35"/>
        <v>0</v>
      </c>
      <c r="BU26" s="26">
        <f t="shared" si="36"/>
        <v>0</v>
      </c>
      <c r="BV26" s="26">
        <f t="shared" si="37"/>
        <v>25</v>
      </c>
      <c r="BW26" s="27">
        <v>9</v>
      </c>
      <c r="BX26" s="27">
        <f t="shared" si="38"/>
        <v>8</v>
      </c>
    </row>
    <row r="27" spans="1:126" ht="19.899999999999999" customHeight="1" x14ac:dyDescent="0.25">
      <c r="A27" s="67" t="s">
        <v>22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28"/>
      <c r="BJ27" s="28"/>
      <c r="BK27" s="28"/>
      <c r="BL27" s="28"/>
      <c r="BM27" s="29">
        <f>SUM(BM8:BM26)</f>
        <v>404</v>
      </c>
      <c r="BN27" s="29">
        <f t="shared" ref="BN27:BU27" si="40">SUM(BN8:BN19)</f>
        <v>11</v>
      </c>
      <c r="BO27" s="29">
        <f t="shared" si="40"/>
        <v>24</v>
      </c>
      <c r="BP27" s="29">
        <f t="shared" si="40"/>
        <v>0</v>
      </c>
      <c r="BQ27" s="29">
        <f t="shared" si="40"/>
        <v>0</v>
      </c>
      <c r="BR27" s="29">
        <f t="shared" si="40"/>
        <v>0</v>
      </c>
      <c r="BS27" s="29">
        <f t="shared" si="40"/>
        <v>0</v>
      </c>
      <c r="BT27" s="29">
        <f t="shared" si="40"/>
        <v>0</v>
      </c>
      <c r="BU27" s="29">
        <f t="shared" si="40"/>
        <v>15</v>
      </c>
      <c r="BV27" s="29">
        <f>SUM(BV8:BV26)</f>
        <v>460</v>
      </c>
      <c r="BW27" s="29">
        <f>SUM(BW8:BW26)</f>
        <v>105</v>
      </c>
      <c r="BX27" s="29">
        <f>SUM(BX8:BX26)</f>
        <v>87</v>
      </c>
    </row>
    <row r="28" spans="1:126" s="32" customFormat="1" ht="30" customHeight="1" x14ac:dyDescent="0.25">
      <c r="A28" s="82" t="s">
        <v>23</v>
      </c>
      <c r="B28" s="82"/>
      <c r="C28" s="30"/>
      <c r="D28" s="30"/>
      <c r="E28" s="1"/>
      <c r="F28" s="1"/>
      <c r="G28" s="31"/>
      <c r="I28" s="33"/>
      <c r="AC28" s="34"/>
      <c r="BM28" s="34"/>
      <c r="BO28" s="34" t="s">
        <v>24</v>
      </c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</row>
    <row r="29" spans="1:126" s="32" customFormat="1" ht="27.75" customHeight="1" x14ac:dyDescent="0.25">
      <c r="A29" s="61" t="s">
        <v>25</v>
      </c>
      <c r="B29" s="61"/>
      <c r="C29" s="36"/>
      <c r="D29" s="36"/>
      <c r="E29" s="37" t="s">
        <v>10</v>
      </c>
      <c r="F29" s="1"/>
      <c r="G29" s="1"/>
      <c r="H29" s="64" t="s">
        <v>26</v>
      </c>
      <c r="I29" s="64"/>
      <c r="J29" s="64"/>
      <c r="K29" s="38"/>
      <c r="L29" s="39" t="s">
        <v>13</v>
      </c>
      <c r="M29" s="38"/>
      <c r="N29" s="38"/>
      <c r="Y29" s="40"/>
      <c r="Z29" s="40"/>
      <c r="AA29" s="40"/>
      <c r="AB29" s="40"/>
      <c r="AC29" s="41"/>
      <c r="AD29" s="41"/>
      <c r="AE29" s="63"/>
      <c r="AF29" s="63"/>
      <c r="AG29" s="63"/>
      <c r="AH29" s="42"/>
      <c r="AI29" s="69" t="s">
        <v>27</v>
      </c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42"/>
      <c r="AU29" s="63" t="s">
        <v>28</v>
      </c>
      <c r="AV29" s="63"/>
      <c r="AW29" s="63"/>
      <c r="AX29" s="63"/>
      <c r="AY29" s="63"/>
      <c r="AZ29" s="63"/>
      <c r="BA29" s="42"/>
      <c r="BB29" s="42"/>
      <c r="BC29" s="42"/>
      <c r="BD29" s="42"/>
      <c r="BE29" s="63" t="s">
        <v>29</v>
      </c>
      <c r="BF29" s="63"/>
      <c r="BG29" s="63"/>
      <c r="BH29" s="63"/>
      <c r="BI29" s="63"/>
      <c r="BJ29" s="63"/>
      <c r="BK29" s="63"/>
      <c r="BL29" s="63"/>
      <c r="BM29" s="63"/>
      <c r="BN29" s="63"/>
      <c r="BQ29" s="63" t="s">
        <v>30</v>
      </c>
      <c r="BR29" s="63"/>
      <c r="BS29" s="63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3"/>
      <c r="CR29" s="42"/>
      <c r="CS29" s="42"/>
      <c r="CU29" s="42"/>
      <c r="CV29" s="42"/>
      <c r="CW29" s="42"/>
      <c r="CX29" s="42"/>
      <c r="CY29" s="42"/>
      <c r="CZ29" s="42"/>
      <c r="DA29" s="42"/>
      <c r="DB29" s="42"/>
      <c r="DC29" s="44"/>
      <c r="DD29" s="44"/>
      <c r="DE29" s="42"/>
      <c r="DF29" s="42"/>
      <c r="DG29" s="42"/>
      <c r="DV29" s="45"/>
    </row>
    <row r="30" spans="1:126" s="32" customFormat="1" ht="27.75" customHeight="1" x14ac:dyDescent="0.25">
      <c r="A30" s="61" t="s">
        <v>31</v>
      </c>
      <c r="B30" s="61"/>
      <c r="C30" s="36"/>
      <c r="D30" s="36"/>
      <c r="E30" s="46" t="s">
        <v>11</v>
      </c>
      <c r="F30" s="1"/>
      <c r="G30" s="40"/>
      <c r="H30" s="62" t="s">
        <v>32</v>
      </c>
      <c r="I30" s="62"/>
      <c r="J30" s="62"/>
      <c r="K30" s="40"/>
      <c r="L30" s="39" t="s">
        <v>13</v>
      </c>
      <c r="M30" s="40"/>
      <c r="N30" s="40"/>
      <c r="Y30" s="40"/>
      <c r="Z30" s="40"/>
      <c r="AA30" s="40"/>
      <c r="AB30" s="40"/>
      <c r="AC30" s="40"/>
      <c r="AD30" s="40"/>
      <c r="AE30" s="40"/>
      <c r="AF30" s="40"/>
      <c r="AH30" s="47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0"/>
      <c r="BN30" s="40"/>
      <c r="BO30" s="41"/>
      <c r="BP30" s="41"/>
      <c r="BT30" s="42"/>
      <c r="BU30" s="42"/>
      <c r="BV30" s="42"/>
      <c r="BW30" s="42"/>
      <c r="BX30" s="42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8"/>
      <c r="CN30" s="40"/>
      <c r="CO30" s="40"/>
      <c r="CQ30" s="40"/>
      <c r="CR30" s="40"/>
      <c r="DB30" s="49"/>
      <c r="DC30" s="47"/>
      <c r="DD30" s="47"/>
      <c r="DE30" s="47"/>
      <c r="DF30" s="47"/>
      <c r="DG30" s="47"/>
    </row>
    <row r="31" spans="1:126" s="32" customFormat="1" ht="27.75" customHeight="1" x14ac:dyDescent="0.25">
      <c r="A31" s="61" t="s">
        <v>33</v>
      </c>
      <c r="B31" s="61"/>
      <c r="C31" s="36"/>
      <c r="D31" s="36"/>
      <c r="E31" s="50" t="s">
        <v>18</v>
      </c>
      <c r="F31" s="1"/>
      <c r="G31" s="40"/>
      <c r="H31" s="62" t="s">
        <v>34</v>
      </c>
      <c r="I31" s="62"/>
      <c r="J31" s="62"/>
      <c r="K31" s="40"/>
      <c r="L31" s="39" t="s">
        <v>15</v>
      </c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BM31" s="40"/>
      <c r="BN31" s="40"/>
      <c r="BO31" s="40"/>
      <c r="BP31" s="40"/>
      <c r="BQ31" s="40"/>
      <c r="BR31" s="40"/>
      <c r="BT31" s="47"/>
      <c r="BU31" s="47"/>
      <c r="BV31" s="47"/>
      <c r="BW31" s="47"/>
      <c r="BX31" s="47"/>
      <c r="CM31" s="40"/>
      <c r="CN31" s="40"/>
      <c r="CO31" s="40"/>
      <c r="CQ31" s="40"/>
      <c r="CR31" s="40"/>
      <c r="DB31" s="49"/>
    </row>
    <row r="32" spans="1:126" s="32" customFormat="1" ht="27.75" customHeight="1" x14ac:dyDescent="0.3">
      <c r="A32" s="61" t="s">
        <v>35</v>
      </c>
      <c r="B32" s="61"/>
      <c r="C32" s="51"/>
      <c r="D32" s="51"/>
      <c r="E32" s="52" t="s">
        <v>12</v>
      </c>
      <c r="F32" s="1"/>
      <c r="G32" s="40"/>
      <c r="H32" s="64" t="s">
        <v>36</v>
      </c>
      <c r="I32" s="64"/>
      <c r="J32" s="64"/>
      <c r="K32" s="38"/>
      <c r="L32" s="53" t="s">
        <v>16</v>
      </c>
      <c r="M32" s="38"/>
      <c r="N32" s="38"/>
      <c r="O32" s="38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F32" s="40"/>
      <c r="BM32" s="40"/>
      <c r="BN32" s="40"/>
      <c r="BO32" s="40"/>
      <c r="BP32" s="40"/>
      <c r="BQ32" s="40"/>
      <c r="BR32" s="40"/>
      <c r="CM32" s="40"/>
      <c r="CN32" s="40"/>
      <c r="CO32" s="40"/>
      <c r="CQ32" s="40"/>
      <c r="CR32" s="40"/>
      <c r="DB32" s="49"/>
    </row>
    <row r="33" spans="1:106" s="32" customFormat="1" ht="27.75" customHeight="1" x14ac:dyDescent="0.3">
      <c r="A33" s="61"/>
      <c r="B33" s="61"/>
      <c r="C33" s="54"/>
      <c r="D33" s="54"/>
      <c r="E33" s="55"/>
      <c r="F33" s="56"/>
      <c r="G33" s="62" t="s">
        <v>37</v>
      </c>
      <c r="H33" s="62"/>
      <c r="I33" s="62"/>
      <c r="J33" s="62"/>
      <c r="K33" s="40"/>
      <c r="L33" s="53" t="s">
        <v>17</v>
      </c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R33" s="40"/>
      <c r="CM33" s="40"/>
      <c r="CN33" s="40"/>
      <c r="CO33" s="40"/>
      <c r="CQ33" s="40"/>
      <c r="CR33" s="40"/>
      <c r="DB33" s="49"/>
    </row>
    <row r="34" spans="1:106" ht="33" customHeight="1" x14ac:dyDescent="0.25">
      <c r="F34" s="62" t="s">
        <v>38</v>
      </c>
      <c r="G34" s="62"/>
      <c r="H34" s="62"/>
      <c r="I34" s="62"/>
      <c r="J34" s="62"/>
      <c r="K34" s="40"/>
      <c r="L34" s="53" t="s">
        <v>14</v>
      </c>
    </row>
  </sheetData>
  <mergeCells count="89">
    <mergeCell ref="A28:B28"/>
    <mergeCell ref="A6:A7"/>
    <mergeCell ref="B6:B7"/>
    <mergeCell ref="C6:D6"/>
    <mergeCell ref="E6:F6"/>
    <mergeCell ref="C7:D7"/>
    <mergeCell ref="E7:F7"/>
    <mergeCell ref="G6:H6"/>
    <mergeCell ref="S6:T6"/>
    <mergeCell ref="B1:AV1"/>
    <mergeCell ref="P3:W3"/>
    <mergeCell ref="X3:AB3"/>
    <mergeCell ref="C4:H4"/>
    <mergeCell ref="J4:R5"/>
    <mergeCell ref="I6:J6"/>
    <mergeCell ref="K6:L6"/>
    <mergeCell ref="M6:N6"/>
    <mergeCell ref="O6:P6"/>
    <mergeCell ref="Q6:R6"/>
    <mergeCell ref="AQ6:AR6"/>
    <mergeCell ref="U6:V6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O6:AP6"/>
    <mergeCell ref="BW6:BX6"/>
    <mergeCell ref="AS6:AT6"/>
    <mergeCell ref="AU6:AV6"/>
    <mergeCell ref="AW6:AX6"/>
    <mergeCell ref="AY6:AZ6"/>
    <mergeCell ref="BA6:BB6"/>
    <mergeCell ref="BC6:BD6"/>
    <mergeCell ref="BE6:BF6"/>
    <mergeCell ref="BG6:BH6"/>
    <mergeCell ref="BI6:BJ6"/>
    <mergeCell ref="BK6:BL6"/>
    <mergeCell ref="BM6:BV6"/>
    <mergeCell ref="G7:H7"/>
    <mergeCell ref="I7:J7"/>
    <mergeCell ref="K7:L7"/>
    <mergeCell ref="AO7:AP7"/>
    <mergeCell ref="AQ7:AR7"/>
    <mergeCell ref="M7:N7"/>
    <mergeCell ref="O7:P7"/>
    <mergeCell ref="Q7:R7"/>
    <mergeCell ref="S7:T7"/>
    <mergeCell ref="U7:V7"/>
    <mergeCell ref="W7:X7"/>
    <mergeCell ref="AS7:AT7"/>
    <mergeCell ref="AU7:AV7"/>
    <mergeCell ref="Y7:Z7"/>
    <mergeCell ref="AE7:AF7"/>
    <mergeCell ref="AG7:AH7"/>
    <mergeCell ref="AI7:AJ7"/>
    <mergeCell ref="AK7:AL7"/>
    <mergeCell ref="AM7:AN7"/>
    <mergeCell ref="BK7:BL7"/>
    <mergeCell ref="A27:BH27"/>
    <mergeCell ref="H29:J29"/>
    <mergeCell ref="AE29:AG29"/>
    <mergeCell ref="AI29:AS29"/>
    <mergeCell ref="AU29:AZ29"/>
    <mergeCell ref="BE29:BN29"/>
    <mergeCell ref="AY7:AZ7"/>
    <mergeCell ref="BA7:BB7"/>
    <mergeCell ref="BC7:BD7"/>
    <mergeCell ref="BE7:BF7"/>
    <mergeCell ref="BG7:BH7"/>
    <mergeCell ref="BI7:BJ7"/>
    <mergeCell ref="AW7:AX7"/>
    <mergeCell ref="AA7:AB7"/>
    <mergeCell ref="AC7:AD7"/>
    <mergeCell ref="A33:B33"/>
    <mergeCell ref="G33:J33"/>
    <mergeCell ref="F34:J34"/>
    <mergeCell ref="BQ29:BS29"/>
    <mergeCell ref="A30:B30"/>
    <mergeCell ref="H30:J30"/>
    <mergeCell ref="A31:B31"/>
    <mergeCell ref="H31:J31"/>
    <mergeCell ref="A32:B32"/>
    <mergeCell ref="H32:J32"/>
    <mergeCell ref="A29:B29"/>
  </mergeCells>
  <conditionalFormatting sqref="C6:BL7">
    <cfRule type="expression" dxfId="7" priority="77">
      <formula>$C$7="Sat"</formula>
    </cfRule>
  </conditionalFormatting>
  <conditionalFormatting sqref="BF13:BF26">
    <cfRule type="expression" dxfId="6" priority="7">
      <formula>$C$6="Sat"</formula>
    </cfRule>
  </conditionalFormatting>
  <conditionalFormatting sqref="BE8:BF12 BE13:BE26">
    <cfRule type="expression" dxfId="5" priority="6">
      <formula>$C$6="Sat"</formula>
    </cfRule>
  </conditionalFormatting>
  <conditionalFormatting sqref="AO8:AP26">
    <cfRule type="expression" dxfId="4" priority="5">
      <formula>$C$6="Sat"</formula>
    </cfRule>
  </conditionalFormatting>
  <conditionalFormatting sqref="AQ8:AR26">
    <cfRule type="expression" dxfId="3" priority="4">
      <formula>$C$6="Sat"</formula>
    </cfRule>
  </conditionalFormatting>
  <conditionalFormatting sqref="AC8:AD26">
    <cfRule type="expression" dxfId="2" priority="3">
      <formula>$C$6="Sat"</formula>
    </cfRule>
  </conditionalFormatting>
  <conditionalFormatting sqref="M8:N26">
    <cfRule type="expression" dxfId="1" priority="2">
      <formula>$C$6="Sat"</formula>
    </cfRule>
  </conditionalFormatting>
  <conditionalFormatting sqref="O8:P26">
    <cfRule type="expression" dxfId="0" priority="1">
      <formula>$C$6="Sat"</formula>
    </cfRule>
  </conditionalFormatting>
  <printOptions horizontalCentered="1" verticalCentered="1"/>
  <pageMargins left="0.15748031496062992" right="0.15748031496062992" top="0.15748031496062992" bottom="0.15748031496062992" header="0.27" footer="0.31496062992125984"/>
  <pageSetup paperSize="9" scale="50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04.2024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2024-04-22T01:56:04Z</dcterms:created>
  <dcterms:modified xsi:type="dcterms:W3CDTF">2024-09-25T02:09:09Z</dcterms:modified>
</cp:coreProperties>
</file>