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.dl\Desktop\New folder\"/>
    </mc:Choice>
  </mc:AlternateContent>
  <xr:revisionPtr revIDLastSave="0" documentId="13_ncr:1_{80D038DE-B977-41C8-B6B4-449369472A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9.2024" sheetId="20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9" i="20" l="1"/>
  <c r="BM8" i="20"/>
  <c r="BO13" i="20"/>
  <c r="BO9" i="20"/>
  <c r="BO10" i="20"/>
  <c r="BO11" i="20"/>
  <c r="BO12" i="20"/>
  <c r="BO14" i="20"/>
  <c r="BO15" i="20"/>
  <c r="BO8" i="20"/>
  <c r="BN9" i="20"/>
  <c r="BX9" i="20" s="1"/>
  <c r="BN10" i="20"/>
  <c r="BN11" i="20"/>
  <c r="BX11" i="20" s="1"/>
  <c r="BN12" i="20"/>
  <c r="BN13" i="20"/>
  <c r="BX13" i="20" s="1"/>
  <c r="BN14" i="20"/>
  <c r="BX14" i="20" s="1"/>
  <c r="BN15" i="20"/>
  <c r="BX15" i="20" s="1"/>
  <c r="BN8" i="20"/>
  <c r="BX8" i="20" s="1"/>
  <c r="BW16" i="20"/>
  <c r="BU15" i="20"/>
  <c r="BT15" i="20"/>
  <c r="BS15" i="20"/>
  <c r="BR15" i="20"/>
  <c r="BQ15" i="20"/>
  <c r="BP15" i="20"/>
  <c r="BM15" i="20"/>
  <c r="BU14" i="20"/>
  <c r="BT14" i="20"/>
  <c r="BS14" i="20"/>
  <c r="BR14" i="20"/>
  <c r="BQ14" i="20"/>
  <c r="BP14" i="20"/>
  <c r="BM14" i="20"/>
  <c r="BU13" i="20"/>
  <c r="BT13" i="20"/>
  <c r="BS13" i="20"/>
  <c r="BR13" i="20"/>
  <c r="BQ13" i="20"/>
  <c r="BP13" i="20"/>
  <c r="BM13" i="20"/>
  <c r="A9" i="20"/>
  <c r="A10" i="20"/>
  <c r="A11" i="20"/>
  <c r="A12" i="20"/>
  <c r="A13" i="20"/>
  <c r="A14" i="20"/>
  <c r="A15" i="20"/>
  <c r="BM10" i="20"/>
  <c r="BM11" i="20"/>
  <c r="BM12" i="20"/>
  <c r="BU12" i="20"/>
  <c r="BT12" i="20"/>
  <c r="BS12" i="20"/>
  <c r="BR12" i="20"/>
  <c r="BQ12" i="20"/>
  <c r="BP12" i="20"/>
  <c r="BU11" i="20"/>
  <c r="BT11" i="20"/>
  <c r="BS11" i="20"/>
  <c r="BR11" i="20"/>
  <c r="BQ11" i="20"/>
  <c r="BP11" i="20"/>
  <c r="BU10" i="20"/>
  <c r="BT10" i="20"/>
  <c r="BS10" i="20"/>
  <c r="BR10" i="20"/>
  <c r="BQ10" i="20"/>
  <c r="BP10" i="20"/>
  <c r="BU9" i="20"/>
  <c r="BT9" i="20"/>
  <c r="BS9" i="20"/>
  <c r="BR9" i="20"/>
  <c r="BQ9" i="20"/>
  <c r="BP9" i="20"/>
  <c r="BU8" i="20"/>
  <c r="BT8" i="20"/>
  <c r="BS8" i="20"/>
  <c r="BR8" i="20"/>
  <c r="BQ8" i="20"/>
  <c r="BP8" i="20"/>
  <c r="A8" i="20"/>
  <c r="C7" i="20"/>
  <c r="E7" i="20" s="1"/>
  <c r="G7" i="20" s="1"/>
  <c r="I7" i="20" s="1"/>
  <c r="K7" i="20" s="1"/>
  <c r="M7" i="20" s="1"/>
  <c r="O7" i="20" s="1"/>
  <c r="Q7" i="20" s="1"/>
  <c r="S7" i="20" s="1"/>
  <c r="U7" i="20" s="1"/>
  <c r="W7" i="20" s="1"/>
  <c r="Y7" i="20" s="1"/>
  <c r="AA7" i="20" s="1"/>
  <c r="AC7" i="20" s="1"/>
  <c r="AE7" i="20" s="1"/>
  <c r="AG7" i="20" s="1"/>
  <c r="AI7" i="20" s="1"/>
  <c r="AK7" i="20" s="1"/>
  <c r="AM7" i="20" s="1"/>
  <c r="AO7" i="20" s="1"/>
  <c r="AQ7" i="20" s="1"/>
  <c r="AS7" i="20" s="1"/>
  <c r="AU7" i="20" s="1"/>
  <c r="AW7" i="20" s="1"/>
  <c r="AY7" i="20" s="1"/>
  <c r="BA7" i="20" s="1"/>
  <c r="BC7" i="20" s="1"/>
  <c r="BE7" i="20" s="1"/>
  <c r="BG7" i="20" s="1"/>
  <c r="BI7" i="20" s="1"/>
  <c r="BK7" i="20" s="1"/>
  <c r="C6" i="20"/>
  <c r="E6" i="20" s="1"/>
  <c r="G6" i="20" s="1"/>
  <c r="I6" i="20" s="1"/>
  <c r="K6" i="20" s="1"/>
  <c r="M6" i="20" s="1"/>
  <c r="O6" i="20" s="1"/>
  <c r="Q6" i="20" s="1"/>
  <c r="S6" i="20" s="1"/>
  <c r="U6" i="20" s="1"/>
  <c r="W6" i="20" s="1"/>
  <c r="Y6" i="20" s="1"/>
  <c r="AA6" i="20" s="1"/>
  <c r="AC6" i="20" s="1"/>
  <c r="AE6" i="20" s="1"/>
  <c r="AG6" i="20" s="1"/>
  <c r="AI6" i="20" s="1"/>
  <c r="AK6" i="20" s="1"/>
  <c r="AM6" i="20" s="1"/>
  <c r="AO6" i="20" s="1"/>
  <c r="AQ6" i="20" s="1"/>
  <c r="AS6" i="20" s="1"/>
  <c r="AU6" i="20" s="1"/>
  <c r="AW6" i="20" s="1"/>
  <c r="AY6" i="20" s="1"/>
  <c r="BA6" i="20" s="1"/>
  <c r="BC6" i="20" s="1"/>
  <c r="BE6" i="20" s="1"/>
  <c r="BG6" i="20" s="1"/>
  <c r="BI6" i="20" s="1"/>
  <c r="BK6" i="20" s="1"/>
  <c r="BV10" i="20" l="1"/>
  <c r="X3" i="20"/>
  <c r="BQ16" i="20"/>
  <c r="BR16" i="20"/>
  <c r="BV11" i="20"/>
  <c r="BX10" i="20"/>
  <c r="BU16" i="20"/>
  <c r="BV13" i="20"/>
  <c r="BV8" i="20"/>
  <c r="BV9" i="20"/>
  <c r="BO16" i="20"/>
  <c r="BV15" i="20"/>
  <c r="BV14" i="20"/>
  <c r="BP16" i="20"/>
  <c r="BS16" i="20"/>
  <c r="BT16" i="20"/>
  <c r="BX12" i="20"/>
  <c r="BN16" i="20"/>
  <c r="BV12" i="20"/>
  <c r="BM16" i="20"/>
  <c r="BM3" i="20"/>
  <c r="BX16" i="20" l="1"/>
  <c r="BV1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AH</author>
    <author>WELLCOM</author>
  </authors>
  <commentList>
    <comment ref="A6" authorId="0" shapeId="0" xr:uid="{37996FCB-ACF2-4560-BBF8-54D5DD7A1484}">
      <text>
        <r>
          <rPr>
            <b/>
            <sz val="9"/>
            <color indexed="81"/>
            <rFont val="Tahoma"/>
            <family val="2"/>
          </rPr>
          <t xml:space="preserve">Có công thức số thự tự tự chạy nha
</t>
        </r>
      </text>
    </comment>
    <comment ref="BM7" authorId="1" shapeId="0" xr:uid="{B690D428-9A75-45C2-B12D-DA1C00A56A1C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7" authorId="1" shapeId="0" xr:uid="{81DD34DB-33F6-4878-9281-A860B4448F1E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7" authorId="2" shapeId="0" xr:uid="{DE355ADC-FC7E-4CA0-A5E7-EC174D1E9418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7" authorId="2" shapeId="0" xr:uid="{511BBB8B-532F-464C-BEA5-141521571E0E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7" authorId="2" shapeId="0" xr:uid="{846EF483-649D-40CF-8F4B-C6E62E2802A5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7" authorId="2" shapeId="0" xr:uid="{80996EC5-0AA3-463F-9E55-532B8B891EBF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7" authorId="2" shapeId="0" xr:uid="{D250FAF7-75D9-4505-95D4-E62254460EAD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7" authorId="2" shapeId="0" xr:uid="{50922232-E4FC-48F9-BEB3-C011F4F5DB41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7" authorId="1" shapeId="0" xr:uid="{75C844C3-6A35-475F-AF5E-0DC4955C155D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sharedStrings.xml><?xml version="1.0" encoding="utf-8"?>
<sst xmlns="http://schemas.openxmlformats.org/spreadsheetml/2006/main" count="456" uniqueCount="47">
  <si>
    <t>BẢNG CHẤM CÔNG KIÊM GIẤY ĐỀ NGHỊ THANH TOÁN</t>
  </si>
  <si>
    <t>Tháng/năm</t>
  </si>
  <si>
    <t>Hiệu lực từ ngày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</si>
  <si>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</si>
  <si>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t>Bộ phận:</t>
  </si>
  <si>
    <t>STT</t>
  </si>
  <si>
    <t>Tên nhân viên</t>
  </si>
  <si>
    <t>Ngày công tính lương</t>
  </si>
  <si>
    <t>Phép năm</t>
  </si>
  <si>
    <t>X</t>
  </si>
  <si>
    <t>P</t>
  </si>
  <si>
    <t>NL</t>
  </si>
  <si>
    <t>O</t>
  </si>
  <si>
    <t>Pr</t>
  </si>
  <si>
    <t>TS</t>
  </si>
  <si>
    <t>T</t>
  </si>
  <si>
    <t>NX</t>
  </si>
  <si>
    <t>KL</t>
  </si>
  <si>
    <t>Tổng</t>
  </si>
  <si>
    <t>Đầu tháng</t>
  </si>
  <si>
    <t>Cuối kỳ còn dư</t>
  </si>
  <si>
    <t>Hoàng Mai Anh</t>
  </si>
  <si>
    <t>Trần Ngọc Quỳnh Mai</t>
  </si>
  <si>
    <t>Ngô Nguyễn Thu Hiền</t>
  </si>
  <si>
    <t>Lê Khánh Vân</t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</si>
  <si>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</si>
  <si>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Ngày đi làm:</t>
  </si>
  <si>
    <t>Ốm:</t>
  </si>
  <si>
    <t>Nghỉ phép năm:</t>
  </si>
  <si>
    <t>Con ốm:</t>
  </si>
  <si>
    <t>Người lập</t>
  </si>
  <si>
    <t>Nghỉ không lương:</t>
  </si>
  <si>
    <t xml:space="preserve">Thai sản: </t>
  </si>
  <si>
    <t>Nghỉ lễ:</t>
  </si>
  <si>
    <t>Tai nạn:</t>
  </si>
  <si>
    <t>Nghỉ xưởng:</t>
  </si>
  <si>
    <t>Nghỉ việc riêng có hưởng lương</t>
  </si>
  <si>
    <t>Ngày công chuẩn</t>
  </si>
  <si>
    <t>Tổng cộng</t>
  </si>
  <si>
    <t>P. HR&amp;GA</t>
  </si>
  <si>
    <t>Trần Hoài Như Ý</t>
  </si>
  <si>
    <t>Đông Hòa, ngày   tháng   năm 20..</t>
  </si>
  <si>
    <t>Phạm Kim Hân</t>
  </si>
  <si>
    <t>Phạm Thị Diệu Trâm</t>
  </si>
  <si>
    <t>Ban Tổng Giám đốc</t>
  </si>
  <si>
    <t>Trưởng bộ phận</t>
  </si>
  <si>
    <t>Phạm Thị Thanh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</si>
</sst>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m\ dd\,\ yyyy"/>
    <numFmt numFmtId="165" formatCode="ddd"/>
    <numFmt numFmtId="166" formatCode="dd/mm"/>
    <numFmt numFmtId="167" formatCode="0.0"/>
    <numFmt numFmtId="168" formatCode="mm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sz val="8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6" fillId="0" borderId="0" xfId="0" applyFont="1"/>
    <xf numFmtId="0" fontId="7" fillId="4" borderId="0" xfId="3" applyFont="1" applyFill="1" applyAlignment="1">
      <alignment vertical="center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 vertical="center"/>
    </xf>
    <xf numFmtId="0" fontId="6" fillId="11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2" applyFont="1" applyFill="1" applyAlignment="1" applyProtection="1">
      <alignment horizontal="left"/>
    </xf>
    <xf numFmtId="0" fontId="13" fillId="0" borderId="0" xfId="2" applyFont="1" applyFill="1" applyAlignment="1" applyProtection="1">
      <alignment horizontal="center"/>
    </xf>
    <xf numFmtId="0" fontId="12" fillId="0" borderId="0" xfId="2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167" fontId="6" fillId="0" borderId="1" xfId="0" applyNumberFormat="1" applyFont="1" applyBorder="1"/>
    <xf numFmtId="0" fontId="20" fillId="0" borderId="0" xfId="0" applyFont="1" applyAlignment="1">
      <alignment horizontal="center"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3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3" quotePrefix="1" applyFont="1" applyAlignment="1">
      <alignment vertical="center" wrapText="1"/>
    </xf>
    <xf numFmtId="0" fontId="26" fillId="0" borderId="0" xfId="3" quotePrefix="1" applyFont="1" applyAlignment="1">
      <alignment vertical="center" wrapText="1"/>
    </xf>
    <xf numFmtId="0" fontId="26" fillId="0" borderId="0" xfId="3" applyFont="1" applyAlignment="1">
      <alignment vertical="center" wrapText="1"/>
    </xf>
    <xf numFmtId="0" fontId="26" fillId="0" borderId="0" xfId="3" applyFont="1" applyAlignment="1">
      <alignment horizontal="center" vertical="center" wrapText="1"/>
    </xf>
    <xf numFmtId="0" fontId="26" fillId="0" borderId="0" xfId="3" applyFont="1" applyAlignment="1">
      <alignment vertical="center"/>
    </xf>
    <xf numFmtId="9" fontId="22" fillId="0" borderId="0" xfId="4" applyFont="1" applyAlignment="1" applyProtection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2" fillId="0" borderId="0" xfId="3" applyFont="1" applyAlignment="1">
      <alignment vertical="center" wrapText="1"/>
    </xf>
    <xf numFmtId="0" fontId="25" fillId="0" borderId="0" xfId="3" quotePrefix="1" applyFont="1" applyAlignment="1">
      <alignment vertical="center"/>
    </xf>
    <xf numFmtId="0" fontId="27" fillId="0" borderId="0" xfId="3" applyFont="1" applyAlignment="1">
      <alignment vertical="center"/>
    </xf>
    <xf numFmtId="0" fontId="10" fillId="9" borderId="1" xfId="3" applyFont="1" applyFill="1" applyBorder="1" applyAlignment="1">
      <alignment horizontal="center" vertical="center" wrapText="1"/>
    </xf>
    <xf numFmtId="0" fontId="22" fillId="0" borderId="0" xfId="0" applyFont="1"/>
    <xf numFmtId="0" fontId="10" fillId="8" borderId="1" xfId="0" applyFont="1" applyFill="1" applyBorder="1" applyAlignment="1">
      <alignment horizontal="center" vertical="center" wrapText="1"/>
    </xf>
    <xf numFmtId="0" fontId="10" fillId="0" borderId="1" xfId="3" quotePrefix="1" applyFont="1" applyBorder="1" applyAlignment="1">
      <alignment horizontal="center" vertical="center" wrapText="1"/>
    </xf>
    <xf numFmtId="0" fontId="10" fillId="0" borderId="0" xfId="3" applyFont="1" applyAlignment="1">
      <alignment vertical="center"/>
    </xf>
    <xf numFmtId="0" fontId="15" fillId="0" borderId="1" xfId="3" applyFont="1" applyBorder="1" applyAlignment="1" applyProtection="1">
      <alignment horizontal="center" vertical="center" wrapText="1"/>
      <protection locked="0" hidden="1"/>
    </xf>
    <xf numFmtId="0" fontId="16" fillId="7" borderId="1" xfId="3" applyFont="1" applyFill="1" applyBorder="1" applyAlignment="1" applyProtection="1">
      <alignment horizontal="center" vertical="center"/>
      <protection locked="0" hidden="1"/>
    </xf>
    <xf numFmtId="0" fontId="16" fillId="8" borderId="1" xfId="3" applyFont="1" applyFill="1" applyBorder="1" applyAlignment="1" applyProtection="1">
      <alignment horizontal="center" vertical="center"/>
      <protection locked="0" hidden="1"/>
    </xf>
    <xf numFmtId="0" fontId="16" fillId="0" borderId="1" xfId="3" applyFont="1" applyBorder="1" applyAlignment="1" applyProtection="1">
      <alignment horizontal="center" vertical="center"/>
      <protection locked="0" hidden="1"/>
    </xf>
    <xf numFmtId="0" fontId="16" fillId="9" borderId="1" xfId="3" applyFont="1" applyFill="1" applyBorder="1" applyAlignment="1" applyProtection="1">
      <alignment horizontal="center" vertical="center" wrapText="1"/>
      <protection locked="0" hidden="1"/>
    </xf>
    <xf numFmtId="0" fontId="17" fillId="4" borderId="1" xfId="3" applyFont="1" applyFill="1" applyBorder="1" applyAlignment="1" applyProtection="1">
      <alignment horizontal="center" vertical="center" wrapText="1"/>
      <protection locked="0" hidden="1"/>
    </xf>
    <xf numFmtId="167" fontId="6" fillId="0" borderId="1" xfId="0" applyNumberFormat="1" applyFont="1" applyBorder="1" applyProtection="1">
      <protection hidden="1"/>
    </xf>
    <xf numFmtId="0" fontId="7" fillId="4" borderId="0" xfId="3" applyFont="1" applyFill="1" applyAlignment="1">
      <alignment horizontal="center" vertical="center"/>
    </xf>
    <xf numFmtId="168" fontId="29" fillId="4" borderId="0" xfId="3" applyNumberFormat="1" applyFont="1" applyFill="1" applyAlignment="1">
      <alignment vertical="center"/>
    </xf>
    <xf numFmtId="167" fontId="6" fillId="12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9" fontId="30" fillId="4" borderId="1" xfId="3" applyNumberFormat="1" applyFont="1" applyFill="1" applyBorder="1" applyAlignment="1">
      <alignment vertical="center" wrapText="1"/>
    </xf>
    <xf numFmtId="49" fontId="30" fillId="4" borderId="1" xfId="3" applyNumberFormat="1" applyFont="1" applyFill="1" applyBorder="1" applyAlignment="1">
      <alignment vertical="center"/>
    </xf>
    <xf numFmtId="0" fontId="28" fillId="0" borderId="1" xfId="3" applyFont="1" applyBorder="1" applyAlignment="1">
      <alignment horizontal="center" vertical="center"/>
    </xf>
    <xf numFmtId="0" fontId="28" fillId="13" borderId="1" xfId="3" applyFont="1" applyFill="1" applyBorder="1" applyAlignment="1">
      <alignment horizontal="center" vertical="center"/>
    </xf>
    <xf numFmtId="167" fontId="8" fillId="0" borderId="0" xfId="0" applyNumberFormat="1" applyFont="1"/>
    <xf numFmtId="0" fontId="8" fillId="0" borderId="0" xfId="0" applyFont="1"/>
    <xf numFmtId="0" fontId="25" fillId="0" borderId="0" xfId="0" applyFont="1" applyAlignment="1">
      <alignment horizontal="right" vertical="center"/>
    </xf>
    <xf numFmtId="168" fontId="29" fillId="4" borderId="0" xfId="3" applyNumberFormat="1" applyFont="1" applyFill="1" applyAlignment="1">
      <alignment horizontal="center" vertical="center" wrapText="1"/>
    </xf>
    <xf numFmtId="168" fontId="29" fillId="4" borderId="0" xfId="3" applyNumberFormat="1" applyFont="1" applyFill="1" applyAlignment="1">
      <alignment horizontal="center" vertical="center"/>
    </xf>
    <xf numFmtId="165" fontId="6" fillId="10" borderId="6" xfId="0" applyNumberFormat="1" applyFont="1" applyFill="1" applyBorder="1" applyAlignment="1" applyProtection="1">
      <alignment horizontal="center" vertical="center"/>
      <protection locked="0" hidden="1"/>
    </xf>
    <xf numFmtId="165" fontId="6" fillId="10" borderId="7" xfId="0" applyNumberFormat="1" applyFont="1" applyFill="1" applyBorder="1" applyAlignment="1" applyProtection="1">
      <alignment horizontal="center" vertical="center"/>
      <protection locked="0" hidden="1"/>
    </xf>
    <xf numFmtId="166" fontId="6" fillId="10" borderId="6" xfId="0" applyNumberFormat="1" applyFont="1" applyFill="1" applyBorder="1" applyAlignment="1" applyProtection="1">
      <alignment horizontal="center" vertical="center"/>
      <protection locked="0" hidden="1"/>
    </xf>
    <xf numFmtId="166" fontId="6" fillId="10" borderId="7" xfId="0" applyNumberFormat="1" applyFont="1" applyFill="1" applyBorder="1" applyAlignment="1" applyProtection="1">
      <alignment horizontal="center" vertical="center"/>
      <protection locked="0" hidden="1"/>
    </xf>
    <xf numFmtId="0" fontId="26" fillId="0" borderId="0" xfId="3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6" fillId="0" borderId="0" xfId="3" quotePrefix="1" applyFont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20" fontId="14" fillId="10" borderId="4" xfId="1" applyNumberFormat="1" applyFont="1" applyFill="1" applyBorder="1" applyAlignment="1" applyProtection="1">
      <alignment horizontal="center" vertical="center"/>
    </xf>
    <xf numFmtId="20" fontId="14" fillId="10" borderId="5" xfId="1" applyNumberFormat="1" applyFont="1" applyFill="1" applyBorder="1" applyAlignment="1" applyProtection="1">
      <alignment horizontal="center" vertical="center"/>
    </xf>
    <xf numFmtId="0" fontId="25" fillId="0" borderId="0" xfId="3" applyFont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  <protection locked="0" hidden="1"/>
    </xf>
    <xf numFmtId="0" fontId="7" fillId="4" borderId="0" xfId="3" applyFont="1" applyFill="1" applyAlignment="1">
      <alignment horizontal="center" vertical="center"/>
    </xf>
    <xf numFmtId="164" fontId="8" fillId="11" borderId="0" xfId="0" applyNumberFormat="1" applyFont="1" applyFill="1" applyAlignment="1">
      <alignment horizontal="center" vertical="center"/>
    </xf>
    <xf numFmtId="164" fontId="8" fillId="11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25" fillId="0" borderId="0" xfId="3" quotePrefix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5" fillId="0" borderId="8" xfId="3" applyFont="1" applyBorder="1" applyAlignment="1">
      <alignment horizontal="center" vertical="center"/>
    </xf>
    <xf numFmtId="0" fontId="26" fillId="0" borderId="0" xfId="3" quotePrefix="1" applyFont="1" applyAlignment="1">
      <alignment horizontal="center" vertical="center"/>
    </xf>
    <xf numFmtId="0" fontId="26" fillId="0" borderId="0" xfId="3" applyFont="1" applyAlignment="1">
      <alignment horizontal="center" vertical="center"/>
    </xf>
  </cellXfs>
  <cellStyles count="5">
    <cellStyle name="20% - Accent1" xfId="1" builtinId="30"/>
    <cellStyle name="40% - Accent1" xfId="2" builtinId="31"/>
    <cellStyle name="Normal" xfId="0" builtinId="0"/>
    <cellStyle name="Normal 2" xfId="3" xr:uid="{00000000-0005-0000-0000-000003000000}"/>
    <cellStyle name="Percent 2" xfId="4" xr:uid="{00000000-0005-0000-0000-000004000000}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297179</xdr:colOff>
      <xdr:row>0</xdr:row>
      <xdr:rowOff>91440</xdr:rowOff>
    </xdr:from>
    <xdr:to>
      <xdr:col>1</xdr:col>
      <xdr:colOff>1358550</xdr:colOff>
      <xdr:row>2</xdr:row>
      <xdr:rowOff>45720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2CF8C39F-3564-4CE4-A8BF-86300618D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79" y="91440"/>
          <a:ext cx="1432846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4056-0C73-4F98-8597-42835383BF78}">
  <dimension ref="A1:DI23"/>
  <sheetViews>
    <sheetView showGridLines="0" tabSelected="1" zoomScaleNormal="100" zoomScaleSheetLayoutView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B13" sqref="AB13"/>
    </sheetView>
  </sheetViews>
  <sheetFormatPr defaultColWidth="8.7109375" defaultRowHeight="14.25" x14ac:dyDescent="0.2"/>
  <cols>
    <col min="1" max="1" width="4.85546875" style="1" customWidth="1"/>
    <col min="2" max="2" width="23" style="1" customWidth="1"/>
    <col min="3" max="3" width="2.85546875" style="3" customWidth="1"/>
    <col min="4" max="8" width="3.140625" style="3" customWidth="1"/>
    <col min="9" max="64" width="3.140625" style="1" customWidth="1"/>
    <col min="65" max="65" width="6.85546875" style="1" customWidth="1"/>
    <col min="66" max="73" width="4.7109375" style="1" customWidth="1"/>
    <col min="74" max="74" width="6.85546875" style="1" customWidth="1"/>
    <col min="75" max="76" width="5.28515625" style="1" customWidth="1"/>
    <col min="77" max="78" width="9" style="1"/>
    <col min="79" max="16384" width="8.7109375" style="1"/>
  </cols>
  <sheetData>
    <row r="1" spans="1:82" ht="27" x14ac:dyDescent="0.2"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82" ht="27" x14ac:dyDescent="0.2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82" ht="18.600000000000001" customHeight="1" x14ac:dyDescent="0.2">
      <c r="O3" s="49"/>
      <c r="P3" s="59" t="s">
        <v>1</v>
      </c>
      <c r="Q3" s="59"/>
      <c r="R3" s="59"/>
      <c r="S3" s="59"/>
      <c r="T3" s="59"/>
      <c r="U3" s="59"/>
      <c r="V3" s="59"/>
      <c r="W3" s="59"/>
      <c r="X3" s="60">
        <f>BG6</f>
        <v>45558</v>
      </c>
      <c r="Y3" s="60"/>
      <c r="Z3" s="60"/>
      <c r="AA3" s="60"/>
      <c r="AB3" s="60"/>
      <c r="BM3" s="56">
        <f>SUM(BM8:BU8)</f>
        <v>25</v>
      </c>
      <c r="BN3" s="57" t="s">
        <v>37</v>
      </c>
      <c r="BO3" s="57"/>
      <c r="BP3" s="57"/>
    </row>
    <row r="4" spans="1:82" ht="16.149999999999999" customHeight="1" x14ac:dyDescent="0.2">
      <c r="B4" s="5" t="s">
        <v>2</v>
      </c>
      <c r="C4" s="77">
        <v>45530</v>
      </c>
      <c r="D4" s="77"/>
      <c r="E4" s="77"/>
      <c r="F4" s="77"/>
      <c r="G4" s="77"/>
      <c r="H4" s="78"/>
      <c r="J4" s="79" t="s">
        <v>3</v>
      </c>
      <c r="K4" s="79"/>
      <c r="L4" s="79"/>
      <c r="M4" s="79"/>
      <c r="N4" s="79"/>
      <c r="O4" s="79"/>
      <c r="P4" s="79"/>
      <c r="Q4" s="79"/>
      <c r="R4" s="79"/>
      <c r="T4" s="6"/>
      <c r="U4" s="4"/>
      <c r="V4" s="6"/>
      <c r="W4" s="6"/>
    </row>
    <row r="5" spans="1:82" ht="27" x14ac:dyDescent="0.35">
      <c r="B5" s="7" t="s">
        <v>4</v>
      </c>
      <c r="C5" s="8"/>
      <c r="D5" s="8"/>
      <c r="E5" s="8"/>
      <c r="F5" s="8"/>
      <c r="G5" s="8"/>
      <c r="H5" s="9"/>
      <c r="I5" s="10"/>
      <c r="J5" s="80"/>
      <c r="K5" s="80"/>
      <c r="L5" s="80"/>
      <c r="M5" s="80"/>
      <c r="N5" s="80"/>
      <c r="O5" s="80"/>
      <c r="P5" s="80"/>
      <c r="Q5" s="80"/>
      <c r="R5" s="80"/>
      <c r="S5" s="10"/>
      <c r="T5" s="11"/>
      <c r="U5" s="7"/>
      <c r="W5" s="10"/>
    </row>
    <row r="6" spans="1:82" s="12" customFormat="1" ht="25.15" customHeight="1" x14ac:dyDescent="0.25">
      <c r="A6" s="68" t="s">
        <v>5</v>
      </c>
      <c r="B6" s="70" t="s">
        <v>6</v>
      </c>
      <c r="C6" s="63">
        <f>C4</f>
        <v>45530</v>
      </c>
      <c r="D6" s="64"/>
      <c r="E6" s="63">
        <f>C6+1</f>
        <v>45531</v>
      </c>
      <c r="F6" s="64"/>
      <c r="G6" s="63">
        <f t="shared" ref="G6:G7" si="0">E6+1</f>
        <v>45532</v>
      </c>
      <c r="H6" s="64"/>
      <c r="I6" s="63">
        <f t="shared" ref="I6:I7" si="1">G6+1</f>
        <v>45533</v>
      </c>
      <c r="J6" s="64"/>
      <c r="K6" s="63">
        <f t="shared" ref="K6:K7" si="2">I6+1</f>
        <v>45534</v>
      </c>
      <c r="L6" s="64"/>
      <c r="M6" s="63">
        <f t="shared" ref="M6:M7" si="3">K6+1</f>
        <v>45535</v>
      </c>
      <c r="N6" s="64"/>
      <c r="O6" s="63">
        <f t="shared" ref="O6:O7" si="4">M6+1</f>
        <v>45536</v>
      </c>
      <c r="P6" s="64"/>
      <c r="Q6" s="63">
        <f t="shared" ref="Q6:Q7" si="5">O6+1</f>
        <v>45537</v>
      </c>
      <c r="R6" s="64"/>
      <c r="S6" s="63">
        <f t="shared" ref="S6:S7" si="6">Q6+1</f>
        <v>45538</v>
      </c>
      <c r="T6" s="64"/>
      <c r="U6" s="63">
        <f t="shared" ref="U6:U7" si="7">S6+1</f>
        <v>45539</v>
      </c>
      <c r="V6" s="64"/>
      <c r="W6" s="63">
        <f t="shared" ref="W6:W7" si="8">U6+1</f>
        <v>45540</v>
      </c>
      <c r="X6" s="64"/>
      <c r="Y6" s="63">
        <f t="shared" ref="Y6:Y7" si="9">W6+1</f>
        <v>45541</v>
      </c>
      <c r="Z6" s="64"/>
      <c r="AA6" s="63">
        <f t="shared" ref="AA6:AA7" si="10">Y6+1</f>
        <v>45542</v>
      </c>
      <c r="AB6" s="64"/>
      <c r="AC6" s="63">
        <f t="shared" ref="AC6:AC7" si="11">AA6+1</f>
        <v>45543</v>
      </c>
      <c r="AD6" s="64"/>
      <c r="AE6" s="63">
        <f t="shared" ref="AE6:AE7" si="12">AC6+1</f>
        <v>45544</v>
      </c>
      <c r="AF6" s="64"/>
      <c r="AG6" s="63">
        <f t="shared" ref="AG6:AG7" si="13">AE6+1</f>
        <v>45545</v>
      </c>
      <c r="AH6" s="64"/>
      <c r="AI6" s="63">
        <f t="shared" ref="AI6:AI7" si="14">AG6+1</f>
        <v>45546</v>
      </c>
      <c r="AJ6" s="64"/>
      <c r="AK6" s="63">
        <f>AI6+1</f>
        <v>45547</v>
      </c>
      <c r="AL6" s="64"/>
      <c r="AM6" s="63">
        <f t="shared" ref="AM6:AM7" si="15">AK6+1</f>
        <v>45548</v>
      </c>
      <c r="AN6" s="64"/>
      <c r="AO6" s="63">
        <f t="shared" ref="AO6:AO7" si="16">AM6+1</f>
        <v>45549</v>
      </c>
      <c r="AP6" s="64"/>
      <c r="AQ6" s="63">
        <f t="shared" ref="AQ6:AQ7" si="17">AO6+1</f>
        <v>45550</v>
      </c>
      <c r="AR6" s="64"/>
      <c r="AS6" s="63">
        <f t="shared" ref="AS6:AS7" si="18">AQ6+1</f>
        <v>45551</v>
      </c>
      <c r="AT6" s="64"/>
      <c r="AU6" s="63">
        <f t="shared" ref="AU6:AU7" si="19">AS6+1</f>
        <v>45552</v>
      </c>
      <c r="AV6" s="64"/>
      <c r="AW6" s="63">
        <f t="shared" ref="AW6:AW7" si="20">AU6+1</f>
        <v>45553</v>
      </c>
      <c r="AX6" s="64"/>
      <c r="AY6" s="63">
        <f t="shared" ref="AY6:AY7" si="21">AW6+1</f>
        <v>45554</v>
      </c>
      <c r="AZ6" s="64"/>
      <c r="BA6" s="63">
        <f t="shared" ref="BA6:BA7" si="22">AY6+1</f>
        <v>45555</v>
      </c>
      <c r="BB6" s="64"/>
      <c r="BC6" s="63">
        <f t="shared" ref="BC6:BC7" si="23">BA6+1</f>
        <v>45556</v>
      </c>
      <c r="BD6" s="64"/>
      <c r="BE6" s="63">
        <f t="shared" ref="BE6:BE7" si="24">BC6+1</f>
        <v>45557</v>
      </c>
      <c r="BF6" s="64"/>
      <c r="BG6" s="63">
        <f t="shared" ref="BG6:BG7" si="25">BE6+1</f>
        <v>45558</v>
      </c>
      <c r="BH6" s="64"/>
      <c r="BI6" s="63">
        <f t="shared" ref="BI6:BI7" si="26">BG6+1</f>
        <v>45559</v>
      </c>
      <c r="BJ6" s="64"/>
      <c r="BK6" s="63">
        <f t="shared" ref="BK6:BK7" si="27">BI6+1</f>
        <v>45560</v>
      </c>
      <c r="BL6" s="64"/>
      <c r="BM6" s="75" t="s">
        <v>7</v>
      </c>
      <c r="BN6" s="75"/>
      <c r="BO6" s="75"/>
      <c r="BP6" s="75"/>
      <c r="BQ6" s="75"/>
      <c r="BR6" s="75"/>
      <c r="BS6" s="75"/>
      <c r="BT6" s="75"/>
      <c r="BU6" s="75"/>
      <c r="BV6" s="75"/>
      <c r="BW6" s="73" t="s">
        <v>8</v>
      </c>
      <c r="BX6" s="74"/>
    </row>
    <row r="7" spans="1:82" ht="26.65" customHeight="1" x14ac:dyDescent="0.2">
      <c r="A7" s="69"/>
      <c r="B7" s="71"/>
      <c r="C7" s="61">
        <f>C4</f>
        <v>45530</v>
      </c>
      <c r="D7" s="62"/>
      <c r="E7" s="61">
        <f>C7+1</f>
        <v>45531</v>
      </c>
      <c r="F7" s="62"/>
      <c r="G7" s="61">
        <f t="shared" si="0"/>
        <v>45532</v>
      </c>
      <c r="H7" s="62"/>
      <c r="I7" s="61">
        <f t="shared" si="1"/>
        <v>45533</v>
      </c>
      <c r="J7" s="62"/>
      <c r="K7" s="61">
        <f t="shared" si="2"/>
        <v>45534</v>
      </c>
      <c r="L7" s="62"/>
      <c r="M7" s="61">
        <f t="shared" si="3"/>
        <v>45535</v>
      </c>
      <c r="N7" s="62"/>
      <c r="O7" s="61">
        <f t="shared" si="4"/>
        <v>45536</v>
      </c>
      <c r="P7" s="62"/>
      <c r="Q7" s="61">
        <f t="shared" si="5"/>
        <v>45537</v>
      </c>
      <c r="R7" s="62"/>
      <c r="S7" s="61">
        <f t="shared" si="6"/>
        <v>45538</v>
      </c>
      <c r="T7" s="62"/>
      <c r="U7" s="61">
        <f t="shared" si="7"/>
        <v>45539</v>
      </c>
      <c r="V7" s="62"/>
      <c r="W7" s="61">
        <f t="shared" si="8"/>
        <v>45540</v>
      </c>
      <c r="X7" s="62"/>
      <c r="Y7" s="61">
        <f t="shared" si="9"/>
        <v>45541</v>
      </c>
      <c r="Z7" s="62"/>
      <c r="AA7" s="61">
        <f t="shared" si="10"/>
        <v>45542</v>
      </c>
      <c r="AB7" s="62"/>
      <c r="AC7" s="61">
        <f t="shared" si="11"/>
        <v>45543</v>
      </c>
      <c r="AD7" s="62"/>
      <c r="AE7" s="61">
        <f t="shared" si="12"/>
        <v>45544</v>
      </c>
      <c r="AF7" s="62"/>
      <c r="AG7" s="61">
        <f t="shared" si="13"/>
        <v>45545</v>
      </c>
      <c r="AH7" s="62"/>
      <c r="AI7" s="61">
        <f t="shared" si="14"/>
        <v>45546</v>
      </c>
      <c r="AJ7" s="62"/>
      <c r="AK7" s="61">
        <f>AI7+1</f>
        <v>45547</v>
      </c>
      <c r="AL7" s="62"/>
      <c r="AM7" s="61">
        <f t="shared" si="15"/>
        <v>45548</v>
      </c>
      <c r="AN7" s="62"/>
      <c r="AO7" s="61">
        <f t="shared" si="16"/>
        <v>45549</v>
      </c>
      <c r="AP7" s="62"/>
      <c r="AQ7" s="61">
        <f t="shared" si="17"/>
        <v>45550</v>
      </c>
      <c r="AR7" s="62"/>
      <c r="AS7" s="61">
        <f t="shared" si="18"/>
        <v>45551</v>
      </c>
      <c r="AT7" s="62"/>
      <c r="AU7" s="61">
        <f t="shared" si="19"/>
        <v>45552</v>
      </c>
      <c r="AV7" s="62"/>
      <c r="AW7" s="61">
        <f t="shared" si="20"/>
        <v>45553</v>
      </c>
      <c r="AX7" s="62"/>
      <c r="AY7" s="61">
        <f t="shared" si="21"/>
        <v>45554</v>
      </c>
      <c r="AZ7" s="62"/>
      <c r="BA7" s="61">
        <f t="shared" si="22"/>
        <v>45555</v>
      </c>
      <c r="BB7" s="62"/>
      <c r="BC7" s="61">
        <f t="shared" si="23"/>
        <v>45556</v>
      </c>
      <c r="BD7" s="62"/>
      <c r="BE7" s="61">
        <f t="shared" si="24"/>
        <v>45557</v>
      </c>
      <c r="BF7" s="62"/>
      <c r="BG7" s="61">
        <f t="shared" si="25"/>
        <v>45558</v>
      </c>
      <c r="BH7" s="62"/>
      <c r="BI7" s="61">
        <f t="shared" si="26"/>
        <v>45559</v>
      </c>
      <c r="BJ7" s="62"/>
      <c r="BK7" s="61">
        <f t="shared" si="27"/>
        <v>45560</v>
      </c>
      <c r="BL7" s="62"/>
      <c r="BM7" s="41" t="s">
        <v>9</v>
      </c>
      <c r="BN7" s="42" t="s">
        <v>10</v>
      </c>
      <c r="BO7" s="43" t="s">
        <v>11</v>
      </c>
      <c r="BP7" s="44" t="s">
        <v>12</v>
      </c>
      <c r="BQ7" s="44" t="s">
        <v>13</v>
      </c>
      <c r="BR7" s="44" t="s">
        <v>14</v>
      </c>
      <c r="BS7" s="44" t="s">
        <v>15</v>
      </c>
      <c r="BT7" s="44" t="s">
        <v>16</v>
      </c>
      <c r="BU7" s="45" t="s">
        <v>17</v>
      </c>
      <c r="BV7" s="46" t="s">
        <v>18</v>
      </c>
      <c r="BW7" s="13" t="s">
        <v>19</v>
      </c>
      <c r="BX7" s="13" t="s">
        <v>20</v>
      </c>
    </row>
    <row r="8" spans="1:82" ht="26.65" customHeight="1" x14ac:dyDescent="0.2">
      <c r="A8" s="14">
        <f>IF(B8="","",SUBTOTAL(3,$B$8:B8))</f>
        <v>1</v>
      </c>
      <c r="B8" s="52" t="s">
        <v>21</v>
      </c>
      <c r="C8" s="54" t="s">
        <v>9</v>
      </c>
      <c r="D8" s="54" t="s">
        <v>9</v>
      </c>
      <c r="E8" s="54" t="s">
        <v>9</v>
      </c>
      <c r="F8" s="54" t="s">
        <v>9</v>
      </c>
      <c r="G8" s="54" t="s">
        <v>9</v>
      </c>
      <c r="H8" s="54" t="s">
        <v>9</v>
      </c>
      <c r="I8" s="54" t="s">
        <v>9</v>
      </c>
      <c r="J8" s="54" t="s">
        <v>9</v>
      </c>
      <c r="K8" s="54" t="s">
        <v>9</v>
      </c>
      <c r="L8" s="54" t="s">
        <v>9</v>
      </c>
      <c r="M8" s="55"/>
      <c r="N8" s="55"/>
      <c r="O8" s="55"/>
      <c r="P8" s="55"/>
      <c r="Q8" s="38" t="s">
        <v>11</v>
      </c>
      <c r="R8" s="38" t="s">
        <v>11</v>
      </c>
      <c r="S8" s="38" t="s">
        <v>11</v>
      </c>
      <c r="T8" s="38" t="s">
        <v>11</v>
      </c>
      <c r="U8" s="54" t="s">
        <v>9</v>
      </c>
      <c r="V8" s="54" t="s">
        <v>9</v>
      </c>
      <c r="W8" s="54" t="s">
        <v>9</v>
      </c>
      <c r="X8" s="54" t="s">
        <v>9</v>
      </c>
      <c r="Y8" s="54" t="s">
        <v>9</v>
      </c>
      <c r="Z8" s="54" t="s">
        <v>9</v>
      </c>
      <c r="AA8" s="54" t="s">
        <v>9</v>
      </c>
      <c r="AB8" s="54" t="s">
        <v>9</v>
      </c>
      <c r="AC8" s="55"/>
      <c r="AD8" s="55"/>
      <c r="AE8" s="54" t="s">
        <v>9</v>
      </c>
      <c r="AF8" s="54" t="s">
        <v>9</v>
      </c>
      <c r="AG8" s="54" t="s">
        <v>9</v>
      </c>
      <c r="AH8" s="54" t="s">
        <v>9</v>
      </c>
      <c r="AI8" s="54" t="s">
        <v>9</v>
      </c>
      <c r="AJ8" s="54" t="s">
        <v>9</v>
      </c>
      <c r="AK8" s="54" t="s">
        <v>9</v>
      </c>
      <c r="AL8" s="54" t="s">
        <v>9</v>
      </c>
      <c r="AM8" s="54" t="s">
        <v>9</v>
      </c>
      <c r="AN8" s="54" t="s">
        <v>9</v>
      </c>
      <c r="AO8" s="55"/>
      <c r="AP8" s="55"/>
      <c r="AQ8" s="55"/>
      <c r="AR8" s="55"/>
      <c r="AS8" s="54" t="s">
        <v>9</v>
      </c>
      <c r="AT8" s="54" t="s">
        <v>9</v>
      </c>
      <c r="AU8" s="54" t="s">
        <v>9</v>
      </c>
      <c r="AV8" s="54" t="s">
        <v>9</v>
      </c>
      <c r="AW8" s="54" t="s">
        <v>9</v>
      </c>
      <c r="AX8" s="54" t="s">
        <v>9</v>
      </c>
      <c r="AY8" s="54" t="s">
        <v>9</v>
      </c>
      <c r="AZ8" s="54" t="s">
        <v>9</v>
      </c>
      <c r="BA8" s="54" t="s">
        <v>9</v>
      </c>
      <c r="BB8" s="54" t="s">
        <v>9</v>
      </c>
      <c r="BC8" s="54" t="s">
        <v>9</v>
      </c>
      <c r="BD8" s="54" t="s">
        <v>9</v>
      </c>
      <c r="BE8" s="55"/>
      <c r="BF8" s="55"/>
      <c r="BG8" s="54" t="s">
        <v>9</v>
      </c>
      <c r="BH8" s="54" t="s">
        <v>9</v>
      </c>
      <c r="BI8" s="54" t="s">
        <v>9</v>
      </c>
      <c r="BJ8" s="54" t="s">
        <v>9</v>
      </c>
      <c r="BK8" s="54" t="s">
        <v>9</v>
      </c>
      <c r="BL8" s="54" t="s">
        <v>9</v>
      </c>
      <c r="BM8" s="47">
        <f>COUNTIF($C8:$BL8,"X")*1/2</f>
        <v>23</v>
      </c>
      <c r="BN8" s="47">
        <f>COUNTIF($C8:$BL8,"P")*1/2</f>
        <v>0</v>
      </c>
      <c r="BO8" s="47">
        <f>COUNTIF($C8:$BL8,"NL")*1/2</f>
        <v>2</v>
      </c>
      <c r="BP8" s="47">
        <f t="shared" ref="BP8:BP15" si="28">COUNTIF($C8:$BH8,"O")*1/2</f>
        <v>0</v>
      </c>
      <c r="BQ8" s="47">
        <f t="shared" ref="BQ8:BQ15" si="29">COUNTIF($C8:$BH8,"Pr")*1/2</f>
        <v>0</v>
      </c>
      <c r="BR8" s="47">
        <f t="shared" ref="BR8:BR15" si="30">COUNTIF($C8:$BH8,"TS")*1/2</f>
        <v>0</v>
      </c>
      <c r="BS8" s="47">
        <f t="shared" ref="BS8:BS15" si="31">COUNTIF($C8:$BH8,"T")*1/2</f>
        <v>0</v>
      </c>
      <c r="BT8" s="47">
        <f t="shared" ref="BT8:BT15" si="32">COUNTIF($C8:$BH8,"NX")*1/2</f>
        <v>0</v>
      </c>
      <c r="BU8" s="47">
        <f t="shared" ref="BU8:BU15" si="33">COUNTIF($C8:$BH8,"KL")*1/2</f>
        <v>0</v>
      </c>
      <c r="BV8" s="47">
        <f>SUM(BM8:BU8)-BP8-BR8-BS8-BU8-BT8</f>
        <v>25</v>
      </c>
      <c r="BW8" s="15">
        <v>6.5</v>
      </c>
      <c r="BX8" s="15">
        <f>BW8-BN8</f>
        <v>6.5</v>
      </c>
    </row>
    <row r="9" spans="1:82" ht="26.65" customHeight="1" x14ac:dyDescent="0.2">
      <c r="A9" s="14">
        <f>IF(B9="","",SUBTOTAL(3,$B$8:B9))</f>
        <v>2</v>
      </c>
      <c r="B9" s="53" t="s">
        <v>22</v>
      </c>
      <c r="C9" s="54" t="s">
        <v>9</v>
      </c>
      <c r="D9" s="54" t="s">
        <v>9</v>
      </c>
      <c r="E9" s="54" t="s">
        <v>9</v>
      </c>
      <c r="F9" s="54" t="s">
        <v>9</v>
      </c>
      <c r="G9" s="54" t="s">
        <v>9</v>
      </c>
      <c r="H9" s="54" t="s">
        <v>9</v>
      </c>
      <c r="I9" s="54" t="s">
        <v>9</v>
      </c>
      <c r="J9" s="54" t="s">
        <v>9</v>
      </c>
      <c r="K9" s="54" t="s">
        <v>9</v>
      </c>
      <c r="L9" s="54" t="s">
        <v>9</v>
      </c>
      <c r="M9" s="55"/>
      <c r="N9" s="55"/>
      <c r="O9" s="55"/>
      <c r="P9" s="55"/>
      <c r="Q9" s="38" t="s">
        <v>11</v>
      </c>
      <c r="R9" s="38" t="s">
        <v>11</v>
      </c>
      <c r="S9" s="38" t="s">
        <v>11</v>
      </c>
      <c r="T9" s="38" t="s">
        <v>11</v>
      </c>
      <c r="U9" s="54" t="s">
        <v>9</v>
      </c>
      <c r="V9" s="54" t="s">
        <v>9</v>
      </c>
      <c r="W9" s="54" t="s">
        <v>9</v>
      </c>
      <c r="X9" s="54" t="s">
        <v>9</v>
      </c>
      <c r="Y9" s="54" t="s">
        <v>9</v>
      </c>
      <c r="Z9" s="54" t="s">
        <v>9</v>
      </c>
      <c r="AA9" s="54" t="s">
        <v>9</v>
      </c>
      <c r="AB9" s="54" t="s">
        <v>9</v>
      </c>
      <c r="AC9" s="55"/>
      <c r="AD9" s="55"/>
      <c r="AE9" s="54" t="s">
        <v>9</v>
      </c>
      <c r="AF9" s="54" t="s">
        <v>9</v>
      </c>
      <c r="AG9" s="54" t="s">
        <v>9</v>
      </c>
      <c r="AH9" s="54" t="s">
        <v>9</v>
      </c>
      <c r="AI9" s="54" t="s">
        <v>9</v>
      </c>
      <c r="AJ9" s="54" t="s">
        <v>9</v>
      </c>
      <c r="AK9" s="54" t="s">
        <v>9</v>
      </c>
      <c r="AL9" s="54" t="s">
        <v>9</v>
      </c>
      <c r="AM9" s="54" t="s">
        <v>9</v>
      </c>
      <c r="AN9" s="54" t="s">
        <v>9</v>
      </c>
      <c r="AO9" s="55"/>
      <c r="AP9" s="55"/>
      <c r="AQ9" s="55"/>
      <c r="AR9" s="55"/>
      <c r="AS9" s="54" t="s">
        <v>9</v>
      </c>
      <c r="AT9" s="54" t="s">
        <v>9</v>
      </c>
      <c r="AU9" s="54" t="s">
        <v>9</v>
      </c>
      <c r="AV9" s="54" t="s">
        <v>9</v>
      </c>
      <c r="AW9" s="54" t="s">
        <v>9</v>
      </c>
      <c r="AX9" s="54" t="s">
        <v>9</v>
      </c>
      <c r="AY9" s="54" t="s">
        <v>9</v>
      </c>
      <c r="AZ9" s="54" t="s">
        <v>9</v>
      </c>
      <c r="BA9" s="54" t="s">
        <v>9</v>
      </c>
      <c r="BB9" s="54" t="s">
        <v>9</v>
      </c>
      <c r="BC9" s="54" t="s">
        <v>9</v>
      </c>
      <c r="BD9" s="54" t="s">
        <v>9</v>
      </c>
      <c r="BE9" s="55"/>
      <c r="BF9" s="55"/>
      <c r="BG9" s="54" t="s">
        <v>9</v>
      </c>
      <c r="BH9" s="54" t="s">
        <v>9</v>
      </c>
      <c r="BI9" s="32" t="s">
        <v>10</v>
      </c>
      <c r="BJ9" s="32" t="s">
        <v>10</v>
      </c>
      <c r="BK9" s="32" t="s">
        <v>10</v>
      </c>
      <c r="BL9" s="32" t="s">
        <v>10</v>
      </c>
      <c r="BM9" s="47">
        <f>COUNTIF($C9:$BL9,"X")*1/2</f>
        <v>21</v>
      </c>
      <c r="BN9" s="47">
        <f>COUNTIF($C9:$BL9,"P")*1/2</f>
        <v>2</v>
      </c>
      <c r="BO9" s="47">
        <f>COUNTIF($C9:$BL9,"NL")*1/2</f>
        <v>2</v>
      </c>
      <c r="BP9" s="47">
        <f t="shared" si="28"/>
        <v>0</v>
      </c>
      <c r="BQ9" s="47">
        <f t="shared" si="29"/>
        <v>0</v>
      </c>
      <c r="BR9" s="47">
        <f t="shared" si="30"/>
        <v>0</v>
      </c>
      <c r="BS9" s="47">
        <f t="shared" si="31"/>
        <v>0</v>
      </c>
      <c r="BT9" s="47">
        <f t="shared" si="32"/>
        <v>0</v>
      </c>
      <c r="BU9" s="47">
        <f t="shared" si="33"/>
        <v>0</v>
      </c>
      <c r="BV9" s="47">
        <f t="shared" ref="BV9:BV15" si="34">SUM(BM9:BU9)-BP9-BR9-BS9-BU9-BT9</f>
        <v>25</v>
      </c>
      <c r="BW9" s="15">
        <v>7</v>
      </c>
      <c r="BX9" s="15">
        <f>BW9-BN9</f>
        <v>5</v>
      </c>
    </row>
    <row r="10" spans="1:82" ht="26.65" customHeight="1" x14ac:dyDescent="0.2">
      <c r="A10" s="14">
        <f>IF(B10="","",SUBTOTAL(3,$B$8:B10))</f>
        <v>3</v>
      </c>
      <c r="B10" s="52" t="s">
        <v>23</v>
      </c>
      <c r="C10" s="54" t="s">
        <v>9</v>
      </c>
      <c r="D10" s="54" t="s">
        <v>9</v>
      </c>
      <c r="E10" s="54" t="s">
        <v>9</v>
      </c>
      <c r="F10" s="54" t="s">
        <v>9</v>
      </c>
      <c r="G10" s="54" t="s">
        <v>9</v>
      </c>
      <c r="H10" s="54" t="s">
        <v>9</v>
      </c>
      <c r="I10" s="54" t="s">
        <v>9</v>
      </c>
      <c r="J10" s="54" t="s">
        <v>9</v>
      </c>
      <c r="K10" s="54" t="s">
        <v>9</v>
      </c>
      <c r="L10" s="54" t="s">
        <v>9</v>
      </c>
      <c r="M10" s="55"/>
      <c r="N10" s="55"/>
      <c r="O10" s="55"/>
      <c r="P10" s="55"/>
      <c r="Q10" s="38" t="s">
        <v>11</v>
      </c>
      <c r="R10" s="38" t="s">
        <v>11</v>
      </c>
      <c r="S10" s="38" t="s">
        <v>11</v>
      </c>
      <c r="T10" s="38" t="s">
        <v>11</v>
      </c>
      <c r="U10" s="54" t="s">
        <v>9</v>
      </c>
      <c r="V10" s="54" t="s">
        <v>9</v>
      </c>
      <c r="W10" s="54" t="s">
        <v>9</v>
      </c>
      <c r="X10" s="54" t="s">
        <v>9</v>
      </c>
      <c r="Y10" s="54" t="s">
        <v>9</v>
      </c>
      <c r="Z10" s="54" t="s">
        <v>9</v>
      </c>
      <c r="AA10" s="54" t="s">
        <v>9</v>
      </c>
      <c r="AB10" s="54" t="s">
        <v>9</v>
      </c>
      <c r="AC10" s="55"/>
      <c r="AD10" s="55"/>
      <c r="AE10" s="54" t="s">
        <v>9</v>
      </c>
      <c r="AF10" s="54" t="s">
        <v>9</v>
      </c>
      <c r="AG10" s="54" t="s">
        <v>9</v>
      </c>
      <c r="AH10" s="54" t="s">
        <v>9</v>
      </c>
      <c r="AI10" s="54" t="s">
        <v>9</v>
      </c>
      <c r="AJ10" s="54" t="s">
        <v>9</v>
      </c>
      <c r="AK10" s="54" t="s">
        <v>9</v>
      </c>
      <c r="AL10" s="54" t="s">
        <v>9</v>
      </c>
      <c r="AM10" s="54" t="s">
        <v>9</v>
      </c>
      <c r="AN10" s="54" t="s">
        <v>9</v>
      </c>
      <c r="AO10" s="55"/>
      <c r="AP10" s="55"/>
      <c r="AQ10" s="55"/>
      <c r="AR10" s="55"/>
      <c r="AS10" s="54" t="s">
        <v>9</v>
      </c>
      <c r="AT10" s="54" t="s">
        <v>9</v>
      </c>
      <c r="AU10" s="54" t="s">
        <v>9</v>
      </c>
      <c r="AV10" s="54" t="s">
        <v>9</v>
      </c>
      <c r="AW10" s="54" t="s">
        <v>9</v>
      </c>
      <c r="AX10" s="54" t="s">
        <v>9</v>
      </c>
      <c r="AY10" s="54" t="s">
        <v>9</v>
      </c>
      <c r="AZ10" s="54" t="s">
        <v>9</v>
      </c>
      <c r="BA10" s="54" t="s">
        <v>9</v>
      </c>
      <c r="BB10" s="54" t="s">
        <v>9</v>
      </c>
      <c r="BC10" s="54" t="s">
        <v>9</v>
      </c>
      <c r="BD10" s="54" t="s">
        <v>9</v>
      </c>
      <c r="BE10" s="55"/>
      <c r="BF10" s="55"/>
      <c r="BG10" s="54" t="s">
        <v>9</v>
      </c>
      <c r="BH10" s="54" t="s">
        <v>9</v>
      </c>
      <c r="BI10" s="54" t="s">
        <v>9</v>
      </c>
      <c r="BJ10" s="54" t="s">
        <v>9</v>
      </c>
      <c r="BK10" s="54" t="s">
        <v>9</v>
      </c>
      <c r="BL10" s="54" t="s">
        <v>9</v>
      </c>
      <c r="BM10" s="47">
        <f t="shared" ref="BM10:BM15" si="35">COUNTIF($C10:$BL10,"X")*1/2</f>
        <v>23</v>
      </c>
      <c r="BN10" s="47">
        <f t="shared" ref="BN10:BN15" si="36">COUNTIF($C10:$BL10,"P")*1/2</f>
        <v>0</v>
      </c>
      <c r="BO10" s="47">
        <f t="shared" ref="BO10:BO15" si="37">COUNTIF($C10:$BL10,"NL")*1/2</f>
        <v>2</v>
      </c>
      <c r="BP10" s="47">
        <f t="shared" si="28"/>
        <v>0</v>
      </c>
      <c r="BQ10" s="47">
        <f t="shared" si="29"/>
        <v>0</v>
      </c>
      <c r="BR10" s="47">
        <f t="shared" si="30"/>
        <v>0</v>
      </c>
      <c r="BS10" s="47">
        <f t="shared" si="31"/>
        <v>0</v>
      </c>
      <c r="BT10" s="47">
        <f t="shared" si="32"/>
        <v>0</v>
      </c>
      <c r="BU10" s="47">
        <f t="shared" si="33"/>
        <v>0</v>
      </c>
      <c r="BV10" s="47">
        <f t="shared" si="34"/>
        <v>25</v>
      </c>
      <c r="BW10" s="15">
        <v>8.5</v>
      </c>
      <c r="BX10" s="15">
        <f t="shared" ref="BX10:BX15" si="38">BW10-BN10</f>
        <v>8.5</v>
      </c>
    </row>
    <row r="11" spans="1:82" ht="26.65" customHeight="1" x14ac:dyDescent="0.2">
      <c r="A11" s="14">
        <f>IF(B11="","",SUBTOTAL(3,$B$8:B11))</f>
        <v>4</v>
      </c>
      <c r="B11" s="52" t="s">
        <v>24</v>
      </c>
      <c r="C11" s="54" t="s">
        <v>9</v>
      </c>
      <c r="D11" s="54" t="s">
        <v>9</v>
      </c>
      <c r="E11" s="54" t="s">
        <v>9</v>
      </c>
      <c r="F11" s="54" t="s">
        <v>9</v>
      </c>
      <c r="G11" s="54" t="s">
        <v>9</v>
      </c>
      <c r="H11" s="54" t="s">
        <v>9</v>
      </c>
      <c r="I11" s="54" t="s">
        <v>9</v>
      </c>
      <c r="J11" s="54" t="s">
        <v>9</v>
      </c>
      <c r="K11" s="54" t="s">
        <v>9</v>
      </c>
      <c r="L11" s="54" t="s">
        <v>9</v>
      </c>
      <c r="M11" s="55"/>
      <c r="N11" s="55"/>
      <c r="O11" s="55"/>
      <c r="P11" s="55"/>
      <c r="Q11" s="38" t="s">
        <v>11</v>
      </c>
      <c r="R11" s="38" t="s">
        <v>11</v>
      </c>
      <c r="S11" s="38" t="s">
        <v>11</v>
      </c>
      <c r="T11" s="38" t="s">
        <v>11</v>
      </c>
      <c r="U11" s="54" t="s">
        <v>9</v>
      </c>
      <c r="V11" s="54" t="s">
        <v>9</v>
      </c>
      <c r="W11" s="54" t="s">
        <v>9</v>
      </c>
      <c r="X11" s="54" t="s">
        <v>9</v>
      </c>
      <c r="Y11" s="54" t="s">
        <v>9</v>
      </c>
      <c r="Z11" s="54" t="s">
        <v>9</v>
      </c>
      <c r="AA11" s="54" t="s">
        <v>9</v>
      </c>
      <c r="AB11" s="54" t="s">
        <v>9</v>
      </c>
      <c r="AC11" s="55"/>
      <c r="AD11" s="55"/>
      <c r="AE11" s="54" t="s">
        <v>9</v>
      </c>
      <c r="AF11" s="54" t="s">
        <v>9</v>
      </c>
      <c r="AG11" s="54" t="s">
        <v>9</v>
      </c>
      <c r="AH11" s="54" t="s">
        <v>9</v>
      </c>
      <c r="AI11" s="54" t="s">
        <v>9</v>
      </c>
      <c r="AJ11" s="54" t="s">
        <v>9</v>
      </c>
      <c r="AK11" s="54" t="s">
        <v>9</v>
      </c>
      <c r="AL11" s="54" t="s">
        <v>9</v>
      </c>
      <c r="AM11" s="54" t="s">
        <v>9</v>
      </c>
      <c r="AN11" s="54" t="s">
        <v>9</v>
      </c>
      <c r="AO11" s="55"/>
      <c r="AP11" s="55"/>
      <c r="AQ11" s="55"/>
      <c r="AR11" s="55"/>
      <c r="AS11" s="54" t="s">
        <v>9</v>
      </c>
      <c r="AT11" s="54" t="s">
        <v>9</v>
      </c>
      <c r="AU11" s="54" t="s">
        <v>9</v>
      </c>
      <c r="AV11" s="54" t="s">
        <v>9</v>
      </c>
      <c r="AW11" s="54" t="s">
        <v>9</v>
      </c>
      <c r="AX11" s="54" t="s">
        <v>9</v>
      </c>
      <c r="AY11" s="54" t="s">
        <v>9</v>
      </c>
      <c r="AZ11" s="54" t="s">
        <v>9</v>
      </c>
      <c r="BA11" s="54" t="s">
        <v>9</v>
      </c>
      <c r="BB11" s="54" t="s">
        <v>9</v>
      </c>
      <c r="BC11" s="54" t="s">
        <v>9</v>
      </c>
      <c r="BD11" s="54" t="s">
        <v>9</v>
      </c>
      <c r="BE11" s="55"/>
      <c r="BF11" s="55"/>
      <c r="BG11" s="54" t="s">
        <v>9</v>
      </c>
      <c r="BH11" s="54" t="s">
        <v>9</v>
      </c>
      <c r="BI11" s="54" t="s">
        <v>9</v>
      </c>
      <c r="BJ11" s="54" t="s">
        <v>9</v>
      </c>
      <c r="BK11" s="54" t="s">
        <v>9</v>
      </c>
      <c r="BL11" s="54" t="s">
        <v>9</v>
      </c>
      <c r="BM11" s="47">
        <f t="shared" si="35"/>
        <v>23</v>
      </c>
      <c r="BN11" s="47">
        <f t="shared" si="36"/>
        <v>0</v>
      </c>
      <c r="BO11" s="47">
        <f t="shared" si="37"/>
        <v>2</v>
      </c>
      <c r="BP11" s="47">
        <f t="shared" si="28"/>
        <v>0</v>
      </c>
      <c r="BQ11" s="47">
        <f t="shared" si="29"/>
        <v>0</v>
      </c>
      <c r="BR11" s="47">
        <f t="shared" si="30"/>
        <v>0</v>
      </c>
      <c r="BS11" s="47">
        <f t="shared" si="31"/>
        <v>0</v>
      </c>
      <c r="BT11" s="47">
        <f t="shared" si="32"/>
        <v>0</v>
      </c>
      <c r="BU11" s="47">
        <f t="shared" si="33"/>
        <v>0</v>
      </c>
      <c r="BV11" s="47">
        <f t="shared" si="34"/>
        <v>25</v>
      </c>
      <c r="BW11" s="15">
        <v>6</v>
      </c>
      <c r="BX11" s="15">
        <f t="shared" si="38"/>
        <v>6</v>
      </c>
    </row>
    <row r="12" spans="1:82" ht="26.65" customHeight="1" x14ac:dyDescent="0.2">
      <c r="A12" s="14">
        <f>IF(B12="","",SUBTOTAL(3,$B$8:B12))</f>
        <v>5</v>
      </c>
      <c r="B12" s="52" t="s">
        <v>40</v>
      </c>
      <c r="C12" s="54" t="s">
        <v>9</v>
      </c>
      <c r="D12" s="54" t="s">
        <v>9</v>
      </c>
      <c r="E12" s="54" t="s">
        <v>9</v>
      </c>
      <c r="F12" s="54" t="s">
        <v>9</v>
      </c>
      <c r="G12" s="32" t="s">
        <v>10</v>
      </c>
      <c r="H12" s="54" t="s">
        <v>9</v>
      </c>
      <c r="I12" s="54" t="s">
        <v>9</v>
      </c>
      <c r="J12" s="54" t="s">
        <v>9</v>
      </c>
      <c r="K12" s="54" t="s">
        <v>9</v>
      </c>
      <c r="L12" s="54" t="s">
        <v>9</v>
      </c>
      <c r="M12" s="55"/>
      <c r="N12" s="55"/>
      <c r="O12" s="55"/>
      <c r="P12" s="55"/>
      <c r="Q12" s="38" t="s">
        <v>11</v>
      </c>
      <c r="R12" s="38" t="s">
        <v>11</v>
      </c>
      <c r="S12" s="38" t="s">
        <v>11</v>
      </c>
      <c r="T12" s="38" t="s">
        <v>11</v>
      </c>
      <c r="U12" s="54" t="s">
        <v>9</v>
      </c>
      <c r="V12" s="54" t="s">
        <v>9</v>
      </c>
      <c r="W12" s="54" t="s">
        <v>9</v>
      </c>
      <c r="X12" s="54" t="s">
        <v>9</v>
      </c>
      <c r="Y12" s="54" t="s">
        <v>9</v>
      </c>
      <c r="Z12" s="54" t="s">
        <v>9</v>
      </c>
      <c r="AA12" s="54" t="s">
        <v>9</v>
      </c>
      <c r="AB12" s="54" t="s">
        <v>9</v>
      </c>
      <c r="AC12" s="55"/>
      <c r="AD12" s="55"/>
      <c r="AE12" s="54" t="s">
        <v>9</v>
      </c>
      <c r="AF12" s="54" t="s">
        <v>9</v>
      </c>
      <c r="AG12" s="54" t="s">
        <v>9</v>
      </c>
      <c r="AH12" s="32" t="s">
        <v>10</v>
      </c>
      <c r="AI12" s="54" t="s">
        <v>9</v>
      </c>
      <c r="AJ12" s="54" t="s">
        <v>9</v>
      </c>
      <c r="AK12" s="54" t="s">
        <v>9</v>
      </c>
      <c r="AL12" s="54" t="s">
        <v>9</v>
      </c>
      <c r="AM12" s="54" t="s">
        <v>9</v>
      </c>
      <c r="AN12" s="54" t="s">
        <v>9</v>
      </c>
      <c r="AO12" s="55"/>
      <c r="AP12" s="55"/>
      <c r="AQ12" s="55"/>
      <c r="AR12" s="55"/>
      <c r="AS12" s="54" t="s">
        <v>9</v>
      </c>
      <c r="AT12" s="54" t="s">
        <v>9</v>
      </c>
      <c r="AU12" s="54" t="s">
        <v>9</v>
      </c>
      <c r="AV12" s="54" t="s">
        <v>9</v>
      </c>
      <c r="AW12" s="54" t="s">
        <v>9</v>
      </c>
      <c r="AX12" s="54" t="s">
        <v>9</v>
      </c>
      <c r="AY12" s="54" t="s">
        <v>9</v>
      </c>
      <c r="AZ12" s="54" t="s">
        <v>9</v>
      </c>
      <c r="BA12" s="54" t="s">
        <v>9</v>
      </c>
      <c r="BB12" s="54" t="s">
        <v>9</v>
      </c>
      <c r="BC12" s="54" t="s">
        <v>9</v>
      </c>
      <c r="BD12" s="54" t="s">
        <v>9</v>
      </c>
      <c r="BE12" s="55"/>
      <c r="BF12" s="55"/>
      <c r="BG12" s="54" t="s">
        <v>9</v>
      </c>
      <c r="BH12" s="54" t="s">
        <v>9</v>
      </c>
      <c r="BI12" s="54" t="s">
        <v>9</v>
      </c>
      <c r="BJ12" s="54" t="s">
        <v>9</v>
      </c>
      <c r="BK12" s="54" t="s">
        <v>9</v>
      </c>
      <c r="BL12" s="54" t="s">
        <v>9</v>
      </c>
      <c r="BM12" s="47">
        <f t="shared" si="35"/>
        <v>22</v>
      </c>
      <c r="BN12" s="47">
        <f t="shared" si="36"/>
        <v>1</v>
      </c>
      <c r="BO12" s="47">
        <f t="shared" si="37"/>
        <v>2</v>
      </c>
      <c r="BP12" s="47">
        <f t="shared" si="28"/>
        <v>0</v>
      </c>
      <c r="BQ12" s="47">
        <f t="shared" si="29"/>
        <v>0</v>
      </c>
      <c r="BR12" s="47">
        <f t="shared" si="30"/>
        <v>0</v>
      </c>
      <c r="BS12" s="47">
        <f t="shared" si="31"/>
        <v>0</v>
      </c>
      <c r="BT12" s="47">
        <f t="shared" si="32"/>
        <v>0</v>
      </c>
      <c r="BU12" s="47">
        <f t="shared" si="33"/>
        <v>0</v>
      </c>
      <c r="BV12" s="47">
        <f t="shared" si="34"/>
        <v>25</v>
      </c>
      <c r="BW12" s="15">
        <v>1</v>
      </c>
      <c r="BX12" s="15">
        <f t="shared" si="38"/>
        <v>0</v>
      </c>
    </row>
    <row r="13" spans="1:82" ht="26.65" customHeight="1" x14ac:dyDescent="0.2">
      <c r="A13" s="14">
        <f>IF(B13="","",SUBTOTAL(3,$B$8:B13))</f>
        <v>6</v>
      </c>
      <c r="B13" s="52" t="s">
        <v>42</v>
      </c>
      <c r="C13" s="54" t="s">
        <v>9</v>
      </c>
      <c r="D13" s="54" t="s">
        <v>9</v>
      </c>
      <c r="E13" s="54" t="s">
        <v>9</v>
      </c>
      <c r="F13" s="54" t="s">
        <v>9</v>
      </c>
      <c r="G13" s="54" t="s">
        <v>9</v>
      </c>
      <c r="H13" s="54" t="s">
        <v>9</v>
      </c>
      <c r="I13" s="54" t="s">
        <v>9</v>
      </c>
      <c r="J13" s="54" t="s">
        <v>9</v>
      </c>
      <c r="K13" s="54" t="s">
        <v>9</v>
      </c>
      <c r="L13" s="54" t="s">
        <v>9</v>
      </c>
      <c r="M13" s="55"/>
      <c r="N13" s="55"/>
      <c r="O13" s="55"/>
      <c r="P13" s="55"/>
      <c r="Q13" s="38" t="s">
        <v>11</v>
      </c>
      <c r="R13" s="38" t="s">
        <v>11</v>
      </c>
      <c r="S13" s="38" t="s">
        <v>11</v>
      </c>
      <c r="T13" s="38" t="s">
        <v>11</v>
      </c>
      <c r="U13" s="54" t="s">
        <v>9</v>
      </c>
      <c r="V13" s="54" t="s">
        <v>9</v>
      </c>
      <c r="W13" s="54" t="s">
        <v>9</v>
      </c>
      <c r="X13" s="54" t="s">
        <v>9</v>
      </c>
      <c r="Y13" s="54" t="s">
        <v>9</v>
      </c>
      <c r="Z13" s="54" t="s">
        <v>9</v>
      </c>
      <c r="AA13" s="54" t="s">
        <v>9</v>
      </c>
      <c r="AB13" s="54" t="s">
        <v>9</v>
      </c>
      <c r="AC13" s="55"/>
      <c r="AD13" s="55"/>
      <c r="AE13" s="54" t="s">
        <v>9</v>
      </c>
      <c r="AF13" s="54" t="s">
        <v>9</v>
      </c>
      <c r="AG13" s="54" t="s">
        <v>9</v>
      </c>
      <c r="AH13" s="54" t="s">
        <v>9</v>
      </c>
      <c r="AI13" s="54" t="s">
        <v>9</v>
      </c>
      <c r="AJ13" s="54" t="s">
        <v>9</v>
      </c>
      <c r="AK13" s="54" t="s">
        <v>9</v>
      </c>
      <c r="AL13" s="54" t="s">
        <v>9</v>
      </c>
      <c r="AM13" s="54" t="s">
        <v>9</v>
      </c>
      <c r="AN13" s="54" t="s">
        <v>9</v>
      </c>
      <c r="AO13" s="55"/>
      <c r="AP13" s="55"/>
      <c r="AQ13" s="55"/>
      <c r="AR13" s="55"/>
      <c r="AS13" s="54" t="s">
        <v>9</v>
      </c>
      <c r="AT13" s="54" t="s">
        <v>9</v>
      </c>
      <c r="AU13" s="54" t="s">
        <v>9</v>
      </c>
      <c r="AV13" s="54" t="s">
        <v>9</v>
      </c>
      <c r="AW13" s="54" t="s">
        <v>9</v>
      </c>
      <c r="AX13" s="54" t="s">
        <v>9</v>
      </c>
      <c r="AY13" s="54" t="s">
        <v>9</v>
      </c>
      <c r="AZ13" s="54" t="s">
        <v>9</v>
      </c>
      <c r="BA13" s="54" t="s">
        <v>9</v>
      </c>
      <c r="BB13" s="54" t="s">
        <v>9</v>
      </c>
      <c r="BC13" s="54" t="s">
        <v>9</v>
      </c>
      <c r="BD13" s="54" t="s">
        <v>9</v>
      </c>
      <c r="BE13" s="55"/>
      <c r="BF13" s="55"/>
      <c r="BG13" s="54" t="s">
        <v>9</v>
      </c>
      <c r="BH13" s="54" t="s">
        <v>9</v>
      </c>
      <c r="BI13" s="32" t="s">
        <v>10</v>
      </c>
      <c r="BJ13" s="32" t="s">
        <v>10</v>
      </c>
      <c r="BK13" s="54" t="s">
        <v>9</v>
      </c>
      <c r="BL13" s="54" t="s">
        <v>9</v>
      </c>
      <c r="BM13" s="47">
        <f t="shared" si="35"/>
        <v>22</v>
      </c>
      <c r="BN13" s="47">
        <f t="shared" si="36"/>
        <v>1</v>
      </c>
      <c r="BO13" s="47">
        <f>COUNTIF($C13:$BL13,"NL")*1/2</f>
        <v>2</v>
      </c>
      <c r="BP13" s="47">
        <f t="shared" si="28"/>
        <v>0</v>
      </c>
      <c r="BQ13" s="47">
        <f t="shared" si="29"/>
        <v>0</v>
      </c>
      <c r="BR13" s="47">
        <f t="shared" si="30"/>
        <v>0</v>
      </c>
      <c r="BS13" s="47">
        <f t="shared" si="31"/>
        <v>0</v>
      </c>
      <c r="BT13" s="47">
        <f t="shared" si="32"/>
        <v>0</v>
      </c>
      <c r="BU13" s="47">
        <f t="shared" si="33"/>
        <v>0</v>
      </c>
      <c r="BV13" s="47">
        <f t="shared" si="34"/>
        <v>25</v>
      </c>
      <c r="BW13" s="15">
        <v>2</v>
      </c>
      <c r="BX13" s="15">
        <f t="shared" si="38"/>
        <v>1</v>
      </c>
    </row>
    <row r="14" spans="1:82" ht="26.65" customHeight="1" x14ac:dyDescent="0.2">
      <c r="A14" s="14">
        <f>IF(B14="","",SUBTOTAL(3,$B$8:B14))</f>
        <v>7</v>
      </c>
      <c r="B14" s="52" t="s">
        <v>43</v>
      </c>
      <c r="C14" s="54" t="s">
        <v>9</v>
      </c>
      <c r="D14" s="54" t="s">
        <v>9</v>
      </c>
      <c r="E14" s="54" t="s">
        <v>9</v>
      </c>
      <c r="F14" s="54" t="s">
        <v>9</v>
      </c>
      <c r="G14" s="54" t="s">
        <v>9</v>
      </c>
      <c r="H14" s="54" t="s">
        <v>9</v>
      </c>
      <c r="I14" s="54" t="s">
        <v>9</v>
      </c>
      <c r="J14" s="54" t="s">
        <v>9</v>
      </c>
      <c r="K14" s="54" t="s">
        <v>9</v>
      </c>
      <c r="L14" s="36" t="s">
        <v>17</v>
      </c>
      <c r="M14" s="55"/>
      <c r="N14" s="55"/>
      <c r="O14" s="55"/>
      <c r="P14" s="55"/>
      <c r="Q14" s="38" t="s">
        <v>11</v>
      </c>
      <c r="R14" s="38" t="s">
        <v>11</v>
      </c>
      <c r="S14" s="38" t="s">
        <v>11</v>
      </c>
      <c r="T14" s="38" t="s">
        <v>11</v>
      </c>
      <c r="U14" s="54" t="s">
        <v>9</v>
      </c>
      <c r="V14" s="54" t="s">
        <v>9</v>
      </c>
      <c r="W14" s="54" t="s">
        <v>9</v>
      </c>
      <c r="X14" s="54" t="s">
        <v>9</v>
      </c>
      <c r="Y14" s="54" t="s">
        <v>9</v>
      </c>
      <c r="Z14" s="54" t="s">
        <v>9</v>
      </c>
      <c r="AA14" s="54" t="s">
        <v>9</v>
      </c>
      <c r="AB14" s="54" t="s">
        <v>9</v>
      </c>
      <c r="AC14" s="55"/>
      <c r="AD14" s="55"/>
      <c r="AE14" s="54" t="s">
        <v>9</v>
      </c>
      <c r="AF14" s="54" t="s">
        <v>9</v>
      </c>
      <c r="AG14" s="54" t="s">
        <v>9</v>
      </c>
      <c r="AH14" s="54" t="s">
        <v>9</v>
      </c>
      <c r="AI14" s="54" t="s">
        <v>9</v>
      </c>
      <c r="AJ14" s="54" t="s">
        <v>9</v>
      </c>
      <c r="AK14" s="54" t="s">
        <v>9</v>
      </c>
      <c r="AL14" s="54" t="s">
        <v>9</v>
      </c>
      <c r="AM14" s="54" t="s">
        <v>9</v>
      </c>
      <c r="AN14" s="54" t="s">
        <v>9</v>
      </c>
      <c r="AO14" s="55"/>
      <c r="AP14" s="55"/>
      <c r="AQ14" s="55"/>
      <c r="AR14" s="55"/>
      <c r="AS14" s="54" t="s">
        <v>9</v>
      </c>
      <c r="AT14" s="54" t="s">
        <v>9</v>
      </c>
      <c r="AU14" s="54" t="s">
        <v>9</v>
      </c>
      <c r="AV14" s="54" t="s">
        <v>9</v>
      </c>
      <c r="AW14" s="54" t="s">
        <v>9</v>
      </c>
      <c r="AX14" s="54" t="s">
        <v>9</v>
      </c>
      <c r="AY14" s="54" t="s">
        <v>9</v>
      </c>
      <c r="AZ14" s="54" t="s">
        <v>9</v>
      </c>
      <c r="BA14" s="54" t="s">
        <v>9</v>
      </c>
      <c r="BB14" s="54" t="s">
        <v>9</v>
      </c>
      <c r="BC14" s="54" t="s">
        <v>9</v>
      </c>
      <c r="BD14" s="54" t="s">
        <v>9</v>
      </c>
      <c r="BE14" s="55"/>
      <c r="BF14" s="55"/>
      <c r="BG14" s="54" t="s">
        <v>9</v>
      </c>
      <c r="BH14" s="54" t="s">
        <v>9</v>
      </c>
      <c r="BI14" s="54" t="s">
        <v>9</v>
      </c>
      <c r="BJ14" s="54" t="s">
        <v>9</v>
      </c>
      <c r="BK14" s="54" t="s">
        <v>9</v>
      </c>
      <c r="BL14" s="54" t="s">
        <v>9</v>
      </c>
      <c r="BM14" s="47">
        <f t="shared" si="35"/>
        <v>22.5</v>
      </c>
      <c r="BN14" s="47">
        <f t="shared" si="36"/>
        <v>0</v>
      </c>
      <c r="BO14" s="47">
        <f t="shared" si="37"/>
        <v>2</v>
      </c>
      <c r="BP14" s="47">
        <f t="shared" si="28"/>
        <v>0</v>
      </c>
      <c r="BQ14" s="47">
        <f t="shared" si="29"/>
        <v>0</v>
      </c>
      <c r="BR14" s="47">
        <f t="shared" si="30"/>
        <v>0</v>
      </c>
      <c r="BS14" s="47">
        <f t="shared" si="31"/>
        <v>0</v>
      </c>
      <c r="BT14" s="47">
        <f t="shared" si="32"/>
        <v>0</v>
      </c>
      <c r="BU14" s="47">
        <f t="shared" si="33"/>
        <v>0.5</v>
      </c>
      <c r="BV14" s="47">
        <f t="shared" si="34"/>
        <v>24.5</v>
      </c>
      <c r="BW14" s="15">
        <v>1</v>
      </c>
      <c r="BX14" s="15">
        <f t="shared" si="38"/>
        <v>1</v>
      </c>
    </row>
    <row r="15" spans="1:82" ht="26.65" customHeight="1" x14ac:dyDescent="0.2">
      <c r="A15" s="14">
        <f>IF(B15="","",SUBTOTAL(3,$B$8:B15))</f>
        <v>8</v>
      </c>
      <c r="B15" s="52" t="s">
        <v>46</v>
      </c>
      <c r="C15" s="54" t="s">
        <v>9</v>
      </c>
      <c r="D15" s="54" t="s">
        <v>9</v>
      </c>
      <c r="E15" s="54" t="s">
        <v>9</v>
      </c>
      <c r="F15" s="54" t="s">
        <v>9</v>
      </c>
      <c r="G15" s="54" t="s">
        <v>9</v>
      </c>
      <c r="H15" s="54" t="s">
        <v>9</v>
      </c>
      <c r="I15" s="54" t="s">
        <v>9</v>
      </c>
      <c r="J15" s="54" t="s">
        <v>9</v>
      </c>
      <c r="K15" s="54" t="s">
        <v>9</v>
      </c>
      <c r="L15" s="54" t="s">
        <v>9</v>
      </c>
      <c r="M15" s="55"/>
      <c r="N15" s="55"/>
      <c r="O15" s="55"/>
      <c r="P15" s="55"/>
      <c r="Q15" s="38" t="s">
        <v>11</v>
      </c>
      <c r="R15" s="38" t="s">
        <v>11</v>
      </c>
      <c r="S15" s="38" t="s">
        <v>11</v>
      </c>
      <c r="T15" s="38" t="s">
        <v>11</v>
      </c>
      <c r="U15" s="54" t="s">
        <v>9</v>
      </c>
      <c r="V15" s="54" t="s">
        <v>9</v>
      </c>
      <c r="W15" s="54" t="s">
        <v>9</v>
      </c>
      <c r="X15" s="54" t="s">
        <v>9</v>
      </c>
      <c r="Y15" s="54" t="s">
        <v>9</v>
      </c>
      <c r="Z15" s="54" t="s">
        <v>9</v>
      </c>
      <c r="AA15" s="54" t="s">
        <v>9</v>
      </c>
      <c r="AB15" s="54" t="s">
        <v>9</v>
      </c>
      <c r="AC15" s="55"/>
      <c r="AD15" s="55"/>
      <c r="AE15" s="54" t="s">
        <v>9</v>
      </c>
      <c r="AF15" s="54" t="s">
        <v>9</v>
      </c>
      <c r="AG15" s="54" t="s">
        <v>9</v>
      </c>
      <c r="AH15" s="54" t="s">
        <v>9</v>
      </c>
      <c r="AI15" s="54" t="s">
        <v>9</v>
      </c>
      <c r="AJ15" s="54" t="s">
        <v>9</v>
      </c>
      <c r="AK15" s="54" t="s">
        <v>9</v>
      </c>
      <c r="AL15" s="54" t="s">
        <v>9</v>
      </c>
      <c r="AM15" s="54" t="s">
        <v>9</v>
      </c>
      <c r="AN15" s="54" t="s">
        <v>9</v>
      </c>
      <c r="AO15" s="55"/>
      <c r="AP15" s="55"/>
      <c r="AQ15" s="55"/>
      <c r="AR15" s="55"/>
      <c r="AS15" s="54" t="s">
        <v>9</v>
      </c>
      <c r="AT15" s="54" t="s">
        <v>9</v>
      </c>
      <c r="AU15" s="54" t="s">
        <v>9</v>
      </c>
      <c r="AV15" s="54" t="s">
        <v>9</v>
      </c>
      <c r="AW15" s="54" t="s">
        <v>9</v>
      </c>
      <c r="AX15" s="54" t="s">
        <v>9</v>
      </c>
      <c r="AY15" s="54" t="s">
        <v>9</v>
      </c>
      <c r="AZ15" s="54" t="s">
        <v>9</v>
      </c>
      <c r="BA15" s="54" t="s">
        <v>9</v>
      </c>
      <c r="BB15" s="54" t="s">
        <v>9</v>
      </c>
      <c r="BC15" s="54" t="s">
        <v>9</v>
      </c>
      <c r="BD15" s="54" t="s">
        <v>9</v>
      </c>
      <c r="BE15" s="55"/>
      <c r="BF15" s="55"/>
      <c r="BG15" s="54" t="s">
        <v>9</v>
      </c>
      <c r="BH15" s="54" t="s">
        <v>9</v>
      </c>
      <c r="BI15" s="54" t="s">
        <v>9</v>
      </c>
      <c r="BJ15" s="54" t="s">
        <v>9</v>
      </c>
      <c r="BK15" s="54" t="s">
        <v>9</v>
      </c>
      <c r="BL15" s="54" t="s">
        <v>9</v>
      </c>
      <c r="BM15" s="47">
        <f t="shared" si="35"/>
        <v>23</v>
      </c>
      <c r="BN15" s="47">
        <f t="shared" si="36"/>
        <v>0</v>
      </c>
      <c r="BO15" s="47">
        <f t="shared" si="37"/>
        <v>2</v>
      </c>
      <c r="BP15" s="47">
        <f t="shared" si="28"/>
        <v>0</v>
      </c>
      <c r="BQ15" s="47">
        <f t="shared" si="29"/>
        <v>0</v>
      </c>
      <c r="BR15" s="47">
        <f t="shared" si="30"/>
        <v>0</v>
      </c>
      <c r="BS15" s="47">
        <f t="shared" si="31"/>
        <v>0</v>
      </c>
      <c r="BT15" s="47">
        <f t="shared" si="32"/>
        <v>0</v>
      </c>
      <c r="BU15" s="47">
        <f t="shared" si="33"/>
        <v>0</v>
      </c>
      <c r="BV15" s="47">
        <f t="shared" si="34"/>
        <v>25</v>
      </c>
      <c r="BW15" s="15">
        <v>0</v>
      </c>
      <c r="BX15" s="15">
        <f t="shared" si="38"/>
        <v>0</v>
      </c>
    </row>
    <row r="16" spans="1:82" ht="19.899999999999999" customHeight="1" x14ac:dyDescent="0.2">
      <c r="A16" s="82" t="s">
        <v>38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51"/>
      <c r="BJ16" s="51"/>
      <c r="BK16" s="51"/>
      <c r="BL16" s="51"/>
      <c r="BM16" s="50">
        <f>SUM(BM8:BM15)</f>
        <v>179.5</v>
      </c>
      <c r="BN16" s="50">
        <f t="shared" ref="BN16:BX16" si="39">SUM(BN8:BN15)</f>
        <v>4</v>
      </c>
      <c r="BO16" s="50">
        <f t="shared" si="39"/>
        <v>16</v>
      </c>
      <c r="BP16" s="50">
        <f t="shared" si="39"/>
        <v>0</v>
      </c>
      <c r="BQ16" s="50">
        <f t="shared" si="39"/>
        <v>0</v>
      </c>
      <c r="BR16" s="50">
        <f t="shared" si="39"/>
        <v>0</v>
      </c>
      <c r="BS16" s="50">
        <f t="shared" si="39"/>
        <v>0</v>
      </c>
      <c r="BT16" s="50">
        <f t="shared" si="39"/>
        <v>0</v>
      </c>
      <c r="BU16" s="50">
        <f t="shared" si="39"/>
        <v>0.5</v>
      </c>
      <c r="BV16" s="50">
        <f t="shared" si="39"/>
        <v>199.5</v>
      </c>
      <c r="BW16" s="50">
        <f t="shared" si="39"/>
        <v>32</v>
      </c>
      <c r="BX16" s="50">
        <f t="shared" si="39"/>
        <v>28</v>
      </c>
    </row>
    <row r="17" spans="1:113" s="18" customFormat="1" ht="30" customHeight="1" x14ac:dyDescent="0.2">
      <c r="A17" s="66" t="s">
        <v>25</v>
      </c>
      <c r="B17" s="66"/>
      <c r="C17" s="16"/>
      <c r="D17" s="16"/>
      <c r="E17" s="1"/>
      <c r="F17" s="1"/>
      <c r="G17" s="17"/>
      <c r="I17" s="19"/>
      <c r="AC17" s="20"/>
      <c r="BM17" s="20"/>
      <c r="BY17" s="20"/>
      <c r="BZ17" s="20"/>
      <c r="CA17" s="20"/>
      <c r="CB17" s="20"/>
      <c r="CC17" s="20"/>
      <c r="CD17" s="20"/>
      <c r="CE17" s="20"/>
      <c r="CF17" s="20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</row>
    <row r="18" spans="1:113" s="18" customFormat="1" ht="27.75" customHeight="1" x14ac:dyDescent="0.2">
      <c r="A18" s="58" t="s">
        <v>26</v>
      </c>
      <c r="B18" s="58"/>
      <c r="C18" s="22"/>
      <c r="D18" s="22"/>
      <c r="E18" s="23" t="s">
        <v>9</v>
      </c>
      <c r="F18" s="1"/>
      <c r="G18" s="1"/>
      <c r="H18" s="72" t="s">
        <v>27</v>
      </c>
      <c r="I18" s="72"/>
      <c r="J18" s="72"/>
      <c r="K18" s="24"/>
      <c r="L18" s="25" t="s">
        <v>12</v>
      </c>
      <c r="M18" s="24"/>
      <c r="N18" s="24"/>
      <c r="Y18" s="84" t="s">
        <v>44</v>
      </c>
      <c r="Z18" s="85"/>
      <c r="AA18" s="85"/>
      <c r="AB18" s="85"/>
      <c r="AC18" s="85"/>
      <c r="AD18" s="85"/>
      <c r="AE18" s="85"/>
      <c r="AF18" s="85"/>
      <c r="AG18" s="85"/>
      <c r="AH18" s="28"/>
      <c r="AI18" s="28"/>
      <c r="AJ18" s="28"/>
      <c r="AK18" s="67" t="s">
        <v>39</v>
      </c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28"/>
      <c r="AW18" s="28"/>
      <c r="AX18" s="28"/>
      <c r="AY18" s="28"/>
      <c r="AZ18" s="28"/>
      <c r="BA18" s="28"/>
      <c r="BB18" s="28"/>
      <c r="BC18" s="65" t="s">
        <v>45</v>
      </c>
      <c r="BD18" s="65"/>
      <c r="BE18" s="65"/>
      <c r="BF18" s="65"/>
      <c r="BG18" s="65"/>
      <c r="BH18" s="65"/>
      <c r="BI18" s="28"/>
      <c r="BJ18" s="28"/>
      <c r="BK18" s="28"/>
      <c r="BL18" s="28"/>
      <c r="BM18" s="28"/>
      <c r="BN18" s="28"/>
      <c r="BO18" s="27"/>
      <c r="BP18" s="20" t="s">
        <v>41</v>
      </c>
      <c r="BQ18" s="20"/>
      <c r="BY18" s="28"/>
      <c r="BZ18" s="28"/>
      <c r="CA18" s="28"/>
      <c r="CB18" s="28"/>
      <c r="CC18" s="28"/>
      <c r="CD18" s="29"/>
      <c r="CE18" s="28"/>
      <c r="CF18" s="28"/>
      <c r="CH18" s="28"/>
      <c r="CI18" s="28"/>
      <c r="CJ18" s="28"/>
      <c r="CK18" s="28"/>
      <c r="CL18" s="28"/>
      <c r="CM18" s="28"/>
      <c r="CN18" s="28"/>
      <c r="CO18" s="28"/>
      <c r="CP18" s="30"/>
      <c r="CQ18" s="30"/>
      <c r="CR18" s="28"/>
      <c r="CS18" s="28"/>
      <c r="CT18" s="28"/>
      <c r="DI18" s="31"/>
    </row>
    <row r="19" spans="1:113" s="18" customFormat="1" ht="27.75" customHeight="1" x14ac:dyDescent="0.2">
      <c r="A19" s="58" t="s">
        <v>28</v>
      </c>
      <c r="B19" s="58"/>
      <c r="C19" s="22"/>
      <c r="D19" s="22"/>
      <c r="E19" s="32" t="s">
        <v>10</v>
      </c>
      <c r="F19" s="1"/>
      <c r="G19" s="26"/>
      <c r="H19" s="81" t="s">
        <v>29</v>
      </c>
      <c r="I19" s="81"/>
      <c r="J19" s="81"/>
      <c r="K19" s="26"/>
      <c r="L19" s="25" t="s">
        <v>12</v>
      </c>
      <c r="M19" s="26"/>
      <c r="N19" s="26"/>
      <c r="AA19" s="26"/>
      <c r="AB19" s="26"/>
      <c r="AC19" s="26"/>
      <c r="AD19" s="26"/>
      <c r="AE19" s="26"/>
      <c r="AF19" s="26"/>
      <c r="AG19" s="26"/>
      <c r="AH19" s="26"/>
      <c r="AJ19" s="33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26"/>
      <c r="BP19" s="26"/>
      <c r="BQ19" s="27"/>
      <c r="BR19" s="27"/>
      <c r="BS19" s="65" t="s">
        <v>30</v>
      </c>
      <c r="BT19" s="65"/>
      <c r="BU19" s="65"/>
      <c r="BV19" s="28"/>
      <c r="BW19" s="28"/>
      <c r="BX19" s="28"/>
      <c r="BY19" s="33"/>
      <c r="BZ19" s="34"/>
      <c r="CA19" s="26"/>
      <c r="CB19" s="26"/>
      <c r="CD19" s="26"/>
      <c r="CE19" s="26"/>
      <c r="CO19" s="35"/>
      <c r="CP19" s="33"/>
      <c r="CQ19" s="33"/>
      <c r="CR19" s="33"/>
      <c r="CS19" s="33"/>
      <c r="CT19" s="33"/>
    </row>
    <row r="20" spans="1:113" s="18" customFormat="1" ht="27.75" customHeight="1" x14ac:dyDescent="0.2">
      <c r="A20" s="58" t="s">
        <v>31</v>
      </c>
      <c r="B20" s="58"/>
      <c r="C20" s="22"/>
      <c r="D20" s="22"/>
      <c r="F20" s="1"/>
      <c r="G20" s="26"/>
      <c r="H20" s="81" t="s">
        <v>32</v>
      </c>
      <c r="I20" s="81"/>
      <c r="J20" s="81"/>
      <c r="K20" s="26"/>
      <c r="L20" s="25" t="s">
        <v>14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BM20" s="26"/>
      <c r="BN20" s="26"/>
      <c r="BO20" s="26"/>
      <c r="BP20" s="26"/>
      <c r="BQ20" s="26"/>
      <c r="BR20" s="26"/>
      <c r="BT20" s="33"/>
      <c r="BU20" s="33"/>
      <c r="BV20" s="33"/>
      <c r="BW20" s="33"/>
      <c r="BX20" s="33"/>
      <c r="BZ20" s="26"/>
      <c r="CA20" s="26"/>
      <c r="CB20" s="26"/>
      <c r="CD20" s="26"/>
      <c r="CE20" s="26"/>
      <c r="CO20" s="35"/>
    </row>
    <row r="21" spans="1:113" s="18" customFormat="1" ht="27.75" customHeight="1" x14ac:dyDescent="0.25">
      <c r="A21" s="58" t="s">
        <v>33</v>
      </c>
      <c r="B21" s="58"/>
      <c r="C21" s="37"/>
      <c r="D21" s="37"/>
      <c r="E21" s="38" t="s">
        <v>11</v>
      </c>
      <c r="F21" s="1"/>
      <c r="G21" s="72" t="s">
        <v>34</v>
      </c>
      <c r="H21" s="72"/>
      <c r="I21" s="72"/>
      <c r="J21" s="72"/>
      <c r="K21" s="83"/>
      <c r="L21" s="39" t="s">
        <v>15</v>
      </c>
      <c r="M21" s="24"/>
      <c r="N21" s="24"/>
      <c r="O21" s="24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F21" s="26"/>
      <c r="BM21" s="26"/>
      <c r="BN21" s="26"/>
      <c r="BO21" s="26"/>
      <c r="BP21" s="26"/>
      <c r="BQ21" s="26"/>
      <c r="BR21" s="26"/>
      <c r="BZ21" s="26"/>
      <c r="CA21" s="26"/>
      <c r="CB21" s="26"/>
      <c r="CD21" s="26"/>
      <c r="CE21" s="26"/>
      <c r="CO21" s="35"/>
    </row>
    <row r="22" spans="1:113" s="18" customFormat="1" ht="27.75" customHeight="1" x14ac:dyDescent="0.25">
      <c r="A22" s="58"/>
      <c r="B22" s="58"/>
      <c r="C22" s="37"/>
      <c r="D22" s="37"/>
      <c r="E22" s="40"/>
      <c r="F22" s="1"/>
      <c r="G22" s="81" t="s">
        <v>35</v>
      </c>
      <c r="H22" s="81"/>
      <c r="I22" s="81"/>
      <c r="J22" s="81"/>
      <c r="K22" s="26"/>
      <c r="L22" s="39" t="s">
        <v>16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R22" s="26"/>
      <c r="BZ22" s="26"/>
      <c r="CA22" s="26"/>
      <c r="CB22" s="26"/>
      <c r="CD22" s="26"/>
      <c r="CE22" s="26"/>
      <c r="CO22" s="35"/>
    </row>
    <row r="23" spans="1:113" ht="33" customHeight="1" x14ac:dyDescent="0.2">
      <c r="F23" s="81" t="s">
        <v>36</v>
      </c>
      <c r="G23" s="81"/>
      <c r="H23" s="81"/>
      <c r="I23" s="81"/>
      <c r="J23" s="81"/>
      <c r="K23" s="26"/>
      <c r="L23" s="39" t="s">
        <v>13</v>
      </c>
    </row>
  </sheetData>
  <mergeCells count="88">
    <mergeCell ref="F23:J23"/>
    <mergeCell ref="BK6:BL6"/>
    <mergeCell ref="BK7:BL7"/>
    <mergeCell ref="A19:B19"/>
    <mergeCell ref="H19:J19"/>
    <mergeCell ref="BI7:BJ7"/>
    <mergeCell ref="A16:BH16"/>
    <mergeCell ref="A17:B17"/>
    <mergeCell ref="A18:B18"/>
    <mergeCell ref="H18:J18"/>
    <mergeCell ref="AW7:AX7"/>
    <mergeCell ref="A20:B20"/>
    <mergeCell ref="H20:J20"/>
    <mergeCell ref="A21:B21"/>
    <mergeCell ref="G21:K21"/>
    <mergeCell ref="A22:B22"/>
    <mergeCell ref="G22:J22"/>
    <mergeCell ref="BA7:BB7"/>
    <mergeCell ref="M7:N7"/>
    <mergeCell ref="O7:P7"/>
    <mergeCell ref="Q7:R7"/>
    <mergeCell ref="S7:T7"/>
    <mergeCell ref="U7:V7"/>
    <mergeCell ref="W7:X7"/>
    <mergeCell ref="AG7:AH7"/>
    <mergeCell ref="AI7:AJ7"/>
    <mergeCell ref="AK7:AL7"/>
    <mergeCell ref="AM7:AN7"/>
    <mergeCell ref="Y18:AG18"/>
    <mergeCell ref="AK18:AU18"/>
    <mergeCell ref="A6:A7"/>
    <mergeCell ref="B6:B7"/>
    <mergeCell ref="C6:D6"/>
    <mergeCell ref="E6:F6"/>
    <mergeCell ref="G6:H6"/>
    <mergeCell ref="AO6:AP6"/>
    <mergeCell ref="AQ6:AR6"/>
    <mergeCell ref="BC7:BD7"/>
    <mergeCell ref="BE7:BF7"/>
    <mergeCell ref="BG7:BH7"/>
    <mergeCell ref="AO7:AP7"/>
    <mergeCell ref="AQ7:AR7"/>
    <mergeCell ref="AS7:AT7"/>
    <mergeCell ref="AY7:AZ7"/>
    <mergeCell ref="BE6:BF6"/>
    <mergeCell ref="BG6:BH6"/>
    <mergeCell ref="BW6:BX6"/>
    <mergeCell ref="C7:D7"/>
    <mergeCell ref="E7:F7"/>
    <mergeCell ref="G7:H7"/>
    <mergeCell ref="I7:J7"/>
    <mergeCell ref="K7:L7"/>
    <mergeCell ref="AS6:AT6"/>
    <mergeCell ref="AU6:AV6"/>
    <mergeCell ref="AW6:AX6"/>
    <mergeCell ref="AY6:AZ6"/>
    <mergeCell ref="BA6:BB6"/>
    <mergeCell ref="BC6:BD6"/>
    <mergeCell ref="AG6:AH6"/>
    <mergeCell ref="AI6:AJ6"/>
    <mergeCell ref="AK6:AL6"/>
    <mergeCell ref="AM6:AN6"/>
    <mergeCell ref="I6:J6"/>
    <mergeCell ref="K6:L6"/>
    <mergeCell ref="M6:N6"/>
    <mergeCell ref="O6:P6"/>
    <mergeCell ref="Q6:R6"/>
    <mergeCell ref="B1:AV1"/>
    <mergeCell ref="P3:W3"/>
    <mergeCell ref="X3:AB3"/>
    <mergeCell ref="C4:H4"/>
    <mergeCell ref="J4:R5"/>
    <mergeCell ref="BC18:BH18"/>
    <mergeCell ref="BS19:BU19"/>
    <mergeCell ref="S6:T6"/>
    <mergeCell ref="U6:V6"/>
    <mergeCell ref="W6:X6"/>
    <mergeCell ref="Y6:Z6"/>
    <mergeCell ref="AA6:AB6"/>
    <mergeCell ref="AC6:AD6"/>
    <mergeCell ref="AE6:AF6"/>
    <mergeCell ref="AU7:AV7"/>
    <mergeCell ref="Y7:Z7"/>
    <mergeCell ref="AA7:AB7"/>
    <mergeCell ref="AC7:AD7"/>
    <mergeCell ref="AE7:AF7"/>
    <mergeCell ref="BI6:BJ6"/>
    <mergeCell ref="BM6:BV6"/>
  </mergeCells>
  <conditionalFormatting sqref="C8:H11 C12:F12 H12 C13:H15">
    <cfRule type="expression" dxfId="6" priority="32">
      <formula>$C$6="Sat"</formula>
    </cfRule>
  </conditionalFormatting>
  <conditionalFormatting sqref="C6:BL7">
    <cfRule type="expression" dxfId="5" priority="33">
      <formula>$C$7="Sat"</formula>
    </cfRule>
  </conditionalFormatting>
  <conditionalFormatting sqref="I8:L13 I14:K14 I15:L15">
    <cfRule type="expression" dxfId="4" priority="12">
      <formula>$C$6="Sat"</formula>
    </cfRule>
  </conditionalFormatting>
  <conditionalFormatting sqref="M8:P15">
    <cfRule type="expression" dxfId="3" priority="4">
      <formula>$C$6="Sat"</formula>
    </cfRule>
  </conditionalFormatting>
  <conditionalFormatting sqref="U8:AD15">
    <cfRule type="expression" dxfId="2" priority="3">
      <formula>$C$6="Sat"</formula>
    </cfRule>
  </conditionalFormatting>
  <conditionalFormatting sqref="AE8:AJ11 AE12:AG12 AI12:AJ12 AE13:AJ15">
    <cfRule type="expression" dxfId="1" priority="30">
      <formula>$C$6="Sat"</formula>
    </cfRule>
  </conditionalFormatting>
  <conditionalFormatting sqref="AK8:BL8 AK9:BH9 AK10:BL12 AK13:BH13 BK13:BL13 AK14:BL15">
    <cfRule type="expression" dxfId="0" priority="1">
      <formula>$C$6="Sat"</formula>
    </cfRule>
  </conditionalFormatting>
  <printOptions horizontalCentered="1" verticalCentered="1"/>
  <pageMargins left="0.15748031496062992" right="0.15748031496062992" top="0.15748031496062992" bottom="0.15748031496062992" header="0.27" footer="0.31496062992125984"/>
  <pageSetup paperSize="9" scale="50" fitToHeight="0" orientation="landscape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6A2D9F4141CD419CD6E5CE28BE4ED6" ma:contentTypeVersion="4" ma:contentTypeDescription="Create a new document." ma:contentTypeScope="" ma:versionID="a446de032b0207cb805cf0926b4b26bc">
  <xsd:schema xmlns:xsd="http://www.w3.org/2001/XMLSchema" xmlns:xs="http://www.w3.org/2001/XMLSchema" xmlns:p="http://schemas.microsoft.com/office/2006/metadata/properties" xmlns:ns2="36fba93c-f2eb-4dde-884a-5df4c4a6283c" targetNamespace="http://schemas.microsoft.com/office/2006/metadata/properties" ma:root="true" ma:fieldsID="bbaf37f1b8d1bf1c0719d255d1ba17b5" ns2:_="">
    <xsd:import namespace="36fba93c-f2eb-4dde-884a-5df4c4a628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ba93c-f2eb-4dde-884a-5df4c4a628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224536-E4F7-41DF-A384-BC6E3D9D3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ba93c-f2eb-4dde-884a-5df4c4a62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EF7184-350E-45F9-84C8-782CF395AA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BAE0B5-696A-477F-A3FA-6548AAD698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ĐÀO LÝ TRÂN</cp:lastModifiedBy>
  <cp:revision/>
  <dcterms:created xsi:type="dcterms:W3CDTF">2015-01-11T06:26:01Z</dcterms:created>
  <dcterms:modified xsi:type="dcterms:W3CDTF">2024-09-27T08:01:16Z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  <property fmtid="{D5CDD505-2E9C-101B-9397-08002B2CF9AE}" pid="3" name="ContentTypeId">
    <vt:lpwstr>0x010100C56A2D9F4141CD419CD6E5CE28BE4ED6</vt:lpwstr>
  </property>
</Properties>
</file>