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core\it_api\it_api\wwwroot\data\info\phep\"/>
    </mc:Choice>
  </mc:AlternateContent>
  <xr:revisionPtr revIDLastSave="0" documentId="13_ncr:1_{A342A5B5-6C3B-4937-A460-2569DA350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9.2024" sheetId="26" r:id="rId1"/>
  </sheets>
  <definedNames>
    <definedName name="BANGLUONGNB" localSheetId="0">#REF!</definedName>
    <definedName name="BANGLUONGNB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'09.2024'!$A$1:$CE$27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19" i="26" l="1"/>
  <c r="BT19" i="26"/>
  <c r="BS19" i="26"/>
  <c r="BR19" i="26"/>
  <c r="BQ19" i="26"/>
  <c r="BP19" i="26"/>
  <c r="BV19" i="26" s="1"/>
  <c r="BO19" i="26"/>
  <c r="BN19" i="26"/>
  <c r="BX19" i="26" s="1"/>
  <c r="BM19" i="26"/>
  <c r="BU18" i="26"/>
  <c r="BT18" i="26"/>
  <c r="BS18" i="26"/>
  <c r="BR18" i="26"/>
  <c r="BQ18" i="26"/>
  <c r="BP18" i="26"/>
  <c r="BV18" i="26" s="1"/>
  <c r="BO18" i="26"/>
  <c r="BN18" i="26"/>
  <c r="BX18" i="26" s="1"/>
  <c r="BM18" i="26"/>
  <c r="BW20" i="26"/>
  <c r="BM17" i="26" l="1"/>
  <c r="BN17" i="26"/>
  <c r="BO17" i="26"/>
  <c r="BP17" i="26"/>
  <c r="BQ17" i="26"/>
  <c r="BR17" i="26"/>
  <c r="BS17" i="26"/>
  <c r="BT17" i="26"/>
  <c r="BU17" i="26"/>
  <c r="BX17" i="26"/>
  <c r="BU16" i="26"/>
  <c r="BT16" i="26"/>
  <c r="BS16" i="26"/>
  <c r="BR16" i="26"/>
  <c r="BQ16" i="26"/>
  <c r="BP16" i="26"/>
  <c r="BO16" i="26"/>
  <c r="BN16" i="26"/>
  <c r="BX16" i="26" s="1"/>
  <c r="BM16" i="26"/>
  <c r="BU15" i="26"/>
  <c r="BT15" i="26"/>
  <c r="BS15" i="26"/>
  <c r="BR15" i="26"/>
  <c r="BQ15" i="26"/>
  <c r="BP15" i="26"/>
  <c r="BO15" i="26"/>
  <c r="BN15" i="26"/>
  <c r="BX15" i="26" s="1"/>
  <c r="BM15" i="26"/>
  <c r="BU14" i="26"/>
  <c r="BT14" i="26"/>
  <c r="BS14" i="26"/>
  <c r="BR14" i="26"/>
  <c r="BQ14" i="26"/>
  <c r="BP14" i="26"/>
  <c r="BO14" i="26"/>
  <c r="BN14" i="26"/>
  <c r="BX14" i="26" s="1"/>
  <c r="BM14" i="26"/>
  <c r="BU13" i="26"/>
  <c r="BT13" i="26"/>
  <c r="BS13" i="26"/>
  <c r="BR13" i="26"/>
  <c r="BQ13" i="26"/>
  <c r="BP13" i="26"/>
  <c r="BO13" i="26"/>
  <c r="BN13" i="26"/>
  <c r="BM13" i="26"/>
  <c r="BU12" i="26"/>
  <c r="BT12" i="26"/>
  <c r="BS12" i="26"/>
  <c r="BR12" i="26"/>
  <c r="BQ12" i="26"/>
  <c r="BP12" i="26"/>
  <c r="BO12" i="26"/>
  <c r="BN12" i="26"/>
  <c r="BX12" i="26" s="1"/>
  <c r="BM12" i="26"/>
  <c r="BU11" i="26"/>
  <c r="BT11" i="26"/>
  <c r="BS11" i="26"/>
  <c r="BR11" i="26"/>
  <c r="BQ11" i="26"/>
  <c r="BP11" i="26"/>
  <c r="BO11" i="26"/>
  <c r="BN11" i="26"/>
  <c r="BX11" i="26" s="1"/>
  <c r="BM11" i="26"/>
  <c r="BU10" i="26"/>
  <c r="BT10" i="26"/>
  <c r="BS10" i="26"/>
  <c r="BR10" i="26"/>
  <c r="BQ10" i="26"/>
  <c r="BP10" i="26"/>
  <c r="BO10" i="26"/>
  <c r="BN10" i="26"/>
  <c r="BX10" i="26" s="1"/>
  <c r="BM10" i="26"/>
  <c r="BU9" i="26"/>
  <c r="BT9" i="26"/>
  <c r="BS9" i="26"/>
  <c r="BR9" i="26"/>
  <c r="BQ9" i="26"/>
  <c r="BP9" i="26"/>
  <c r="BO9" i="26"/>
  <c r="BN9" i="26"/>
  <c r="BX9" i="26" s="1"/>
  <c r="BM9" i="26"/>
  <c r="BU8" i="26"/>
  <c r="BT8" i="26"/>
  <c r="BS8" i="26"/>
  <c r="BR8" i="26"/>
  <c r="BQ8" i="26"/>
  <c r="BP8" i="26"/>
  <c r="BO8" i="26"/>
  <c r="BN8" i="26"/>
  <c r="BX8" i="26" s="1"/>
  <c r="BM8" i="26"/>
  <c r="BU7" i="26"/>
  <c r="BT7" i="26"/>
  <c r="BS7" i="26"/>
  <c r="BR7" i="26"/>
  <c r="BQ7" i="26"/>
  <c r="BP7" i="26"/>
  <c r="BO7" i="26"/>
  <c r="BN7" i="26"/>
  <c r="BX7" i="26" s="1"/>
  <c r="BM7" i="26"/>
  <c r="C6" i="26"/>
  <c r="E6" i="26" s="1"/>
  <c r="G6" i="26" s="1"/>
  <c r="I6" i="26" s="1"/>
  <c r="K6" i="26" s="1"/>
  <c r="M6" i="26" s="1"/>
  <c r="O6" i="26" s="1"/>
  <c r="Q6" i="26" s="1"/>
  <c r="S6" i="26" s="1"/>
  <c r="U6" i="26" s="1"/>
  <c r="W6" i="26" s="1"/>
  <c r="Y6" i="26" s="1"/>
  <c r="AA6" i="26" s="1"/>
  <c r="AC6" i="26" s="1"/>
  <c r="AE6" i="26" s="1"/>
  <c r="AG6" i="26" s="1"/>
  <c r="AI6" i="26" s="1"/>
  <c r="AK6" i="26" s="1"/>
  <c r="AM6" i="26" s="1"/>
  <c r="AO6" i="26" s="1"/>
  <c r="AQ6" i="26" s="1"/>
  <c r="AS6" i="26" s="1"/>
  <c r="AU6" i="26" s="1"/>
  <c r="AW6" i="26" s="1"/>
  <c r="AY6" i="26" s="1"/>
  <c r="BA6" i="26" s="1"/>
  <c r="BC6" i="26" s="1"/>
  <c r="BE6" i="26" s="1"/>
  <c r="BG6" i="26" s="1"/>
  <c r="BI6" i="26" s="1"/>
  <c r="BK6" i="26" s="1"/>
  <c r="E5" i="26"/>
  <c r="G5" i="26" s="1"/>
  <c r="I5" i="26" s="1"/>
  <c r="K5" i="26" s="1"/>
  <c r="M5" i="26" s="1"/>
  <c r="O5" i="26" s="1"/>
  <c r="Q5" i="26" s="1"/>
  <c r="S5" i="26" s="1"/>
  <c r="U5" i="26" s="1"/>
  <c r="W5" i="26" s="1"/>
  <c r="Y5" i="26" s="1"/>
  <c r="AA5" i="26" s="1"/>
  <c r="AC5" i="26" s="1"/>
  <c r="AE5" i="26" s="1"/>
  <c r="AG5" i="26" s="1"/>
  <c r="AI5" i="26" s="1"/>
  <c r="AK5" i="26" s="1"/>
  <c r="AM5" i="26" s="1"/>
  <c r="AO5" i="26" s="1"/>
  <c r="AQ5" i="26" s="1"/>
  <c r="AS5" i="26" s="1"/>
  <c r="AU5" i="26" s="1"/>
  <c r="AW5" i="26" s="1"/>
  <c r="AY5" i="26" s="1"/>
  <c r="U2" i="26" s="1"/>
  <c r="BU20" i="26" l="1"/>
  <c r="BM20" i="26"/>
  <c r="BV17" i="26"/>
  <c r="BO20" i="26"/>
  <c r="BP20" i="26"/>
  <c r="BQ20" i="26"/>
  <c r="BR20" i="26"/>
  <c r="BS20" i="26"/>
  <c r="BT20" i="26"/>
  <c r="BX13" i="26"/>
  <c r="BX20" i="26" s="1"/>
  <c r="BN20" i="26"/>
  <c r="BV12" i="26"/>
  <c r="BK4" i="26"/>
  <c r="BV7" i="26"/>
  <c r="BV11" i="26"/>
  <c r="BV16" i="26"/>
  <c r="BV14" i="26"/>
  <c r="BV9" i="26"/>
  <c r="BV13" i="26"/>
  <c r="BV15" i="26"/>
  <c r="BV10" i="26"/>
  <c r="BV8" i="26"/>
  <c r="BA5" i="26"/>
  <c r="BC5" i="26" s="1"/>
  <c r="BE5" i="26" s="1"/>
  <c r="BG5" i="26" s="1"/>
  <c r="BI5" i="26" s="1"/>
  <c r="BK5" i="26" s="1"/>
  <c r="BV20" i="2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</author>
    <author>WELLCOM</author>
  </authors>
  <commentList>
    <comment ref="BM6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AH:</t>
        </r>
        <r>
          <rPr>
            <sz val="9"/>
            <color indexed="81"/>
            <rFont val="Tahoma"/>
            <family val="2"/>
          </rPr>
          <t xml:space="preserve">
Ngày công đi làm</t>
        </r>
      </text>
    </comment>
    <comment ref="BN6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AH:</t>
        </r>
        <r>
          <rPr>
            <sz val="9"/>
            <color indexed="81"/>
            <rFont val="Tahoma"/>
            <family val="2"/>
          </rPr>
          <t xml:space="preserve">
Ngày nghỉ phép năm </t>
        </r>
      </text>
    </comment>
    <comment ref="BO6" authorId="1" shapeId="0" xr:uid="{00000000-0006-0000-0F00-000003000000}">
      <text>
        <r>
          <rPr>
            <b/>
            <sz val="9"/>
            <color indexed="81"/>
            <rFont val="Tahoma"/>
            <family val="2"/>
          </rPr>
          <t xml:space="preserve">AH:
</t>
        </r>
        <r>
          <rPr>
            <sz val="10"/>
            <color indexed="81"/>
            <rFont val="Tahoma"/>
            <family val="2"/>
          </rPr>
          <t>Ngày nghỉ lễ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6" authorId="1" shapeId="0" xr:uid="{00000000-0006-0000-0F00-000004000000}">
      <text>
        <r>
          <rPr>
            <b/>
            <sz val="9"/>
            <color indexed="81"/>
            <rFont val="Tahoma"/>
            <family val="2"/>
          </rPr>
          <t xml:space="preserve">HA:
</t>
        </r>
        <r>
          <rPr>
            <sz val="9"/>
            <color indexed="81"/>
            <rFont val="Tahoma"/>
            <family val="2"/>
          </rPr>
          <t xml:space="preserve">Nghỉ do ốm
</t>
        </r>
      </text>
    </comment>
    <comment ref="BQ6" authorId="1" shapeId="0" xr:uid="{00000000-0006-0000-0F00-000005000000}">
      <text>
        <r>
          <rPr>
            <b/>
            <sz val="9"/>
            <color indexed="81"/>
            <rFont val="Tahoma"/>
            <family val="2"/>
          </rPr>
          <t>Nghỉ chế độ việc riêng hưởng lương (cưới,..)</t>
        </r>
      </text>
    </comment>
    <comment ref="BR6" authorId="1" shapeId="0" xr:uid="{00000000-0006-0000-0F00-000006000000}">
      <text>
        <r>
          <rPr>
            <b/>
            <sz val="9"/>
            <color indexed="81"/>
            <rFont val="Tahoma"/>
            <family val="2"/>
          </rPr>
          <t>HA:</t>
        </r>
        <r>
          <rPr>
            <sz val="9"/>
            <color indexed="81"/>
            <rFont val="Tahoma"/>
            <family val="2"/>
          </rPr>
          <t xml:space="preserve">
Nghỉ thai sản</t>
        </r>
      </text>
    </comment>
    <comment ref="BS6" authorId="1" shapeId="0" xr:uid="{00000000-0006-0000-0F00-000007000000}">
      <text>
        <r>
          <rPr>
            <b/>
            <sz val="9"/>
            <color indexed="81"/>
            <rFont val="Tahoma"/>
            <family val="2"/>
          </rPr>
          <t>HA:</t>
        </r>
        <r>
          <rPr>
            <sz val="9"/>
            <color indexed="81"/>
            <rFont val="Tahoma"/>
            <family val="2"/>
          </rPr>
          <t xml:space="preserve">
Nghỉ do tai nạn</t>
        </r>
      </text>
    </comment>
    <comment ref="BT6" authorId="1" shapeId="0" xr:uid="{00000000-0006-0000-0F00-000008000000}">
      <text>
        <r>
          <rPr>
            <b/>
            <sz val="9"/>
            <color indexed="81"/>
            <rFont val="Tahoma"/>
            <family val="2"/>
          </rPr>
          <t>HA:</t>
        </r>
        <r>
          <rPr>
            <sz val="9"/>
            <color indexed="81"/>
            <rFont val="Tahoma"/>
            <family val="2"/>
          </rPr>
          <t xml:space="preserve">
Nghỉ xưởng</t>
        </r>
      </text>
    </comment>
    <comment ref="BU6" authorId="0" shapeId="0" xr:uid="{00000000-0006-0000-0F00-000009000000}">
      <text>
        <r>
          <rPr>
            <b/>
            <sz val="9"/>
            <color indexed="81"/>
            <rFont val="Tahoma"/>
            <family val="2"/>
          </rPr>
          <t>AH:</t>
        </r>
        <r>
          <rPr>
            <sz val="9"/>
            <color indexed="81"/>
            <rFont val="Tahoma"/>
            <family val="2"/>
          </rPr>
          <t xml:space="preserve">
Ngày nghỉ không lương</t>
        </r>
      </text>
    </comment>
  </commentList>
</comments>
</file>

<file path=xl/sharedStrings.xml><?xml version="1.0" encoding="utf-8"?>
<sst xmlns="http://schemas.openxmlformats.org/spreadsheetml/2006/main" count="686" uniqueCount="52">
  <si>
    <t>Hiệu lực từ ngày</t>
  </si>
  <si>
    <t>Tên nhân viên</t>
  </si>
  <si>
    <t>BẢNG CHẤM CÔNG KIÊM GIẤY ĐỀ NGHỊ THANH TOÁN</t>
  </si>
  <si>
    <t>STT</t>
  </si>
  <si>
    <t>Ngày công tính lương</t>
  </si>
  <si>
    <t>Phép năm</t>
  </si>
  <si>
    <t>X</t>
  </si>
  <si>
    <t>P</t>
  </si>
  <si>
    <t>NL</t>
  </si>
  <si>
    <t>TS</t>
  </si>
  <si>
    <t>T</t>
  </si>
  <si>
    <t>NX</t>
  </si>
  <si>
    <t>KL</t>
  </si>
  <si>
    <t>Tổng</t>
  </si>
  <si>
    <t>Đầu tháng</t>
  </si>
  <si>
    <t>Cuối kỳ còn dư</t>
  </si>
  <si>
    <t>Ngày đi làm:</t>
  </si>
  <si>
    <t>Ốm:</t>
  </si>
  <si>
    <t xml:space="preserve">Ban Tổng Giám đốc </t>
  </si>
  <si>
    <t>Người lập</t>
  </si>
  <si>
    <t>Nghỉ phép năm:</t>
  </si>
  <si>
    <t>Con ốm:</t>
  </si>
  <si>
    <t>Nghỉ không lương:</t>
  </si>
  <si>
    <t xml:space="preserve">Thai sản: </t>
  </si>
  <si>
    <t>Nghỉ lễ:</t>
  </si>
  <si>
    <t>Tai nạn:</t>
  </si>
  <si>
    <t>Nghỉ xưởng:</t>
  </si>
  <si>
    <t>O</t>
  </si>
  <si>
    <t>Nghỉ việc riêng có hưởng lương</t>
  </si>
  <si>
    <t>Pr</t>
  </si>
  <si>
    <t>Tháng/năm</t>
  </si>
  <si>
    <t>P. HR&amp;GA</t>
  </si>
  <si>
    <t>Trưởng bộ phận</t>
  </si>
  <si>
    <t>Tô Văn Trung</t>
  </si>
  <si>
    <t>Nguyễn Tấn Chí</t>
  </si>
  <si>
    <t>Triệu Thị Thanh Ngọc</t>
  </si>
  <si>
    <t>Trần Thị Kim Ý</t>
  </si>
  <si>
    <t>Nguyễn Phạm Hồng Sang</t>
  </si>
  <si>
    <t>Hồ Quang Hùng</t>
  </si>
  <si>
    <t>Nguyễn Văn Anh</t>
  </si>
  <si>
    <t>Bộ phận: Đảm Bảo Chất Lượng</t>
  </si>
  <si>
    <r>
      <t>Ký hiệu</t>
    </r>
    <r>
      <rPr>
        <b/>
        <sz val="13"/>
        <color theme="1"/>
        <rFont val="Times New Roman"/>
        <family val="1"/>
      </rPr>
      <t>:</t>
    </r>
  </si>
  <si>
    <t>Nguyễn Thị Cẩm Tuyên</t>
  </si>
  <si>
    <t>Ngày công chuẩn</t>
  </si>
  <si>
    <t>Trần Thị Hiền Mai</t>
  </si>
  <si>
    <t xml:space="preserve"> </t>
  </si>
  <si>
    <t>Lương Thị Tố Như</t>
  </si>
  <si>
    <t>Tổng cộng</t>
  </si>
  <si>
    <t>Đông Hòa, ngày 25 tháng 09 năm 2024</t>
  </si>
  <si>
    <t>Nguyễn Thị Phương Nhi</t>
  </si>
  <si>
    <t>Dương Quốc Hiếu</t>
  </si>
  <si>
    <t>Võ Thị Y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</si>
</sst>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mmm\ dd\,\ yyyy"/>
    <numFmt numFmtId="166" formatCode="ddd"/>
    <numFmt numFmtId="167" formatCode="dd/mm"/>
    <numFmt numFmtId="168" formatCode="0.0"/>
    <numFmt numFmtId="169" formatCode="mm/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1"/>
      <name val="Tahoma"/>
      <family val="2"/>
    </font>
    <font>
      <b/>
      <sz val="14"/>
      <color rgb="FFC00000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22"/>
      <color rgb="FFC00000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rgb="FFFF0000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1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darkUp">
        <bgColor theme="0" tint="-0.14996795556505021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01">
    <xf numFmtId="0" fontId="0" fillId="0" borderId="0" xfId="0"/>
    <xf numFmtId="0" fontId="7" fillId="0" borderId="0" xfId="3" applyFont="1" applyAlignment="1">
      <alignment vertical="center" wrapText="1"/>
    </xf>
    <xf numFmtId="0" fontId="9" fillId="0" borderId="1" xfId="3" applyFont="1" applyBorder="1" applyAlignment="1">
      <alignment horizontal="center" vertical="center"/>
    </xf>
    <xf numFmtId="49" fontId="10" fillId="4" borderId="1" xfId="3" applyNumberFormat="1" applyFont="1" applyFill="1" applyBorder="1" applyAlignment="1">
      <alignment horizontal="left" vertical="center" wrapText="1"/>
    </xf>
    <xf numFmtId="49" fontId="10" fillId="4" borderId="4" xfId="3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68" fontId="13" fillId="0" borderId="1" xfId="0" applyNumberFormat="1" applyFont="1" applyBorder="1" applyAlignment="1" applyProtection="1">
      <alignment horizontal="center" vertical="center"/>
      <protection hidden="1"/>
    </xf>
    <xf numFmtId="168" fontId="13" fillId="0" borderId="1" xfId="0" applyNumberFormat="1" applyFont="1" applyBorder="1" applyAlignment="1">
      <alignment horizontal="center" vertical="center"/>
    </xf>
    <xf numFmtId="168" fontId="13" fillId="11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14" fillId="4" borderId="0" xfId="3" applyFont="1" applyFill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166" fontId="12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2" applyFont="1" applyFill="1" applyAlignment="1" applyProtection="1">
      <alignment horizontal="left"/>
    </xf>
    <xf numFmtId="0" fontId="17" fillId="0" borderId="0" xfId="2" applyFont="1" applyFill="1" applyAlignment="1" applyProtection="1">
      <alignment horizontal="center"/>
    </xf>
    <xf numFmtId="0" fontId="16" fillId="0" borderId="0" xfId="2" applyFont="1" applyFill="1" applyProtection="1"/>
    <xf numFmtId="0" fontId="15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8" fillId="0" borderId="1" xfId="3" applyFont="1" applyBorder="1" applyAlignment="1" applyProtection="1">
      <alignment horizontal="center" vertical="center" wrapText="1"/>
      <protection locked="0" hidden="1"/>
    </xf>
    <xf numFmtId="0" fontId="19" fillId="7" borderId="1" xfId="3" applyFont="1" applyFill="1" applyBorder="1" applyAlignment="1" applyProtection="1">
      <alignment horizontal="center" vertical="center"/>
      <protection locked="0" hidden="1"/>
    </xf>
    <xf numFmtId="0" fontId="19" fillId="8" borderId="1" xfId="3" applyFont="1" applyFill="1" applyBorder="1" applyAlignment="1" applyProtection="1">
      <alignment horizontal="center" vertical="center"/>
      <protection locked="0" hidden="1"/>
    </xf>
    <xf numFmtId="0" fontId="19" fillId="0" borderId="1" xfId="3" applyFont="1" applyBorder="1" applyAlignment="1" applyProtection="1">
      <alignment horizontal="center" vertical="center"/>
      <protection locked="0" hidden="1"/>
    </xf>
    <xf numFmtId="0" fontId="19" fillId="9" borderId="1" xfId="3" applyFont="1" applyFill="1" applyBorder="1" applyAlignment="1" applyProtection="1">
      <alignment horizontal="center" vertical="center" wrapText="1"/>
      <protection locked="0" hidden="1"/>
    </xf>
    <xf numFmtId="0" fontId="20" fillId="4" borderId="1" xfId="3" applyFont="1" applyFill="1" applyBorder="1" applyAlignment="1" applyProtection="1">
      <alignment horizontal="center" vertical="center" wrapText="1"/>
      <protection locked="0" hidden="1"/>
    </xf>
    <xf numFmtId="0" fontId="19" fillId="6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12" borderId="1" xfId="0" applyFont="1" applyFill="1" applyBorder="1" applyAlignment="1" applyProtection="1">
      <alignment horizontal="left"/>
      <protection locked="0" hidden="1"/>
    </xf>
    <xf numFmtId="0" fontId="23" fillId="0" borderId="0" xfId="0" applyFont="1" applyAlignment="1">
      <alignment horizontal="center" vertical="center"/>
    </xf>
    <xf numFmtId="0" fontId="24" fillId="0" borderId="0" xfId="3" applyFont="1" applyAlignment="1">
      <alignment vertical="center"/>
    </xf>
    <xf numFmtId="0" fontId="25" fillId="0" borderId="0" xfId="3" applyFont="1" applyAlignment="1">
      <alignment vertical="center"/>
    </xf>
    <xf numFmtId="0" fontId="23" fillId="0" borderId="0" xfId="0" applyFont="1" applyAlignment="1">
      <alignment vertical="center"/>
    </xf>
    <xf numFmtId="0" fontId="8" fillId="0" borderId="0" xfId="3" applyFont="1" applyAlignment="1">
      <alignment vertical="center"/>
    </xf>
    <xf numFmtId="0" fontId="26" fillId="0" borderId="0" xfId="3" applyFont="1" applyAlignment="1">
      <alignment vertical="center"/>
    </xf>
    <xf numFmtId="0" fontId="25" fillId="0" borderId="0" xfId="0" applyFont="1" applyAlignment="1">
      <alignment horizontal="right" vertical="center"/>
    </xf>
    <xf numFmtId="0" fontId="27" fillId="0" borderId="0" xfId="3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7" fillId="0" borderId="0" xfId="3" quotePrefix="1" applyFont="1" applyAlignment="1">
      <alignment vertical="center" wrapText="1"/>
    </xf>
    <xf numFmtId="0" fontId="7" fillId="0" borderId="0" xfId="3" quotePrefix="1" applyFont="1" applyAlignment="1">
      <alignment vertical="center" wrapText="1"/>
    </xf>
    <xf numFmtId="0" fontId="7" fillId="0" borderId="0" xfId="3" applyFont="1" applyAlignment="1">
      <alignment horizontal="center" vertical="center" wrapText="1"/>
    </xf>
    <xf numFmtId="0" fontId="7" fillId="0" borderId="0" xfId="3" applyFont="1" applyAlignment="1">
      <alignment vertical="center"/>
    </xf>
    <xf numFmtId="9" fontId="25" fillId="0" borderId="0" xfId="4" applyFont="1" applyAlignment="1" applyProtection="1">
      <alignment vertical="center"/>
    </xf>
    <xf numFmtId="0" fontId="25" fillId="0" borderId="0" xfId="3" applyFont="1" applyAlignment="1">
      <alignment vertical="center" wrapText="1"/>
    </xf>
    <xf numFmtId="0" fontId="27" fillId="0" borderId="0" xfId="3" quotePrefix="1" applyFont="1" applyAlignment="1">
      <alignment vertical="center"/>
    </xf>
    <xf numFmtId="0" fontId="28" fillId="0" borderId="0" xfId="3" applyFont="1" applyAlignment="1">
      <alignment vertical="center"/>
    </xf>
    <xf numFmtId="0" fontId="9" fillId="9" borderId="1" xfId="3" applyFont="1" applyFill="1" applyBorder="1" applyAlignment="1">
      <alignment horizontal="center" vertical="center" wrapText="1"/>
    </xf>
    <xf numFmtId="0" fontId="25" fillId="0" borderId="0" xfId="0" applyFont="1"/>
    <xf numFmtId="0" fontId="9" fillId="0" borderId="1" xfId="3" quotePrefix="1" applyFont="1" applyBorder="1" applyAlignment="1">
      <alignment horizontal="center" vertical="center" wrapText="1"/>
    </xf>
    <xf numFmtId="0" fontId="9" fillId="0" borderId="0" xfId="3" applyFont="1" applyAlignment="1">
      <alignment vertical="center"/>
    </xf>
    <xf numFmtId="0" fontId="12" fillId="0" borderId="0" xfId="0" applyFont="1" applyAlignment="1">
      <alignment horizontal="righ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168" fontId="13" fillId="4" borderId="1" xfId="0" applyNumberFormat="1" applyFont="1" applyFill="1" applyBorder="1" applyAlignment="1" applyProtection="1">
      <alignment horizontal="center" vertical="center"/>
      <protection hidden="1"/>
    </xf>
    <xf numFmtId="168" fontId="13" fillId="4" borderId="1" xfId="0" applyNumberFormat="1" applyFont="1" applyFill="1" applyBorder="1" applyAlignment="1">
      <alignment horizontal="center" vertical="center"/>
    </xf>
    <xf numFmtId="0" fontId="12" fillId="4" borderId="0" xfId="0" applyFont="1" applyFill="1"/>
    <xf numFmtId="0" fontId="11" fillId="4" borderId="1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12" fillId="12" borderId="4" xfId="0" applyFont="1" applyFill="1" applyBorder="1" applyAlignment="1" applyProtection="1">
      <alignment horizontal="left"/>
      <protection locked="0" hidden="1"/>
    </xf>
    <xf numFmtId="0" fontId="9" fillId="8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/>
    </xf>
    <xf numFmtId="168" fontId="13" fillId="0" borderId="4" xfId="0" applyNumberFormat="1" applyFont="1" applyBorder="1" applyAlignment="1" applyProtection="1">
      <alignment horizontal="center" vertical="center"/>
      <protection hidden="1"/>
    </xf>
    <xf numFmtId="168" fontId="13" fillId="0" borderId="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4" fillId="4" borderId="0" xfId="3" applyFont="1" applyFill="1" applyAlignment="1">
      <alignment horizontal="center" vertical="center"/>
    </xf>
    <xf numFmtId="169" fontId="6" fillId="4" borderId="0" xfId="3" applyNumberFormat="1" applyFont="1" applyFill="1" applyAlignment="1">
      <alignment horizontal="center" vertical="center" wrapText="1"/>
    </xf>
    <xf numFmtId="169" fontId="6" fillId="4" borderId="0" xfId="3" applyNumberFormat="1" applyFont="1" applyFill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5" fontId="15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29" fillId="13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20" fontId="11" fillId="10" borderId="4" xfId="1" applyNumberFormat="1" applyFont="1" applyFill="1" applyBorder="1" applyAlignment="1" applyProtection="1">
      <alignment horizontal="center" vertical="center"/>
    </xf>
    <xf numFmtId="20" fontId="11" fillId="10" borderId="5" xfId="1" applyNumberFormat="1" applyFont="1" applyFill="1" applyBorder="1" applyAlignment="1" applyProtection="1">
      <alignment horizontal="center" vertical="center"/>
    </xf>
    <xf numFmtId="167" fontId="12" fillId="10" borderId="6" xfId="0" applyNumberFormat="1" applyFont="1" applyFill="1" applyBorder="1" applyAlignment="1" applyProtection="1">
      <alignment horizontal="center" vertical="center"/>
      <protection locked="0" hidden="1"/>
    </xf>
    <xf numFmtId="167" fontId="12" fillId="10" borderId="7" xfId="0" applyNumberFormat="1" applyFont="1" applyFill="1" applyBorder="1" applyAlignment="1" applyProtection="1">
      <alignment horizontal="center" vertical="center"/>
      <protection locked="0" hidden="1"/>
    </xf>
    <xf numFmtId="168" fontId="12" fillId="13" borderId="3" xfId="0" applyNumberFormat="1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166" fontId="12" fillId="10" borderId="6" xfId="0" applyNumberFormat="1" applyFont="1" applyFill="1" applyBorder="1" applyAlignment="1" applyProtection="1">
      <alignment horizontal="center" vertical="center"/>
      <protection locked="0" hidden="1"/>
    </xf>
    <xf numFmtId="166" fontId="12" fillId="10" borderId="7" xfId="0" applyNumberFormat="1" applyFont="1" applyFill="1" applyBorder="1" applyAlignment="1" applyProtection="1">
      <alignment horizontal="center" vertical="center"/>
      <protection locked="0" hidden="1"/>
    </xf>
    <xf numFmtId="0" fontId="15" fillId="5" borderId="1" xfId="3" applyFont="1" applyFill="1" applyBorder="1" applyAlignment="1" applyProtection="1">
      <alignment horizontal="center" vertical="center" wrapText="1"/>
      <protection locked="0" hidden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/>
    </xf>
    <xf numFmtId="0" fontId="27" fillId="0" borderId="0" xfId="0" applyFont="1" applyAlignment="1">
      <alignment horizontal="right" vertical="center"/>
    </xf>
    <xf numFmtId="0" fontId="27" fillId="0" borderId="0" xfId="3" applyFont="1" applyAlignment="1">
      <alignment horizontal="center" vertical="center"/>
    </xf>
    <xf numFmtId="0" fontId="7" fillId="0" borderId="0" xfId="3" quotePrefix="1" applyFont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27" fillId="0" borderId="0" xfId="3" quotePrefix="1" applyFont="1" applyAlignment="1">
      <alignment horizontal="center" vertical="center" wrapText="1"/>
    </xf>
  </cellXfs>
  <cellStyles count="6">
    <cellStyle name="20% - Accent1" xfId="1" builtinId="30"/>
    <cellStyle name="40% - Accent1" xfId="2" builtinId="31"/>
    <cellStyle name="Comma 2" xfId="5" xr:uid="{00000000-0005-0000-0000-000002000000}"/>
    <cellStyle name="Normal" xfId="0" builtinId="0"/>
    <cellStyle name="Normal 2" xfId="3" xr:uid="{00000000-0005-0000-0000-000004000000}"/>
    <cellStyle name="Percent 2" xfId="4" xr:uid="{00000000-0005-0000-0000-000005000000}"/>
  </cellStyles>
  <dxfs count="1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colors>
    <mruColors>
      <color rgb="FF485925"/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165847</xdr:colOff>
      <xdr:row>0</xdr:row>
      <xdr:rowOff>76731</xdr:rowOff>
    </xdr:from>
    <xdr:to>
      <xdr:col>1</xdr:col>
      <xdr:colOff>1629945</xdr:colOff>
      <xdr:row>2</xdr:row>
      <xdr:rowOff>44824</xdr:rowOff>
    </xdr:to>
    <xdr:pic>
      <xdr:nvPicPr>
        <xdr:cNvPr id="2" name="Picture 1" descr="9b08b772-fc3c-41a8-87cd-1b38d521eac5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697" y="76731"/>
          <a:ext cx="1464098" cy="844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Y27"/>
  <sheetViews>
    <sheetView showGridLines="0" tabSelected="1" zoomScale="70" zoomScaleNormal="70" zoomScaleSheetLayoutView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13" sqref="B13"/>
    </sheetView>
  </sheetViews>
  <sheetFormatPr defaultColWidth="8.85546875" defaultRowHeight="15" x14ac:dyDescent="0.25"/>
  <cols>
    <col min="1" max="1" width="4.85546875" style="9" customWidth="1"/>
    <col min="2" max="2" width="30.85546875" style="9" customWidth="1"/>
    <col min="3" max="8" width="3.85546875" style="11" customWidth="1"/>
    <col min="9" max="62" width="3.85546875" style="9" customWidth="1"/>
    <col min="63" max="63" width="4" style="9" customWidth="1"/>
    <col min="64" max="64" width="3.85546875" style="9" customWidth="1"/>
    <col min="65" max="65" width="6.140625" style="9" customWidth="1"/>
    <col min="66" max="66" width="4.85546875" style="9" customWidth="1"/>
    <col min="67" max="67" width="6.28515625" style="9" customWidth="1"/>
    <col min="68" max="73" width="4.85546875" style="9" customWidth="1"/>
    <col min="74" max="74" width="7.140625" style="9" customWidth="1"/>
    <col min="75" max="75" width="6.5703125" style="9" customWidth="1"/>
    <col min="76" max="76" width="7" style="9" customWidth="1"/>
    <col min="77" max="16384" width="8.85546875" style="9"/>
  </cols>
  <sheetData>
    <row r="1" spans="1:98" ht="27" x14ac:dyDescent="0.25">
      <c r="B1" s="70" t="s">
        <v>2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</row>
    <row r="2" spans="1:98" ht="42" customHeight="1" x14ac:dyDescent="0.25">
      <c r="M2" s="71" t="s">
        <v>30</v>
      </c>
      <c r="N2" s="71"/>
      <c r="O2" s="71"/>
      <c r="P2" s="71"/>
      <c r="Q2" s="71"/>
      <c r="R2" s="71"/>
      <c r="S2" s="71"/>
      <c r="T2" s="71"/>
      <c r="U2" s="72">
        <f>AY5</f>
        <v>45554</v>
      </c>
      <c r="V2" s="72"/>
      <c r="W2" s="72"/>
      <c r="X2" s="72"/>
      <c r="Y2" s="72"/>
    </row>
    <row r="3" spans="1:98" ht="25.5" customHeight="1" x14ac:dyDescent="0.25">
      <c r="B3" s="53" t="s">
        <v>0</v>
      </c>
      <c r="C3" s="73">
        <v>45530</v>
      </c>
      <c r="D3" s="73"/>
      <c r="E3" s="73"/>
      <c r="F3" s="73"/>
      <c r="G3" s="73"/>
      <c r="H3" s="74"/>
      <c r="J3" s="75"/>
      <c r="K3" s="75"/>
      <c r="L3" s="75"/>
      <c r="M3" s="75"/>
      <c r="N3" s="75"/>
      <c r="O3" s="75"/>
      <c r="P3" s="75"/>
      <c r="Q3" s="75"/>
      <c r="R3" s="75"/>
      <c r="T3" s="12"/>
      <c r="U3" s="13"/>
      <c r="V3" s="12"/>
      <c r="W3" s="12"/>
    </row>
    <row r="4" spans="1:98" ht="27.75" x14ac:dyDescent="0.4">
      <c r="B4" s="14" t="s">
        <v>40</v>
      </c>
      <c r="C4" s="15"/>
      <c r="D4" s="15"/>
      <c r="E4" s="15"/>
      <c r="F4" s="15"/>
      <c r="G4" s="15"/>
      <c r="H4" s="16"/>
      <c r="I4" s="17"/>
      <c r="J4" s="76"/>
      <c r="K4" s="76"/>
      <c r="L4" s="76"/>
      <c r="M4" s="76"/>
      <c r="N4" s="76"/>
      <c r="O4" s="76"/>
      <c r="P4" s="76"/>
      <c r="Q4" s="76"/>
      <c r="R4" s="76"/>
      <c r="S4" s="17"/>
      <c r="T4" s="18"/>
      <c r="U4" s="19"/>
      <c r="W4" s="17"/>
      <c r="BK4" s="84">
        <f>BM7+BN7+BO7+BQ7</f>
        <v>25</v>
      </c>
      <c r="BL4" s="85"/>
      <c r="BM4" s="77" t="s">
        <v>43</v>
      </c>
      <c r="BN4" s="77"/>
      <c r="BO4" s="77"/>
    </row>
    <row r="5" spans="1:98" s="20" customFormat="1" ht="25.15" customHeight="1" x14ac:dyDescent="0.25">
      <c r="A5" s="78" t="s">
        <v>3</v>
      </c>
      <c r="B5" s="80" t="s">
        <v>1</v>
      </c>
      <c r="C5" s="82">
        <v>45530</v>
      </c>
      <c r="D5" s="83"/>
      <c r="E5" s="82">
        <f>C5+1</f>
        <v>45531</v>
      </c>
      <c r="F5" s="83"/>
      <c r="G5" s="82">
        <f t="shared" ref="G5:G6" si="0">E5+1</f>
        <v>45532</v>
      </c>
      <c r="H5" s="83"/>
      <c r="I5" s="82">
        <f t="shared" ref="I5:I6" si="1">G5+1</f>
        <v>45533</v>
      </c>
      <c r="J5" s="83"/>
      <c r="K5" s="82">
        <f t="shared" ref="K5:K6" si="2">I5+1</f>
        <v>45534</v>
      </c>
      <c r="L5" s="83"/>
      <c r="M5" s="82">
        <f t="shared" ref="M5:M6" si="3">K5+1</f>
        <v>45535</v>
      </c>
      <c r="N5" s="83"/>
      <c r="O5" s="82">
        <f t="shared" ref="O5:O6" si="4">M5+1</f>
        <v>45536</v>
      </c>
      <c r="P5" s="83"/>
      <c r="Q5" s="82">
        <f t="shared" ref="Q5:Q6" si="5">O5+1</f>
        <v>45537</v>
      </c>
      <c r="R5" s="83"/>
      <c r="S5" s="82">
        <f t="shared" ref="S5:S6" si="6">Q5+1</f>
        <v>45538</v>
      </c>
      <c r="T5" s="83"/>
      <c r="U5" s="82">
        <f t="shared" ref="U5:U6" si="7">S5+1</f>
        <v>45539</v>
      </c>
      <c r="V5" s="83"/>
      <c r="W5" s="82">
        <f t="shared" ref="W5:W6" si="8">U5+1</f>
        <v>45540</v>
      </c>
      <c r="X5" s="83"/>
      <c r="Y5" s="82">
        <f t="shared" ref="Y5:Y6" si="9">W5+1</f>
        <v>45541</v>
      </c>
      <c r="Z5" s="83"/>
      <c r="AA5" s="82">
        <f t="shared" ref="AA5:AA6" si="10">Y5+1</f>
        <v>45542</v>
      </c>
      <c r="AB5" s="83"/>
      <c r="AC5" s="82">
        <f t="shared" ref="AC5:AC6" si="11">AA5+1</f>
        <v>45543</v>
      </c>
      <c r="AD5" s="83"/>
      <c r="AE5" s="82">
        <f t="shared" ref="AE5:AE6" si="12">AC5+1</f>
        <v>45544</v>
      </c>
      <c r="AF5" s="83"/>
      <c r="AG5" s="82">
        <f t="shared" ref="AG5:AG6" si="13">AE5+1</f>
        <v>45545</v>
      </c>
      <c r="AH5" s="83"/>
      <c r="AI5" s="82">
        <f t="shared" ref="AI5:AI6" si="14">AG5+1</f>
        <v>45546</v>
      </c>
      <c r="AJ5" s="83"/>
      <c r="AK5" s="82">
        <f>AI5+1</f>
        <v>45547</v>
      </c>
      <c r="AL5" s="83"/>
      <c r="AM5" s="82">
        <f t="shared" ref="AM5:AM6" si="15">AK5+1</f>
        <v>45548</v>
      </c>
      <c r="AN5" s="83"/>
      <c r="AO5" s="82">
        <f t="shared" ref="AO5:AO6" si="16">AM5+1</f>
        <v>45549</v>
      </c>
      <c r="AP5" s="83"/>
      <c r="AQ5" s="82">
        <f t="shared" ref="AQ5:AQ6" si="17">AO5+1</f>
        <v>45550</v>
      </c>
      <c r="AR5" s="83"/>
      <c r="AS5" s="82">
        <f t="shared" ref="AS5:AS6" si="18">AQ5+1</f>
        <v>45551</v>
      </c>
      <c r="AT5" s="83"/>
      <c r="AU5" s="82">
        <f t="shared" ref="AU5:AU6" si="19">AS5+1</f>
        <v>45552</v>
      </c>
      <c r="AV5" s="83"/>
      <c r="AW5" s="82">
        <f t="shared" ref="AW5:AW6" si="20">AU5+1</f>
        <v>45553</v>
      </c>
      <c r="AX5" s="83"/>
      <c r="AY5" s="82">
        <f>AW5+1</f>
        <v>45554</v>
      </c>
      <c r="AZ5" s="83"/>
      <c r="BA5" s="82">
        <f t="shared" ref="BA5:BA6" si="21">AY5+1</f>
        <v>45555</v>
      </c>
      <c r="BB5" s="83"/>
      <c r="BC5" s="82">
        <f t="shared" ref="BC5:BC6" si="22">BA5+1</f>
        <v>45556</v>
      </c>
      <c r="BD5" s="83"/>
      <c r="BE5" s="82">
        <f t="shared" ref="BE5:BE6" si="23">BC5+1</f>
        <v>45557</v>
      </c>
      <c r="BF5" s="83"/>
      <c r="BG5" s="82">
        <f t="shared" ref="BG5:BG6" si="24">BE5+1</f>
        <v>45558</v>
      </c>
      <c r="BH5" s="83"/>
      <c r="BI5" s="82">
        <f t="shared" ref="BI5:BI6" si="25">BG5+1</f>
        <v>45559</v>
      </c>
      <c r="BJ5" s="83"/>
      <c r="BK5" s="82">
        <f t="shared" ref="BK5:BK6" si="26">BI5+1</f>
        <v>45560</v>
      </c>
      <c r="BL5" s="83"/>
      <c r="BM5" s="88" t="s">
        <v>4</v>
      </c>
      <c r="BN5" s="88"/>
      <c r="BO5" s="88"/>
      <c r="BP5" s="88"/>
      <c r="BQ5" s="88"/>
      <c r="BR5" s="88"/>
      <c r="BS5" s="88"/>
      <c r="BT5" s="88"/>
      <c r="BU5" s="88"/>
      <c r="BV5" s="88"/>
      <c r="BW5" s="89" t="s">
        <v>5</v>
      </c>
      <c r="BX5" s="90"/>
    </row>
    <row r="6" spans="1:98" ht="36" customHeight="1" x14ac:dyDescent="0.25">
      <c r="A6" s="79"/>
      <c r="B6" s="81"/>
      <c r="C6" s="86">
        <f>C3</f>
        <v>45530</v>
      </c>
      <c r="D6" s="87"/>
      <c r="E6" s="86">
        <f>C6+1</f>
        <v>45531</v>
      </c>
      <c r="F6" s="87"/>
      <c r="G6" s="86">
        <f t="shared" si="0"/>
        <v>45532</v>
      </c>
      <c r="H6" s="87"/>
      <c r="I6" s="86">
        <f t="shared" si="1"/>
        <v>45533</v>
      </c>
      <c r="J6" s="87"/>
      <c r="K6" s="86">
        <f t="shared" si="2"/>
        <v>45534</v>
      </c>
      <c r="L6" s="87"/>
      <c r="M6" s="86">
        <f t="shared" si="3"/>
        <v>45535</v>
      </c>
      <c r="N6" s="87"/>
      <c r="O6" s="86">
        <f t="shared" si="4"/>
        <v>45536</v>
      </c>
      <c r="P6" s="87"/>
      <c r="Q6" s="86">
        <f t="shared" si="5"/>
        <v>45537</v>
      </c>
      <c r="R6" s="87"/>
      <c r="S6" s="86">
        <f t="shared" si="6"/>
        <v>45538</v>
      </c>
      <c r="T6" s="87"/>
      <c r="U6" s="86">
        <f t="shared" si="7"/>
        <v>45539</v>
      </c>
      <c r="V6" s="87"/>
      <c r="W6" s="86">
        <f t="shared" si="8"/>
        <v>45540</v>
      </c>
      <c r="X6" s="87"/>
      <c r="Y6" s="86">
        <f t="shared" si="9"/>
        <v>45541</v>
      </c>
      <c r="Z6" s="87"/>
      <c r="AA6" s="86">
        <f t="shared" si="10"/>
        <v>45542</v>
      </c>
      <c r="AB6" s="87"/>
      <c r="AC6" s="86">
        <f t="shared" si="11"/>
        <v>45543</v>
      </c>
      <c r="AD6" s="87"/>
      <c r="AE6" s="86">
        <f t="shared" si="12"/>
        <v>45544</v>
      </c>
      <c r="AF6" s="87"/>
      <c r="AG6" s="86">
        <f t="shared" si="13"/>
        <v>45545</v>
      </c>
      <c r="AH6" s="87"/>
      <c r="AI6" s="86">
        <f t="shared" si="14"/>
        <v>45546</v>
      </c>
      <c r="AJ6" s="87"/>
      <c r="AK6" s="86">
        <f>AI6+1</f>
        <v>45547</v>
      </c>
      <c r="AL6" s="87"/>
      <c r="AM6" s="86">
        <f t="shared" si="15"/>
        <v>45548</v>
      </c>
      <c r="AN6" s="87"/>
      <c r="AO6" s="86">
        <f t="shared" si="16"/>
        <v>45549</v>
      </c>
      <c r="AP6" s="87"/>
      <c r="AQ6" s="86">
        <f t="shared" si="17"/>
        <v>45550</v>
      </c>
      <c r="AR6" s="87"/>
      <c r="AS6" s="86">
        <f t="shared" si="18"/>
        <v>45551</v>
      </c>
      <c r="AT6" s="87"/>
      <c r="AU6" s="86">
        <f t="shared" si="19"/>
        <v>45552</v>
      </c>
      <c r="AV6" s="87"/>
      <c r="AW6" s="86">
        <f t="shared" si="20"/>
        <v>45553</v>
      </c>
      <c r="AX6" s="87"/>
      <c r="AY6" s="86">
        <f>AW6+1</f>
        <v>45554</v>
      </c>
      <c r="AZ6" s="87"/>
      <c r="BA6" s="86">
        <f t="shared" si="21"/>
        <v>45555</v>
      </c>
      <c r="BB6" s="87"/>
      <c r="BC6" s="86">
        <f t="shared" si="22"/>
        <v>45556</v>
      </c>
      <c r="BD6" s="87"/>
      <c r="BE6" s="86">
        <f t="shared" si="23"/>
        <v>45557</v>
      </c>
      <c r="BF6" s="87"/>
      <c r="BG6" s="86">
        <f t="shared" si="24"/>
        <v>45558</v>
      </c>
      <c r="BH6" s="87"/>
      <c r="BI6" s="86">
        <f t="shared" si="25"/>
        <v>45559</v>
      </c>
      <c r="BJ6" s="87"/>
      <c r="BK6" s="86">
        <f t="shared" si="26"/>
        <v>45560</v>
      </c>
      <c r="BL6" s="87"/>
      <c r="BM6" s="21" t="s">
        <v>6</v>
      </c>
      <c r="BN6" s="22" t="s">
        <v>7</v>
      </c>
      <c r="BO6" s="23" t="s">
        <v>8</v>
      </c>
      <c r="BP6" s="24" t="s">
        <v>27</v>
      </c>
      <c r="BQ6" s="24" t="s">
        <v>29</v>
      </c>
      <c r="BR6" s="24" t="s">
        <v>9</v>
      </c>
      <c r="BS6" s="24" t="s">
        <v>10</v>
      </c>
      <c r="BT6" s="24" t="s">
        <v>11</v>
      </c>
      <c r="BU6" s="25" t="s">
        <v>12</v>
      </c>
      <c r="BV6" s="26" t="s">
        <v>13</v>
      </c>
      <c r="BW6" s="27" t="s">
        <v>14</v>
      </c>
      <c r="BX6" s="27" t="s">
        <v>15</v>
      </c>
    </row>
    <row r="7" spans="1:98" ht="26.25" customHeight="1" x14ac:dyDescent="0.25">
      <c r="A7" s="2">
        <v>1</v>
      </c>
      <c r="B7" s="3" t="s">
        <v>33</v>
      </c>
      <c r="C7" s="30" t="s">
        <v>6</v>
      </c>
      <c r="D7" s="30" t="s">
        <v>6</v>
      </c>
      <c r="E7" s="30" t="s">
        <v>6</v>
      </c>
      <c r="F7" s="30" t="s">
        <v>6</v>
      </c>
      <c r="G7" s="30" t="s">
        <v>6</v>
      </c>
      <c r="H7" s="30" t="s">
        <v>6</v>
      </c>
      <c r="I7" s="30" t="s">
        <v>6</v>
      </c>
      <c r="J7" s="30" t="s">
        <v>6</v>
      </c>
      <c r="K7" s="30" t="s">
        <v>6</v>
      </c>
      <c r="L7" s="30" t="s">
        <v>6</v>
      </c>
      <c r="M7" s="31"/>
      <c r="N7" s="31"/>
      <c r="O7" s="31"/>
      <c r="P7" s="31"/>
      <c r="Q7" s="28" t="s">
        <v>8</v>
      </c>
      <c r="R7" s="28" t="s">
        <v>8</v>
      </c>
      <c r="S7" s="28" t="s">
        <v>8</v>
      </c>
      <c r="T7" s="28" t="s">
        <v>8</v>
      </c>
      <c r="U7" s="30" t="s">
        <v>6</v>
      </c>
      <c r="V7" s="30" t="s">
        <v>6</v>
      </c>
      <c r="W7" s="30" t="s">
        <v>6</v>
      </c>
      <c r="X7" s="30" t="s">
        <v>6</v>
      </c>
      <c r="Y7" s="30" t="s">
        <v>6</v>
      </c>
      <c r="Z7" s="30" t="s">
        <v>6</v>
      </c>
      <c r="AA7" s="30" t="s">
        <v>6</v>
      </c>
      <c r="AB7" s="30" t="s">
        <v>6</v>
      </c>
      <c r="AC7" s="31"/>
      <c r="AD7" s="31"/>
      <c r="AE7" s="30" t="s">
        <v>6</v>
      </c>
      <c r="AF7" s="30" t="s">
        <v>6</v>
      </c>
      <c r="AG7" s="30" t="s">
        <v>6</v>
      </c>
      <c r="AH7" s="30" t="s">
        <v>6</v>
      </c>
      <c r="AI7" s="30" t="s">
        <v>6</v>
      </c>
      <c r="AJ7" s="30" t="s">
        <v>6</v>
      </c>
      <c r="AK7" s="30" t="s">
        <v>6</v>
      </c>
      <c r="AL7" s="30" t="s">
        <v>6</v>
      </c>
      <c r="AM7" s="30" t="s">
        <v>6</v>
      </c>
      <c r="AN7" s="30" t="s">
        <v>6</v>
      </c>
      <c r="AO7" s="31"/>
      <c r="AP7" s="31"/>
      <c r="AQ7" s="31"/>
      <c r="AR7" s="31"/>
      <c r="AS7" s="30" t="s">
        <v>6</v>
      </c>
      <c r="AT7" s="30" t="s">
        <v>6</v>
      </c>
      <c r="AU7" s="30" t="s">
        <v>6</v>
      </c>
      <c r="AV7" s="30" t="s">
        <v>6</v>
      </c>
      <c r="AW7" s="30" t="s">
        <v>6</v>
      </c>
      <c r="AX7" s="30" t="s">
        <v>6</v>
      </c>
      <c r="AY7" s="30" t="s">
        <v>6</v>
      </c>
      <c r="AZ7" s="30" t="s">
        <v>6</v>
      </c>
      <c r="BA7" s="30" t="s">
        <v>6</v>
      </c>
      <c r="BB7" s="30" t="s">
        <v>6</v>
      </c>
      <c r="BC7" s="30" t="s">
        <v>6</v>
      </c>
      <c r="BD7" s="30" t="s">
        <v>6</v>
      </c>
      <c r="BE7" s="31"/>
      <c r="BF7" s="31"/>
      <c r="BG7" s="30" t="s">
        <v>6</v>
      </c>
      <c r="BH7" s="30" t="s">
        <v>6</v>
      </c>
      <c r="BI7" s="30" t="s">
        <v>6</v>
      </c>
      <c r="BJ7" s="30" t="s">
        <v>6</v>
      </c>
      <c r="BK7" s="30" t="s">
        <v>6</v>
      </c>
      <c r="BL7" s="30" t="s">
        <v>6</v>
      </c>
      <c r="BM7" s="6">
        <f t="shared" ref="BM7:BM15" si="27">COUNTIF($C7:$BL7,"X")*1/2</f>
        <v>23</v>
      </c>
      <c r="BN7" s="6">
        <f t="shared" ref="BN7:BN15" si="28">COUNTIF($C7:$BL7,"P")*1/2</f>
        <v>0</v>
      </c>
      <c r="BO7" s="6">
        <f t="shared" ref="BO7:BO15" si="29">COUNTIF($C7:$BL7,"NL")*1/2</f>
        <v>2</v>
      </c>
      <c r="BP7" s="6">
        <f t="shared" ref="BP7:BP15" si="30">COUNTIF($C7:$BL7,"O")*1/2</f>
        <v>0</v>
      </c>
      <c r="BQ7" s="6">
        <f t="shared" ref="BQ7:BQ15" si="31">COUNTIF($C7:$BL7,"Pr")*1/2</f>
        <v>0</v>
      </c>
      <c r="BR7" s="6">
        <f t="shared" ref="BR7:BR15" si="32">COUNTIF($C7:$BL7,"TS")*1/2</f>
        <v>0</v>
      </c>
      <c r="BS7" s="6">
        <f t="shared" ref="BS7:BS15" si="33">COUNTIF($C7:$BL7,"T")*1/2</f>
        <v>0</v>
      </c>
      <c r="BT7" s="6">
        <f t="shared" ref="BT7:BT15" si="34">COUNTIF($C7:$BL7,"NX")*1/2</f>
        <v>0</v>
      </c>
      <c r="BU7" s="6">
        <f t="shared" ref="BU7:BU15" si="35">COUNTIF($C7:$BF7,"KL")*1/2</f>
        <v>0</v>
      </c>
      <c r="BV7" s="6">
        <f>SUM(BM7:BU7)-BP7-BR7-BS7-BU7-BT7</f>
        <v>25</v>
      </c>
      <c r="BW7" s="7">
        <v>0</v>
      </c>
      <c r="BX7" s="7">
        <f>BW7-BN7</f>
        <v>0</v>
      </c>
    </row>
    <row r="8" spans="1:98" s="58" customFormat="1" ht="26.65" customHeight="1" x14ac:dyDescent="0.25">
      <c r="A8" s="55">
        <v>2</v>
      </c>
      <c r="B8" s="3" t="s">
        <v>34</v>
      </c>
      <c r="C8" s="54" t="s">
        <v>6</v>
      </c>
      <c r="D8" s="54" t="s">
        <v>6</v>
      </c>
      <c r="E8" s="54" t="s">
        <v>6</v>
      </c>
      <c r="F8" s="54" t="s">
        <v>6</v>
      </c>
      <c r="G8" s="54" t="s">
        <v>6</v>
      </c>
      <c r="H8" s="54" t="s">
        <v>6</v>
      </c>
      <c r="I8" s="54" t="s">
        <v>6</v>
      </c>
      <c r="J8" s="54" t="s">
        <v>6</v>
      </c>
      <c r="K8" s="54" t="s">
        <v>6</v>
      </c>
      <c r="L8" s="54" t="s">
        <v>6</v>
      </c>
      <c r="M8" s="31"/>
      <c r="N8" s="31"/>
      <c r="O8" s="31"/>
      <c r="P8" s="31"/>
      <c r="Q8" s="28" t="s">
        <v>8</v>
      </c>
      <c r="R8" s="28" t="s">
        <v>8</v>
      </c>
      <c r="S8" s="28" t="s">
        <v>8</v>
      </c>
      <c r="T8" s="28" t="s">
        <v>8</v>
      </c>
      <c r="U8" s="54" t="s">
        <v>6</v>
      </c>
      <c r="V8" s="54" t="s">
        <v>6</v>
      </c>
      <c r="W8" s="54" t="s">
        <v>6</v>
      </c>
      <c r="X8" s="54" t="s">
        <v>6</v>
      </c>
      <c r="Y8" s="54" t="s">
        <v>6</v>
      </c>
      <c r="Z8" s="54" t="s">
        <v>6</v>
      </c>
      <c r="AA8" s="54" t="s">
        <v>6</v>
      </c>
      <c r="AB8" s="54" t="s">
        <v>6</v>
      </c>
      <c r="AC8" s="31"/>
      <c r="AD8" s="31"/>
      <c r="AE8" s="54" t="s">
        <v>6</v>
      </c>
      <c r="AF8" s="54" t="s">
        <v>6</v>
      </c>
      <c r="AG8" s="54" t="s">
        <v>6</v>
      </c>
      <c r="AH8" s="54" t="s">
        <v>6</v>
      </c>
      <c r="AI8" s="54" t="s">
        <v>6</v>
      </c>
      <c r="AJ8" s="54" t="s">
        <v>6</v>
      </c>
      <c r="AK8" s="54" t="s">
        <v>6</v>
      </c>
      <c r="AL8" s="54" t="s">
        <v>6</v>
      </c>
      <c r="AM8" s="54" t="s">
        <v>6</v>
      </c>
      <c r="AN8" s="54" t="s">
        <v>6</v>
      </c>
      <c r="AO8" s="31"/>
      <c r="AP8" s="31"/>
      <c r="AQ8" s="31"/>
      <c r="AR8" s="31"/>
      <c r="AS8" s="54" t="s">
        <v>6</v>
      </c>
      <c r="AT8" s="54" t="s">
        <v>6</v>
      </c>
      <c r="AU8" s="54" t="s">
        <v>6</v>
      </c>
      <c r="AV8" s="54" t="s">
        <v>6</v>
      </c>
      <c r="AW8" s="54" t="s">
        <v>6</v>
      </c>
      <c r="AX8" s="54" t="s">
        <v>6</v>
      </c>
      <c r="AY8" s="54" t="s">
        <v>6</v>
      </c>
      <c r="AZ8" s="54" t="s">
        <v>6</v>
      </c>
      <c r="BA8" s="54" t="s">
        <v>6</v>
      </c>
      <c r="BB8" s="54" t="s">
        <v>6</v>
      </c>
      <c r="BC8" s="54" t="s">
        <v>6</v>
      </c>
      <c r="BD8" s="54" t="s">
        <v>6</v>
      </c>
      <c r="BE8" s="31"/>
      <c r="BF8" s="31"/>
      <c r="BG8" s="54" t="s">
        <v>6</v>
      </c>
      <c r="BH8" s="54" t="s">
        <v>6</v>
      </c>
      <c r="BI8" s="54" t="s">
        <v>6</v>
      </c>
      <c r="BJ8" s="54" t="s">
        <v>6</v>
      </c>
      <c r="BK8" s="54" t="s">
        <v>6</v>
      </c>
      <c r="BL8" s="54" t="s">
        <v>6</v>
      </c>
      <c r="BM8" s="56">
        <f t="shared" si="27"/>
        <v>23</v>
      </c>
      <c r="BN8" s="56">
        <f t="shared" si="28"/>
        <v>0</v>
      </c>
      <c r="BO8" s="56">
        <f t="shared" si="29"/>
        <v>2</v>
      </c>
      <c r="BP8" s="56">
        <f t="shared" si="30"/>
        <v>0</v>
      </c>
      <c r="BQ8" s="56">
        <f t="shared" si="31"/>
        <v>0</v>
      </c>
      <c r="BR8" s="56">
        <f t="shared" si="32"/>
        <v>0</v>
      </c>
      <c r="BS8" s="56">
        <f t="shared" si="33"/>
        <v>0</v>
      </c>
      <c r="BT8" s="56">
        <f t="shared" si="34"/>
        <v>0</v>
      </c>
      <c r="BU8" s="56">
        <f t="shared" si="35"/>
        <v>0</v>
      </c>
      <c r="BV8" s="56">
        <f t="shared" ref="BV8:BV14" si="36">SUM(BM8:BU8)-BP8-BR8-BS8-BU8-BT8</f>
        <v>25</v>
      </c>
      <c r="BW8" s="57">
        <v>7</v>
      </c>
      <c r="BX8" s="57">
        <f t="shared" ref="BX8:BX15" si="37">BW8-BN8</f>
        <v>7</v>
      </c>
    </row>
    <row r="9" spans="1:98" s="58" customFormat="1" ht="26.25" customHeight="1" x14ac:dyDescent="0.25">
      <c r="A9" s="2">
        <v>3</v>
      </c>
      <c r="B9" s="4" t="s">
        <v>35</v>
      </c>
      <c r="C9" s="54" t="s">
        <v>6</v>
      </c>
      <c r="D9" s="54" t="s">
        <v>6</v>
      </c>
      <c r="E9" s="54" t="s">
        <v>6</v>
      </c>
      <c r="F9" s="54" t="s">
        <v>6</v>
      </c>
      <c r="G9" s="54" t="s">
        <v>6</v>
      </c>
      <c r="H9" s="54" t="s">
        <v>6</v>
      </c>
      <c r="I9" s="54" t="s">
        <v>6</v>
      </c>
      <c r="J9" s="54" t="s">
        <v>6</v>
      </c>
      <c r="K9" s="54" t="s">
        <v>6</v>
      </c>
      <c r="L9" s="54" t="s">
        <v>6</v>
      </c>
      <c r="M9" s="31"/>
      <c r="N9" s="31"/>
      <c r="O9" s="31"/>
      <c r="P9" s="31"/>
      <c r="Q9" s="28" t="s">
        <v>8</v>
      </c>
      <c r="R9" s="28" t="s">
        <v>8</v>
      </c>
      <c r="S9" s="28" t="s">
        <v>8</v>
      </c>
      <c r="T9" s="28" t="s">
        <v>8</v>
      </c>
      <c r="U9" s="54" t="s">
        <v>6</v>
      </c>
      <c r="V9" s="54" t="s">
        <v>6</v>
      </c>
      <c r="W9" s="54" t="s">
        <v>6</v>
      </c>
      <c r="X9" s="54" t="s">
        <v>6</v>
      </c>
      <c r="Y9" s="54" t="s">
        <v>6</v>
      </c>
      <c r="Z9" s="54" t="s">
        <v>6</v>
      </c>
      <c r="AA9" s="54" t="s">
        <v>6</v>
      </c>
      <c r="AB9" s="54" t="s">
        <v>6</v>
      </c>
      <c r="AC9" s="31"/>
      <c r="AD9" s="31"/>
      <c r="AE9" s="54" t="s">
        <v>6</v>
      </c>
      <c r="AF9" s="54" t="s">
        <v>6</v>
      </c>
      <c r="AG9" s="54" t="s">
        <v>6</v>
      </c>
      <c r="AH9" s="54" t="s">
        <v>6</v>
      </c>
      <c r="AI9" s="54" t="s">
        <v>6</v>
      </c>
      <c r="AJ9" s="54" t="s">
        <v>6</v>
      </c>
      <c r="AK9" s="54" t="s">
        <v>6</v>
      </c>
      <c r="AL9" s="54" t="s">
        <v>6</v>
      </c>
      <c r="AM9" s="54" t="s">
        <v>6</v>
      </c>
      <c r="AN9" s="54" t="s">
        <v>6</v>
      </c>
      <c r="AO9" s="31"/>
      <c r="AP9" s="31"/>
      <c r="AQ9" s="31"/>
      <c r="AR9" s="31"/>
      <c r="AS9" s="54" t="s">
        <v>6</v>
      </c>
      <c r="AT9" s="54" t="s">
        <v>6</v>
      </c>
      <c r="AU9" s="54" t="s">
        <v>6</v>
      </c>
      <c r="AV9" s="54" t="s">
        <v>6</v>
      </c>
      <c r="AW9" s="54" t="s">
        <v>6</v>
      </c>
      <c r="AX9" s="54" t="s">
        <v>6</v>
      </c>
      <c r="AY9" s="54" t="s">
        <v>6</v>
      </c>
      <c r="AZ9" s="54" t="s">
        <v>6</v>
      </c>
      <c r="BA9" s="54" t="s">
        <v>6</v>
      </c>
      <c r="BB9" s="54" t="s">
        <v>6</v>
      </c>
      <c r="BC9" s="54" t="s">
        <v>6</v>
      </c>
      <c r="BD9" s="54" t="s">
        <v>6</v>
      </c>
      <c r="BE9" s="31"/>
      <c r="BF9" s="31"/>
      <c r="BG9" s="54" t="s">
        <v>6</v>
      </c>
      <c r="BH9" s="54" t="s">
        <v>6</v>
      </c>
      <c r="BI9" s="54" t="s">
        <v>6</v>
      </c>
      <c r="BJ9" s="54" t="s">
        <v>6</v>
      </c>
      <c r="BK9" s="54" t="s">
        <v>6</v>
      </c>
      <c r="BL9" s="54" t="s">
        <v>6</v>
      </c>
      <c r="BM9" s="56">
        <f t="shared" si="27"/>
        <v>23</v>
      </c>
      <c r="BN9" s="56">
        <f t="shared" si="28"/>
        <v>0</v>
      </c>
      <c r="BO9" s="56">
        <f t="shared" si="29"/>
        <v>2</v>
      </c>
      <c r="BP9" s="56">
        <f t="shared" si="30"/>
        <v>0</v>
      </c>
      <c r="BQ9" s="56">
        <f t="shared" si="31"/>
        <v>0</v>
      </c>
      <c r="BR9" s="56">
        <f t="shared" si="32"/>
        <v>0</v>
      </c>
      <c r="BS9" s="56">
        <f t="shared" si="33"/>
        <v>0</v>
      </c>
      <c r="BT9" s="56">
        <f t="shared" si="34"/>
        <v>0</v>
      </c>
      <c r="BU9" s="56">
        <f t="shared" si="35"/>
        <v>0</v>
      </c>
      <c r="BV9" s="56">
        <f t="shared" si="36"/>
        <v>25</v>
      </c>
      <c r="BW9" s="57">
        <v>7</v>
      </c>
      <c r="BX9" s="57">
        <f t="shared" si="37"/>
        <v>7</v>
      </c>
    </row>
    <row r="10" spans="1:98" s="58" customFormat="1" ht="26.25" customHeight="1" x14ac:dyDescent="0.25">
      <c r="A10" s="55">
        <v>4</v>
      </c>
      <c r="B10" s="59" t="s">
        <v>36</v>
      </c>
      <c r="C10" s="54" t="s">
        <v>6</v>
      </c>
      <c r="D10" s="54" t="s">
        <v>6</v>
      </c>
      <c r="E10" s="54" t="s">
        <v>6</v>
      </c>
      <c r="F10" s="54" t="s">
        <v>6</v>
      </c>
      <c r="G10" s="54" t="s">
        <v>6</v>
      </c>
      <c r="H10" s="54" t="s">
        <v>6</v>
      </c>
      <c r="I10" s="54" t="s">
        <v>6</v>
      </c>
      <c r="J10" s="54" t="s">
        <v>6</v>
      </c>
      <c r="K10" s="54" t="s">
        <v>6</v>
      </c>
      <c r="L10" s="54" t="s">
        <v>6</v>
      </c>
      <c r="M10" s="31"/>
      <c r="N10" s="31"/>
      <c r="O10" s="31"/>
      <c r="P10" s="31"/>
      <c r="Q10" s="28" t="s">
        <v>8</v>
      </c>
      <c r="R10" s="28" t="s">
        <v>8</v>
      </c>
      <c r="S10" s="28" t="s">
        <v>8</v>
      </c>
      <c r="T10" s="28" t="s">
        <v>8</v>
      </c>
      <c r="U10" s="29" t="s">
        <v>7</v>
      </c>
      <c r="V10" s="54" t="s">
        <v>6</v>
      </c>
      <c r="W10" s="54" t="s">
        <v>6</v>
      </c>
      <c r="X10" s="54" t="s">
        <v>6</v>
      </c>
      <c r="Y10" s="54" t="s">
        <v>6</v>
      </c>
      <c r="Z10" s="54" t="s">
        <v>6</v>
      </c>
      <c r="AA10" s="54" t="s">
        <v>6</v>
      </c>
      <c r="AB10" s="54" t="s">
        <v>6</v>
      </c>
      <c r="AC10" s="31"/>
      <c r="AD10" s="31"/>
      <c r="AE10" s="54" t="s">
        <v>6</v>
      </c>
      <c r="AF10" s="54" t="s">
        <v>6</v>
      </c>
      <c r="AG10" s="54" t="s">
        <v>6</v>
      </c>
      <c r="AH10" s="54" t="s">
        <v>6</v>
      </c>
      <c r="AI10" s="54" t="s">
        <v>6</v>
      </c>
      <c r="AJ10" s="54" t="s">
        <v>6</v>
      </c>
      <c r="AK10" s="54" t="s">
        <v>6</v>
      </c>
      <c r="AL10" s="54" t="s">
        <v>6</v>
      </c>
      <c r="AM10" s="54" t="s">
        <v>6</v>
      </c>
      <c r="AN10" s="54" t="s">
        <v>6</v>
      </c>
      <c r="AO10" s="31"/>
      <c r="AP10" s="31"/>
      <c r="AQ10" s="31"/>
      <c r="AR10" s="31"/>
      <c r="AS10" s="54" t="s">
        <v>6</v>
      </c>
      <c r="AT10" s="54" t="s">
        <v>6</v>
      </c>
      <c r="AU10" s="54" t="s">
        <v>6</v>
      </c>
      <c r="AV10" s="54" t="s">
        <v>6</v>
      </c>
      <c r="AW10" s="54" t="s">
        <v>6</v>
      </c>
      <c r="AX10" s="54" t="s">
        <v>6</v>
      </c>
      <c r="AY10" s="54" t="s">
        <v>6</v>
      </c>
      <c r="AZ10" s="54" t="s">
        <v>6</v>
      </c>
      <c r="BA10" s="54" t="s">
        <v>6</v>
      </c>
      <c r="BB10" s="54" t="s">
        <v>6</v>
      </c>
      <c r="BC10" s="54" t="s">
        <v>6</v>
      </c>
      <c r="BD10" s="54" t="s">
        <v>6</v>
      </c>
      <c r="BE10" s="31"/>
      <c r="BF10" s="31"/>
      <c r="BG10" s="54" t="s">
        <v>6</v>
      </c>
      <c r="BH10" s="54" t="s">
        <v>6</v>
      </c>
      <c r="BI10" s="54" t="s">
        <v>6</v>
      </c>
      <c r="BJ10" s="54" t="s">
        <v>6</v>
      </c>
      <c r="BK10" s="54" t="s">
        <v>6</v>
      </c>
      <c r="BL10" s="54" t="s">
        <v>6</v>
      </c>
      <c r="BM10" s="56">
        <f t="shared" si="27"/>
        <v>22.5</v>
      </c>
      <c r="BN10" s="56">
        <f t="shared" si="28"/>
        <v>0.5</v>
      </c>
      <c r="BO10" s="56">
        <f t="shared" si="29"/>
        <v>2</v>
      </c>
      <c r="BP10" s="56">
        <f t="shared" si="30"/>
        <v>0</v>
      </c>
      <c r="BQ10" s="56">
        <f t="shared" si="31"/>
        <v>0</v>
      </c>
      <c r="BR10" s="56">
        <f t="shared" si="32"/>
        <v>0</v>
      </c>
      <c r="BS10" s="56">
        <f t="shared" si="33"/>
        <v>0</v>
      </c>
      <c r="BT10" s="56">
        <f t="shared" si="34"/>
        <v>0</v>
      </c>
      <c r="BU10" s="56">
        <f t="shared" si="35"/>
        <v>0</v>
      </c>
      <c r="BV10" s="56">
        <f t="shared" si="36"/>
        <v>25</v>
      </c>
      <c r="BW10" s="57">
        <v>5.5</v>
      </c>
      <c r="BX10" s="57">
        <f t="shared" si="37"/>
        <v>5</v>
      </c>
    </row>
    <row r="11" spans="1:98" ht="26.25" customHeight="1" x14ac:dyDescent="0.25">
      <c r="A11" s="2">
        <v>5</v>
      </c>
      <c r="B11" s="5" t="s">
        <v>37</v>
      </c>
      <c r="C11" s="30" t="s">
        <v>6</v>
      </c>
      <c r="D11" s="30" t="s">
        <v>6</v>
      </c>
      <c r="E11" s="30" t="s">
        <v>6</v>
      </c>
      <c r="F11" s="30" t="s">
        <v>6</v>
      </c>
      <c r="G11" s="30" t="s">
        <v>6</v>
      </c>
      <c r="H11" s="30" t="s">
        <v>6</v>
      </c>
      <c r="I11" s="30" t="s">
        <v>6</v>
      </c>
      <c r="J11" s="30" t="s">
        <v>6</v>
      </c>
      <c r="K11" s="30" t="s">
        <v>6</v>
      </c>
      <c r="L11" s="30" t="s">
        <v>6</v>
      </c>
      <c r="M11" s="31"/>
      <c r="N11" s="31"/>
      <c r="O11" s="31"/>
      <c r="P11" s="31"/>
      <c r="Q11" s="28" t="s">
        <v>8</v>
      </c>
      <c r="R11" s="28" t="s">
        <v>8</v>
      </c>
      <c r="S11" s="28" t="s">
        <v>8</v>
      </c>
      <c r="T11" s="28" t="s">
        <v>8</v>
      </c>
      <c r="U11" s="30" t="s">
        <v>6</v>
      </c>
      <c r="V11" s="30" t="s">
        <v>6</v>
      </c>
      <c r="W11" s="30" t="s">
        <v>6</v>
      </c>
      <c r="X11" s="30" t="s">
        <v>6</v>
      </c>
      <c r="Y11" s="30" t="s">
        <v>6</v>
      </c>
      <c r="Z11" s="30" t="s">
        <v>6</v>
      </c>
      <c r="AA11" s="30" t="s">
        <v>6</v>
      </c>
      <c r="AB11" s="30" t="s">
        <v>6</v>
      </c>
      <c r="AC11" s="31"/>
      <c r="AD11" s="31"/>
      <c r="AE11" s="30" t="s">
        <v>6</v>
      </c>
      <c r="AF11" s="30" t="s">
        <v>6</v>
      </c>
      <c r="AG11" s="30" t="s">
        <v>6</v>
      </c>
      <c r="AH11" s="30" t="s">
        <v>6</v>
      </c>
      <c r="AI11" s="30" t="s">
        <v>6</v>
      </c>
      <c r="AJ11" s="30" t="s">
        <v>6</v>
      </c>
      <c r="AK11" s="30" t="s">
        <v>6</v>
      </c>
      <c r="AL11" s="30" t="s">
        <v>6</v>
      </c>
      <c r="AM11" s="30" t="s">
        <v>6</v>
      </c>
      <c r="AN11" s="30" t="s">
        <v>6</v>
      </c>
      <c r="AO11" s="31"/>
      <c r="AP11" s="31"/>
      <c r="AQ11" s="31"/>
      <c r="AR11" s="31"/>
      <c r="AS11" s="30" t="s">
        <v>6</v>
      </c>
      <c r="AT11" s="30" t="s">
        <v>6</v>
      </c>
      <c r="AU11" s="30" t="s">
        <v>6</v>
      </c>
      <c r="AV11" s="30" t="s">
        <v>6</v>
      </c>
      <c r="AW11" s="30" t="s">
        <v>6</v>
      </c>
      <c r="AX11" s="30" t="s">
        <v>6</v>
      </c>
      <c r="AY11" s="30" t="s">
        <v>6</v>
      </c>
      <c r="AZ11" s="30" t="s">
        <v>6</v>
      </c>
      <c r="BA11" s="30" t="s">
        <v>6</v>
      </c>
      <c r="BB11" s="30" t="s">
        <v>6</v>
      </c>
      <c r="BC11" s="30" t="s">
        <v>6</v>
      </c>
      <c r="BD11" s="30" t="s">
        <v>6</v>
      </c>
      <c r="BE11" s="31"/>
      <c r="BF11" s="31"/>
      <c r="BG11" s="30" t="s">
        <v>6</v>
      </c>
      <c r="BH11" s="30" t="s">
        <v>6</v>
      </c>
      <c r="BI11" s="30" t="s">
        <v>6</v>
      </c>
      <c r="BJ11" s="30" t="s">
        <v>6</v>
      </c>
      <c r="BK11" s="30" t="s">
        <v>6</v>
      </c>
      <c r="BL11" s="30" t="s">
        <v>6</v>
      </c>
      <c r="BM11" s="6">
        <f t="shared" si="27"/>
        <v>23</v>
      </c>
      <c r="BN11" s="6">
        <f t="shared" si="28"/>
        <v>0</v>
      </c>
      <c r="BO11" s="6">
        <f t="shared" si="29"/>
        <v>2</v>
      </c>
      <c r="BP11" s="6">
        <f t="shared" si="30"/>
        <v>0</v>
      </c>
      <c r="BQ11" s="6">
        <f t="shared" si="31"/>
        <v>0</v>
      </c>
      <c r="BR11" s="6">
        <f t="shared" si="32"/>
        <v>0</v>
      </c>
      <c r="BS11" s="6">
        <f t="shared" si="33"/>
        <v>0</v>
      </c>
      <c r="BT11" s="6">
        <f t="shared" si="34"/>
        <v>0</v>
      </c>
      <c r="BU11" s="6">
        <f t="shared" si="35"/>
        <v>0</v>
      </c>
      <c r="BV11" s="6">
        <f t="shared" si="36"/>
        <v>25</v>
      </c>
      <c r="BW11" s="7">
        <v>2.5</v>
      </c>
      <c r="BX11" s="7">
        <f t="shared" si="37"/>
        <v>2.5</v>
      </c>
    </row>
    <row r="12" spans="1:98" ht="26.25" customHeight="1" x14ac:dyDescent="0.25">
      <c r="A12" s="55">
        <v>6</v>
      </c>
      <c r="B12" s="5" t="s">
        <v>51</v>
      </c>
      <c r="C12" s="30" t="s">
        <v>6</v>
      </c>
      <c r="D12" s="30" t="s">
        <v>6</v>
      </c>
      <c r="E12" s="30" t="s">
        <v>6</v>
      </c>
      <c r="F12" s="30" t="s">
        <v>6</v>
      </c>
      <c r="G12" s="30" t="s">
        <v>6</v>
      </c>
      <c r="H12" s="30" t="s">
        <v>6</v>
      </c>
      <c r="I12" s="30" t="s">
        <v>6</v>
      </c>
      <c r="J12" s="30" t="s">
        <v>6</v>
      </c>
      <c r="K12" s="30" t="s">
        <v>6</v>
      </c>
      <c r="L12" s="30" t="s">
        <v>6</v>
      </c>
      <c r="M12" s="31"/>
      <c r="N12" s="31"/>
      <c r="O12" s="31"/>
      <c r="P12" s="31"/>
      <c r="Q12" s="28" t="s">
        <v>8</v>
      </c>
      <c r="R12" s="28" t="s">
        <v>8</v>
      </c>
      <c r="S12" s="28" t="s">
        <v>8</v>
      </c>
      <c r="T12" s="28" t="s">
        <v>8</v>
      </c>
      <c r="U12" s="30" t="s">
        <v>6</v>
      </c>
      <c r="V12" s="30" t="s">
        <v>6</v>
      </c>
      <c r="W12" s="30" t="s">
        <v>6</v>
      </c>
      <c r="X12" s="30" t="s">
        <v>6</v>
      </c>
      <c r="Y12" s="30" t="s">
        <v>6</v>
      </c>
      <c r="Z12" s="30" t="s">
        <v>6</v>
      </c>
      <c r="AA12" s="30" t="s">
        <v>6</v>
      </c>
      <c r="AB12" s="30" t="s">
        <v>6</v>
      </c>
      <c r="AC12" s="31"/>
      <c r="AD12" s="31"/>
      <c r="AE12" s="30" t="s">
        <v>6</v>
      </c>
      <c r="AF12" s="30" t="s">
        <v>6</v>
      </c>
      <c r="AG12" s="30" t="s">
        <v>6</v>
      </c>
      <c r="AH12" s="30" t="s">
        <v>6</v>
      </c>
      <c r="AI12" s="30" t="s">
        <v>6</v>
      </c>
      <c r="AJ12" s="30" t="s">
        <v>6</v>
      </c>
      <c r="AK12" s="30" t="s">
        <v>6</v>
      </c>
      <c r="AL12" s="30" t="s">
        <v>6</v>
      </c>
      <c r="AM12" s="30" t="s">
        <v>6</v>
      </c>
      <c r="AN12" s="30" t="s">
        <v>6</v>
      </c>
      <c r="AO12" s="31"/>
      <c r="AP12" s="31"/>
      <c r="AQ12" s="31"/>
      <c r="AR12" s="31"/>
      <c r="AS12" s="30" t="s">
        <v>6</v>
      </c>
      <c r="AT12" s="30" t="s">
        <v>6</v>
      </c>
      <c r="AU12" s="30" t="s">
        <v>6</v>
      </c>
      <c r="AV12" s="30" t="s">
        <v>6</v>
      </c>
      <c r="AW12" s="30" t="s">
        <v>6</v>
      </c>
      <c r="AX12" s="30" t="s">
        <v>6</v>
      </c>
      <c r="AY12" s="30" t="s">
        <v>6</v>
      </c>
      <c r="AZ12" s="30" t="s">
        <v>6</v>
      </c>
      <c r="BA12" s="30" t="s">
        <v>6</v>
      </c>
      <c r="BB12" s="30" t="s">
        <v>6</v>
      </c>
      <c r="BC12" s="30" t="s">
        <v>6</v>
      </c>
      <c r="BD12" s="30" t="s">
        <v>6</v>
      </c>
      <c r="BE12" s="31"/>
      <c r="BF12" s="31"/>
      <c r="BG12" s="30" t="s">
        <v>6</v>
      </c>
      <c r="BH12" s="30" t="s">
        <v>6</v>
      </c>
      <c r="BI12" s="30" t="s">
        <v>6</v>
      </c>
      <c r="BJ12" s="30" t="s">
        <v>6</v>
      </c>
      <c r="BK12" s="30" t="s">
        <v>6</v>
      </c>
      <c r="BL12" s="30" t="s">
        <v>6</v>
      </c>
      <c r="BM12" s="6">
        <f t="shared" si="27"/>
        <v>23</v>
      </c>
      <c r="BN12" s="6">
        <f t="shared" si="28"/>
        <v>0</v>
      </c>
      <c r="BO12" s="6">
        <f t="shared" si="29"/>
        <v>2</v>
      </c>
      <c r="BP12" s="6">
        <f t="shared" si="30"/>
        <v>0</v>
      </c>
      <c r="BQ12" s="6">
        <f t="shared" si="31"/>
        <v>0</v>
      </c>
      <c r="BR12" s="6">
        <f t="shared" si="32"/>
        <v>0</v>
      </c>
      <c r="BS12" s="6">
        <f t="shared" si="33"/>
        <v>0</v>
      </c>
      <c r="BT12" s="6">
        <f t="shared" si="34"/>
        <v>0</v>
      </c>
      <c r="BU12" s="6">
        <f t="shared" si="35"/>
        <v>0</v>
      </c>
      <c r="BV12" s="6">
        <f t="shared" si="36"/>
        <v>25</v>
      </c>
      <c r="BW12" s="7">
        <v>5.5</v>
      </c>
      <c r="BX12" s="7">
        <f t="shared" si="37"/>
        <v>5.5</v>
      </c>
    </row>
    <row r="13" spans="1:98" ht="26.25" customHeight="1" x14ac:dyDescent="0.25">
      <c r="A13" s="2">
        <v>7</v>
      </c>
      <c r="B13" s="5" t="s">
        <v>38</v>
      </c>
      <c r="C13" s="30" t="s">
        <v>6</v>
      </c>
      <c r="D13" s="30" t="s">
        <v>6</v>
      </c>
      <c r="E13" s="30" t="s">
        <v>6</v>
      </c>
      <c r="F13" s="30" t="s">
        <v>6</v>
      </c>
      <c r="G13" s="30" t="s">
        <v>6</v>
      </c>
      <c r="H13" s="30" t="s">
        <v>6</v>
      </c>
      <c r="I13" s="30" t="s">
        <v>6</v>
      </c>
      <c r="J13" s="30" t="s">
        <v>6</v>
      </c>
      <c r="K13" s="29" t="s">
        <v>7</v>
      </c>
      <c r="L13" s="29" t="s">
        <v>7</v>
      </c>
      <c r="M13" s="31"/>
      <c r="N13" s="31"/>
      <c r="O13" s="31"/>
      <c r="P13" s="31"/>
      <c r="Q13" s="28" t="s">
        <v>8</v>
      </c>
      <c r="R13" s="28" t="s">
        <v>8</v>
      </c>
      <c r="S13" s="28" t="s">
        <v>8</v>
      </c>
      <c r="T13" s="28" t="s">
        <v>8</v>
      </c>
      <c r="U13" s="30" t="s">
        <v>6</v>
      </c>
      <c r="V13" s="30" t="s">
        <v>6</v>
      </c>
      <c r="W13" s="30" t="s">
        <v>6</v>
      </c>
      <c r="X13" s="30" t="s">
        <v>6</v>
      </c>
      <c r="Y13" s="30" t="s">
        <v>6</v>
      </c>
      <c r="Z13" s="30" t="s">
        <v>6</v>
      </c>
      <c r="AA13" s="30" t="s">
        <v>6</v>
      </c>
      <c r="AB13" s="30" t="s">
        <v>6</v>
      </c>
      <c r="AC13" s="31"/>
      <c r="AD13" s="31"/>
      <c r="AE13" s="30" t="s">
        <v>6</v>
      </c>
      <c r="AF13" s="30" t="s">
        <v>6</v>
      </c>
      <c r="AG13" s="30" t="s">
        <v>6</v>
      </c>
      <c r="AH13" s="30" t="s">
        <v>6</v>
      </c>
      <c r="AI13" s="30" t="s">
        <v>6</v>
      </c>
      <c r="AJ13" s="30" t="s">
        <v>6</v>
      </c>
      <c r="AK13" s="30" t="s">
        <v>6</v>
      </c>
      <c r="AL13" s="30" t="s">
        <v>6</v>
      </c>
      <c r="AM13" s="30" t="s">
        <v>6</v>
      </c>
      <c r="AN13" s="30" t="s">
        <v>6</v>
      </c>
      <c r="AO13" s="31"/>
      <c r="AP13" s="31"/>
      <c r="AQ13" s="31"/>
      <c r="AR13" s="31"/>
      <c r="AS13" s="29" t="s">
        <v>7</v>
      </c>
      <c r="AT13" s="29" t="s">
        <v>7</v>
      </c>
      <c r="AU13" s="30" t="s">
        <v>6</v>
      </c>
      <c r="AV13" s="30" t="s">
        <v>6</v>
      </c>
      <c r="AW13" s="30" t="s">
        <v>6</v>
      </c>
      <c r="AX13" s="30" t="s">
        <v>6</v>
      </c>
      <c r="AY13" s="30" t="s">
        <v>6</v>
      </c>
      <c r="AZ13" s="30" t="s">
        <v>6</v>
      </c>
      <c r="BA13" s="30" t="s">
        <v>6</v>
      </c>
      <c r="BB13" s="30" t="s">
        <v>6</v>
      </c>
      <c r="BC13" s="30" t="s">
        <v>6</v>
      </c>
      <c r="BD13" s="30" t="s">
        <v>6</v>
      </c>
      <c r="BE13" s="31"/>
      <c r="BF13" s="31"/>
      <c r="BG13" s="30" t="s">
        <v>6</v>
      </c>
      <c r="BH13" s="30" t="s">
        <v>6</v>
      </c>
      <c r="BI13" s="30" t="s">
        <v>6</v>
      </c>
      <c r="BJ13" s="30" t="s">
        <v>6</v>
      </c>
      <c r="BK13" s="30" t="s">
        <v>6</v>
      </c>
      <c r="BL13" s="30" t="s">
        <v>6</v>
      </c>
      <c r="BM13" s="6">
        <f t="shared" si="27"/>
        <v>21</v>
      </c>
      <c r="BN13" s="6">
        <f t="shared" si="28"/>
        <v>2</v>
      </c>
      <c r="BO13" s="6">
        <f t="shared" si="29"/>
        <v>2</v>
      </c>
      <c r="BP13" s="6">
        <f t="shared" si="30"/>
        <v>0</v>
      </c>
      <c r="BQ13" s="6">
        <f t="shared" si="31"/>
        <v>0</v>
      </c>
      <c r="BR13" s="6">
        <f t="shared" si="32"/>
        <v>0</v>
      </c>
      <c r="BS13" s="6">
        <f t="shared" si="33"/>
        <v>0</v>
      </c>
      <c r="BT13" s="6">
        <f t="shared" si="34"/>
        <v>0</v>
      </c>
      <c r="BU13" s="6">
        <f t="shared" si="35"/>
        <v>0</v>
      </c>
      <c r="BV13" s="6">
        <f t="shared" si="36"/>
        <v>25</v>
      </c>
      <c r="BW13" s="7">
        <v>2</v>
      </c>
      <c r="BX13" s="7">
        <f t="shared" si="37"/>
        <v>0</v>
      </c>
    </row>
    <row r="14" spans="1:98" ht="26.25" customHeight="1" x14ac:dyDescent="0.25">
      <c r="A14" s="55">
        <v>8</v>
      </c>
      <c r="B14" s="5" t="s">
        <v>39</v>
      </c>
      <c r="C14" s="30" t="s">
        <v>6</v>
      </c>
      <c r="D14" s="30" t="s">
        <v>6</v>
      </c>
      <c r="E14" s="30" t="s">
        <v>6</v>
      </c>
      <c r="F14" s="30" t="s">
        <v>6</v>
      </c>
      <c r="G14" s="30" t="s">
        <v>6</v>
      </c>
      <c r="H14" s="30" t="s">
        <v>6</v>
      </c>
      <c r="I14" s="30" t="s">
        <v>6</v>
      </c>
      <c r="J14" s="30" t="s">
        <v>6</v>
      </c>
      <c r="K14" s="30" t="s">
        <v>6</v>
      </c>
      <c r="L14" s="30" t="s">
        <v>6</v>
      </c>
      <c r="M14" s="31"/>
      <c r="N14" s="31"/>
      <c r="O14" s="31"/>
      <c r="P14" s="31"/>
      <c r="Q14" s="28" t="s">
        <v>8</v>
      </c>
      <c r="R14" s="28" t="s">
        <v>8</v>
      </c>
      <c r="S14" s="28" t="s">
        <v>8</v>
      </c>
      <c r="T14" s="28" t="s">
        <v>8</v>
      </c>
      <c r="U14" s="30" t="s">
        <v>6</v>
      </c>
      <c r="V14" s="30" t="s">
        <v>6</v>
      </c>
      <c r="W14" s="30" t="s">
        <v>6</v>
      </c>
      <c r="X14" s="30" t="s">
        <v>6</v>
      </c>
      <c r="Y14" s="30" t="s">
        <v>6</v>
      </c>
      <c r="Z14" s="30" t="s">
        <v>6</v>
      </c>
      <c r="AA14" s="30" t="s">
        <v>6</v>
      </c>
      <c r="AB14" s="30" t="s">
        <v>6</v>
      </c>
      <c r="AC14" s="31"/>
      <c r="AD14" s="31"/>
      <c r="AE14" s="30" t="s">
        <v>6</v>
      </c>
      <c r="AF14" s="30" t="s">
        <v>6</v>
      </c>
      <c r="AG14" s="30" t="s">
        <v>6</v>
      </c>
      <c r="AH14" s="30" t="s">
        <v>6</v>
      </c>
      <c r="AI14" s="30" t="s">
        <v>6</v>
      </c>
      <c r="AJ14" s="30" t="s">
        <v>6</v>
      </c>
      <c r="AK14" s="30" t="s">
        <v>6</v>
      </c>
      <c r="AL14" s="30" t="s">
        <v>6</v>
      </c>
      <c r="AM14" s="30" t="s">
        <v>6</v>
      </c>
      <c r="AN14" s="30" t="s">
        <v>6</v>
      </c>
      <c r="AO14" s="31"/>
      <c r="AP14" s="31"/>
      <c r="AQ14" s="31"/>
      <c r="AR14" s="31"/>
      <c r="AS14" s="30" t="s">
        <v>6</v>
      </c>
      <c r="AT14" s="30" t="s">
        <v>6</v>
      </c>
      <c r="AU14" s="30" t="s">
        <v>6</v>
      </c>
      <c r="AV14" s="30" t="s">
        <v>6</v>
      </c>
      <c r="AW14" s="30" t="s">
        <v>6</v>
      </c>
      <c r="AX14" s="30" t="s">
        <v>6</v>
      </c>
      <c r="AY14" s="30" t="s">
        <v>6</v>
      </c>
      <c r="AZ14" s="30" t="s">
        <v>6</v>
      </c>
      <c r="BA14" s="30" t="s">
        <v>6</v>
      </c>
      <c r="BB14" s="30" t="s">
        <v>6</v>
      </c>
      <c r="BC14" s="30" t="s">
        <v>6</v>
      </c>
      <c r="BD14" s="30" t="s">
        <v>6</v>
      </c>
      <c r="BE14" s="31"/>
      <c r="BF14" s="31"/>
      <c r="BG14" s="30" t="s">
        <v>6</v>
      </c>
      <c r="BH14" s="30" t="s">
        <v>6</v>
      </c>
      <c r="BI14" s="30" t="s">
        <v>6</v>
      </c>
      <c r="BJ14" s="30" t="s">
        <v>6</v>
      </c>
      <c r="BK14" s="30" t="s">
        <v>6</v>
      </c>
      <c r="BL14" s="30" t="s">
        <v>6</v>
      </c>
      <c r="BM14" s="6">
        <f t="shared" si="27"/>
        <v>23</v>
      </c>
      <c r="BN14" s="6">
        <f t="shared" si="28"/>
        <v>0</v>
      </c>
      <c r="BO14" s="6">
        <f t="shared" si="29"/>
        <v>2</v>
      </c>
      <c r="BP14" s="6">
        <f t="shared" si="30"/>
        <v>0</v>
      </c>
      <c r="BQ14" s="6">
        <f t="shared" si="31"/>
        <v>0</v>
      </c>
      <c r="BR14" s="6">
        <f t="shared" si="32"/>
        <v>0</v>
      </c>
      <c r="BS14" s="6">
        <f t="shared" si="33"/>
        <v>0</v>
      </c>
      <c r="BT14" s="6">
        <f t="shared" si="34"/>
        <v>0</v>
      </c>
      <c r="BU14" s="6">
        <f t="shared" si="35"/>
        <v>0</v>
      </c>
      <c r="BV14" s="6">
        <f t="shared" si="36"/>
        <v>25</v>
      </c>
      <c r="BW14" s="7">
        <v>7</v>
      </c>
      <c r="BX14" s="7">
        <f t="shared" si="37"/>
        <v>7</v>
      </c>
    </row>
    <row r="15" spans="1:98" ht="26.25" customHeight="1" x14ac:dyDescent="0.25">
      <c r="A15" s="2">
        <v>9</v>
      </c>
      <c r="B15" s="5" t="s">
        <v>42</v>
      </c>
      <c r="C15" s="30" t="s">
        <v>6</v>
      </c>
      <c r="D15" s="30" t="s">
        <v>6</v>
      </c>
      <c r="E15" s="30" t="s">
        <v>6</v>
      </c>
      <c r="F15" s="30" t="s">
        <v>6</v>
      </c>
      <c r="G15" s="30" t="s">
        <v>6</v>
      </c>
      <c r="H15" s="30" t="s">
        <v>6</v>
      </c>
      <c r="I15" s="30" t="s">
        <v>6</v>
      </c>
      <c r="J15" s="30" t="s">
        <v>6</v>
      </c>
      <c r="K15" s="30" t="s">
        <v>6</v>
      </c>
      <c r="L15" s="30" t="s">
        <v>6</v>
      </c>
      <c r="M15" s="31"/>
      <c r="N15" s="31"/>
      <c r="O15" s="31"/>
      <c r="P15" s="31"/>
      <c r="Q15" s="28" t="s">
        <v>8</v>
      </c>
      <c r="R15" s="28" t="s">
        <v>8</v>
      </c>
      <c r="S15" s="28" t="s">
        <v>8</v>
      </c>
      <c r="T15" s="28" t="s">
        <v>8</v>
      </c>
      <c r="U15" s="30" t="s">
        <v>6</v>
      </c>
      <c r="V15" s="30" t="s">
        <v>6</v>
      </c>
      <c r="W15" s="30" t="s">
        <v>6</v>
      </c>
      <c r="X15" s="30" t="s">
        <v>6</v>
      </c>
      <c r="Y15" s="30" t="s">
        <v>6</v>
      </c>
      <c r="Z15" s="30" t="s">
        <v>6</v>
      </c>
      <c r="AA15" s="30" t="s">
        <v>6</v>
      </c>
      <c r="AB15" s="30" t="s">
        <v>6</v>
      </c>
      <c r="AC15" s="31"/>
      <c r="AD15" s="31"/>
      <c r="AE15" s="30" t="s">
        <v>6</v>
      </c>
      <c r="AF15" s="30" t="s">
        <v>6</v>
      </c>
      <c r="AG15" s="30" t="s">
        <v>6</v>
      </c>
      <c r="AH15" s="30" t="s">
        <v>6</v>
      </c>
      <c r="AI15" s="30" t="s">
        <v>6</v>
      </c>
      <c r="AJ15" s="30" t="s">
        <v>6</v>
      </c>
      <c r="AK15" s="30" t="s">
        <v>6</v>
      </c>
      <c r="AL15" s="30" t="s">
        <v>6</v>
      </c>
      <c r="AM15" s="30" t="s">
        <v>6</v>
      </c>
      <c r="AN15" s="30" t="s">
        <v>6</v>
      </c>
      <c r="AO15" s="31"/>
      <c r="AP15" s="31"/>
      <c r="AQ15" s="31"/>
      <c r="AR15" s="31"/>
      <c r="AS15" s="30" t="s">
        <v>6</v>
      </c>
      <c r="AT15" s="30" t="s">
        <v>6</v>
      </c>
      <c r="AU15" s="30" t="s">
        <v>6</v>
      </c>
      <c r="AV15" s="30" t="s">
        <v>6</v>
      </c>
      <c r="AW15" s="30" t="s">
        <v>6</v>
      </c>
      <c r="AX15" s="30" t="s">
        <v>6</v>
      </c>
      <c r="AY15" s="30" t="s">
        <v>6</v>
      </c>
      <c r="AZ15" s="30" t="s">
        <v>6</v>
      </c>
      <c r="BA15" s="30" t="s">
        <v>6</v>
      </c>
      <c r="BB15" s="30" t="s">
        <v>6</v>
      </c>
      <c r="BC15" s="30" t="s">
        <v>6</v>
      </c>
      <c r="BD15" s="30" t="s">
        <v>6</v>
      </c>
      <c r="BE15" s="31"/>
      <c r="BF15" s="31"/>
      <c r="BG15" s="30" t="s">
        <v>6</v>
      </c>
      <c r="BH15" s="30" t="s">
        <v>6</v>
      </c>
      <c r="BI15" s="30" t="s">
        <v>6</v>
      </c>
      <c r="BJ15" s="30" t="s">
        <v>6</v>
      </c>
      <c r="BK15" s="30" t="s">
        <v>6</v>
      </c>
      <c r="BL15" s="30" t="s">
        <v>6</v>
      </c>
      <c r="BM15" s="6">
        <f t="shared" si="27"/>
        <v>23</v>
      </c>
      <c r="BN15" s="6">
        <f t="shared" si="28"/>
        <v>0</v>
      </c>
      <c r="BO15" s="6">
        <f t="shared" si="29"/>
        <v>2</v>
      </c>
      <c r="BP15" s="6">
        <f t="shared" si="30"/>
        <v>0</v>
      </c>
      <c r="BQ15" s="6">
        <f t="shared" si="31"/>
        <v>0</v>
      </c>
      <c r="BR15" s="6">
        <f t="shared" si="32"/>
        <v>0</v>
      </c>
      <c r="BS15" s="6">
        <f t="shared" si="33"/>
        <v>0</v>
      </c>
      <c r="BT15" s="6">
        <f t="shared" si="34"/>
        <v>0</v>
      </c>
      <c r="BU15" s="6">
        <f t="shared" si="35"/>
        <v>0</v>
      </c>
      <c r="BV15" s="6">
        <f t="shared" ref="BV15" si="38">SUM(BM15:BU15)-BP15-BR15-BS15-BU15-BT15</f>
        <v>25</v>
      </c>
      <c r="BW15" s="7">
        <v>3</v>
      </c>
      <c r="BX15" s="7">
        <f t="shared" si="37"/>
        <v>3</v>
      </c>
    </row>
    <row r="16" spans="1:98" ht="26.25" customHeight="1" x14ac:dyDescent="0.25">
      <c r="A16" s="55">
        <v>10</v>
      </c>
      <c r="B16" s="5" t="s">
        <v>46</v>
      </c>
      <c r="C16" s="30" t="s">
        <v>6</v>
      </c>
      <c r="D16" s="30" t="s">
        <v>6</v>
      </c>
      <c r="E16" s="30" t="s">
        <v>6</v>
      </c>
      <c r="F16" s="30" t="s">
        <v>6</v>
      </c>
      <c r="G16" s="30" t="s">
        <v>6</v>
      </c>
      <c r="H16" s="30" t="s">
        <v>6</v>
      </c>
      <c r="I16" s="30" t="s">
        <v>6</v>
      </c>
      <c r="J16" s="30" t="s">
        <v>6</v>
      </c>
      <c r="K16" s="30" t="s">
        <v>6</v>
      </c>
      <c r="L16" s="30" t="s">
        <v>6</v>
      </c>
      <c r="M16" s="31"/>
      <c r="N16" s="31"/>
      <c r="O16" s="31"/>
      <c r="P16" s="31"/>
      <c r="Q16" s="28" t="s">
        <v>8</v>
      </c>
      <c r="R16" s="28" t="s">
        <v>8</v>
      </c>
      <c r="S16" s="28" t="s">
        <v>8</v>
      </c>
      <c r="T16" s="28" t="s">
        <v>8</v>
      </c>
      <c r="U16" s="30" t="s">
        <v>6</v>
      </c>
      <c r="V16" s="30" t="s">
        <v>6</v>
      </c>
      <c r="W16" s="30" t="s">
        <v>6</v>
      </c>
      <c r="X16" s="30" t="s">
        <v>6</v>
      </c>
      <c r="Y16" s="30" t="s">
        <v>6</v>
      </c>
      <c r="Z16" s="30" t="s">
        <v>6</v>
      </c>
      <c r="AA16" s="30" t="s">
        <v>6</v>
      </c>
      <c r="AB16" s="30" t="s">
        <v>6</v>
      </c>
      <c r="AC16" s="31"/>
      <c r="AD16" s="31"/>
      <c r="AE16" s="30" t="s">
        <v>6</v>
      </c>
      <c r="AF16" s="30" t="s">
        <v>6</v>
      </c>
      <c r="AG16" s="30" t="s">
        <v>6</v>
      </c>
      <c r="AH16" s="49" t="s">
        <v>12</v>
      </c>
      <c r="AI16" s="30" t="s">
        <v>6</v>
      </c>
      <c r="AJ16" s="30" t="s">
        <v>6</v>
      </c>
      <c r="AK16" s="30" t="s">
        <v>6</v>
      </c>
      <c r="AL16" s="30" t="s">
        <v>6</v>
      </c>
      <c r="AM16" s="30" t="s">
        <v>6</v>
      </c>
      <c r="AN16" s="30" t="s">
        <v>6</v>
      </c>
      <c r="AO16" s="31"/>
      <c r="AP16" s="31"/>
      <c r="AQ16" s="31"/>
      <c r="AR16" s="31"/>
      <c r="AS16" s="30" t="s">
        <v>6</v>
      </c>
      <c r="AT16" s="30" t="s">
        <v>6</v>
      </c>
      <c r="AU16" s="30" t="s">
        <v>6</v>
      </c>
      <c r="AV16" s="30" t="s">
        <v>6</v>
      </c>
      <c r="AW16" s="30" t="s">
        <v>6</v>
      </c>
      <c r="AX16" s="30" t="s">
        <v>6</v>
      </c>
      <c r="AY16" s="30" t="s">
        <v>6</v>
      </c>
      <c r="AZ16" s="30" t="s">
        <v>6</v>
      </c>
      <c r="BA16" s="30" t="s">
        <v>6</v>
      </c>
      <c r="BB16" s="30" t="s">
        <v>6</v>
      </c>
      <c r="BC16" s="49" t="s">
        <v>12</v>
      </c>
      <c r="BD16" s="30" t="s">
        <v>6</v>
      </c>
      <c r="BE16" s="31"/>
      <c r="BF16" s="31"/>
      <c r="BG16" s="30" t="s">
        <v>6</v>
      </c>
      <c r="BH16" s="30" t="s">
        <v>6</v>
      </c>
      <c r="BI16" s="30" t="s">
        <v>6</v>
      </c>
      <c r="BJ16" s="30" t="s">
        <v>6</v>
      </c>
      <c r="BK16" s="30" t="s">
        <v>6</v>
      </c>
      <c r="BL16" s="30" t="s">
        <v>6</v>
      </c>
      <c r="BM16" s="6">
        <f>COUNTIF($C16:$BL16,"X")*1/2</f>
        <v>22</v>
      </c>
      <c r="BN16" s="6">
        <f>COUNTIF($C16:$BL16,"P")*1/2</f>
        <v>0</v>
      </c>
      <c r="BO16" s="6">
        <f>COUNTIF($C16:$BL16,"NL")*1/2</f>
        <v>2</v>
      </c>
      <c r="BP16" s="6">
        <f>COUNTIF($C16:$BL16,"O")*1/2</f>
        <v>0</v>
      </c>
      <c r="BQ16" s="6">
        <f>COUNTIF($C16:$BL16,"Pr")*1/2</f>
        <v>0</v>
      </c>
      <c r="BR16" s="6">
        <f>COUNTIF($C16:$BL16,"TS")*1/2</f>
        <v>0</v>
      </c>
      <c r="BS16" s="6">
        <f>COUNTIF($C16:$BL16,"T")*1/2</f>
        <v>0</v>
      </c>
      <c r="BT16" s="6">
        <f>COUNTIF($C16:$BL16,"NX")*1/2</f>
        <v>0</v>
      </c>
      <c r="BU16" s="6">
        <f>COUNTIF($C16:$BF16,"KL")*1/2</f>
        <v>1</v>
      </c>
      <c r="BV16" s="6">
        <f t="shared" ref="BV16" si="39">SUM(BM16:BU16)-BP16-BR16-BS16-BU16-BT16</f>
        <v>24</v>
      </c>
      <c r="BW16" s="7">
        <v>0</v>
      </c>
      <c r="BX16" s="7">
        <f>BW16-BN16</f>
        <v>0</v>
      </c>
    </row>
    <row r="17" spans="1:129" ht="30" customHeight="1" x14ac:dyDescent="0.25">
      <c r="A17" s="2">
        <v>11</v>
      </c>
      <c r="B17" s="5" t="s">
        <v>44</v>
      </c>
      <c r="C17" s="30" t="s">
        <v>6</v>
      </c>
      <c r="D17" s="30" t="s">
        <v>6</v>
      </c>
      <c r="E17" s="30" t="s">
        <v>6</v>
      </c>
      <c r="F17" s="30" t="s">
        <v>6</v>
      </c>
      <c r="G17" s="30" t="s">
        <v>6</v>
      </c>
      <c r="H17" s="30" t="s">
        <v>6</v>
      </c>
      <c r="I17" s="30" t="s">
        <v>6</v>
      </c>
      <c r="J17" s="30" t="s">
        <v>6</v>
      </c>
      <c r="K17" s="30" t="s">
        <v>6</v>
      </c>
      <c r="L17" s="30" t="s">
        <v>6</v>
      </c>
      <c r="M17" s="31"/>
      <c r="N17" s="31"/>
      <c r="O17" s="31"/>
      <c r="P17" s="31"/>
      <c r="Q17" s="28" t="s">
        <v>8</v>
      </c>
      <c r="R17" s="28" t="s">
        <v>8</v>
      </c>
      <c r="S17" s="28" t="s">
        <v>8</v>
      </c>
      <c r="T17" s="28" t="s">
        <v>8</v>
      </c>
      <c r="U17" s="30" t="s">
        <v>6</v>
      </c>
      <c r="V17" s="30" t="s">
        <v>6</v>
      </c>
      <c r="W17" s="30" t="s">
        <v>6</v>
      </c>
      <c r="X17" s="30" t="s">
        <v>6</v>
      </c>
      <c r="Y17" s="30" t="s">
        <v>6</v>
      </c>
      <c r="Z17" s="30" t="s">
        <v>6</v>
      </c>
      <c r="AA17" s="30" t="s">
        <v>6</v>
      </c>
      <c r="AB17" s="30" t="s">
        <v>6</v>
      </c>
      <c r="AC17" s="31"/>
      <c r="AD17" s="31"/>
      <c r="AE17" s="30" t="s">
        <v>6</v>
      </c>
      <c r="AF17" s="30" t="s">
        <v>6</v>
      </c>
      <c r="AG17" s="30" t="s">
        <v>6</v>
      </c>
      <c r="AH17" s="30" t="s">
        <v>6</v>
      </c>
      <c r="AI17" s="30" t="s">
        <v>6</v>
      </c>
      <c r="AJ17" s="30" t="s">
        <v>6</v>
      </c>
      <c r="AK17" s="30" t="s">
        <v>6</v>
      </c>
      <c r="AL17" s="30" t="s">
        <v>6</v>
      </c>
      <c r="AM17" s="30" t="s">
        <v>6</v>
      </c>
      <c r="AN17" s="30" t="s">
        <v>6</v>
      </c>
      <c r="AO17" s="31"/>
      <c r="AP17" s="31"/>
      <c r="AQ17" s="31"/>
      <c r="AR17" s="31"/>
      <c r="AS17" s="30" t="s">
        <v>6</v>
      </c>
      <c r="AT17" s="30" t="s">
        <v>6</v>
      </c>
      <c r="AU17" s="30" t="s">
        <v>6</v>
      </c>
      <c r="AV17" s="30" t="s">
        <v>6</v>
      </c>
      <c r="AW17" s="30" t="s">
        <v>6</v>
      </c>
      <c r="AX17" s="30" t="s">
        <v>6</v>
      </c>
      <c r="AY17" s="30" t="s">
        <v>6</v>
      </c>
      <c r="AZ17" s="30" t="s">
        <v>6</v>
      </c>
      <c r="BA17" s="30" t="s">
        <v>6</v>
      </c>
      <c r="BB17" s="30" t="s">
        <v>6</v>
      </c>
      <c r="BC17" s="30" t="s">
        <v>6</v>
      </c>
      <c r="BD17" s="30" t="s">
        <v>6</v>
      </c>
      <c r="BE17" s="31"/>
      <c r="BF17" s="31"/>
      <c r="BG17" s="30" t="s">
        <v>6</v>
      </c>
      <c r="BH17" s="30" t="s">
        <v>6</v>
      </c>
      <c r="BI17" s="30" t="s">
        <v>6</v>
      </c>
      <c r="BJ17" s="30" t="s">
        <v>6</v>
      </c>
      <c r="BK17" s="30" t="s">
        <v>6</v>
      </c>
      <c r="BL17" s="30" t="s">
        <v>6</v>
      </c>
      <c r="BM17" s="6">
        <f>COUNTIF($C17:$BL17,"X")*1/2</f>
        <v>23</v>
      </c>
      <c r="BN17" s="6">
        <f>COUNTIF($C17:$BL17,"P")*1/2</f>
        <v>0</v>
      </c>
      <c r="BO17" s="6">
        <f>COUNTIF($C17:$BL17,"NL")*1/2</f>
        <v>2</v>
      </c>
      <c r="BP17" s="6">
        <f>COUNTIF($C17:$BL17,"O")*1/2</f>
        <v>0</v>
      </c>
      <c r="BQ17" s="6">
        <f>COUNTIF($C17:$BL17,"Pr")*1/2</f>
        <v>0</v>
      </c>
      <c r="BR17" s="6">
        <f>COUNTIF($C17:$BL17,"TS")*1/2</f>
        <v>0</v>
      </c>
      <c r="BS17" s="6">
        <f>COUNTIF($C17:$BL17,"T")*1/2</f>
        <v>0</v>
      </c>
      <c r="BT17" s="6">
        <f>COUNTIF($C17:$BL17,"NX")*1/2</f>
        <v>0</v>
      </c>
      <c r="BU17" s="6">
        <f>COUNTIF($C17:$BF17,"KL")*1/2</f>
        <v>0</v>
      </c>
      <c r="BV17" s="6">
        <f t="shared" ref="BV17" si="40">SUM(BM17:BU17)-BP17-BR17-BS17-BU17-BT17</f>
        <v>25</v>
      </c>
      <c r="BW17" s="7">
        <v>2</v>
      </c>
      <c r="BX17" s="7">
        <f>BW17-BN17</f>
        <v>2</v>
      </c>
    </row>
    <row r="18" spans="1:129" ht="36" customHeight="1" x14ac:dyDescent="0.25">
      <c r="A18" s="60">
        <v>1</v>
      </c>
      <c r="B18" s="61" t="s">
        <v>49</v>
      </c>
      <c r="C18" s="62" t="s">
        <v>6</v>
      </c>
      <c r="D18" s="62" t="s">
        <v>6</v>
      </c>
      <c r="E18" s="62" t="s">
        <v>6</v>
      </c>
      <c r="F18" s="62" t="s">
        <v>6</v>
      </c>
      <c r="G18" s="62" t="s">
        <v>6</v>
      </c>
      <c r="H18" s="62" t="s">
        <v>6</v>
      </c>
      <c r="I18" s="62" t="s">
        <v>6</v>
      </c>
      <c r="J18" s="62" t="s">
        <v>6</v>
      </c>
      <c r="K18" s="62" t="s">
        <v>6</v>
      </c>
      <c r="L18" s="62" t="s">
        <v>6</v>
      </c>
      <c r="M18" s="63"/>
      <c r="N18" s="63"/>
      <c r="O18" s="63"/>
      <c r="P18" s="63"/>
      <c r="Q18" s="64" t="s">
        <v>8</v>
      </c>
      <c r="R18" s="64" t="s">
        <v>8</v>
      </c>
      <c r="S18" s="64" t="s">
        <v>8</v>
      </c>
      <c r="T18" s="64" t="s">
        <v>8</v>
      </c>
      <c r="U18" s="62" t="s">
        <v>6</v>
      </c>
      <c r="V18" s="62" t="s">
        <v>6</v>
      </c>
      <c r="W18" s="62" t="s">
        <v>6</v>
      </c>
      <c r="X18" s="62" t="s">
        <v>6</v>
      </c>
      <c r="Y18" s="62" t="s">
        <v>6</v>
      </c>
      <c r="Z18" s="62" t="s">
        <v>6</v>
      </c>
      <c r="AA18" s="62" t="s">
        <v>6</v>
      </c>
      <c r="AB18" s="62" t="s">
        <v>6</v>
      </c>
      <c r="AC18" s="63"/>
      <c r="AD18" s="63"/>
      <c r="AE18" s="62" t="s">
        <v>6</v>
      </c>
      <c r="AF18" s="62" t="s">
        <v>6</v>
      </c>
      <c r="AG18" s="62" t="s">
        <v>6</v>
      </c>
      <c r="AH18" s="62" t="s">
        <v>6</v>
      </c>
      <c r="AI18" s="62" t="s">
        <v>6</v>
      </c>
      <c r="AJ18" s="65" t="s">
        <v>7</v>
      </c>
      <c r="AK18" s="62" t="s">
        <v>6</v>
      </c>
      <c r="AL18" s="62" t="s">
        <v>6</v>
      </c>
      <c r="AM18" s="62" t="s">
        <v>6</v>
      </c>
      <c r="AN18" s="62" t="s">
        <v>6</v>
      </c>
      <c r="AO18" s="63"/>
      <c r="AP18" s="63"/>
      <c r="AQ18" s="63"/>
      <c r="AR18" s="63"/>
      <c r="AS18" s="62" t="s">
        <v>6</v>
      </c>
      <c r="AT18" s="62" t="s">
        <v>6</v>
      </c>
      <c r="AU18" s="62" t="s">
        <v>6</v>
      </c>
      <c r="AV18" s="62" t="s">
        <v>6</v>
      </c>
      <c r="AW18" s="62" t="s">
        <v>6</v>
      </c>
      <c r="AX18" s="62" t="s">
        <v>6</v>
      </c>
      <c r="AY18" s="62" t="s">
        <v>6</v>
      </c>
      <c r="AZ18" s="62" t="s">
        <v>6</v>
      </c>
      <c r="BA18" s="62" t="s">
        <v>6</v>
      </c>
      <c r="BB18" s="62" t="s">
        <v>6</v>
      </c>
      <c r="BC18" s="62" t="s">
        <v>6</v>
      </c>
      <c r="BD18" s="62" t="s">
        <v>6</v>
      </c>
      <c r="BE18" s="63"/>
      <c r="BF18" s="63"/>
      <c r="BG18" s="62" t="s">
        <v>6</v>
      </c>
      <c r="BH18" s="62" t="s">
        <v>6</v>
      </c>
      <c r="BI18" s="62" t="s">
        <v>6</v>
      </c>
      <c r="BJ18" s="62" t="s">
        <v>6</v>
      </c>
      <c r="BK18" s="62" t="s">
        <v>6</v>
      </c>
      <c r="BL18" s="62" t="s">
        <v>6</v>
      </c>
      <c r="BM18" s="66">
        <f>COUNTIF($C18:$BL18,"X")*1/2</f>
        <v>22.5</v>
      </c>
      <c r="BN18" s="66">
        <f>COUNTIF($C18:$BL18,"P")*1/2</f>
        <v>0.5</v>
      </c>
      <c r="BO18" s="66">
        <f>COUNTIF($C18:$BL18,"NL")*1/2</f>
        <v>2</v>
      </c>
      <c r="BP18" s="66">
        <f>COUNTIF($C18:$BL18,"O")*1/2</f>
        <v>0</v>
      </c>
      <c r="BQ18" s="66">
        <f>COUNTIF($C18:$BL18,"Pr")*1/2</f>
        <v>0</v>
      </c>
      <c r="BR18" s="66">
        <f>COUNTIF($C18:$BL18,"TS")*1/2</f>
        <v>0</v>
      </c>
      <c r="BS18" s="66">
        <f>COUNTIF($C18:$BL18,"T")*1/2</f>
        <v>0</v>
      </c>
      <c r="BT18" s="66">
        <f>COUNTIF($C18:$BL18,"NX")*1/2</f>
        <v>0</v>
      </c>
      <c r="BU18" s="66">
        <f>COUNTIF($C18:$BF18,"KL")*1/2</f>
        <v>0</v>
      </c>
      <c r="BV18" s="66">
        <f>SUM(BM18:BU18)-BP18-BR18-BS18-BU18-BT18</f>
        <v>25</v>
      </c>
      <c r="BW18" s="67">
        <v>2.5</v>
      </c>
      <c r="BX18" s="67">
        <f>BW18-BN18</f>
        <v>2</v>
      </c>
    </row>
    <row r="19" spans="1:129" ht="30" customHeight="1" x14ac:dyDescent="0.25">
      <c r="A19" s="68">
        <v>2</v>
      </c>
      <c r="B19" s="69" t="s">
        <v>50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2" t="s">
        <v>6</v>
      </c>
      <c r="AJ19" s="62" t="s">
        <v>6</v>
      </c>
      <c r="AK19" s="62" t="s">
        <v>6</v>
      </c>
      <c r="AL19" s="62" t="s">
        <v>6</v>
      </c>
      <c r="AM19" s="62" t="s">
        <v>6</v>
      </c>
      <c r="AN19" s="62" t="s">
        <v>6</v>
      </c>
      <c r="AO19" s="63"/>
      <c r="AP19" s="63"/>
      <c r="AQ19" s="63"/>
      <c r="AR19" s="63"/>
      <c r="AS19" s="62" t="s">
        <v>6</v>
      </c>
      <c r="AT19" s="62" t="s">
        <v>6</v>
      </c>
      <c r="AU19" s="62" t="s">
        <v>6</v>
      </c>
      <c r="AV19" s="62" t="s">
        <v>6</v>
      </c>
      <c r="AW19" s="62" t="s">
        <v>6</v>
      </c>
      <c r="AX19" s="62" t="s">
        <v>6</v>
      </c>
      <c r="AY19" s="62" t="s">
        <v>6</v>
      </c>
      <c r="AZ19" s="62" t="s">
        <v>6</v>
      </c>
      <c r="BA19" s="62" t="s">
        <v>6</v>
      </c>
      <c r="BB19" s="62" t="s">
        <v>6</v>
      </c>
      <c r="BC19" s="62" t="s">
        <v>6</v>
      </c>
      <c r="BD19" s="62" t="s">
        <v>6</v>
      </c>
      <c r="BE19" s="63"/>
      <c r="BF19" s="63"/>
      <c r="BG19" s="62" t="s">
        <v>6</v>
      </c>
      <c r="BH19" s="62" t="s">
        <v>6</v>
      </c>
      <c r="BI19" s="62" t="s">
        <v>6</v>
      </c>
      <c r="BJ19" s="62" t="s">
        <v>6</v>
      </c>
      <c r="BK19" s="62" t="s">
        <v>6</v>
      </c>
      <c r="BL19" s="65" t="s">
        <v>7</v>
      </c>
      <c r="BM19" s="66">
        <f>COUNTIF($C19:$BL19,"X")*1/2</f>
        <v>11.5</v>
      </c>
      <c r="BN19" s="66">
        <f>COUNTIF($C19:$BL19,"P")*1/2</f>
        <v>0.5</v>
      </c>
      <c r="BO19" s="66">
        <f>COUNTIF($C19:$BL19,"NL")*1/2</f>
        <v>0</v>
      </c>
      <c r="BP19" s="66">
        <f>COUNTIF($C19:$BL19,"O")*1/2</f>
        <v>0</v>
      </c>
      <c r="BQ19" s="66">
        <f>COUNTIF($C19:$BL19,"Pr")*1/2</f>
        <v>0</v>
      </c>
      <c r="BR19" s="66">
        <f>COUNTIF($C19:$BL19,"TS")*1/2</f>
        <v>0</v>
      </c>
      <c r="BS19" s="66">
        <f>COUNTIF($C19:$BL19,"T")*1/2</f>
        <v>0</v>
      </c>
      <c r="BT19" s="66">
        <f>COUNTIF($C19:$BL19,"NX")*1/2</f>
        <v>0</v>
      </c>
      <c r="BU19" s="66">
        <f>COUNTIF($C19:$BF19,"KL")*1/2</f>
        <v>0</v>
      </c>
      <c r="BV19" s="66">
        <f>SUM(BM19:BU19)-BP19-BR19-BS19-BU19-BT19</f>
        <v>12</v>
      </c>
      <c r="BW19" s="67">
        <v>1</v>
      </c>
      <c r="BX19" s="67">
        <f>BW19-BN19</f>
        <v>0.5</v>
      </c>
    </row>
    <row r="20" spans="1:129" ht="19.899999999999999" customHeight="1" x14ac:dyDescent="0.25">
      <c r="A20" s="91" t="s">
        <v>47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3"/>
      <c r="BM20" s="8">
        <f t="shared" ref="BM20:BX20" si="41">SUM(BM7:BM17)</f>
        <v>249.5</v>
      </c>
      <c r="BN20" s="8">
        <f t="shared" si="41"/>
        <v>2.5</v>
      </c>
      <c r="BO20" s="8">
        <f t="shared" si="41"/>
        <v>22</v>
      </c>
      <c r="BP20" s="8">
        <f t="shared" si="41"/>
        <v>0</v>
      </c>
      <c r="BQ20" s="8">
        <f t="shared" si="41"/>
        <v>0</v>
      </c>
      <c r="BR20" s="8">
        <f t="shared" si="41"/>
        <v>0</v>
      </c>
      <c r="BS20" s="8">
        <f t="shared" si="41"/>
        <v>0</v>
      </c>
      <c r="BT20" s="8">
        <f t="shared" si="41"/>
        <v>0</v>
      </c>
      <c r="BU20" s="8">
        <f t="shared" si="41"/>
        <v>1</v>
      </c>
      <c r="BV20" s="8">
        <f t="shared" si="41"/>
        <v>274</v>
      </c>
      <c r="BW20" s="8">
        <f t="shared" si="41"/>
        <v>41.5</v>
      </c>
      <c r="BX20" s="8">
        <f t="shared" si="41"/>
        <v>39</v>
      </c>
    </row>
    <row r="21" spans="1:129" s="34" customFormat="1" ht="30" customHeight="1" x14ac:dyDescent="0.25">
      <c r="A21" s="94" t="s">
        <v>41</v>
      </c>
      <c r="B21" s="94"/>
      <c r="C21" s="32"/>
      <c r="D21" s="32"/>
      <c r="E21" s="9"/>
      <c r="F21" s="9"/>
      <c r="G21" s="33"/>
      <c r="I21" s="35"/>
      <c r="AC21" s="36"/>
      <c r="AZ21" s="95" t="s">
        <v>48</v>
      </c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</row>
    <row r="22" spans="1:129" s="34" customFormat="1" ht="27.75" customHeight="1" x14ac:dyDescent="0.25">
      <c r="A22" s="96" t="s">
        <v>16</v>
      </c>
      <c r="B22" s="96"/>
      <c r="C22" s="38"/>
      <c r="D22" s="38"/>
      <c r="E22" s="30" t="s">
        <v>6</v>
      </c>
      <c r="F22" s="9"/>
      <c r="G22" s="9"/>
      <c r="H22" s="97" t="s">
        <v>17</v>
      </c>
      <c r="I22" s="97"/>
      <c r="J22" s="97"/>
      <c r="K22" s="39"/>
      <c r="L22" s="40" t="s">
        <v>27</v>
      </c>
      <c r="M22" s="39"/>
      <c r="N22" s="39"/>
      <c r="P22" s="98" t="s">
        <v>18</v>
      </c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41"/>
      <c r="AB22" s="41"/>
      <c r="AC22" s="42"/>
      <c r="AD22" s="99" t="s">
        <v>31</v>
      </c>
      <c r="AE22" s="99"/>
      <c r="AF22" s="99"/>
      <c r="AG22" s="99"/>
      <c r="AH22" s="99"/>
      <c r="AI22" s="99"/>
      <c r="AJ22" s="99"/>
      <c r="AK22" s="99"/>
      <c r="AL22" s="1"/>
      <c r="AM22" s="1"/>
      <c r="AN22" s="1"/>
      <c r="AO22" s="99" t="s">
        <v>32</v>
      </c>
      <c r="AP22" s="99"/>
      <c r="AQ22" s="99"/>
      <c r="AR22" s="99"/>
      <c r="AS22" s="99"/>
      <c r="AT22" s="99"/>
      <c r="AU22" s="99"/>
      <c r="AV22" s="99"/>
      <c r="AW22" s="1"/>
      <c r="AX22" s="1"/>
      <c r="AY22" s="99" t="s">
        <v>19</v>
      </c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43"/>
      <c r="CU22" s="1"/>
      <c r="CV22" s="1"/>
      <c r="CX22" s="1"/>
      <c r="CY22" s="1"/>
      <c r="CZ22" s="1"/>
      <c r="DA22" s="1"/>
      <c r="DB22" s="1"/>
      <c r="DC22" s="1"/>
      <c r="DD22" s="1"/>
      <c r="DE22" s="1"/>
      <c r="DF22" s="44"/>
      <c r="DG22" s="44"/>
      <c r="DH22" s="1"/>
      <c r="DI22" s="1"/>
      <c r="DJ22" s="1"/>
      <c r="DY22" s="45"/>
    </row>
    <row r="23" spans="1:129" s="34" customFormat="1" ht="27.75" customHeight="1" x14ac:dyDescent="0.25">
      <c r="A23" s="96" t="s">
        <v>20</v>
      </c>
      <c r="B23" s="96"/>
      <c r="C23" s="38"/>
      <c r="D23" s="38"/>
      <c r="E23" s="29" t="s">
        <v>7</v>
      </c>
      <c r="F23" s="9"/>
      <c r="G23" s="41"/>
      <c r="H23" s="100" t="s">
        <v>21</v>
      </c>
      <c r="I23" s="100"/>
      <c r="J23" s="100"/>
      <c r="K23" s="41"/>
      <c r="L23" s="40" t="s">
        <v>27</v>
      </c>
      <c r="M23" s="41"/>
      <c r="N23" s="41"/>
      <c r="Y23" s="41"/>
      <c r="Z23" s="41"/>
      <c r="AA23" s="41"/>
      <c r="AB23" s="41"/>
      <c r="AC23" s="41"/>
      <c r="AD23" s="41"/>
      <c r="AE23" s="41"/>
      <c r="AF23" s="41"/>
      <c r="AH23" s="46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1"/>
      <c r="BN23" s="41"/>
      <c r="BO23" s="42"/>
      <c r="BP23" s="42"/>
      <c r="BQ23" s="99"/>
      <c r="BR23" s="99"/>
      <c r="BS23" s="99"/>
      <c r="BT23" s="1"/>
      <c r="BU23" s="1"/>
      <c r="BV23" s="1"/>
      <c r="BW23" s="1"/>
      <c r="BX23" s="1"/>
      <c r="BY23" s="1"/>
      <c r="BZ23" s="1"/>
      <c r="CA23" s="1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7"/>
      <c r="CQ23" s="41"/>
      <c r="CR23" s="41"/>
      <c r="CT23" s="41"/>
      <c r="CU23" s="41"/>
      <c r="DE23" s="48"/>
      <c r="DF23" s="46"/>
      <c r="DG23" s="46"/>
      <c r="DH23" s="46"/>
      <c r="DI23" s="46"/>
      <c r="DJ23" s="46"/>
    </row>
    <row r="24" spans="1:129" s="34" customFormat="1" ht="27.75" customHeight="1" x14ac:dyDescent="0.25">
      <c r="A24" s="96" t="s">
        <v>22</v>
      </c>
      <c r="B24" s="96"/>
      <c r="C24" s="38"/>
      <c r="D24" s="38"/>
      <c r="E24" s="49" t="s">
        <v>12</v>
      </c>
      <c r="F24" s="9"/>
      <c r="G24" s="41"/>
      <c r="H24" s="100" t="s">
        <v>23</v>
      </c>
      <c r="I24" s="100"/>
      <c r="J24" s="100"/>
      <c r="K24" s="41"/>
      <c r="L24" s="40" t="s">
        <v>9</v>
      </c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BM24" s="41"/>
      <c r="BN24" s="41"/>
      <c r="BO24" s="41"/>
      <c r="BP24" s="41"/>
      <c r="BQ24" s="41"/>
      <c r="BR24" s="41"/>
      <c r="BT24" s="46"/>
      <c r="BU24" s="46"/>
      <c r="BV24" s="46"/>
      <c r="BW24" s="46"/>
      <c r="BX24" s="46"/>
      <c r="BY24" s="46"/>
      <c r="BZ24" s="46"/>
      <c r="CA24" s="46"/>
      <c r="CP24" s="41"/>
      <c r="CQ24" s="41"/>
      <c r="CR24" s="41"/>
      <c r="CT24" s="41"/>
      <c r="CU24" s="41"/>
      <c r="DE24" s="48"/>
    </row>
    <row r="25" spans="1:129" s="34" customFormat="1" ht="27.75" customHeight="1" x14ac:dyDescent="0.3">
      <c r="A25" s="96" t="s">
        <v>24</v>
      </c>
      <c r="B25" s="96"/>
      <c r="C25" s="50"/>
      <c r="D25" s="50"/>
      <c r="E25" s="28" t="s">
        <v>8</v>
      </c>
      <c r="F25" s="9"/>
      <c r="G25" s="41"/>
      <c r="H25" s="97" t="s">
        <v>25</v>
      </c>
      <c r="I25" s="97"/>
      <c r="J25" s="97"/>
      <c r="K25" s="39"/>
      <c r="L25" s="51" t="s">
        <v>10</v>
      </c>
      <c r="M25" s="39"/>
      <c r="N25" s="39"/>
      <c r="O25" s="39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F25" s="41"/>
      <c r="BC25" s="34" t="s">
        <v>45</v>
      </c>
      <c r="BM25" s="41"/>
      <c r="BN25" s="41"/>
      <c r="BO25" s="41"/>
      <c r="BP25" s="41"/>
      <c r="BQ25" s="41"/>
      <c r="BR25" s="41"/>
      <c r="CP25" s="41"/>
      <c r="CQ25" s="41"/>
      <c r="CR25" s="41"/>
      <c r="CT25" s="41"/>
      <c r="CU25" s="41"/>
      <c r="DE25" s="48"/>
    </row>
    <row r="26" spans="1:129" s="34" customFormat="1" ht="27.75" customHeight="1" x14ac:dyDescent="0.3">
      <c r="A26" s="96"/>
      <c r="B26" s="96"/>
      <c r="C26" s="50"/>
      <c r="D26" s="50"/>
      <c r="E26" s="52"/>
      <c r="F26" s="9"/>
      <c r="G26" s="100" t="s">
        <v>26</v>
      </c>
      <c r="H26" s="100"/>
      <c r="I26" s="100"/>
      <c r="J26" s="100"/>
      <c r="K26" s="41"/>
      <c r="L26" s="51" t="s">
        <v>11</v>
      </c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R26" s="41"/>
      <c r="CP26" s="41"/>
      <c r="CQ26" s="41"/>
      <c r="CR26" s="41"/>
      <c r="CT26" s="41"/>
      <c r="CU26" s="41"/>
      <c r="DE26" s="48"/>
    </row>
    <row r="27" spans="1:129" ht="33" customHeight="1" x14ac:dyDescent="0.25">
      <c r="F27" s="100" t="s">
        <v>28</v>
      </c>
      <c r="G27" s="100"/>
      <c r="H27" s="100"/>
      <c r="I27" s="100"/>
      <c r="J27" s="100"/>
      <c r="K27" s="41"/>
      <c r="L27" s="51" t="s">
        <v>29</v>
      </c>
    </row>
  </sheetData>
  <mergeCells count="92">
    <mergeCell ref="A26:B26"/>
    <mergeCell ref="G26:J26"/>
    <mergeCell ref="F27:J27"/>
    <mergeCell ref="A23:B23"/>
    <mergeCell ref="H23:J23"/>
    <mergeCell ref="BQ23:BS23"/>
    <mergeCell ref="A24:B24"/>
    <mergeCell ref="H24:J24"/>
    <mergeCell ref="A25:B25"/>
    <mergeCell ref="H25:J25"/>
    <mergeCell ref="A21:B21"/>
    <mergeCell ref="AZ21:CE21"/>
    <mergeCell ref="A22:B22"/>
    <mergeCell ref="H22:J22"/>
    <mergeCell ref="P22:Z22"/>
    <mergeCell ref="AD22:AK22"/>
    <mergeCell ref="AO22:AV22"/>
    <mergeCell ref="AY22:BO22"/>
    <mergeCell ref="A20:BL20"/>
    <mergeCell ref="AQ6:AR6"/>
    <mergeCell ref="AS6:AT6"/>
    <mergeCell ref="AU6:AV6"/>
    <mergeCell ref="AW6:AX6"/>
    <mergeCell ref="AY6:AZ6"/>
    <mergeCell ref="BA6:BB6"/>
    <mergeCell ref="AE6:AF6"/>
    <mergeCell ref="AG6:AH6"/>
    <mergeCell ref="AI6:AJ6"/>
    <mergeCell ref="AK6:AL6"/>
    <mergeCell ref="AM6:AN6"/>
    <mergeCell ref="AO6:AP6"/>
    <mergeCell ref="S6:T6"/>
    <mergeCell ref="U6:V6"/>
    <mergeCell ref="W6:X6"/>
    <mergeCell ref="Y6:Z6"/>
    <mergeCell ref="AA6:AB6"/>
    <mergeCell ref="AC6:AD6"/>
    <mergeCell ref="BM5:BV5"/>
    <mergeCell ref="BW5:BX5"/>
    <mergeCell ref="BE5:BF5"/>
    <mergeCell ref="BG5:BH5"/>
    <mergeCell ref="BI5:BJ5"/>
    <mergeCell ref="BK5:BL5"/>
    <mergeCell ref="AM5:AN5"/>
    <mergeCell ref="AA5:AB5"/>
    <mergeCell ref="BC6:BD6"/>
    <mergeCell ref="BE6:BF6"/>
    <mergeCell ref="BG6:BH6"/>
    <mergeCell ref="BI6:BJ6"/>
    <mergeCell ref="BK6:BL6"/>
    <mergeCell ref="C6:D6"/>
    <mergeCell ref="E6:F6"/>
    <mergeCell ref="G6:H6"/>
    <mergeCell ref="I6:J6"/>
    <mergeCell ref="K6:L6"/>
    <mergeCell ref="M6:N6"/>
    <mergeCell ref="O6:P6"/>
    <mergeCell ref="Q6:R6"/>
    <mergeCell ref="BA5:BB5"/>
    <mergeCell ref="BC5:BD5"/>
    <mergeCell ref="AO5:AP5"/>
    <mergeCell ref="AQ5:AR5"/>
    <mergeCell ref="AS5:AT5"/>
    <mergeCell ref="AU5:AV5"/>
    <mergeCell ref="AW5:AX5"/>
    <mergeCell ref="AY5:AZ5"/>
    <mergeCell ref="AC5:AD5"/>
    <mergeCell ref="AE5:AF5"/>
    <mergeCell ref="AG5:AH5"/>
    <mergeCell ref="AI5:AJ5"/>
    <mergeCell ref="AK5:AL5"/>
    <mergeCell ref="BM4:BO4"/>
    <mergeCell ref="A5:A6"/>
    <mergeCell ref="B5:B6"/>
    <mergeCell ref="C5:D5"/>
    <mergeCell ref="E5:F5"/>
    <mergeCell ref="G5:H5"/>
    <mergeCell ref="I5:J5"/>
    <mergeCell ref="K5:L5"/>
    <mergeCell ref="M5:N5"/>
    <mergeCell ref="O5:P5"/>
    <mergeCell ref="BK4:BL4"/>
    <mergeCell ref="Q5:R5"/>
    <mergeCell ref="S5:T5"/>
    <mergeCell ref="U5:V5"/>
    <mergeCell ref="W5:X5"/>
    <mergeCell ref="Y5:Z5"/>
    <mergeCell ref="B1:AV1"/>
    <mergeCell ref="M2:T2"/>
    <mergeCell ref="U2:Y2"/>
    <mergeCell ref="C3:H3"/>
    <mergeCell ref="J3:R4"/>
  </mergeCells>
  <conditionalFormatting sqref="C18:P18">
    <cfRule type="expression" dxfId="10" priority="5">
      <formula>$C$6="Sat"</formula>
    </cfRule>
  </conditionalFormatting>
  <conditionalFormatting sqref="C19:AN19">
    <cfRule type="expression" dxfId="9" priority="3">
      <formula>$C$6="Sat"</formula>
    </cfRule>
  </conditionalFormatting>
  <conditionalFormatting sqref="C5:BL6">
    <cfRule type="expression" dxfId="8" priority="16">
      <formula>$C$6="Sat"</formula>
    </cfRule>
  </conditionalFormatting>
  <conditionalFormatting sqref="M7:P17">
    <cfRule type="expression" dxfId="7" priority="10">
      <formula>$C$6="Sat"</formula>
    </cfRule>
  </conditionalFormatting>
  <conditionalFormatting sqref="U18:AI18">
    <cfRule type="expression" dxfId="6" priority="4">
      <formula>$C$6="Sat"</formula>
    </cfRule>
  </conditionalFormatting>
  <conditionalFormatting sqref="AC7:AD17">
    <cfRule type="expression" dxfId="5" priority="9">
      <formula>$C$6="Sat"</formula>
    </cfRule>
  </conditionalFormatting>
  <conditionalFormatting sqref="AK18:AN18 BG18:BL18">
    <cfRule type="expression" dxfId="4" priority="6">
      <formula>$C$6="Sat"</formula>
    </cfRule>
  </conditionalFormatting>
  <conditionalFormatting sqref="AO7:AR17">
    <cfRule type="expression" dxfId="3" priority="8">
      <formula>$C$6="Sat"</formula>
    </cfRule>
  </conditionalFormatting>
  <conditionalFormatting sqref="AO18:BF19">
    <cfRule type="expression" dxfId="2" priority="2">
      <formula>$C$6="Sat"</formula>
    </cfRule>
  </conditionalFormatting>
  <conditionalFormatting sqref="BE7:BF17">
    <cfRule type="expression" dxfId="1" priority="7">
      <formula>$C$6="Sat"</formula>
    </cfRule>
  </conditionalFormatting>
  <conditionalFormatting sqref="BG19:BK19">
    <cfRule type="expression" dxfId="0" priority="1">
      <formula>$C$6="Sat"</formula>
    </cfRule>
  </conditionalFormatting>
  <pageMargins left="0" right="0" top="0" bottom="0" header="0.19685039370078741" footer="0.31496062992125984"/>
  <pageSetup paperSize="9" scale="40" fitToHeight="0" orientation="landscape" r:id="rId1"/>
  <colBreaks count="1" manualBreakCount="1">
    <brk id="76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09.2024</vt:lpstr>
      <vt:lpstr>'09.2024'!Print_Area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ĐÀO LÝ TRÂN</cp:lastModifiedBy>
  <cp:lastPrinted>2024-09-25T01:28:33Z</cp:lastPrinted>
  <dcterms:created xsi:type="dcterms:W3CDTF">2015-01-11T06:26:01Z</dcterms:created>
  <dcterms:modified xsi:type="dcterms:W3CDTF">2024-10-07T06:40:12Z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283f12a7-4642-4165-9b3a-c79edcab8262</vt:lpwstr>
  </property>
</Properties>
</file>