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C4AC4FA6-22B5-4F3C-8DC1-E72F812237C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hân viên" sheetId="9" r:id="rId1"/>
    <sheet name="Dịch vụ" sheetId="10" r:id="rId2"/>
    <sheet name="Vệ sinh-Bảo vệ-T7" sheetId="11" r:id="rId3"/>
    <sheet name="Full công" sheetId="12" r:id="rId4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8" i="12" l="1"/>
  <c r="BX7" i="12"/>
  <c r="BX8" i="11"/>
  <c r="BX7" i="11"/>
  <c r="BX9" i="11" s="1"/>
  <c r="BX8" i="10"/>
  <c r="BX7" i="10"/>
  <c r="BX9" i="10" s="1"/>
  <c r="BX8" i="9"/>
  <c r="BX7" i="9"/>
  <c r="BX9" i="12"/>
  <c r="BW9" i="12"/>
  <c r="BU8" i="12"/>
  <c r="BT8" i="12"/>
  <c r="BS8" i="12"/>
  <c r="BR8" i="12"/>
  <c r="BQ8" i="12"/>
  <c r="BP8" i="12"/>
  <c r="BV8" i="12" s="1"/>
  <c r="BO8" i="12"/>
  <c r="BN8" i="12"/>
  <c r="BM8" i="12"/>
  <c r="BU7" i="12"/>
  <c r="BU9" i="12" s="1"/>
  <c r="BT7" i="12"/>
  <c r="BT9" i="12" s="1"/>
  <c r="BS7" i="12"/>
  <c r="BS9" i="12" s="1"/>
  <c r="BR7" i="12"/>
  <c r="BR9" i="12" s="1"/>
  <c r="BQ7" i="12"/>
  <c r="BQ9" i="12" s="1"/>
  <c r="BP7" i="12"/>
  <c r="BP9" i="12" s="1"/>
  <c r="BO7" i="12"/>
  <c r="BO9" i="12" s="1"/>
  <c r="BN7" i="12"/>
  <c r="BN9" i="12" s="1"/>
  <c r="BM7" i="12"/>
  <c r="BM9" i="12" s="1"/>
  <c r="C6" i="12"/>
  <c r="E6" i="12" s="1"/>
  <c r="G6" i="12" s="1"/>
  <c r="I6" i="12" s="1"/>
  <c r="K6" i="12" s="1"/>
  <c r="M6" i="12" s="1"/>
  <c r="O6" i="12" s="1"/>
  <c r="Q6" i="12" s="1"/>
  <c r="S6" i="12" s="1"/>
  <c r="U6" i="12" s="1"/>
  <c r="W6" i="12" s="1"/>
  <c r="Y6" i="12" s="1"/>
  <c r="AA6" i="12" s="1"/>
  <c r="AC6" i="12" s="1"/>
  <c r="AE6" i="12" s="1"/>
  <c r="AG6" i="12" s="1"/>
  <c r="AI6" i="12" s="1"/>
  <c r="AK6" i="12" s="1"/>
  <c r="AM6" i="12" s="1"/>
  <c r="AO6" i="12" s="1"/>
  <c r="AQ6" i="12" s="1"/>
  <c r="AS6" i="12" s="1"/>
  <c r="AU6" i="12" s="1"/>
  <c r="AW6" i="12" s="1"/>
  <c r="AY6" i="12" s="1"/>
  <c r="BA6" i="12" s="1"/>
  <c r="BC6" i="12" s="1"/>
  <c r="BE6" i="12" s="1"/>
  <c r="BG6" i="12" s="1"/>
  <c r="BI6" i="12" s="1"/>
  <c r="BK6" i="12" s="1"/>
  <c r="C5" i="12"/>
  <c r="E5" i="12" s="1"/>
  <c r="G5" i="12" s="1"/>
  <c r="I5" i="12" s="1"/>
  <c r="K5" i="12" s="1"/>
  <c r="M5" i="12" s="1"/>
  <c r="O5" i="12" s="1"/>
  <c r="Q5" i="12" s="1"/>
  <c r="S5" i="12" s="1"/>
  <c r="U5" i="12" s="1"/>
  <c r="W5" i="12" s="1"/>
  <c r="Y5" i="12" s="1"/>
  <c r="AA5" i="12" s="1"/>
  <c r="AC5" i="12" s="1"/>
  <c r="AE5" i="12" s="1"/>
  <c r="AG5" i="12" s="1"/>
  <c r="AI5" i="12" s="1"/>
  <c r="AK5" i="12" s="1"/>
  <c r="AM5" i="12" s="1"/>
  <c r="AO5" i="12" s="1"/>
  <c r="AQ5" i="12" s="1"/>
  <c r="AS5" i="12" s="1"/>
  <c r="AU5" i="12" s="1"/>
  <c r="AW5" i="12" s="1"/>
  <c r="AY5" i="12" s="1"/>
  <c r="BA5" i="12" s="1"/>
  <c r="BC5" i="12" s="1"/>
  <c r="BE5" i="12" s="1"/>
  <c r="BG5" i="12" s="1"/>
  <c r="BI5" i="12" s="1"/>
  <c r="BK5" i="12" s="1"/>
  <c r="BW9" i="11"/>
  <c r="BU8" i="11"/>
  <c r="BT8" i="11"/>
  <c r="BS8" i="11"/>
  <c r="BR8" i="11"/>
  <c r="BQ8" i="11"/>
  <c r="BP8" i="11"/>
  <c r="BV8" i="11" s="1"/>
  <c r="BO8" i="11"/>
  <c r="BN8" i="11"/>
  <c r="BM8" i="11"/>
  <c r="BU7" i="11"/>
  <c r="BU9" i="11" s="1"/>
  <c r="BT7" i="11"/>
  <c r="BT9" i="11" s="1"/>
  <c r="BS7" i="11"/>
  <c r="BS9" i="11" s="1"/>
  <c r="BR7" i="11"/>
  <c r="BR9" i="11" s="1"/>
  <c r="BQ7" i="11"/>
  <c r="BQ9" i="11" s="1"/>
  <c r="BP7" i="11"/>
  <c r="BP9" i="11" s="1"/>
  <c r="BO7" i="11"/>
  <c r="BO9" i="11" s="1"/>
  <c r="BN7" i="11"/>
  <c r="BN9" i="11" s="1"/>
  <c r="BM7" i="11"/>
  <c r="BM9" i="11" s="1"/>
  <c r="C6" i="11"/>
  <c r="E6" i="11" s="1"/>
  <c r="G6" i="11" s="1"/>
  <c r="I6" i="11" s="1"/>
  <c r="K6" i="11" s="1"/>
  <c r="M6" i="11" s="1"/>
  <c r="O6" i="11" s="1"/>
  <c r="Q6" i="11" s="1"/>
  <c r="S6" i="11" s="1"/>
  <c r="U6" i="11" s="1"/>
  <c r="W6" i="11" s="1"/>
  <c r="Y6" i="11" s="1"/>
  <c r="AA6" i="11" s="1"/>
  <c r="AC6" i="11" s="1"/>
  <c r="AE6" i="11" s="1"/>
  <c r="AG6" i="11" s="1"/>
  <c r="AI6" i="11" s="1"/>
  <c r="AK6" i="11" s="1"/>
  <c r="AM6" i="11" s="1"/>
  <c r="AO6" i="11" s="1"/>
  <c r="AQ6" i="11" s="1"/>
  <c r="AS6" i="11" s="1"/>
  <c r="AU6" i="11" s="1"/>
  <c r="AW6" i="11" s="1"/>
  <c r="AY6" i="11" s="1"/>
  <c r="BA6" i="11" s="1"/>
  <c r="BC6" i="11" s="1"/>
  <c r="BE6" i="11" s="1"/>
  <c r="BG6" i="11" s="1"/>
  <c r="BI6" i="11" s="1"/>
  <c r="BK6" i="11" s="1"/>
  <c r="C5" i="11"/>
  <c r="E5" i="11" s="1"/>
  <c r="G5" i="11" s="1"/>
  <c r="I5" i="11" s="1"/>
  <c r="K5" i="11" s="1"/>
  <c r="M5" i="11" s="1"/>
  <c r="O5" i="11" s="1"/>
  <c r="Q5" i="11" s="1"/>
  <c r="S5" i="11" s="1"/>
  <c r="U5" i="11" s="1"/>
  <c r="W5" i="11" s="1"/>
  <c r="Y5" i="11" s="1"/>
  <c r="AA5" i="11" s="1"/>
  <c r="AC5" i="11" s="1"/>
  <c r="AE5" i="11" s="1"/>
  <c r="AG5" i="11" s="1"/>
  <c r="AI5" i="11" s="1"/>
  <c r="AK5" i="11" s="1"/>
  <c r="AM5" i="11" s="1"/>
  <c r="AO5" i="11" s="1"/>
  <c r="AQ5" i="11" s="1"/>
  <c r="AS5" i="11" s="1"/>
  <c r="AU5" i="11" s="1"/>
  <c r="AW5" i="11" s="1"/>
  <c r="AY5" i="11" s="1"/>
  <c r="BA5" i="11" s="1"/>
  <c r="BC5" i="11" s="1"/>
  <c r="BE5" i="11" s="1"/>
  <c r="BG5" i="11" s="1"/>
  <c r="BI5" i="11" s="1"/>
  <c r="BK5" i="11" s="1"/>
  <c r="BW9" i="10"/>
  <c r="BV9" i="10"/>
  <c r="BU9" i="10"/>
  <c r="BT9" i="10"/>
  <c r="BS9" i="10"/>
  <c r="BR9" i="10"/>
  <c r="BQ9" i="10"/>
  <c r="BP9" i="10"/>
  <c r="BO9" i="10"/>
  <c r="BN9" i="10"/>
  <c r="BM9" i="10"/>
  <c r="BX9" i="9"/>
  <c r="BW9" i="9"/>
  <c r="BV9" i="9"/>
  <c r="BU9" i="9"/>
  <c r="BT9" i="9"/>
  <c r="BS9" i="9"/>
  <c r="BR9" i="9"/>
  <c r="BQ9" i="9"/>
  <c r="BP9" i="9"/>
  <c r="BO9" i="9"/>
  <c r="BN9" i="9"/>
  <c r="BM9" i="9"/>
  <c r="BU8" i="10"/>
  <c r="BT8" i="10"/>
  <c r="BS8" i="10"/>
  <c r="BR8" i="10"/>
  <c r="BQ8" i="10"/>
  <c r="BP8" i="10"/>
  <c r="BV8" i="10" s="1"/>
  <c r="BO8" i="10"/>
  <c r="BN8" i="10"/>
  <c r="BM8" i="10"/>
  <c r="BU7" i="10"/>
  <c r="BT7" i="10"/>
  <c r="BS7" i="10"/>
  <c r="BR7" i="10"/>
  <c r="BQ7" i="10"/>
  <c r="BP7" i="10"/>
  <c r="BV7" i="10" s="1"/>
  <c r="BM3" i="10" s="1"/>
  <c r="BO7" i="10"/>
  <c r="BN7" i="10"/>
  <c r="BM7" i="10"/>
  <c r="C6" i="10"/>
  <c r="E6" i="10" s="1"/>
  <c r="G6" i="10" s="1"/>
  <c r="I6" i="10" s="1"/>
  <c r="K6" i="10" s="1"/>
  <c r="M6" i="10" s="1"/>
  <c r="O6" i="10" s="1"/>
  <c r="Q6" i="10" s="1"/>
  <c r="S6" i="10" s="1"/>
  <c r="U6" i="10" s="1"/>
  <c r="W6" i="10" s="1"/>
  <c r="Y6" i="10" s="1"/>
  <c r="AA6" i="10" s="1"/>
  <c r="AC6" i="10" s="1"/>
  <c r="AE6" i="10" s="1"/>
  <c r="AG6" i="10" s="1"/>
  <c r="AI6" i="10" s="1"/>
  <c r="AK6" i="10" s="1"/>
  <c r="AM6" i="10" s="1"/>
  <c r="AO6" i="10" s="1"/>
  <c r="AQ6" i="10" s="1"/>
  <c r="AS6" i="10" s="1"/>
  <c r="AU6" i="10" s="1"/>
  <c r="AW6" i="10" s="1"/>
  <c r="AY6" i="10" s="1"/>
  <c r="BA6" i="10" s="1"/>
  <c r="BC6" i="10" s="1"/>
  <c r="BE6" i="10" s="1"/>
  <c r="BG6" i="10" s="1"/>
  <c r="BI6" i="10" s="1"/>
  <c r="BK6" i="10" s="1"/>
  <c r="C5" i="10"/>
  <c r="E5" i="10" s="1"/>
  <c r="G5" i="10" s="1"/>
  <c r="I5" i="10" s="1"/>
  <c r="K5" i="10" s="1"/>
  <c r="M5" i="10" s="1"/>
  <c r="O5" i="10" s="1"/>
  <c r="Q5" i="10" s="1"/>
  <c r="S5" i="10" s="1"/>
  <c r="U5" i="10" s="1"/>
  <c r="W5" i="10" s="1"/>
  <c r="Y5" i="10" s="1"/>
  <c r="AA5" i="10" s="1"/>
  <c r="AC5" i="10" s="1"/>
  <c r="AE5" i="10" s="1"/>
  <c r="AG5" i="10" s="1"/>
  <c r="AI5" i="10" s="1"/>
  <c r="AK5" i="10" s="1"/>
  <c r="AM5" i="10" s="1"/>
  <c r="AO5" i="10" s="1"/>
  <c r="AQ5" i="10" s="1"/>
  <c r="AS5" i="10" s="1"/>
  <c r="AU5" i="10" s="1"/>
  <c r="AW5" i="10" s="1"/>
  <c r="AY5" i="10" s="1"/>
  <c r="BA5" i="10" s="1"/>
  <c r="BC5" i="10" s="1"/>
  <c r="BE5" i="10" s="1"/>
  <c r="BG5" i="10" s="1"/>
  <c r="BI5" i="10" s="1"/>
  <c r="BK5" i="10" s="1"/>
  <c r="BU8" i="9"/>
  <c r="BT8" i="9"/>
  <c r="BS8" i="9"/>
  <c r="BR8" i="9"/>
  <c r="BQ8" i="9"/>
  <c r="BP8" i="9"/>
  <c r="BO8" i="9"/>
  <c r="BU7" i="9"/>
  <c r="BT7" i="9"/>
  <c r="BS7" i="9"/>
  <c r="BR7" i="9"/>
  <c r="BQ7" i="9"/>
  <c r="BP7" i="9"/>
  <c r="BO7" i="9"/>
  <c r="BN8" i="9"/>
  <c r="BN7" i="9"/>
  <c r="BM8" i="9"/>
  <c r="BM7" i="9"/>
  <c r="BV7" i="12" l="1"/>
  <c r="BV7" i="11"/>
  <c r="BV8" i="9"/>
  <c r="BV7" i="9"/>
  <c r="C5" i="9"/>
  <c r="BV9" i="12" l="1"/>
  <c r="BM3" i="12"/>
  <c r="BV9" i="11"/>
  <c r="BM3" i="11"/>
  <c r="BM3" i="9"/>
  <c r="E5" i="9"/>
  <c r="G5" i="9" s="1"/>
  <c r="I5" i="9" s="1"/>
  <c r="K5" i="9" s="1"/>
  <c r="M5" i="9" s="1"/>
  <c r="O5" i="9" s="1"/>
  <c r="Q5" i="9" s="1"/>
  <c r="S5" i="9" s="1"/>
  <c r="U5" i="9" s="1"/>
  <c r="W5" i="9" s="1"/>
  <c r="Y5" i="9" s="1"/>
  <c r="AA5" i="9" s="1"/>
  <c r="AC5" i="9" s="1"/>
  <c r="AE5" i="9" s="1"/>
  <c r="AG5" i="9" s="1"/>
  <c r="AI5" i="9" s="1"/>
  <c r="AK5" i="9" s="1"/>
  <c r="AM5" i="9" s="1"/>
  <c r="AO5" i="9" s="1"/>
  <c r="AQ5" i="9" s="1"/>
  <c r="AS5" i="9" s="1"/>
  <c r="AU5" i="9" s="1"/>
  <c r="AW5" i="9" s="1"/>
  <c r="AY5" i="9" s="1"/>
  <c r="BA5" i="9" s="1"/>
  <c r="BC5" i="9" s="1"/>
  <c r="BE5" i="9" l="1"/>
  <c r="BG5" i="9" s="1"/>
  <c r="BI5" i="9" s="1"/>
  <c r="BK5" i="9" s="1"/>
  <c r="C6" i="9" l="1"/>
  <c r="E6" i="9" s="1"/>
  <c r="G6" i="9" s="1"/>
  <c r="I6" i="9" s="1"/>
  <c r="K6" i="9" s="1"/>
  <c r="M6" i="9" s="1"/>
  <c r="O6" i="9" s="1"/>
  <c r="Q6" i="9" s="1"/>
  <c r="S6" i="9" s="1"/>
  <c r="U6" i="9" s="1"/>
  <c r="W6" i="9" s="1"/>
  <c r="Y6" i="9" s="1"/>
  <c r="AA6" i="9" s="1"/>
  <c r="AC6" i="9" s="1"/>
  <c r="AE6" i="9" s="1"/>
  <c r="AG6" i="9" s="1"/>
  <c r="AI6" i="9" s="1"/>
  <c r="AK6" i="9" s="1"/>
  <c r="AM6" i="9" s="1"/>
  <c r="AO6" i="9" s="1"/>
  <c r="AQ6" i="9" s="1"/>
  <c r="AS6" i="9" s="1"/>
  <c r="AU6" i="9" s="1"/>
  <c r="AW6" i="9" s="1"/>
  <c r="AY6" i="9" s="1"/>
  <c r="BA6" i="9" s="1"/>
  <c r="BC6" i="9" s="1"/>
  <c r="BE6" i="9" l="1"/>
  <c r="BG6" i="9" s="1"/>
  <c r="BI6" i="9" s="1"/>
  <c r="BK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6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6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03619A2D-5550-41A1-B816-1E01A6B65A32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6" authorId="0" shapeId="0" xr:uid="{BB7F64D8-E4FF-42AF-9DD8-B6EC937ECB86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6" authorId="1" shapeId="0" xr:uid="{0072B4CB-E287-4230-B035-988C3A28B7E4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" authorId="1" shapeId="0" xr:uid="{A589F699-B234-40F0-989A-D13FB0E95E2B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6" authorId="1" shapeId="0" xr:uid="{4D6C3163-4092-4F14-B72A-3354FEA801BD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6" authorId="1" shapeId="0" xr:uid="{5287F129-0B85-4F86-871F-E11AE9D2E163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6" authorId="1" shapeId="0" xr:uid="{10BBE2A6-EA8A-4037-AB04-648096ADB9D2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6" authorId="1" shapeId="0" xr:uid="{CDA19699-0859-4043-9807-5B4FECBA1C94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6" authorId="0" shapeId="0" xr:uid="{69B772D5-21B9-474B-A7A2-00AAE794C05C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BBFBD9FF-BD07-40FA-99BA-BB0FE02EAE13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6" authorId="0" shapeId="0" xr:uid="{30AA87E0-1AF4-4C74-9262-6845CFBB5E19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6" authorId="1" shapeId="0" xr:uid="{ED9BAEFC-51B0-40E8-B4D9-A033FE9A5EC4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" authorId="1" shapeId="0" xr:uid="{8F6E5F62-6993-4486-A3A2-6116DE07B9CE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6" authorId="1" shapeId="0" xr:uid="{4956D5E1-6468-4C13-B832-24C20CB0D241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6" authorId="1" shapeId="0" xr:uid="{EBDDFE01-04A9-41E5-9551-654158CBCB39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6" authorId="1" shapeId="0" xr:uid="{D39DEF0C-3D93-4465-8013-5534F65FFA3B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6" authorId="1" shapeId="0" xr:uid="{52F0006E-61F6-411E-854F-0120C2C2084C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6" authorId="0" shapeId="0" xr:uid="{01DB6EE6-17CC-4BF8-9133-0E98956DFFEA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D327B4F4-6757-48D3-8A89-B3A89F8D83DE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6" authorId="0" shapeId="0" xr:uid="{53ACC894-8CAB-4425-A0EF-52C6987254CF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6" authorId="1" shapeId="0" xr:uid="{A6F4DB60-A948-481B-8850-1A89BD44B480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" authorId="1" shapeId="0" xr:uid="{03C12A12-6EBD-4B28-B480-66B47BD96D91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6" authorId="1" shapeId="0" xr:uid="{717C0FF8-7AB6-4906-8B28-4757EB43CC9F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6" authorId="1" shapeId="0" xr:uid="{3978DE23-B213-478D-A0EF-9E5E0A559844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6" authorId="1" shapeId="0" xr:uid="{B13571E9-A0F3-4EBA-A5BB-770C9C074858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6" authorId="1" shapeId="0" xr:uid="{6D0F295F-961F-4779-9130-92DF8A9DAA2C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6" authorId="0" shapeId="0" xr:uid="{BACB15D3-16C0-42A3-A148-2B11E12405C7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sharedStrings.xml><?xml version="1.0" encoding="utf-8"?>
<sst xmlns="http://schemas.openxmlformats.org/spreadsheetml/2006/main" count="197" uniqueCount="40">
  <si>
    <t>Hiệu lực từ ngày</t>
  </si>
  <si>
    <t>Tên nhân viên</t>
  </si>
  <si>
    <t>Bộ phận:</t>
  </si>
  <si>
    <t>BẢNG CHẤM CÔNG KIÊM GIẤY ĐỀ NGHỊ THANH TOÁN</t>
  </si>
  <si>
    <t>STT</t>
  </si>
  <si>
    <t>Ngày công tính lương</t>
  </si>
  <si>
    <t>Phép năm</t>
  </si>
  <si>
    <t>X</t>
  </si>
  <si>
    <t>P</t>
  </si>
  <si>
    <t>NL</t>
  </si>
  <si>
    <t>TS</t>
  </si>
  <si>
    <t>T</t>
  </si>
  <si>
    <t>NX</t>
  </si>
  <si>
    <t>KL</t>
  </si>
  <si>
    <t>Tổng</t>
  </si>
  <si>
    <t>Đầu tháng</t>
  </si>
  <si>
    <t>Cuối kỳ còn dư</t>
  </si>
  <si>
    <t>Ngày đi làm:</t>
  </si>
  <si>
    <t>Ốm:</t>
  </si>
  <si>
    <t xml:space="preserve">Ban Tổng Giám đốc </t>
  </si>
  <si>
    <t>Người lập</t>
  </si>
  <si>
    <t>Nghỉ phép năm:</t>
  </si>
  <si>
    <t>Con ốm:</t>
  </si>
  <si>
    <t>Nghỉ không lương:</t>
  </si>
  <si>
    <t xml:space="preserve">Thai sản: </t>
  </si>
  <si>
    <t>Nghỉ lễ:</t>
  </si>
  <si>
    <t>Tai nạn:</t>
  </si>
  <si>
    <t>Nghỉ xưởng:</t>
  </si>
  <si>
    <t>O</t>
  </si>
  <si>
    <t>Nghỉ việc riêng có hưởng lương</t>
  </si>
  <si>
    <t>Pr</t>
  </si>
  <si>
    <r>
      <rPr>
        <b/>
        <sz val="10"/>
        <color theme="1"/>
        <rFont val="Cambria"/>
        <family val="1"/>
        <scheme val="major"/>
      </rPr>
      <t>Hướng sử dung:</t>
    </r>
    <r>
      <rPr>
        <sz val="10"/>
        <color theme="1"/>
        <rFont val="Cambria"/>
        <family val="1"/>
        <scheme val="major"/>
      </rPr>
      <t xml:space="preserve">
- Nhập ngày bắt đầu tính công vào ô </t>
    </r>
    <r>
      <rPr>
        <sz val="10"/>
        <color rgb="FFFF0000"/>
        <rFont val="Cambria"/>
        <family val="1"/>
        <scheme val="major"/>
      </rPr>
      <t xml:space="preserve">Hiệu lực từ ngày </t>
    </r>
  </si>
  <si>
    <r>
      <t>Ký hiệu</t>
    </r>
    <r>
      <rPr>
        <b/>
        <sz val="13"/>
        <color theme="1"/>
        <rFont val="Cambria"/>
        <family val="1"/>
        <scheme val="major"/>
      </rPr>
      <t>:</t>
    </r>
  </si>
  <si>
    <t>Tháng/năm</t>
  </si>
  <si>
    <t xml:space="preserve">Tổng cộng </t>
  </si>
  <si>
    <t>P. HR&amp;GA</t>
  </si>
  <si>
    <t>Trưởng bộ phận</t>
  </si>
  <si>
    <t>Ngày công chuẩn</t>
  </si>
  <si>
    <t>Ngày nghỉ</t>
  </si>
  <si>
    <t>Đông Hòa, ngày 25 tháng 09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</si>
</sst>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mmm\ dd\,\ yyyy"/>
    <numFmt numFmtId="165" formatCode="[$-101042A]dddd\,\ dd/mm;@"/>
    <numFmt numFmtId="166" formatCode="ddd"/>
    <numFmt numFmtId="167" formatCode="dd/mm"/>
    <numFmt numFmtId="168" formatCode="0.0"/>
    <numFmt numFmtId="169" formatCode="mm/yyyy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mbria"/>
      <family val="1"/>
      <scheme val="major"/>
    </font>
    <font>
      <b/>
      <sz val="22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u/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mbria"/>
      <family val="1"/>
      <scheme val="maj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2B2B2"/>
        <bgColor indexed="64"/>
      </patternFill>
    </fill>
    <fill>
      <patternFill patternType="darkUp">
        <bgColor theme="0" tint="-0.14996795556505021"/>
      </patternFill>
    </fill>
    <fill>
      <patternFill patternType="solid">
        <fgColor theme="6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1" fillId="14" borderId="0" applyNumberFormat="0" applyBorder="0" applyAlignment="0" applyProtection="0"/>
  </cellStyleXfs>
  <cellXfs count="84">
    <xf numFmtId="0" fontId="0" fillId="0" borderId="0" xfId="0"/>
    <xf numFmtId="0" fontId="6" fillId="0" borderId="0" xfId="0" applyFont="1"/>
    <xf numFmtId="0" fontId="7" fillId="4" borderId="0" xfId="3" applyFont="1" applyFill="1" applyAlignment="1">
      <alignment vertical="center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0" fontId="6" fillId="11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2" applyFont="1" applyFill="1" applyAlignment="1" applyProtection="1">
      <alignment horizontal="left"/>
    </xf>
    <xf numFmtId="0" fontId="13" fillId="0" borderId="0" xfId="2" applyFont="1" applyFill="1" applyAlignment="1" applyProtection="1">
      <alignment horizontal="center"/>
    </xf>
    <xf numFmtId="0" fontId="12" fillId="0" borderId="0" xfId="2" applyFont="1" applyFill="1" applyProtection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68" fontId="6" fillId="0" borderId="1" xfId="0" applyNumberFormat="1" applyFont="1" applyBorder="1"/>
    <xf numFmtId="0" fontId="20" fillId="0" borderId="0" xfId="0" applyFont="1" applyAlignment="1">
      <alignment horizontal="center"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0" fontId="2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25" fillId="0" borderId="0" xfId="3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3" quotePrefix="1" applyFont="1" applyAlignment="1">
      <alignment vertical="center" wrapText="1"/>
    </xf>
    <xf numFmtId="0" fontId="26" fillId="0" borderId="0" xfId="3" quotePrefix="1" applyFont="1" applyAlignment="1">
      <alignment vertical="center" wrapText="1"/>
    </xf>
    <xf numFmtId="0" fontId="26" fillId="0" borderId="0" xfId="3" applyFont="1" applyAlignment="1">
      <alignment vertical="center" wrapText="1"/>
    </xf>
    <xf numFmtId="0" fontId="26" fillId="0" borderId="0" xfId="3" applyFont="1" applyAlignment="1">
      <alignment vertical="center"/>
    </xf>
    <xf numFmtId="9" fontId="22" fillId="0" borderId="0" xfId="4" applyFont="1" applyAlignment="1" applyProtection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2" fillId="0" borderId="0" xfId="3" applyFont="1" applyAlignment="1">
      <alignment vertical="center" wrapText="1"/>
    </xf>
    <xf numFmtId="0" fontId="27" fillId="0" borderId="0" xfId="3" applyFont="1" applyAlignment="1">
      <alignment vertical="center"/>
    </xf>
    <xf numFmtId="0" fontId="10" fillId="9" borderId="1" xfId="3" applyFont="1" applyFill="1" applyBorder="1" applyAlignment="1">
      <alignment horizontal="center" vertical="center" wrapText="1"/>
    </xf>
    <xf numFmtId="0" fontId="22" fillId="0" borderId="0" xfId="0" applyFont="1"/>
    <xf numFmtId="0" fontId="10" fillId="8" borderId="1" xfId="0" applyFont="1" applyFill="1" applyBorder="1" applyAlignment="1">
      <alignment horizontal="center" vertical="center" wrapText="1"/>
    </xf>
    <xf numFmtId="0" fontId="10" fillId="0" borderId="1" xfId="3" quotePrefix="1" applyFont="1" applyBorder="1" applyAlignment="1">
      <alignment horizontal="center" vertical="center" wrapText="1"/>
    </xf>
    <xf numFmtId="0" fontId="15" fillId="0" borderId="1" xfId="3" applyFont="1" applyBorder="1" applyAlignment="1" applyProtection="1">
      <alignment horizontal="center" vertical="center" wrapText="1"/>
      <protection locked="0" hidden="1"/>
    </xf>
    <xf numFmtId="0" fontId="16" fillId="7" borderId="1" xfId="3" applyFont="1" applyFill="1" applyBorder="1" applyAlignment="1" applyProtection="1">
      <alignment horizontal="center" vertical="center"/>
      <protection locked="0" hidden="1"/>
    </xf>
    <xf numFmtId="0" fontId="16" fillId="8" borderId="1" xfId="3" applyFont="1" applyFill="1" applyBorder="1" applyAlignment="1" applyProtection="1">
      <alignment horizontal="center" vertical="center"/>
      <protection locked="0" hidden="1"/>
    </xf>
    <xf numFmtId="0" fontId="16" fillId="0" borderId="1" xfId="3" applyFont="1" applyBorder="1" applyAlignment="1" applyProtection="1">
      <alignment horizontal="center" vertical="center"/>
      <protection locked="0" hidden="1"/>
    </xf>
    <xf numFmtId="0" fontId="16" fillId="9" borderId="1" xfId="3" applyFont="1" applyFill="1" applyBorder="1" applyAlignment="1" applyProtection="1">
      <alignment horizontal="center" vertical="center" wrapText="1"/>
      <protection locked="0" hidden="1"/>
    </xf>
    <xf numFmtId="0" fontId="17" fillId="4" borderId="1" xfId="3" applyFont="1" applyFill="1" applyBorder="1" applyAlignment="1" applyProtection="1">
      <alignment horizontal="center" vertical="center" wrapText="1"/>
      <protection locked="0" hidden="1"/>
    </xf>
    <xf numFmtId="168" fontId="6" fillId="0" borderId="1" xfId="0" applyNumberFormat="1" applyFont="1" applyBorder="1" applyProtection="1">
      <protection hidden="1"/>
    </xf>
    <xf numFmtId="0" fontId="8" fillId="0" borderId="0" xfId="0" applyFont="1" applyAlignment="1">
      <alignment horizontal="left" vertical="center"/>
    </xf>
    <xf numFmtId="168" fontId="6" fillId="12" borderId="1" xfId="0" applyNumberFormat="1" applyFont="1" applyFill="1" applyBorder="1"/>
    <xf numFmtId="0" fontId="29" fillId="0" borderId="0" xfId="3" applyFont="1" applyAlignment="1">
      <alignment vertical="center" wrapText="1"/>
    </xf>
    <xf numFmtId="165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13" borderId="1" xfId="0" applyFont="1" applyFill="1" applyBorder="1" applyAlignment="1" applyProtection="1">
      <alignment horizontal="left"/>
      <protection locked="0" hidden="1"/>
    </xf>
    <xf numFmtId="0" fontId="34" fillId="4" borderId="1" xfId="0" applyFont="1" applyFill="1" applyBorder="1" applyAlignment="1">
      <alignment horizontal="center" vertical="center"/>
    </xf>
    <xf numFmtId="0" fontId="32" fillId="15" borderId="0" xfId="5" applyFont="1" applyFill="1" applyAlignment="1">
      <alignment horizontal="center" vertical="center"/>
    </xf>
    <xf numFmtId="168" fontId="33" fillId="15" borderId="0" xfId="0" applyNumberFormat="1" applyFont="1" applyFill="1" applyAlignment="1">
      <alignment horizontal="center" vertical="center"/>
    </xf>
    <xf numFmtId="0" fontId="25" fillId="0" borderId="0" xfId="3" quotePrefix="1" applyFont="1" applyAlignment="1">
      <alignment horizontal="center" vertical="center" wrapText="1"/>
    </xf>
    <xf numFmtId="167" fontId="6" fillId="10" borderId="6" xfId="0" applyNumberFormat="1" applyFont="1" applyFill="1" applyBorder="1" applyAlignment="1" applyProtection="1">
      <alignment horizontal="center" vertical="center"/>
      <protection locked="0" hidden="1"/>
    </xf>
    <xf numFmtId="167" fontId="6" fillId="10" borderId="7" xfId="0" applyNumberFormat="1" applyFont="1" applyFill="1" applyBorder="1" applyAlignment="1" applyProtection="1">
      <alignment horizontal="center" vertical="center"/>
      <protection locked="0" hidden="1"/>
    </xf>
    <xf numFmtId="0" fontId="25" fillId="0" borderId="0" xfId="3" applyFont="1" applyAlignment="1">
      <alignment horizontal="center" vertical="center"/>
    </xf>
    <xf numFmtId="166" fontId="6" fillId="10" borderId="6" xfId="0" applyNumberFormat="1" applyFont="1" applyFill="1" applyBorder="1" applyAlignment="1" applyProtection="1">
      <alignment horizontal="center" vertical="center"/>
      <protection locked="0" hidden="1"/>
    </xf>
    <xf numFmtId="166" fontId="6" fillId="10" borderId="7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0" xfId="3" applyFont="1" applyAlignment="1">
      <alignment horizontal="center" vertical="center" wrapText="1"/>
    </xf>
    <xf numFmtId="0" fontId="7" fillId="4" borderId="0" xfId="3" applyFont="1" applyFill="1" applyAlignment="1">
      <alignment horizontal="center" vertical="center"/>
    </xf>
    <xf numFmtId="164" fontId="8" fillId="11" borderId="0" xfId="0" applyNumberFormat="1" applyFont="1" applyFill="1" applyAlignment="1">
      <alignment horizontal="center" vertical="center"/>
    </xf>
    <xf numFmtId="164" fontId="8" fillId="11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8" fillId="5" borderId="6" xfId="3" applyFont="1" applyFill="1" applyBorder="1" applyAlignment="1" applyProtection="1">
      <alignment horizontal="center" vertical="center" wrapText="1"/>
      <protection locked="0" hidden="1"/>
    </xf>
    <xf numFmtId="0" fontId="8" fillId="5" borderId="8" xfId="3" applyFont="1" applyFill="1" applyBorder="1" applyAlignment="1" applyProtection="1">
      <alignment horizontal="center" vertical="center" wrapText="1"/>
      <protection locked="0" hidden="1"/>
    </xf>
    <xf numFmtId="0" fontId="8" fillId="5" borderId="7" xfId="3" applyFont="1" applyFill="1" applyBorder="1" applyAlignment="1" applyProtection="1">
      <alignment horizontal="center" vertical="center" wrapText="1"/>
      <protection locked="0" hidden="1"/>
    </xf>
    <xf numFmtId="0" fontId="18" fillId="0" borderId="9" xfId="0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6" fillId="0" borderId="0" xfId="3" quotePrefix="1" applyFont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20" fontId="14" fillId="10" borderId="4" xfId="1" applyNumberFormat="1" applyFont="1" applyFill="1" applyBorder="1" applyAlignment="1" applyProtection="1">
      <alignment horizontal="center" vertical="center"/>
    </xf>
    <xf numFmtId="20" fontId="14" fillId="10" borderId="5" xfId="1" applyNumberFormat="1" applyFont="1" applyFill="1" applyBorder="1" applyAlignment="1" applyProtection="1">
      <alignment horizontal="center" vertical="center"/>
    </xf>
    <xf numFmtId="0" fontId="26" fillId="0" borderId="0" xfId="3" applyFont="1" applyAlignment="1">
      <alignment horizontal="center" vertical="center" wrapText="1"/>
    </xf>
    <xf numFmtId="0" fontId="30" fillId="0" borderId="0" xfId="3" applyFont="1" applyAlignment="1">
      <alignment horizontal="left" vertical="center"/>
    </xf>
    <xf numFmtId="169" fontId="28" fillId="4" borderId="0" xfId="3" applyNumberFormat="1" applyFont="1" applyFill="1" applyAlignment="1">
      <alignment horizontal="center" vertical="center" wrapText="1"/>
    </xf>
    <xf numFmtId="169" fontId="28" fillId="4" borderId="0" xfId="3" applyNumberFormat="1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6">
    <cellStyle name="20% - Accent1" xfId="1" builtinId="30"/>
    <cellStyle name="40% - Accent1" xfId="2" builtinId="31"/>
    <cellStyle name="Accent3" xfId="5" builtinId="37"/>
    <cellStyle name="Normal" xfId="0" builtinId="0"/>
    <cellStyle name="Normal 2" xfId="3" xr:uid="{00000000-0005-0000-0000-000004000000}"/>
    <cellStyle name="Percent 2" xfId="4" xr:uid="{00000000-0005-0000-0000-000005000000}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1" y="87936"/>
          <a:ext cx="1066800" cy="445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70C97ED3-1654-405D-95D2-454E5B9F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2ED1A403-93B0-438D-8FF9-C2791112C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3" name="Picture 2" descr="9b08b772-fc3c-41a8-87cd-1b38d521eac5">
          <a:extLst>
            <a:ext uri="{FF2B5EF4-FFF2-40B4-BE49-F238E27FC236}">
              <a16:creationId xmlns:a16="http://schemas.microsoft.com/office/drawing/2014/main" id="{E1112DB3-2D34-4924-8ABE-481C69B1F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D3347D28-8D15-4B41-9D9F-606D2326C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3" name="Picture 2" descr="9b08b772-fc3c-41a8-87cd-1b38d521eac5">
          <a:extLst>
            <a:ext uri="{FF2B5EF4-FFF2-40B4-BE49-F238E27FC236}">
              <a16:creationId xmlns:a16="http://schemas.microsoft.com/office/drawing/2014/main" id="{A2E773E9-9D21-4909-B353-28DD1C556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6"/>
  <sheetViews>
    <sheetView showGridLines="0" view="pageBreakPreview" zoomScaleNormal="100" zoomScaleSheetLayoutView="100" workbookViewId="0">
      <pane xSplit="2" ySplit="6" topLeftCell="AW7" activePane="bottomRight" state="frozen"/>
      <selection pane="topRight" activeCell="C1" sqref="C1"/>
      <selection pane="bottomLeft" activeCell="A7" sqref="A7"/>
      <selection pane="bottomRight" activeCell="BW7" sqref="BW7:BX8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16384" width="8.85546875" style="1"/>
  </cols>
  <sheetData>
    <row r="1" spans="1:107" ht="27" x14ac:dyDescent="0.2">
      <c r="B1" s="61" t="s">
        <v>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.6" customHeight="1" x14ac:dyDescent="0.2">
      <c r="M2" s="80" t="s">
        <v>33</v>
      </c>
      <c r="N2" s="80"/>
      <c r="O2" s="80"/>
      <c r="P2" s="80"/>
      <c r="Q2" s="80"/>
      <c r="R2" s="80"/>
      <c r="S2" s="80"/>
      <c r="T2" s="80"/>
      <c r="U2" s="81">
        <v>45536</v>
      </c>
      <c r="V2" s="81"/>
      <c r="W2" s="81"/>
      <c r="X2" s="81"/>
      <c r="Y2" s="81"/>
    </row>
    <row r="3" spans="1:107" ht="25.5" customHeight="1" x14ac:dyDescent="0.2">
      <c r="B3" s="5" t="s">
        <v>0</v>
      </c>
      <c r="C3" s="62">
        <v>45530</v>
      </c>
      <c r="D3" s="62"/>
      <c r="E3" s="62"/>
      <c r="F3" s="62"/>
      <c r="G3" s="62"/>
      <c r="H3" s="63"/>
      <c r="J3" s="64" t="s">
        <v>31</v>
      </c>
      <c r="K3" s="64"/>
      <c r="L3" s="64"/>
      <c r="M3" s="64"/>
      <c r="N3" s="64"/>
      <c r="O3" s="64"/>
      <c r="P3" s="64"/>
      <c r="Q3" s="64"/>
      <c r="R3" s="64"/>
      <c r="T3" s="6"/>
      <c r="U3" s="4"/>
      <c r="V3" s="6"/>
      <c r="W3" s="6"/>
      <c r="BM3" s="53">
        <f>BV7</f>
        <v>0</v>
      </c>
      <c r="BN3" s="53"/>
      <c r="BO3" s="52" t="s">
        <v>37</v>
      </c>
      <c r="BP3" s="52"/>
      <c r="BQ3" s="52"/>
      <c r="BR3" s="52"/>
      <c r="BS3" s="52"/>
      <c r="BT3" s="52"/>
      <c r="BU3" s="52"/>
      <c r="BV3" s="52"/>
    </row>
    <row r="4" spans="1:107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65"/>
      <c r="K4" s="65"/>
      <c r="L4" s="65"/>
      <c r="M4" s="65"/>
      <c r="N4" s="65"/>
      <c r="O4" s="65"/>
      <c r="P4" s="65"/>
      <c r="Q4" s="65"/>
      <c r="R4" s="65"/>
      <c r="S4" s="10"/>
      <c r="T4" s="11"/>
      <c r="U4" s="7"/>
      <c r="W4" s="10"/>
    </row>
    <row r="5" spans="1:107" s="12" customFormat="1" ht="25.15" customHeight="1" x14ac:dyDescent="0.25">
      <c r="A5" s="74" t="s">
        <v>4</v>
      </c>
      <c r="B5" s="76" t="s">
        <v>1</v>
      </c>
      <c r="C5" s="55">
        <f>C3</f>
        <v>45530</v>
      </c>
      <c r="D5" s="56"/>
      <c r="E5" s="55">
        <f>C5+1</f>
        <v>45531</v>
      </c>
      <c r="F5" s="56"/>
      <c r="G5" s="55">
        <f t="shared" ref="G5:G6" si="0">E5+1</f>
        <v>45532</v>
      </c>
      <c r="H5" s="56"/>
      <c r="I5" s="55">
        <f t="shared" ref="I5:I6" si="1">G5+1</f>
        <v>45533</v>
      </c>
      <c r="J5" s="56"/>
      <c r="K5" s="55">
        <f t="shared" ref="K5:K6" si="2">I5+1</f>
        <v>45534</v>
      </c>
      <c r="L5" s="56"/>
      <c r="M5" s="55">
        <f t="shared" ref="M5:M6" si="3">K5+1</f>
        <v>45535</v>
      </c>
      <c r="N5" s="56"/>
      <c r="O5" s="55">
        <f t="shared" ref="O5:O6" si="4">M5+1</f>
        <v>45536</v>
      </c>
      <c r="P5" s="56"/>
      <c r="Q5" s="55">
        <f t="shared" ref="Q5:Q6" si="5">O5+1</f>
        <v>45537</v>
      </c>
      <c r="R5" s="56"/>
      <c r="S5" s="55">
        <f t="shared" ref="S5:S6" si="6">Q5+1</f>
        <v>45538</v>
      </c>
      <c r="T5" s="56"/>
      <c r="U5" s="55">
        <f t="shared" ref="U5:U6" si="7">S5+1</f>
        <v>45539</v>
      </c>
      <c r="V5" s="56"/>
      <c r="W5" s="55">
        <f t="shared" ref="W5:W6" si="8">U5+1</f>
        <v>45540</v>
      </c>
      <c r="X5" s="56"/>
      <c r="Y5" s="55">
        <f t="shared" ref="Y5:Y6" si="9">W5+1</f>
        <v>45541</v>
      </c>
      <c r="Z5" s="56"/>
      <c r="AA5" s="55">
        <f t="shared" ref="AA5:AA6" si="10">Y5+1</f>
        <v>45542</v>
      </c>
      <c r="AB5" s="56"/>
      <c r="AC5" s="55">
        <f t="shared" ref="AC5:AC6" si="11">AA5+1</f>
        <v>45543</v>
      </c>
      <c r="AD5" s="56"/>
      <c r="AE5" s="55">
        <f t="shared" ref="AE5:AE6" si="12">AC5+1</f>
        <v>45544</v>
      </c>
      <c r="AF5" s="56"/>
      <c r="AG5" s="55">
        <f t="shared" ref="AG5:AG6" si="13">AE5+1</f>
        <v>45545</v>
      </c>
      <c r="AH5" s="56"/>
      <c r="AI5" s="55">
        <f t="shared" ref="AI5:AI6" si="14">AG5+1</f>
        <v>45546</v>
      </c>
      <c r="AJ5" s="56"/>
      <c r="AK5" s="55">
        <f>AI5+1</f>
        <v>45547</v>
      </c>
      <c r="AL5" s="56"/>
      <c r="AM5" s="55">
        <f t="shared" ref="AM5:AM6" si="15">AK5+1</f>
        <v>45548</v>
      </c>
      <c r="AN5" s="56"/>
      <c r="AO5" s="55">
        <f t="shared" ref="AO5" si="16">AM5+1</f>
        <v>45549</v>
      </c>
      <c r="AP5" s="56"/>
      <c r="AQ5" s="55">
        <f t="shared" ref="AQ5" si="17">AO5+1</f>
        <v>45550</v>
      </c>
      <c r="AR5" s="56"/>
      <c r="AS5" s="55">
        <f t="shared" ref="AS5" si="18">AQ5+1</f>
        <v>45551</v>
      </c>
      <c r="AT5" s="56"/>
      <c r="AU5" s="55">
        <f t="shared" ref="AU5" si="19">AS5+1</f>
        <v>45552</v>
      </c>
      <c r="AV5" s="56"/>
      <c r="AW5" s="55">
        <f t="shared" ref="AW5" si="20">AU5+1</f>
        <v>45553</v>
      </c>
      <c r="AX5" s="56"/>
      <c r="AY5" s="55">
        <f>AW5 +1</f>
        <v>45554</v>
      </c>
      <c r="AZ5" s="56"/>
      <c r="BA5" s="55">
        <f>AY5+1</f>
        <v>45555</v>
      </c>
      <c r="BB5" s="56"/>
      <c r="BC5" s="55">
        <f t="shared" ref="BC5:BC6" si="21">BA5+1</f>
        <v>45556</v>
      </c>
      <c r="BD5" s="56"/>
      <c r="BE5" s="55">
        <f t="shared" ref="BE5:BE6" si="22">BC5+1</f>
        <v>45557</v>
      </c>
      <c r="BF5" s="56"/>
      <c r="BG5" s="55">
        <f t="shared" ref="BG5:BG6" si="23">BE5+1</f>
        <v>45558</v>
      </c>
      <c r="BH5" s="56"/>
      <c r="BI5" s="55">
        <f t="shared" ref="BI5:BI6" si="24">BG5+1</f>
        <v>45559</v>
      </c>
      <c r="BJ5" s="56"/>
      <c r="BK5" s="55">
        <f t="shared" ref="BK5:BK6" si="25">BI5+1</f>
        <v>45560</v>
      </c>
      <c r="BL5" s="56"/>
      <c r="BM5" s="68" t="s">
        <v>5</v>
      </c>
      <c r="BN5" s="69"/>
      <c r="BO5" s="69"/>
      <c r="BP5" s="69"/>
      <c r="BQ5" s="69"/>
      <c r="BR5" s="69"/>
      <c r="BS5" s="69"/>
      <c r="BT5" s="69"/>
      <c r="BU5" s="69"/>
      <c r="BV5" s="70"/>
      <c r="BW5" s="66" t="s">
        <v>6</v>
      </c>
      <c r="BX5" s="67"/>
    </row>
    <row r="6" spans="1:107" ht="26.65" customHeight="1" x14ac:dyDescent="0.2">
      <c r="A6" s="75"/>
      <c r="B6" s="77"/>
      <c r="C6" s="58">
        <f>C3</f>
        <v>45530</v>
      </c>
      <c r="D6" s="59"/>
      <c r="E6" s="58">
        <f>C6+1</f>
        <v>45531</v>
      </c>
      <c r="F6" s="59"/>
      <c r="G6" s="58">
        <f t="shared" si="0"/>
        <v>45532</v>
      </c>
      <c r="H6" s="59"/>
      <c r="I6" s="58">
        <f t="shared" si="1"/>
        <v>45533</v>
      </c>
      <c r="J6" s="59"/>
      <c r="K6" s="58">
        <f t="shared" si="2"/>
        <v>45534</v>
      </c>
      <c r="L6" s="59"/>
      <c r="M6" s="58">
        <f t="shared" si="3"/>
        <v>45535</v>
      </c>
      <c r="N6" s="59"/>
      <c r="O6" s="58">
        <f t="shared" si="4"/>
        <v>45536</v>
      </c>
      <c r="P6" s="59"/>
      <c r="Q6" s="58">
        <f t="shared" si="5"/>
        <v>45537</v>
      </c>
      <c r="R6" s="59"/>
      <c r="S6" s="58">
        <f t="shared" si="6"/>
        <v>45538</v>
      </c>
      <c r="T6" s="59"/>
      <c r="U6" s="58">
        <f t="shared" si="7"/>
        <v>45539</v>
      </c>
      <c r="V6" s="59"/>
      <c r="W6" s="58">
        <f t="shared" si="8"/>
        <v>45540</v>
      </c>
      <c r="X6" s="59"/>
      <c r="Y6" s="58">
        <f t="shared" si="9"/>
        <v>45541</v>
      </c>
      <c r="Z6" s="59"/>
      <c r="AA6" s="58">
        <f t="shared" si="10"/>
        <v>45542</v>
      </c>
      <c r="AB6" s="59"/>
      <c r="AC6" s="58">
        <f t="shared" si="11"/>
        <v>45543</v>
      </c>
      <c r="AD6" s="59"/>
      <c r="AE6" s="58">
        <f t="shared" si="12"/>
        <v>45544</v>
      </c>
      <c r="AF6" s="59"/>
      <c r="AG6" s="58">
        <f t="shared" si="13"/>
        <v>45545</v>
      </c>
      <c r="AH6" s="59"/>
      <c r="AI6" s="58">
        <f t="shared" si="14"/>
        <v>45546</v>
      </c>
      <c r="AJ6" s="59"/>
      <c r="AK6" s="58">
        <f>AI6+1</f>
        <v>45547</v>
      </c>
      <c r="AL6" s="59"/>
      <c r="AM6" s="58">
        <f t="shared" si="15"/>
        <v>45548</v>
      </c>
      <c r="AN6" s="59"/>
      <c r="AO6" s="58">
        <f t="shared" ref="AO6" si="26">AM6+1</f>
        <v>45549</v>
      </c>
      <c r="AP6" s="59"/>
      <c r="AQ6" s="58">
        <f t="shared" ref="AQ6" si="27">AO6+1</f>
        <v>45550</v>
      </c>
      <c r="AR6" s="59"/>
      <c r="AS6" s="58">
        <f>AQ6+1</f>
        <v>45551</v>
      </c>
      <c r="AT6" s="59"/>
      <c r="AU6" s="58">
        <f>AS6+1</f>
        <v>45552</v>
      </c>
      <c r="AV6" s="59"/>
      <c r="AW6" s="58">
        <f>AU6+1</f>
        <v>45553</v>
      </c>
      <c r="AX6" s="59"/>
      <c r="AY6" s="58">
        <f t="shared" ref="AY6" si="28">AW6+1</f>
        <v>45554</v>
      </c>
      <c r="AZ6" s="59"/>
      <c r="BA6" s="58">
        <f t="shared" ref="BA6" si="29">AY6+1</f>
        <v>45555</v>
      </c>
      <c r="BB6" s="59"/>
      <c r="BC6" s="58">
        <f t="shared" si="21"/>
        <v>45556</v>
      </c>
      <c r="BD6" s="59"/>
      <c r="BE6" s="58">
        <f t="shared" si="22"/>
        <v>45557</v>
      </c>
      <c r="BF6" s="59"/>
      <c r="BG6" s="58">
        <f t="shared" si="23"/>
        <v>45558</v>
      </c>
      <c r="BH6" s="59"/>
      <c r="BI6" s="58">
        <f t="shared" si="24"/>
        <v>45559</v>
      </c>
      <c r="BJ6" s="59"/>
      <c r="BK6" s="58">
        <f t="shared" si="25"/>
        <v>45560</v>
      </c>
      <c r="BL6" s="59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107" ht="26.65" customHeight="1" x14ac:dyDescent="0.2">
      <c r="A7" s="48"/>
      <c r="B7" s="47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1"/>
      <c r="P7" s="51"/>
      <c r="Q7" s="51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1"/>
      <c r="BI7" s="51"/>
      <c r="BJ7" s="51"/>
      <c r="BK7" s="51"/>
      <c r="BL7" s="51"/>
      <c r="BM7" s="43">
        <f>COUNTIF($C7:$BL7,"X")*1/2</f>
        <v>0</v>
      </c>
      <c r="BN7" s="43">
        <f>COUNTIF($C7:$BL7,"P")*1/2</f>
        <v>0</v>
      </c>
      <c r="BO7" s="43">
        <f>COUNTIF($C7:$BL7,"NL")*1/2</f>
        <v>0</v>
      </c>
      <c r="BP7" s="43">
        <f>COUNTIF($C7:$BL7,"O")*1/2</f>
        <v>0</v>
      </c>
      <c r="BQ7" s="43">
        <f>COUNTIF($C7:$BL7,"Pr")*1/2</f>
        <v>0</v>
      </c>
      <c r="BR7" s="43">
        <f>COUNTIF($C7:$BL7,"TS")*1/2</f>
        <v>0</v>
      </c>
      <c r="BS7" s="43">
        <f>COUNTIF($C7:$BL7,"T")*1/2</f>
        <v>0</v>
      </c>
      <c r="BT7" s="43">
        <f>COUNTIF($C7:$BL7,"NX")*1/2</f>
        <v>0</v>
      </c>
      <c r="BU7" s="43">
        <f>COUNTIF($C7:$BL7,"KL")*1/2</f>
        <v>0</v>
      </c>
      <c r="BV7" s="43">
        <f>SUM(BM7:BU7)-BP7-BR7-BS7-BU7-BT7</f>
        <v>0</v>
      </c>
      <c r="BW7" s="14"/>
      <c r="BX7" s="14">
        <f>BW7-BN7</f>
        <v>0</v>
      </c>
    </row>
    <row r="8" spans="1:107" ht="26.65" customHeight="1" x14ac:dyDescent="0.2">
      <c r="A8" s="48"/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1"/>
      <c r="P8" s="51"/>
      <c r="Q8" s="51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51"/>
      <c r="BI8" s="51"/>
      <c r="BJ8" s="51"/>
      <c r="BK8" s="51"/>
      <c r="BL8" s="51"/>
      <c r="BM8" s="43">
        <f>COUNTIF($C8:$BL8,"X")*1/2</f>
        <v>0</v>
      </c>
      <c r="BN8" s="43">
        <f>COUNTIF($C8:$BL8,"P")*1/2</f>
        <v>0</v>
      </c>
      <c r="BO8" s="43">
        <f>COUNTIF($C8:$BL8,"NL")*1/2</f>
        <v>0</v>
      </c>
      <c r="BP8" s="43">
        <f>COUNTIF($C8:$BL8,"O")*1/2</f>
        <v>0</v>
      </c>
      <c r="BQ8" s="43">
        <f>COUNTIF($C8:$BL8,"Pr")*1/2</f>
        <v>0</v>
      </c>
      <c r="BR8" s="43">
        <f>COUNTIF($C8:$BL8,"TS")*1/2</f>
        <v>0</v>
      </c>
      <c r="BS8" s="43">
        <f>COUNTIF($C8:$BL8,"T")*1/2</f>
        <v>0</v>
      </c>
      <c r="BT8" s="43">
        <f>COUNTIF($C8:$BL8,"NX")*1/2</f>
        <v>0</v>
      </c>
      <c r="BU8" s="43">
        <f>COUNTIF($C8:$BL8,"KL")*1/2</f>
        <v>0</v>
      </c>
      <c r="BV8" s="43">
        <f>SUM(BM8:BU8)-BP8-BR8-BS8-BU8-BT8</f>
        <v>0</v>
      </c>
      <c r="BW8" s="14"/>
      <c r="BX8" s="14">
        <f>BW8-BN8</f>
        <v>0</v>
      </c>
    </row>
    <row r="9" spans="1:107" ht="19.899999999999999" customHeight="1" x14ac:dyDescent="0.2">
      <c r="A9" s="82" t="s">
        <v>34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45">
        <f>SUM(BM7:BM8)</f>
        <v>0</v>
      </c>
      <c r="BN9" s="45">
        <f t="shared" ref="BN9:BX9" si="30">SUM(BN7:BN8)</f>
        <v>0</v>
      </c>
      <c r="BO9" s="45">
        <f t="shared" si="30"/>
        <v>0</v>
      </c>
      <c r="BP9" s="45">
        <f t="shared" si="30"/>
        <v>0</v>
      </c>
      <c r="BQ9" s="45">
        <f t="shared" si="30"/>
        <v>0</v>
      </c>
      <c r="BR9" s="45">
        <f t="shared" si="30"/>
        <v>0</v>
      </c>
      <c r="BS9" s="45">
        <f t="shared" si="30"/>
        <v>0</v>
      </c>
      <c r="BT9" s="45">
        <f t="shared" si="30"/>
        <v>0</v>
      </c>
      <c r="BU9" s="45">
        <f t="shared" si="30"/>
        <v>0</v>
      </c>
      <c r="BV9" s="45">
        <f t="shared" si="30"/>
        <v>0</v>
      </c>
      <c r="BW9" s="45">
        <f t="shared" si="30"/>
        <v>0</v>
      </c>
      <c r="BX9" s="45">
        <f t="shared" si="30"/>
        <v>0</v>
      </c>
    </row>
    <row r="10" spans="1:107" s="17" customFormat="1" ht="30" customHeight="1" x14ac:dyDescent="0.2">
      <c r="A10" s="71" t="s">
        <v>32</v>
      </c>
      <c r="B10" s="71"/>
      <c r="C10" s="15"/>
      <c r="D10" s="15"/>
      <c r="E10" s="1"/>
      <c r="F10" s="1"/>
      <c r="G10" s="16"/>
      <c r="I10" s="18"/>
      <c r="AC10" s="1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19"/>
      <c r="BZ10" s="19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107" s="17" customFormat="1" ht="27.75" customHeight="1" x14ac:dyDescent="0.2">
      <c r="A11" s="72" t="s">
        <v>17</v>
      </c>
      <c r="B11" s="72"/>
      <c r="C11" s="21"/>
      <c r="D11" s="21"/>
      <c r="E11" s="22" t="s">
        <v>7</v>
      </c>
      <c r="F11" s="1"/>
      <c r="G11" s="1"/>
      <c r="H11" s="57" t="s">
        <v>18</v>
      </c>
      <c r="I11" s="57"/>
      <c r="J11" s="57"/>
      <c r="K11" s="23"/>
      <c r="L11" s="24" t="s">
        <v>28</v>
      </c>
      <c r="M11" s="23"/>
      <c r="N11" s="23"/>
      <c r="P11" s="73" t="s">
        <v>19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25"/>
      <c r="AB11" s="25"/>
      <c r="AC11" s="26"/>
      <c r="AD11" s="60" t="s">
        <v>35</v>
      </c>
      <c r="AE11" s="60"/>
      <c r="AF11" s="60"/>
      <c r="AG11" s="60"/>
      <c r="AH11" s="60"/>
      <c r="AI11" s="60"/>
      <c r="AJ11" s="60"/>
      <c r="AK11" s="60"/>
      <c r="AL11" s="46"/>
      <c r="AM11" s="46"/>
      <c r="AN11" s="46"/>
      <c r="AO11" s="60" t="s">
        <v>36</v>
      </c>
      <c r="AP11" s="60"/>
      <c r="AQ11" s="60"/>
      <c r="AR11" s="60"/>
      <c r="AS11" s="60"/>
      <c r="AT11" s="60"/>
      <c r="AU11" s="60"/>
      <c r="AV11" s="60"/>
      <c r="AW11" s="46"/>
      <c r="AX11" s="46"/>
      <c r="AY11" s="46"/>
      <c r="AZ11" s="46"/>
      <c r="BA11" s="46"/>
      <c r="BB11" s="46"/>
      <c r="BC11" s="46"/>
      <c r="BD11" s="60" t="s">
        <v>20</v>
      </c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Y11" s="27"/>
      <c r="BZ11" s="27"/>
      <c r="CB11" s="27"/>
      <c r="CC11" s="27"/>
      <c r="CD11" s="27"/>
      <c r="CE11" s="27"/>
      <c r="CF11" s="27"/>
      <c r="CG11" s="27"/>
      <c r="CH11" s="27"/>
      <c r="CI11" s="27"/>
      <c r="CJ11" s="28"/>
      <c r="CK11" s="28"/>
      <c r="CL11" s="27"/>
      <c r="CM11" s="27"/>
      <c r="CN11" s="27"/>
      <c r="DC11" s="29"/>
    </row>
    <row r="12" spans="1:107" s="17" customFormat="1" ht="27.75" customHeight="1" x14ac:dyDescent="0.2">
      <c r="A12" s="72" t="s">
        <v>21</v>
      </c>
      <c r="B12" s="72"/>
      <c r="C12" s="21"/>
      <c r="D12" s="21"/>
      <c r="E12" s="30" t="s">
        <v>8</v>
      </c>
      <c r="F12" s="1"/>
      <c r="G12" s="25"/>
      <c r="H12" s="54" t="s">
        <v>22</v>
      </c>
      <c r="I12" s="54"/>
      <c r="J12" s="54"/>
      <c r="K12" s="25"/>
      <c r="L12" s="24" t="s">
        <v>28</v>
      </c>
      <c r="M12" s="25"/>
      <c r="N12" s="25"/>
      <c r="Y12" s="25"/>
      <c r="Z12" s="25"/>
      <c r="AA12" s="25"/>
      <c r="AB12" s="25"/>
      <c r="AC12" s="25"/>
      <c r="AD12" s="25"/>
      <c r="AE12" s="25"/>
      <c r="AF12" s="25"/>
      <c r="AH12" s="31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25"/>
      <c r="BN12" s="25"/>
      <c r="BO12" s="26"/>
      <c r="BP12" s="26"/>
      <c r="BQ12" s="78"/>
      <c r="BR12" s="78"/>
      <c r="BS12" s="78"/>
      <c r="BT12" s="27"/>
      <c r="BU12" s="27"/>
      <c r="BV12" s="27"/>
      <c r="BW12" s="27"/>
      <c r="BX12" s="27"/>
      <c r="BY12" s="25"/>
      <c r="CI12" s="32"/>
      <c r="CJ12" s="31"/>
      <c r="CK12" s="31"/>
      <c r="CL12" s="31"/>
      <c r="CM12" s="31"/>
      <c r="CN12" s="31"/>
    </row>
    <row r="13" spans="1:107" s="17" customFormat="1" ht="27.75" customHeight="1" x14ac:dyDescent="0.2">
      <c r="A13" s="72" t="s">
        <v>23</v>
      </c>
      <c r="B13" s="72"/>
      <c r="C13" s="21"/>
      <c r="D13" s="21"/>
      <c r="E13" s="33" t="s">
        <v>13</v>
      </c>
      <c r="F13" s="1"/>
      <c r="G13" s="25"/>
      <c r="H13" s="54" t="s">
        <v>24</v>
      </c>
      <c r="I13" s="54"/>
      <c r="J13" s="54"/>
      <c r="K13" s="25"/>
      <c r="L13" s="24" t="s">
        <v>10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BM13" s="25"/>
      <c r="BN13" s="25"/>
      <c r="BO13" s="25"/>
      <c r="BP13" s="25"/>
      <c r="BQ13" s="25"/>
      <c r="BR13" s="25"/>
      <c r="BT13" s="31"/>
      <c r="BU13" s="31"/>
      <c r="BV13" s="31"/>
      <c r="BW13" s="31"/>
      <c r="BX13" s="31"/>
      <c r="BY13" s="25"/>
      <c r="CI13" s="32"/>
    </row>
    <row r="14" spans="1:107" s="17" customFormat="1" ht="27.75" customHeight="1" x14ac:dyDescent="0.25">
      <c r="A14" s="72" t="s">
        <v>25</v>
      </c>
      <c r="B14" s="72"/>
      <c r="C14" s="34"/>
      <c r="D14" s="34"/>
      <c r="E14" s="35" t="s">
        <v>9</v>
      </c>
      <c r="F14" s="1"/>
      <c r="G14" s="25"/>
      <c r="H14" s="57" t="s">
        <v>26</v>
      </c>
      <c r="I14" s="57"/>
      <c r="J14" s="57"/>
      <c r="K14" s="23"/>
      <c r="L14" s="36" t="s">
        <v>11</v>
      </c>
      <c r="M14" s="23"/>
      <c r="N14" s="23"/>
      <c r="O14" s="23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BM14" s="25"/>
      <c r="BN14" s="25"/>
      <c r="BO14" s="25"/>
      <c r="BP14" s="25"/>
      <c r="BQ14" s="25"/>
      <c r="BR14" s="25"/>
      <c r="BY14" s="25"/>
      <c r="CI14" s="32"/>
    </row>
    <row r="15" spans="1:107" s="17" customFormat="1" ht="27.75" customHeight="1" x14ac:dyDescent="0.25">
      <c r="A15" s="72" t="s">
        <v>38</v>
      </c>
      <c r="B15" s="72"/>
      <c r="C15" s="34"/>
      <c r="D15" s="34"/>
      <c r="E15" s="50"/>
      <c r="F15" s="1"/>
      <c r="G15" s="54" t="s">
        <v>27</v>
      </c>
      <c r="H15" s="54"/>
      <c r="I15" s="54"/>
      <c r="J15" s="54"/>
      <c r="K15" s="25"/>
      <c r="L15" s="36" t="s">
        <v>12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R15" s="25"/>
      <c r="BY15" s="25"/>
      <c r="CI15" s="32"/>
    </row>
    <row r="16" spans="1:107" ht="33" customHeight="1" x14ac:dyDescent="0.2">
      <c r="E16" s="22"/>
      <c r="F16" s="54" t="s">
        <v>29</v>
      </c>
      <c r="G16" s="54"/>
      <c r="H16" s="54"/>
      <c r="I16" s="54"/>
      <c r="J16" s="54"/>
      <c r="K16" s="25"/>
      <c r="L16" s="36" t="s">
        <v>30</v>
      </c>
    </row>
  </sheetData>
  <mergeCells count="92">
    <mergeCell ref="BK5:BL5"/>
    <mergeCell ref="BE5:BF5"/>
    <mergeCell ref="BC6:BD6"/>
    <mergeCell ref="BE6:BF6"/>
    <mergeCell ref="BG5:BH5"/>
    <mergeCell ref="BG6:BH6"/>
    <mergeCell ref="BI5:BJ5"/>
    <mergeCell ref="A14:B14"/>
    <mergeCell ref="A15:B15"/>
    <mergeCell ref="M2:T2"/>
    <mergeCell ref="U2:Y2"/>
    <mergeCell ref="A12:B12"/>
    <mergeCell ref="O6:P6"/>
    <mergeCell ref="Q6:R6"/>
    <mergeCell ref="S6:T6"/>
    <mergeCell ref="U6:V6"/>
    <mergeCell ref="W6:X6"/>
    <mergeCell ref="Y6:Z6"/>
    <mergeCell ref="M5:N5"/>
    <mergeCell ref="O5:P5"/>
    <mergeCell ref="Q5:R5"/>
    <mergeCell ref="A9:BL9"/>
    <mergeCell ref="A13:B13"/>
    <mergeCell ref="AM6:AN6"/>
    <mergeCell ref="AO6:AP6"/>
    <mergeCell ref="AQ6:AR6"/>
    <mergeCell ref="BQ12:BS12"/>
    <mergeCell ref="AO11:AV11"/>
    <mergeCell ref="BD11:BO11"/>
    <mergeCell ref="BM10:BX10"/>
    <mergeCell ref="BK6:BL6"/>
    <mergeCell ref="BI6:BJ6"/>
    <mergeCell ref="A10:B10"/>
    <mergeCell ref="A11:B11"/>
    <mergeCell ref="P11:Z11"/>
    <mergeCell ref="A5:A6"/>
    <mergeCell ref="B5:B6"/>
    <mergeCell ref="C5:D5"/>
    <mergeCell ref="E5:F5"/>
    <mergeCell ref="G5:H5"/>
    <mergeCell ref="H11:J11"/>
    <mergeCell ref="S5:T5"/>
    <mergeCell ref="U5:V5"/>
    <mergeCell ref="W5:X5"/>
    <mergeCell ref="BW5:BX5"/>
    <mergeCell ref="C6:D6"/>
    <mergeCell ref="E6:F6"/>
    <mergeCell ref="G6:H6"/>
    <mergeCell ref="I6:J6"/>
    <mergeCell ref="K6:L6"/>
    <mergeCell ref="M6:N6"/>
    <mergeCell ref="AW5:AX5"/>
    <mergeCell ref="AS6:AT6"/>
    <mergeCell ref="AU6:AV6"/>
    <mergeCell ref="AW6:AX6"/>
    <mergeCell ref="AA6:AB6"/>
    <mergeCell ref="AC6:AD6"/>
    <mergeCell ref="AE6:AF6"/>
    <mergeCell ref="AG6:AH6"/>
    <mergeCell ref="BM5:BV5"/>
    <mergeCell ref="B1:AV1"/>
    <mergeCell ref="C3:H3"/>
    <mergeCell ref="J3:R4"/>
    <mergeCell ref="I5:J5"/>
    <mergeCell ref="K5:L5"/>
    <mergeCell ref="AU5:AV5"/>
    <mergeCell ref="Y5:Z5"/>
    <mergeCell ref="AA5:AB5"/>
    <mergeCell ref="AC5:AD5"/>
    <mergeCell ref="AE5:AF5"/>
    <mergeCell ref="AG5:AH5"/>
    <mergeCell ref="AI5:AJ5"/>
    <mergeCell ref="AM5:AN5"/>
    <mergeCell ref="AO5:AP5"/>
    <mergeCell ref="AQ5:AR5"/>
    <mergeCell ref="AS5:AT5"/>
    <mergeCell ref="BO3:BV3"/>
    <mergeCell ref="BM3:BN3"/>
    <mergeCell ref="F16:J16"/>
    <mergeCell ref="AK5:AL5"/>
    <mergeCell ref="H12:J12"/>
    <mergeCell ref="H13:J13"/>
    <mergeCell ref="H14:J14"/>
    <mergeCell ref="G15:J15"/>
    <mergeCell ref="AI6:AJ6"/>
    <mergeCell ref="AK6:AL6"/>
    <mergeCell ref="AD11:AK11"/>
    <mergeCell ref="AY5:AZ5"/>
    <mergeCell ref="BA5:BB5"/>
    <mergeCell ref="AY6:AZ6"/>
    <mergeCell ref="BA6:BB6"/>
    <mergeCell ref="BC5:BD5"/>
  </mergeCells>
  <conditionalFormatting sqref="C5:AY5 BA5 BC5 BE5 BG5 C6:BL6">
    <cfRule type="expression" dxfId="15" priority="72">
      <formula>$C$6="Sat"</formula>
    </cfRule>
  </conditionalFormatting>
  <conditionalFormatting sqref="E15">
    <cfRule type="expression" dxfId="14" priority="1">
      <formula>$C$6="Sat"</formula>
    </cfRule>
  </conditionalFormatting>
  <conditionalFormatting sqref="BI5">
    <cfRule type="expression" dxfId="13" priority="3">
      <formula>$C$6="Sat"</formula>
    </cfRule>
  </conditionalFormatting>
  <conditionalFormatting sqref="BK5">
    <cfRule type="expression" dxfId="12" priority="2">
      <formula>$C$6="Sat"</formula>
    </cfRule>
  </conditionalFormatting>
  <printOptions horizontalCentered="1" verticalCentered="1"/>
  <pageMargins left="0.15748031496063" right="0.15748031496063" top="0.15748031496063" bottom="0.15748031496063" header="0.27" footer="0.31496062992126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CABE-07CB-4873-8759-05BF62A9BAB8}">
  <dimension ref="A1:DC16"/>
  <sheetViews>
    <sheetView topLeftCell="A2" zoomScaleNormal="100" workbookViewId="0">
      <pane xSplit="2" ySplit="5" topLeftCell="BK7" activePane="bottomRight" state="frozen"/>
      <selection activeCell="A2" sqref="A2"/>
      <selection pane="topRight" activeCell="C2" sqref="C2"/>
      <selection pane="bottomLeft" activeCell="A7" sqref="A7"/>
      <selection pane="bottomRight" activeCell="BW7" sqref="BW7:BX8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16384" width="8.85546875" style="1"/>
  </cols>
  <sheetData>
    <row r="1" spans="1:107" ht="27" x14ac:dyDescent="0.2">
      <c r="B1" s="61" t="s">
        <v>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.6" customHeight="1" x14ac:dyDescent="0.2">
      <c r="M2" s="80" t="s">
        <v>33</v>
      </c>
      <c r="N2" s="80"/>
      <c r="O2" s="80"/>
      <c r="P2" s="80"/>
      <c r="Q2" s="80"/>
      <c r="R2" s="80"/>
      <c r="S2" s="80"/>
      <c r="T2" s="80"/>
      <c r="U2" s="81">
        <v>45536</v>
      </c>
      <c r="V2" s="81"/>
      <c r="W2" s="81"/>
      <c r="X2" s="81"/>
      <c r="Y2" s="81"/>
    </row>
    <row r="3" spans="1:107" ht="25.5" customHeight="1" x14ac:dyDescent="0.2">
      <c r="B3" s="5" t="s">
        <v>0</v>
      </c>
      <c r="C3" s="62">
        <v>45530</v>
      </c>
      <c r="D3" s="62"/>
      <c r="E3" s="62"/>
      <c r="F3" s="62"/>
      <c r="G3" s="62"/>
      <c r="H3" s="63"/>
      <c r="J3" s="64" t="s">
        <v>31</v>
      </c>
      <c r="K3" s="64"/>
      <c r="L3" s="64"/>
      <c r="M3" s="64"/>
      <c r="N3" s="64"/>
      <c r="O3" s="64"/>
      <c r="P3" s="64"/>
      <c r="Q3" s="64"/>
      <c r="R3" s="64"/>
      <c r="T3" s="6"/>
      <c r="U3" s="4"/>
      <c r="V3" s="6"/>
      <c r="W3" s="6"/>
      <c r="BM3" s="53">
        <f>BV7</f>
        <v>0</v>
      </c>
      <c r="BN3" s="53"/>
      <c r="BO3" s="52" t="s">
        <v>37</v>
      </c>
      <c r="BP3" s="52"/>
      <c r="BQ3" s="52"/>
      <c r="BR3" s="52"/>
      <c r="BS3" s="52"/>
      <c r="BT3" s="52"/>
      <c r="BU3" s="52"/>
      <c r="BV3" s="52"/>
    </row>
    <row r="4" spans="1:107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65"/>
      <c r="K4" s="65"/>
      <c r="L4" s="65"/>
      <c r="M4" s="65"/>
      <c r="N4" s="65"/>
      <c r="O4" s="65"/>
      <c r="P4" s="65"/>
      <c r="Q4" s="65"/>
      <c r="R4" s="65"/>
      <c r="S4" s="10"/>
      <c r="T4" s="11"/>
      <c r="U4" s="7"/>
      <c r="W4" s="10"/>
    </row>
    <row r="5" spans="1:107" s="12" customFormat="1" ht="25.15" customHeight="1" x14ac:dyDescent="0.25">
      <c r="A5" s="74" t="s">
        <v>4</v>
      </c>
      <c r="B5" s="76" t="s">
        <v>1</v>
      </c>
      <c r="C5" s="55">
        <f>C3</f>
        <v>45530</v>
      </c>
      <c r="D5" s="56"/>
      <c r="E5" s="55">
        <f>C5+1</f>
        <v>45531</v>
      </c>
      <c r="F5" s="56"/>
      <c r="G5" s="55">
        <f t="shared" ref="G5:G6" si="0">E5+1</f>
        <v>45532</v>
      </c>
      <c r="H5" s="56"/>
      <c r="I5" s="55">
        <f t="shared" ref="I5:I6" si="1">G5+1</f>
        <v>45533</v>
      </c>
      <c r="J5" s="56"/>
      <c r="K5" s="55">
        <f t="shared" ref="K5:K6" si="2">I5+1</f>
        <v>45534</v>
      </c>
      <c r="L5" s="56"/>
      <c r="M5" s="55">
        <f t="shared" ref="M5:M6" si="3">K5+1</f>
        <v>45535</v>
      </c>
      <c r="N5" s="56"/>
      <c r="O5" s="55">
        <f t="shared" ref="O5:O6" si="4">M5+1</f>
        <v>45536</v>
      </c>
      <c r="P5" s="56"/>
      <c r="Q5" s="55">
        <f t="shared" ref="Q5:Q6" si="5">O5+1</f>
        <v>45537</v>
      </c>
      <c r="R5" s="56"/>
      <c r="S5" s="55">
        <f t="shared" ref="S5:S6" si="6">Q5+1</f>
        <v>45538</v>
      </c>
      <c r="T5" s="56"/>
      <c r="U5" s="55">
        <f t="shared" ref="U5:U6" si="7">S5+1</f>
        <v>45539</v>
      </c>
      <c r="V5" s="56"/>
      <c r="W5" s="55">
        <f t="shared" ref="W5:W6" si="8">U5+1</f>
        <v>45540</v>
      </c>
      <c r="X5" s="56"/>
      <c r="Y5" s="55">
        <f t="shared" ref="Y5:Y6" si="9">W5+1</f>
        <v>45541</v>
      </c>
      <c r="Z5" s="56"/>
      <c r="AA5" s="55">
        <f t="shared" ref="AA5:AA6" si="10">Y5+1</f>
        <v>45542</v>
      </c>
      <c r="AB5" s="56"/>
      <c r="AC5" s="55">
        <f t="shared" ref="AC5:AC6" si="11">AA5+1</f>
        <v>45543</v>
      </c>
      <c r="AD5" s="56"/>
      <c r="AE5" s="55">
        <f t="shared" ref="AE5:AE6" si="12">AC5+1</f>
        <v>45544</v>
      </c>
      <c r="AF5" s="56"/>
      <c r="AG5" s="55">
        <f t="shared" ref="AG5:AG6" si="13">AE5+1</f>
        <v>45545</v>
      </c>
      <c r="AH5" s="56"/>
      <c r="AI5" s="55">
        <f t="shared" ref="AI5:AI6" si="14">AG5+1</f>
        <v>45546</v>
      </c>
      <c r="AJ5" s="56"/>
      <c r="AK5" s="55">
        <f>AI5+1</f>
        <v>45547</v>
      </c>
      <c r="AL5" s="56"/>
      <c r="AM5" s="55">
        <f t="shared" ref="AM5:AM6" si="15">AK5+1</f>
        <v>45548</v>
      </c>
      <c r="AN5" s="56"/>
      <c r="AO5" s="55">
        <f t="shared" ref="AO5:AO6" si="16">AM5+1</f>
        <v>45549</v>
      </c>
      <c r="AP5" s="56"/>
      <c r="AQ5" s="55">
        <f t="shared" ref="AQ5:AQ6" si="17">AO5+1</f>
        <v>45550</v>
      </c>
      <c r="AR5" s="56"/>
      <c r="AS5" s="55">
        <f t="shared" ref="AS5" si="18">AQ5+1</f>
        <v>45551</v>
      </c>
      <c r="AT5" s="56"/>
      <c r="AU5" s="55">
        <f t="shared" ref="AU5" si="19">AS5+1</f>
        <v>45552</v>
      </c>
      <c r="AV5" s="56"/>
      <c r="AW5" s="55">
        <f t="shared" ref="AW5" si="20">AU5+1</f>
        <v>45553</v>
      </c>
      <c r="AX5" s="56"/>
      <c r="AY5" s="55">
        <f>AW5 +1</f>
        <v>45554</v>
      </c>
      <c r="AZ5" s="56"/>
      <c r="BA5" s="55">
        <f>AY5+1</f>
        <v>45555</v>
      </c>
      <c r="BB5" s="56"/>
      <c r="BC5" s="55">
        <f t="shared" ref="BC5:BC6" si="21">BA5+1</f>
        <v>45556</v>
      </c>
      <c r="BD5" s="56"/>
      <c r="BE5" s="55">
        <f t="shared" ref="BE5:BE6" si="22">BC5+1</f>
        <v>45557</v>
      </c>
      <c r="BF5" s="56"/>
      <c r="BG5" s="55">
        <f t="shared" ref="BG5:BG6" si="23">BE5+1</f>
        <v>45558</v>
      </c>
      <c r="BH5" s="56"/>
      <c r="BI5" s="55">
        <f t="shared" ref="BI5:BI6" si="24">BG5+1</f>
        <v>45559</v>
      </c>
      <c r="BJ5" s="56"/>
      <c r="BK5" s="55">
        <f t="shared" ref="BK5:BK6" si="25">BI5+1</f>
        <v>45560</v>
      </c>
      <c r="BL5" s="56"/>
      <c r="BM5" s="68" t="s">
        <v>5</v>
      </c>
      <c r="BN5" s="69"/>
      <c r="BO5" s="69"/>
      <c r="BP5" s="69"/>
      <c r="BQ5" s="69"/>
      <c r="BR5" s="69"/>
      <c r="BS5" s="69"/>
      <c r="BT5" s="69"/>
      <c r="BU5" s="69"/>
      <c r="BV5" s="70"/>
      <c r="BW5" s="66" t="s">
        <v>6</v>
      </c>
      <c r="BX5" s="67"/>
    </row>
    <row r="6" spans="1:107" ht="26.65" customHeight="1" x14ac:dyDescent="0.2">
      <c r="A6" s="75"/>
      <c r="B6" s="77"/>
      <c r="C6" s="58">
        <f>C3</f>
        <v>45530</v>
      </c>
      <c r="D6" s="59"/>
      <c r="E6" s="58">
        <f>C6+1</f>
        <v>45531</v>
      </c>
      <c r="F6" s="59"/>
      <c r="G6" s="58">
        <f t="shared" si="0"/>
        <v>45532</v>
      </c>
      <c r="H6" s="59"/>
      <c r="I6" s="58">
        <f t="shared" si="1"/>
        <v>45533</v>
      </c>
      <c r="J6" s="59"/>
      <c r="K6" s="58">
        <f t="shared" si="2"/>
        <v>45534</v>
      </c>
      <c r="L6" s="59"/>
      <c r="M6" s="58">
        <f t="shared" si="3"/>
        <v>45535</v>
      </c>
      <c r="N6" s="59"/>
      <c r="O6" s="58">
        <f t="shared" si="4"/>
        <v>45536</v>
      </c>
      <c r="P6" s="59"/>
      <c r="Q6" s="58">
        <f t="shared" si="5"/>
        <v>45537</v>
      </c>
      <c r="R6" s="59"/>
      <c r="S6" s="58">
        <f t="shared" si="6"/>
        <v>45538</v>
      </c>
      <c r="T6" s="59"/>
      <c r="U6" s="58">
        <f t="shared" si="7"/>
        <v>45539</v>
      </c>
      <c r="V6" s="59"/>
      <c r="W6" s="58">
        <f t="shared" si="8"/>
        <v>45540</v>
      </c>
      <c r="X6" s="59"/>
      <c r="Y6" s="58">
        <f t="shared" si="9"/>
        <v>45541</v>
      </c>
      <c r="Z6" s="59"/>
      <c r="AA6" s="58">
        <f t="shared" si="10"/>
        <v>45542</v>
      </c>
      <c r="AB6" s="59"/>
      <c r="AC6" s="58">
        <f t="shared" si="11"/>
        <v>45543</v>
      </c>
      <c r="AD6" s="59"/>
      <c r="AE6" s="58">
        <f t="shared" si="12"/>
        <v>45544</v>
      </c>
      <c r="AF6" s="59"/>
      <c r="AG6" s="58">
        <f t="shared" si="13"/>
        <v>45545</v>
      </c>
      <c r="AH6" s="59"/>
      <c r="AI6" s="58">
        <f t="shared" si="14"/>
        <v>45546</v>
      </c>
      <c r="AJ6" s="59"/>
      <c r="AK6" s="58">
        <f>AI6+1</f>
        <v>45547</v>
      </c>
      <c r="AL6" s="59"/>
      <c r="AM6" s="58">
        <f t="shared" si="15"/>
        <v>45548</v>
      </c>
      <c r="AN6" s="59"/>
      <c r="AO6" s="58">
        <f t="shared" si="16"/>
        <v>45549</v>
      </c>
      <c r="AP6" s="59"/>
      <c r="AQ6" s="58">
        <f t="shared" si="17"/>
        <v>45550</v>
      </c>
      <c r="AR6" s="59"/>
      <c r="AS6" s="58">
        <f>AQ6+1</f>
        <v>45551</v>
      </c>
      <c r="AT6" s="59"/>
      <c r="AU6" s="58">
        <f>AS6+1</f>
        <v>45552</v>
      </c>
      <c r="AV6" s="59"/>
      <c r="AW6" s="58">
        <f>AU6+1</f>
        <v>45553</v>
      </c>
      <c r="AX6" s="59"/>
      <c r="AY6" s="58">
        <f t="shared" ref="AY6" si="26">AW6+1</f>
        <v>45554</v>
      </c>
      <c r="AZ6" s="59"/>
      <c r="BA6" s="58">
        <f t="shared" ref="BA6" si="27">AY6+1</f>
        <v>45555</v>
      </c>
      <c r="BB6" s="59"/>
      <c r="BC6" s="58">
        <f t="shared" si="21"/>
        <v>45556</v>
      </c>
      <c r="BD6" s="59"/>
      <c r="BE6" s="58">
        <f t="shared" si="22"/>
        <v>45557</v>
      </c>
      <c r="BF6" s="59"/>
      <c r="BG6" s="58">
        <f t="shared" si="23"/>
        <v>45558</v>
      </c>
      <c r="BH6" s="59"/>
      <c r="BI6" s="58">
        <f t="shared" si="24"/>
        <v>45559</v>
      </c>
      <c r="BJ6" s="59"/>
      <c r="BK6" s="58">
        <f t="shared" si="25"/>
        <v>45560</v>
      </c>
      <c r="BL6" s="59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107" ht="26.65" customHeight="1" x14ac:dyDescent="0.2">
      <c r="A7" s="48"/>
      <c r="B7" s="47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1"/>
      <c r="P7" s="51"/>
      <c r="Q7" s="51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1"/>
      <c r="BI7" s="51"/>
      <c r="BJ7" s="51"/>
      <c r="BK7" s="51"/>
      <c r="BL7" s="51"/>
      <c r="BM7" s="43">
        <f>COUNTIF($C7:$BL7,"X")*1/2</f>
        <v>0</v>
      </c>
      <c r="BN7" s="43">
        <f>COUNTIF($C7:$BL7,"P")*1/2</f>
        <v>0</v>
      </c>
      <c r="BO7" s="43">
        <f>COUNTIF($C7:$BL7,"NL")*1/2</f>
        <v>0</v>
      </c>
      <c r="BP7" s="43">
        <f>COUNTIF($C7:$BL7,"O")*1/2</f>
        <v>0</v>
      </c>
      <c r="BQ7" s="43">
        <f>COUNTIF($C7:$BL7,"Pr")*1/2</f>
        <v>0</v>
      </c>
      <c r="BR7" s="43">
        <f>COUNTIF($C7:$BL7,"TS")*1/2</f>
        <v>0</v>
      </c>
      <c r="BS7" s="43">
        <f>COUNTIF($C7:$BL7,"T")*1/2</f>
        <v>0</v>
      </c>
      <c r="BT7" s="43">
        <f>COUNTIF($C7:$BL7,"NX")*1/2</f>
        <v>0</v>
      </c>
      <c r="BU7" s="43">
        <f>COUNTIF($C7:$BL7,"KL")*1/2</f>
        <v>0</v>
      </c>
      <c r="BV7" s="43">
        <f>SUM(BM7:BU7)-BP7-BR7-BS7-BU7-BT7</f>
        <v>0</v>
      </c>
      <c r="BW7" s="14"/>
      <c r="BX7" s="14">
        <f>BW7-BN7</f>
        <v>0</v>
      </c>
    </row>
    <row r="8" spans="1:107" ht="26.65" customHeight="1" x14ac:dyDescent="0.2">
      <c r="A8" s="48"/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1"/>
      <c r="P8" s="51"/>
      <c r="Q8" s="51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51"/>
      <c r="BI8" s="51"/>
      <c r="BJ8" s="51"/>
      <c r="BK8" s="51"/>
      <c r="BL8" s="51"/>
      <c r="BM8" s="43">
        <f>COUNTIF($C8:$BL8,"X")*1/2</f>
        <v>0</v>
      </c>
      <c r="BN8" s="43">
        <f>COUNTIF($C8:$BL8,"P")*1/2</f>
        <v>0</v>
      </c>
      <c r="BO8" s="43">
        <f>COUNTIF($C8:$BL8,"NL")*1/2</f>
        <v>0</v>
      </c>
      <c r="BP8" s="43">
        <f>COUNTIF($C8:$BL8,"O")*1/2</f>
        <v>0</v>
      </c>
      <c r="BQ8" s="43">
        <f>COUNTIF($C8:$BL8,"Pr")*1/2</f>
        <v>0</v>
      </c>
      <c r="BR8" s="43">
        <f>COUNTIF($C8:$BL8,"TS")*1/2</f>
        <v>0</v>
      </c>
      <c r="BS8" s="43">
        <f>COUNTIF($C8:$BL8,"T")*1/2</f>
        <v>0</v>
      </c>
      <c r="BT8" s="43">
        <f>COUNTIF($C8:$BL8,"NX")*1/2</f>
        <v>0</v>
      </c>
      <c r="BU8" s="43">
        <f>COUNTIF($C8:$BL8,"KL")*1/2</f>
        <v>0</v>
      </c>
      <c r="BV8" s="43">
        <f>SUM(BM8:BU8)-BP8-BR8-BS8-BU8-BT8</f>
        <v>0</v>
      </c>
      <c r="BW8" s="14"/>
      <c r="BX8" s="14">
        <f>BW8-BN8</f>
        <v>0</v>
      </c>
    </row>
    <row r="9" spans="1:107" ht="19.899999999999999" customHeight="1" x14ac:dyDescent="0.2">
      <c r="A9" s="82" t="s">
        <v>34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45">
        <f>SUM(BM7:BM8)</f>
        <v>0</v>
      </c>
      <c r="BN9" s="45">
        <f t="shared" ref="BN9:BX9" si="28">SUM(BN7:BN8)</f>
        <v>0</v>
      </c>
      <c r="BO9" s="45">
        <f t="shared" si="28"/>
        <v>0</v>
      </c>
      <c r="BP9" s="45">
        <f t="shared" si="28"/>
        <v>0</v>
      </c>
      <c r="BQ9" s="45">
        <f t="shared" si="28"/>
        <v>0</v>
      </c>
      <c r="BR9" s="45">
        <f t="shared" si="28"/>
        <v>0</v>
      </c>
      <c r="BS9" s="45">
        <f t="shared" si="28"/>
        <v>0</v>
      </c>
      <c r="BT9" s="45">
        <f t="shared" si="28"/>
        <v>0</v>
      </c>
      <c r="BU9" s="45">
        <f t="shared" si="28"/>
        <v>0</v>
      </c>
      <c r="BV9" s="45">
        <f t="shared" si="28"/>
        <v>0</v>
      </c>
      <c r="BW9" s="45">
        <f t="shared" si="28"/>
        <v>0</v>
      </c>
      <c r="BX9" s="45">
        <f t="shared" si="28"/>
        <v>0</v>
      </c>
    </row>
    <row r="10" spans="1:107" s="17" customFormat="1" ht="30" customHeight="1" x14ac:dyDescent="0.2">
      <c r="A10" s="71" t="s">
        <v>32</v>
      </c>
      <c r="B10" s="71"/>
      <c r="C10" s="15"/>
      <c r="D10" s="15"/>
      <c r="E10" s="1"/>
      <c r="F10" s="1"/>
      <c r="G10" s="16"/>
      <c r="I10" s="18"/>
      <c r="AC10" s="1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19"/>
      <c r="BZ10" s="19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107" s="17" customFormat="1" ht="27.75" customHeight="1" x14ac:dyDescent="0.2">
      <c r="A11" s="72" t="s">
        <v>17</v>
      </c>
      <c r="B11" s="72"/>
      <c r="C11" s="21"/>
      <c r="D11" s="21"/>
      <c r="E11" s="22" t="s">
        <v>7</v>
      </c>
      <c r="F11" s="1"/>
      <c r="G11" s="1"/>
      <c r="H11" s="57" t="s">
        <v>18</v>
      </c>
      <c r="I11" s="57"/>
      <c r="J11" s="57"/>
      <c r="K11" s="23"/>
      <c r="L11" s="24" t="s">
        <v>28</v>
      </c>
      <c r="M11" s="23"/>
      <c r="N11" s="23"/>
      <c r="P11" s="73" t="s">
        <v>19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25"/>
      <c r="AB11" s="25"/>
      <c r="AC11" s="26"/>
      <c r="AD11" s="60" t="s">
        <v>35</v>
      </c>
      <c r="AE11" s="60"/>
      <c r="AF11" s="60"/>
      <c r="AG11" s="60"/>
      <c r="AH11" s="60"/>
      <c r="AI11" s="60"/>
      <c r="AJ11" s="60"/>
      <c r="AK11" s="60"/>
      <c r="AL11" s="46"/>
      <c r="AM11" s="46"/>
      <c r="AN11" s="46"/>
      <c r="AO11" s="60" t="s">
        <v>36</v>
      </c>
      <c r="AP11" s="60"/>
      <c r="AQ11" s="60"/>
      <c r="AR11" s="60"/>
      <c r="AS11" s="60"/>
      <c r="AT11" s="60"/>
      <c r="AU11" s="60"/>
      <c r="AV11" s="60"/>
      <c r="AW11" s="46"/>
      <c r="AX11" s="46"/>
      <c r="AY11" s="46"/>
      <c r="AZ11" s="46"/>
      <c r="BA11" s="46"/>
      <c r="BB11" s="46"/>
      <c r="BC11" s="46"/>
      <c r="BD11" s="60" t="s">
        <v>20</v>
      </c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Y11" s="27"/>
      <c r="BZ11" s="27"/>
      <c r="CB11" s="27"/>
      <c r="CC11" s="27"/>
      <c r="CD11" s="27"/>
      <c r="CE11" s="27"/>
      <c r="CF11" s="27"/>
      <c r="CG11" s="27"/>
      <c r="CH11" s="27"/>
      <c r="CI11" s="27"/>
      <c r="CJ11" s="28"/>
      <c r="CK11" s="28"/>
      <c r="CL11" s="27"/>
      <c r="CM11" s="27"/>
      <c r="CN11" s="27"/>
      <c r="DC11" s="29"/>
    </row>
    <row r="12" spans="1:107" s="17" customFormat="1" ht="27.75" customHeight="1" x14ac:dyDescent="0.2">
      <c r="A12" s="72" t="s">
        <v>21</v>
      </c>
      <c r="B12" s="72"/>
      <c r="C12" s="21"/>
      <c r="D12" s="21"/>
      <c r="E12" s="30" t="s">
        <v>8</v>
      </c>
      <c r="F12" s="1"/>
      <c r="G12" s="25"/>
      <c r="H12" s="54" t="s">
        <v>22</v>
      </c>
      <c r="I12" s="54"/>
      <c r="J12" s="54"/>
      <c r="K12" s="25"/>
      <c r="L12" s="24" t="s">
        <v>28</v>
      </c>
      <c r="M12" s="25"/>
      <c r="N12" s="25"/>
      <c r="Y12" s="25"/>
      <c r="Z12" s="25"/>
      <c r="AA12" s="25"/>
      <c r="AB12" s="25"/>
      <c r="AC12" s="25"/>
      <c r="AD12" s="25"/>
      <c r="AE12" s="25"/>
      <c r="AF12" s="25"/>
      <c r="AH12" s="31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25"/>
      <c r="BN12" s="25"/>
      <c r="BO12" s="26"/>
      <c r="BP12" s="26"/>
      <c r="BQ12" s="78"/>
      <c r="BR12" s="78"/>
      <c r="BS12" s="78"/>
      <c r="BT12" s="27"/>
      <c r="BU12" s="27"/>
      <c r="BV12" s="27"/>
      <c r="BW12" s="27"/>
      <c r="BX12" s="27"/>
      <c r="BY12" s="25"/>
      <c r="CI12" s="32"/>
      <c r="CJ12" s="31"/>
      <c r="CK12" s="31"/>
      <c r="CL12" s="31"/>
      <c r="CM12" s="31"/>
      <c r="CN12" s="31"/>
    </row>
    <row r="13" spans="1:107" s="17" customFormat="1" ht="27.75" customHeight="1" x14ac:dyDescent="0.2">
      <c r="A13" s="72" t="s">
        <v>23</v>
      </c>
      <c r="B13" s="72"/>
      <c r="C13" s="21"/>
      <c r="D13" s="21"/>
      <c r="E13" s="33" t="s">
        <v>13</v>
      </c>
      <c r="F13" s="1"/>
      <c r="G13" s="25"/>
      <c r="H13" s="54" t="s">
        <v>24</v>
      </c>
      <c r="I13" s="54"/>
      <c r="J13" s="54"/>
      <c r="K13" s="25"/>
      <c r="L13" s="24" t="s">
        <v>10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BM13" s="25"/>
      <c r="BN13" s="25"/>
      <c r="BO13" s="25"/>
      <c r="BP13" s="25"/>
      <c r="BQ13" s="25"/>
      <c r="BR13" s="25"/>
      <c r="BT13" s="31"/>
      <c r="BU13" s="31"/>
      <c r="BV13" s="31"/>
      <c r="BW13" s="31"/>
      <c r="BX13" s="31"/>
      <c r="BY13" s="25"/>
      <c r="CI13" s="32"/>
    </row>
    <row r="14" spans="1:107" s="17" customFormat="1" ht="27.75" customHeight="1" x14ac:dyDescent="0.25">
      <c r="A14" s="72" t="s">
        <v>25</v>
      </c>
      <c r="B14" s="72"/>
      <c r="C14" s="34"/>
      <c r="D14" s="34"/>
      <c r="E14" s="35" t="s">
        <v>9</v>
      </c>
      <c r="F14" s="1"/>
      <c r="G14" s="25"/>
      <c r="H14" s="57" t="s">
        <v>26</v>
      </c>
      <c r="I14" s="57"/>
      <c r="J14" s="57"/>
      <c r="K14" s="23"/>
      <c r="L14" s="36" t="s">
        <v>11</v>
      </c>
      <c r="M14" s="23"/>
      <c r="N14" s="23"/>
      <c r="O14" s="23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BM14" s="25"/>
      <c r="BN14" s="25"/>
      <c r="BO14" s="25"/>
      <c r="BP14" s="25"/>
      <c r="BQ14" s="25"/>
      <c r="BR14" s="25"/>
      <c r="BY14" s="25"/>
      <c r="CI14" s="32"/>
    </row>
    <row r="15" spans="1:107" s="17" customFormat="1" ht="27.75" customHeight="1" x14ac:dyDescent="0.25">
      <c r="A15" s="72" t="s">
        <v>38</v>
      </c>
      <c r="B15" s="72"/>
      <c r="C15" s="34"/>
      <c r="D15" s="34"/>
      <c r="E15" s="50"/>
      <c r="F15" s="1"/>
      <c r="G15" s="54" t="s">
        <v>27</v>
      </c>
      <c r="H15" s="54"/>
      <c r="I15" s="54"/>
      <c r="J15" s="54"/>
      <c r="K15" s="25"/>
      <c r="L15" s="36" t="s">
        <v>12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R15" s="25"/>
      <c r="BY15" s="25"/>
      <c r="CI15" s="32"/>
    </row>
    <row r="16" spans="1:107" ht="33" customHeight="1" x14ac:dyDescent="0.2">
      <c r="E16" s="22"/>
      <c r="F16" s="54" t="s">
        <v>29</v>
      </c>
      <c r="G16" s="54"/>
      <c r="H16" s="54"/>
      <c r="I16" s="54"/>
      <c r="J16" s="54"/>
      <c r="K16" s="25"/>
      <c r="L16" s="36" t="s">
        <v>30</v>
      </c>
    </row>
  </sheetData>
  <mergeCells count="92">
    <mergeCell ref="A15:B15"/>
    <mergeCell ref="G15:J15"/>
    <mergeCell ref="F16:J16"/>
    <mergeCell ref="A12:B12"/>
    <mergeCell ref="H12:J12"/>
    <mergeCell ref="BQ12:BS12"/>
    <mergeCell ref="A13:B13"/>
    <mergeCell ref="H13:J13"/>
    <mergeCell ref="A14:B14"/>
    <mergeCell ref="H14:J14"/>
    <mergeCell ref="A10:B10"/>
    <mergeCell ref="BM10:BX10"/>
    <mergeCell ref="A11:B11"/>
    <mergeCell ref="H11:J11"/>
    <mergeCell ref="P11:Z11"/>
    <mergeCell ref="AD11:AK11"/>
    <mergeCell ref="AO11:AV11"/>
    <mergeCell ref="BD11:BO11"/>
    <mergeCell ref="A9:BL9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Y6:Z6"/>
    <mergeCell ref="AA6:AB6"/>
    <mergeCell ref="AC6:AD6"/>
    <mergeCell ref="BM5:BV5"/>
    <mergeCell ref="BW5:BX5"/>
    <mergeCell ref="BE5:BF5"/>
    <mergeCell ref="BG5:BH5"/>
    <mergeCell ref="BI5:BJ5"/>
    <mergeCell ref="BK5:BL5"/>
    <mergeCell ref="AM5:AN5"/>
    <mergeCell ref="AA5:AB5"/>
    <mergeCell ref="BC6:BD6"/>
    <mergeCell ref="BE6:BF6"/>
    <mergeCell ref="BG6:BH6"/>
    <mergeCell ref="BI6:BJ6"/>
    <mergeCell ref="BK6:BL6"/>
    <mergeCell ref="C6:D6"/>
    <mergeCell ref="E6:F6"/>
    <mergeCell ref="G6:H6"/>
    <mergeCell ref="I6:J6"/>
    <mergeCell ref="K6:L6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BO3:BV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M3:BN3"/>
    <mergeCell ref="Q5:R5"/>
    <mergeCell ref="S5:T5"/>
    <mergeCell ref="U5:V5"/>
    <mergeCell ref="W5:X5"/>
    <mergeCell ref="Y5:Z5"/>
    <mergeCell ref="B1:AV1"/>
    <mergeCell ref="M2:T2"/>
    <mergeCell ref="U2:Y2"/>
    <mergeCell ref="C3:H3"/>
    <mergeCell ref="J3:R4"/>
  </mergeCells>
  <conditionalFormatting sqref="C5:AY5 BA5 BC5 BE5 BG5 C6:BL6">
    <cfRule type="expression" dxfId="11" priority="4">
      <formula>$C$6="Sat"</formula>
    </cfRule>
  </conditionalFormatting>
  <conditionalFormatting sqref="E15">
    <cfRule type="expression" dxfId="10" priority="1">
      <formula>$C$6="Sat"</formula>
    </cfRule>
  </conditionalFormatting>
  <conditionalFormatting sqref="BI5">
    <cfRule type="expression" dxfId="9" priority="3">
      <formula>$C$6="Sat"</formula>
    </cfRule>
  </conditionalFormatting>
  <conditionalFormatting sqref="BK5">
    <cfRule type="expression" dxfId="8" priority="2">
      <formula>$C$6="Sat"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F387-D5F5-4CA7-9F37-44928A32C12B}">
  <dimension ref="A1:DC16"/>
  <sheetViews>
    <sheetView workbookViewId="0">
      <pane xSplit="2" ySplit="6" topLeftCell="BD7" activePane="bottomRight" state="frozen"/>
      <selection pane="topRight" activeCell="C1" sqref="C1"/>
      <selection pane="bottomLeft" activeCell="A7" sqref="A7"/>
      <selection pane="bottomRight" activeCell="BW7" sqref="BW7:BX8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16384" width="8.85546875" style="1"/>
  </cols>
  <sheetData>
    <row r="1" spans="1:107" ht="27" x14ac:dyDescent="0.2">
      <c r="B1" s="61" t="s">
        <v>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.6" customHeight="1" x14ac:dyDescent="0.2">
      <c r="M2" s="80" t="s">
        <v>33</v>
      </c>
      <c r="N2" s="80"/>
      <c r="O2" s="80"/>
      <c r="P2" s="80"/>
      <c r="Q2" s="80"/>
      <c r="R2" s="80"/>
      <c r="S2" s="80"/>
      <c r="T2" s="80"/>
      <c r="U2" s="81">
        <v>45536</v>
      </c>
      <c r="V2" s="81"/>
      <c r="W2" s="81"/>
      <c r="X2" s="81"/>
      <c r="Y2" s="81"/>
    </row>
    <row r="3" spans="1:107" ht="25.5" customHeight="1" x14ac:dyDescent="0.2">
      <c r="B3" s="5" t="s">
        <v>0</v>
      </c>
      <c r="C3" s="62">
        <v>45530</v>
      </c>
      <c r="D3" s="62"/>
      <c r="E3" s="62"/>
      <c r="F3" s="62"/>
      <c r="G3" s="62"/>
      <c r="H3" s="63"/>
      <c r="J3" s="64" t="s">
        <v>31</v>
      </c>
      <c r="K3" s="64"/>
      <c r="L3" s="64"/>
      <c r="M3" s="64"/>
      <c r="N3" s="64"/>
      <c r="O3" s="64"/>
      <c r="P3" s="64"/>
      <c r="Q3" s="64"/>
      <c r="R3" s="64"/>
      <c r="T3" s="6"/>
      <c r="U3" s="4"/>
      <c r="V3" s="6"/>
      <c r="W3" s="6"/>
      <c r="BM3" s="53">
        <f>BV7</f>
        <v>0</v>
      </c>
      <c r="BN3" s="53"/>
      <c r="BO3" s="52" t="s">
        <v>37</v>
      </c>
      <c r="BP3" s="52"/>
      <c r="BQ3" s="52"/>
      <c r="BR3" s="52"/>
      <c r="BS3" s="52"/>
      <c r="BT3" s="52"/>
      <c r="BU3" s="52"/>
      <c r="BV3" s="52"/>
    </row>
    <row r="4" spans="1:107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65"/>
      <c r="K4" s="65"/>
      <c r="L4" s="65"/>
      <c r="M4" s="65"/>
      <c r="N4" s="65"/>
      <c r="O4" s="65"/>
      <c r="P4" s="65"/>
      <c r="Q4" s="65"/>
      <c r="R4" s="65"/>
      <c r="S4" s="10"/>
      <c r="T4" s="11"/>
      <c r="U4" s="7"/>
      <c r="W4" s="10"/>
    </row>
    <row r="5" spans="1:107" s="12" customFormat="1" ht="25.15" customHeight="1" x14ac:dyDescent="0.25">
      <c r="A5" s="74" t="s">
        <v>4</v>
      </c>
      <c r="B5" s="76" t="s">
        <v>1</v>
      </c>
      <c r="C5" s="55">
        <f>C3</f>
        <v>45530</v>
      </c>
      <c r="D5" s="56"/>
      <c r="E5" s="55">
        <f>C5+1</f>
        <v>45531</v>
      </c>
      <c r="F5" s="56"/>
      <c r="G5" s="55">
        <f t="shared" ref="G5:G6" si="0">E5+1</f>
        <v>45532</v>
      </c>
      <c r="H5" s="56"/>
      <c r="I5" s="55">
        <f t="shared" ref="I5:I6" si="1">G5+1</f>
        <v>45533</v>
      </c>
      <c r="J5" s="56"/>
      <c r="K5" s="55">
        <f t="shared" ref="K5:K6" si="2">I5+1</f>
        <v>45534</v>
      </c>
      <c r="L5" s="56"/>
      <c r="M5" s="55">
        <f t="shared" ref="M5:M6" si="3">K5+1</f>
        <v>45535</v>
      </c>
      <c r="N5" s="56"/>
      <c r="O5" s="55">
        <f t="shared" ref="O5:O6" si="4">M5+1</f>
        <v>45536</v>
      </c>
      <c r="P5" s="56"/>
      <c r="Q5" s="55">
        <f t="shared" ref="Q5:Q6" si="5">O5+1</f>
        <v>45537</v>
      </c>
      <c r="R5" s="56"/>
      <c r="S5" s="55">
        <f t="shared" ref="S5:S6" si="6">Q5+1</f>
        <v>45538</v>
      </c>
      <c r="T5" s="56"/>
      <c r="U5" s="55">
        <f t="shared" ref="U5:U6" si="7">S5+1</f>
        <v>45539</v>
      </c>
      <c r="V5" s="56"/>
      <c r="W5" s="55">
        <f t="shared" ref="W5:W6" si="8">U5+1</f>
        <v>45540</v>
      </c>
      <c r="X5" s="56"/>
      <c r="Y5" s="55">
        <f t="shared" ref="Y5:Y6" si="9">W5+1</f>
        <v>45541</v>
      </c>
      <c r="Z5" s="56"/>
      <c r="AA5" s="55">
        <f t="shared" ref="AA5:AA6" si="10">Y5+1</f>
        <v>45542</v>
      </c>
      <c r="AB5" s="56"/>
      <c r="AC5" s="55">
        <f t="shared" ref="AC5:AC6" si="11">AA5+1</f>
        <v>45543</v>
      </c>
      <c r="AD5" s="56"/>
      <c r="AE5" s="55">
        <f t="shared" ref="AE5:AE6" si="12">AC5+1</f>
        <v>45544</v>
      </c>
      <c r="AF5" s="56"/>
      <c r="AG5" s="55">
        <f t="shared" ref="AG5:AG6" si="13">AE5+1</f>
        <v>45545</v>
      </c>
      <c r="AH5" s="56"/>
      <c r="AI5" s="55">
        <f t="shared" ref="AI5:AI6" si="14">AG5+1</f>
        <v>45546</v>
      </c>
      <c r="AJ5" s="56"/>
      <c r="AK5" s="55">
        <f>AI5+1</f>
        <v>45547</v>
      </c>
      <c r="AL5" s="56"/>
      <c r="AM5" s="55">
        <f t="shared" ref="AM5:AM6" si="15">AK5+1</f>
        <v>45548</v>
      </c>
      <c r="AN5" s="56"/>
      <c r="AO5" s="55">
        <f t="shared" ref="AO5:AO6" si="16">AM5+1</f>
        <v>45549</v>
      </c>
      <c r="AP5" s="56"/>
      <c r="AQ5" s="55">
        <f t="shared" ref="AQ5:AQ6" si="17">AO5+1</f>
        <v>45550</v>
      </c>
      <c r="AR5" s="56"/>
      <c r="AS5" s="55">
        <f t="shared" ref="AS5" si="18">AQ5+1</f>
        <v>45551</v>
      </c>
      <c r="AT5" s="56"/>
      <c r="AU5" s="55">
        <f t="shared" ref="AU5" si="19">AS5+1</f>
        <v>45552</v>
      </c>
      <c r="AV5" s="56"/>
      <c r="AW5" s="55">
        <f t="shared" ref="AW5" si="20">AU5+1</f>
        <v>45553</v>
      </c>
      <c r="AX5" s="56"/>
      <c r="AY5" s="55">
        <f>AW5 +1</f>
        <v>45554</v>
      </c>
      <c r="AZ5" s="56"/>
      <c r="BA5" s="55">
        <f>AY5+1</f>
        <v>45555</v>
      </c>
      <c r="BB5" s="56"/>
      <c r="BC5" s="55">
        <f t="shared" ref="BC5:BC6" si="21">BA5+1</f>
        <v>45556</v>
      </c>
      <c r="BD5" s="56"/>
      <c r="BE5" s="55">
        <f t="shared" ref="BE5:BE6" si="22">BC5+1</f>
        <v>45557</v>
      </c>
      <c r="BF5" s="56"/>
      <c r="BG5" s="55">
        <f t="shared" ref="BG5:BG6" si="23">BE5+1</f>
        <v>45558</v>
      </c>
      <c r="BH5" s="56"/>
      <c r="BI5" s="55">
        <f t="shared" ref="BI5:BI6" si="24">BG5+1</f>
        <v>45559</v>
      </c>
      <c r="BJ5" s="56"/>
      <c r="BK5" s="55">
        <f t="shared" ref="BK5:BK6" si="25">BI5+1</f>
        <v>45560</v>
      </c>
      <c r="BL5" s="56"/>
      <c r="BM5" s="68" t="s">
        <v>5</v>
      </c>
      <c r="BN5" s="69"/>
      <c r="BO5" s="69"/>
      <c r="BP5" s="69"/>
      <c r="BQ5" s="69"/>
      <c r="BR5" s="69"/>
      <c r="BS5" s="69"/>
      <c r="BT5" s="69"/>
      <c r="BU5" s="69"/>
      <c r="BV5" s="70"/>
      <c r="BW5" s="66" t="s">
        <v>6</v>
      </c>
      <c r="BX5" s="67"/>
    </row>
    <row r="6" spans="1:107" ht="26.65" customHeight="1" x14ac:dyDescent="0.2">
      <c r="A6" s="75"/>
      <c r="B6" s="77"/>
      <c r="C6" s="58">
        <f>C3</f>
        <v>45530</v>
      </c>
      <c r="D6" s="59"/>
      <c r="E6" s="58">
        <f>C6+1</f>
        <v>45531</v>
      </c>
      <c r="F6" s="59"/>
      <c r="G6" s="58">
        <f t="shared" si="0"/>
        <v>45532</v>
      </c>
      <c r="H6" s="59"/>
      <c r="I6" s="58">
        <f t="shared" si="1"/>
        <v>45533</v>
      </c>
      <c r="J6" s="59"/>
      <c r="K6" s="58">
        <f t="shared" si="2"/>
        <v>45534</v>
      </c>
      <c r="L6" s="59"/>
      <c r="M6" s="58">
        <f t="shared" si="3"/>
        <v>45535</v>
      </c>
      <c r="N6" s="59"/>
      <c r="O6" s="58">
        <f t="shared" si="4"/>
        <v>45536</v>
      </c>
      <c r="P6" s="59"/>
      <c r="Q6" s="58">
        <f t="shared" si="5"/>
        <v>45537</v>
      </c>
      <c r="R6" s="59"/>
      <c r="S6" s="58">
        <f t="shared" si="6"/>
        <v>45538</v>
      </c>
      <c r="T6" s="59"/>
      <c r="U6" s="58">
        <f t="shared" si="7"/>
        <v>45539</v>
      </c>
      <c r="V6" s="59"/>
      <c r="W6" s="58">
        <f t="shared" si="8"/>
        <v>45540</v>
      </c>
      <c r="X6" s="59"/>
      <c r="Y6" s="58">
        <f t="shared" si="9"/>
        <v>45541</v>
      </c>
      <c r="Z6" s="59"/>
      <c r="AA6" s="58">
        <f t="shared" si="10"/>
        <v>45542</v>
      </c>
      <c r="AB6" s="59"/>
      <c r="AC6" s="58">
        <f t="shared" si="11"/>
        <v>45543</v>
      </c>
      <c r="AD6" s="59"/>
      <c r="AE6" s="58">
        <f t="shared" si="12"/>
        <v>45544</v>
      </c>
      <c r="AF6" s="59"/>
      <c r="AG6" s="58">
        <f t="shared" si="13"/>
        <v>45545</v>
      </c>
      <c r="AH6" s="59"/>
      <c r="AI6" s="58">
        <f t="shared" si="14"/>
        <v>45546</v>
      </c>
      <c r="AJ6" s="59"/>
      <c r="AK6" s="58">
        <f>AI6+1</f>
        <v>45547</v>
      </c>
      <c r="AL6" s="59"/>
      <c r="AM6" s="58">
        <f t="shared" si="15"/>
        <v>45548</v>
      </c>
      <c r="AN6" s="59"/>
      <c r="AO6" s="58">
        <f t="shared" si="16"/>
        <v>45549</v>
      </c>
      <c r="AP6" s="59"/>
      <c r="AQ6" s="58">
        <f t="shared" si="17"/>
        <v>45550</v>
      </c>
      <c r="AR6" s="59"/>
      <c r="AS6" s="58">
        <f>AQ6+1</f>
        <v>45551</v>
      </c>
      <c r="AT6" s="59"/>
      <c r="AU6" s="58">
        <f>AS6+1</f>
        <v>45552</v>
      </c>
      <c r="AV6" s="59"/>
      <c r="AW6" s="58">
        <f>AU6+1</f>
        <v>45553</v>
      </c>
      <c r="AX6" s="59"/>
      <c r="AY6" s="58">
        <f t="shared" ref="AY6" si="26">AW6+1</f>
        <v>45554</v>
      </c>
      <c r="AZ6" s="59"/>
      <c r="BA6" s="58">
        <f t="shared" ref="BA6" si="27">AY6+1</f>
        <v>45555</v>
      </c>
      <c r="BB6" s="59"/>
      <c r="BC6" s="58">
        <f t="shared" si="21"/>
        <v>45556</v>
      </c>
      <c r="BD6" s="59"/>
      <c r="BE6" s="58">
        <f t="shared" si="22"/>
        <v>45557</v>
      </c>
      <c r="BF6" s="59"/>
      <c r="BG6" s="58">
        <f t="shared" si="23"/>
        <v>45558</v>
      </c>
      <c r="BH6" s="59"/>
      <c r="BI6" s="58">
        <f t="shared" si="24"/>
        <v>45559</v>
      </c>
      <c r="BJ6" s="59"/>
      <c r="BK6" s="58">
        <f t="shared" si="25"/>
        <v>45560</v>
      </c>
      <c r="BL6" s="59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107" ht="26.65" customHeight="1" x14ac:dyDescent="0.2">
      <c r="A7" s="48"/>
      <c r="B7" s="47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1"/>
      <c r="P7" s="51"/>
      <c r="Q7" s="51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1"/>
      <c r="BI7" s="51"/>
      <c r="BJ7" s="51"/>
      <c r="BK7" s="51"/>
      <c r="BL7" s="51"/>
      <c r="BM7" s="43">
        <f>COUNTIF($C7:$BL7,"X")*1/2</f>
        <v>0</v>
      </c>
      <c r="BN7" s="43">
        <f>COUNTIF($C7:$BL7,"P")*1/2</f>
        <v>0</v>
      </c>
      <c r="BO7" s="43">
        <f>COUNTIF($C7:$BL7,"NL")*1/2</f>
        <v>0</v>
      </c>
      <c r="BP7" s="43">
        <f>COUNTIF($C7:$BL7,"O")*1/2</f>
        <v>0</v>
      </c>
      <c r="BQ7" s="43">
        <f>COUNTIF($C7:$BL7,"Pr")*1/2</f>
        <v>0</v>
      </c>
      <c r="BR7" s="43">
        <f>COUNTIF($C7:$BL7,"TS")*1/2</f>
        <v>0</v>
      </c>
      <c r="BS7" s="43">
        <f>COUNTIF($C7:$BL7,"T")*1/2</f>
        <v>0</v>
      </c>
      <c r="BT7" s="43">
        <f>COUNTIF($C7:$BL7,"NX")*1/2</f>
        <v>0</v>
      </c>
      <c r="BU7" s="43">
        <f>COUNTIF($C7:$BL7,"KL")*1/2</f>
        <v>0</v>
      </c>
      <c r="BV7" s="43">
        <f>SUM(BM7:BU7)-BP7-BR7-BS7-BU7-BT7</f>
        <v>0</v>
      </c>
      <c r="BW7" s="14"/>
      <c r="BX7" s="14">
        <f>BW7-BN7</f>
        <v>0</v>
      </c>
    </row>
    <row r="8" spans="1:107" ht="26.65" customHeight="1" x14ac:dyDescent="0.2">
      <c r="A8" s="48"/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1"/>
      <c r="P8" s="51"/>
      <c r="Q8" s="51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51"/>
      <c r="BI8" s="51"/>
      <c r="BJ8" s="51"/>
      <c r="BK8" s="51"/>
      <c r="BL8" s="51"/>
      <c r="BM8" s="43">
        <f>COUNTIF($C8:$BL8,"X")*1/2</f>
        <v>0</v>
      </c>
      <c r="BN8" s="43">
        <f>COUNTIF($C8:$BL8,"P")*1/2</f>
        <v>0</v>
      </c>
      <c r="BO8" s="43">
        <f>COUNTIF($C8:$BL8,"NL")*1/2</f>
        <v>0</v>
      </c>
      <c r="BP8" s="43">
        <f>COUNTIF($C8:$BL8,"O")*1/2</f>
        <v>0</v>
      </c>
      <c r="BQ8" s="43">
        <f>COUNTIF($C8:$BL8,"Pr")*1/2</f>
        <v>0</v>
      </c>
      <c r="BR8" s="43">
        <f>COUNTIF($C8:$BL8,"TS")*1/2</f>
        <v>0</v>
      </c>
      <c r="BS8" s="43">
        <f>COUNTIF($C8:$BL8,"T")*1/2</f>
        <v>0</v>
      </c>
      <c r="BT8" s="43">
        <f>COUNTIF($C8:$BL8,"NX")*1/2</f>
        <v>0</v>
      </c>
      <c r="BU8" s="43">
        <f>COUNTIF($C8:$BL8,"KL")*1/2</f>
        <v>0</v>
      </c>
      <c r="BV8" s="43">
        <f>SUM(BM8:BU8)-BP8-BR8-BS8-BU8-BT8</f>
        <v>0</v>
      </c>
      <c r="BW8" s="14"/>
      <c r="BX8" s="14">
        <f>BW8-BN8</f>
        <v>0</v>
      </c>
    </row>
    <row r="9" spans="1:107" ht="19.899999999999999" customHeight="1" x14ac:dyDescent="0.2">
      <c r="A9" s="82" t="s">
        <v>34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45">
        <f>SUM(BM7:BM8)</f>
        <v>0</v>
      </c>
      <c r="BN9" s="45">
        <f t="shared" ref="BN9:BX9" si="28">SUM(BN7:BN8)</f>
        <v>0</v>
      </c>
      <c r="BO9" s="45">
        <f t="shared" si="28"/>
        <v>0</v>
      </c>
      <c r="BP9" s="45">
        <f t="shared" si="28"/>
        <v>0</v>
      </c>
      <c r="BQ9" s="45">
        <f t="shared" si="28"/>
        <v>0</v>
      </c>
      <c r="BR9" s="45">
        <f t="shared" si="28"/>
        <v>0</v>
      </c>
      <c r="BS9" s="45">
        <f t="shared" si="28"/>
        <v>0</v>
      </c>
      <c r="BT9" s="45">
        <f t="shared" si="28"/>
        <v>0</v>
      </c>
      <c r="BU9" s="45">
        <f t="shared" si="28"/>
        <v>0</v>
      </c>
      <c r="BV9" s="45">
        <f t="shared" si="28"/>
        <v>0</v>
      </c>
      <c r="BW9" s="45">
        <f t="shared" si="28"/>
        <v>0</v>
      </c>
      <c r="BX9" s="45">
        <f t="shared" si="28"/>
        <v>0</v>
      </c>
    </row>
    <row r="10" spans="1:107" s="17" customFormat="1" ht="30" customHeight="1" x14ac:dyDescent="0.2">
      <c r="A10" s="71" t="s">
        <v>32</v>
      </c>
      <c r="B10" s="71"/>
      <c r="C10" s="15"/>
      <c r="D10" s="15"/>
      <c r="E10" s="1"/>
      <c r="F10" s="1"/>
      <c r="G10" s="16"/>
      <c r="I10" s="18"/>
      <c r="AC10" s="1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19"/>
      <c r="BZ10" s="19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107" s="17" customFormat="1" ht="27.75" customHeight="1" x14ac:dyDescent="0.2">
      <c r="A11" s="72" t="s">
        <v>17</v>
      </c>
      <c r="B11" s="72"/>
      <c r="C11" s="21"/>
      <c r="D11" s="21"/>
      <c r="E11" s="22" t="s">
        <v>7</v>
      </c>
      <c r="F11" s="1"/>
      <c r="G11" s="1"/>
      <c r="H11" s="57" t="s">
        <v>18</v>
      </c>
      <c r="I11" s="57"/>
      <c r="J11" s="57"/>
      <c r="K11" s="23"/>
      <c r="L11" s="24" t="s">
        <v>28</v>
      </c>
      <c r="M11" s="23"/>
      <c r="N11" s="23"/>
      <c r="P11" s="73" t="s">
        <v>19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25"/>
      <c r="AB11" s="25"/>
      <c r="AC11" s="26"/>
      <c r="AD11" s="60" t="s">
        <v>35</v>
      </c>
      <c r="AE11" s="60"/>
      <c r="AF11" s="60"/>
      <c r="AG11" s="60"/>
      <c r="AH11" s="60"/>
      <c r="AI11" s="60"/>
      <c r="AJ11" s="60"/>
      <c r="AK11" s="60"/>
      <c r="AL11" s="46"/>
      <c r="AM11" s="46"/>
      <c r="AN11" s="46"/>
      <c r="AO11" s="60" t="s">
        <v>36</v>
      </c>
      <c r="AP11" s="60"/>
      <c r="AQ11" s="60"/>
      <c r="AR11" s="60"/>
      <c r="AS11" s="60"/>
      <c r="AT11" s="60"/>
      <c r="AU11" s="60"/>
      <c r="AV11" s="60"/>
      <c r="AW11" s="46"/>
      <c r="AX11" s="46"/>
      <c r="AY11" s="46"/>
      <c r="AZ11" s="46"/>
      <c r="BA11" s="46"/>
      <c r="BB11" s="46"/>
      <c r="BC11" s="46"/>
      <c r="BD11" s="60" t="s">
        <v>20</v>
      </c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Y11" s="27"/>
      <c r="BZ11" s="27"/>
      <c r="CB11" s="27"/>
      <c r="CC11" s="27"/>
      <c r="CD11" s="27"/>
      <c r="CE11" s="27"/>
      <c r="CF11" s="27"/>
      <c r="CG11" s="27"/>
      <c r="CH11" s="27"/>
      <c r="CI11" s="27"/>
      <c r="CJ11" s="28"/>
      <c r="CK11" s="28"/>
      <c r="CL11" s="27"/>
      <c r="CM11" s="27"/>
      <c r="CN11" s="27"/>
      <c r="DC11" s="29"/>
    </row>
    <row r="12" spans="1:107" s="17" customFormat="1" ht="27.75" customHeight="1" x14ac:dyDescent="0.2">
      <c r="A12" s="72" t="s">
        <v>21</v>
      </c>
      <c r="B12" s="72"/>
      <c r="C12" s="21"/>
      <c r="D12" s="21"/>
      <c r="E12" s="30" t="s">
        <v>8</v>
      </c>
      <c r="F12" s="1"/>
      <c r="G12" s="25"/>
      <c r="H12" s="54" t="s">
        <v>22</v>
      </c>
      <c r="I12" s="54"/>
      <c r="J12" s="54"/>
      <c r="K12" s="25"/>
      <c r="L12" s="24" t="s">
        <v>28</v>
      </c>
      <c r="M12" s="25"/>
      <c r="N12" s="25"/>
      <c r="Y12" s="25"/>
      <c r="Z12" s="25"/>
      <c r="AA12" s="25"/>
      <c r="AB12" s="25"/>
      <c r="AC12" s="25"/>
      <c r="AD12" s="25"/>
      <c r="AE12" s="25"/>
      <c r="AF12" s="25"/>
      <c r="AH12" s="31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25"/>
      <c r="BN12" s="25"/>
      <c r="BO12" s="26"/>
      <c r="BP12" s="26"/>
      <c r="BQ12" s="78"/>
      <c r="BR12" s="78"/>
      <c r="BS12" s="78"/>
      <c r="BT12" s="27"/>
      <c r="BU12" s="27"/>
      <c r="BV12" s="27"/>
      <c r="BW12" s="27"/>
      <c r="BX12" s="27"/>
      <c r="BY12" s="25"/>
      <c r="CI12" s="32"/>
      <c r="CJ12" s="31"/>
      <c r="CK12" s="31"/>
      <c r="CL12" s="31"/>
      <c r="CM12" s="31"/>
      <c r="CN12" s="31"/>
    </row>
    <row r="13" spans="1:107" s="17" customFormat="1" ht="27.75" customHeight="1" x14ac:dyDescent="0.2">
      <c r="A13" s="72" t="s">
        <v>23</v>
      </c>
      <c r="B13" s="72"/>
      <c r="C13" s="21"/>
      <c r="D13" s="21"/>
      <c r="E13" s="33" t="s">
        <v>13</v>
      </c>
      <c r="F13" s="1"/>
      <c r="G13" s="25"/>
      <c r="H13" s="54" t="s">
        <v>24</v>
      </c>
      <c r="I13" s="54"/>
      <c r="J13" s="54"/>
      <c r="K13" s="25"/>
      <c r="L13" s="24" t="s">
        <v>10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BM13" s="25"/>
      <c r="BN13" s="25"/>
      <c r="BO13" s="25"/>
      <c r="BP13" s="25"/>
      <c r="BQ13" s="25"/>
      <c r="BR13" s="25"/>
      <c r="BT13" s="31"/>
      <c r="BU13" s="31"/>
      <c r="BV13" s="31"/>
      <c r="BW13" s="31"/>
      <c r="BX13" s="31"/>
      <c r="BY13" s="25"/>
      <c r="CI13" s="32"/>
    </row>
    <row r="14" spans="1:107" s="17" customFormat="1" ht="27.75" customHeight="1" x14ac:dyDescent="0.25">
      <c r="A14" s="72" t="s">
        <v>25</v>
      </c>
      <c r="B14" s="72"/>
      <c r="C14" s="34"/>
      <c r="D14" s="34"/>
      <c r="E14" s="35" t="s">
        <v>9</v>
      </c>
      <c r="F14" s="1"/>
      <c r="G14" s="25"/>
      <c r="H14" s="57" t="s">
        <v>26</v>
      </c>
      <c r="I14" s="57"/>
      <c r="J14" s="57"/>
      <c r="K14" s="23"/>
      <c r="L14" s="36" t="s">
        <v>11</v>
      </c>
      <c r="M14" s="23"/>
      <c r="N14" s="23"/>
      <c r="O14" s="23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BM14" s="25"/>
      <c r="BN14" s="25"/>
      <c r="BO14" s="25"/>
      <c r="BP14" s="25"/>
      <c r="BQ14" s="25"/>
      <c r="BR14" s="25"/>
      <c r="BY14" s="25"/>
      <c r="CI14" s="32"/>
    </row>
    <row r="15" spans="1:107" s="17" customFormat="1" ht="27.75" customHeight="1" x14ac:dyDescent="0.25">
      <c r="A15" s="72" t="s">
        <v>38</v>
      </c>
      <c r="B15" s="72"/>
      <c r="C15" s="34"/>
      <c r="D15" s="34"/>
      <c r="E15" s="50"/>
      <c r="F15" s="1"/>
      <c r="G15" s="54" t="s">
        <v>27</v>
      </c>
      <c r="H15" s="54"/>
      <c r="I15" s="54"/>
      <c r="J15" s="54"/>
      <c r="K15" s="25"/>
      <c r="L15" s="36" t="s">
        <v>12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R15" s="25"/>
      <c r="BY15" s="25"/>
      <c r="CI15" s="32"/>
    </row>
    <row r="16" spans="1:107" ht="33" customHeight="1" x14ac:dyDescent="0.2">
      <c r="E16" s="22"/>
      <c r="F16" s="54" t="s">
        <v>29</v>
      </c>
      <c r="G16" s="54"/>
      <c r="H16" s="54"/>
      <c r="I16" s="54"/>
      <c r="J16" s="54"/>
      <c r="K16" s="25"/>
      <c r="L16" s="36" t="s">
        <v>30</v>
      </c>
    </row>
  </sheetData>
  <mergeCells count="92">
    <mergeCell ref="A15:B15"/>
    <mergeCell ref="G15:J15"/>
    <mergeCell ref="F16:J16"/>
    <mergeCell ref="A12:B12"/>
    <mergeCell ref="H12:J12"/>
    <mergeCell ref="BQ12:BS12"/>
    <mergeCell ref="A13:B13"/>
    <mergeCell ref="H13:J13"/>
    <mergeCell ref="A14:B14"/>
    <mergeCell ref="H14:J14"/>
    <mergeCell ref="A10:B10"/>
    <mergeCell ref="BM10:BX10"/>
    <mergeCell ref="A11:B11"/>
    <mergeCell ref="H11:J11"/>
    <mergeCell ref="P11:Z11"/>
    <mergeCell ref="AD11:AK11"/>
    <mergeCell ref="AO11:AV11"/>
    <mergeCell ref="BD11:BO11"/>
    <mergeCell ref="A9:BL9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Y6:Z6"/>
    <mergeCell ref="AA6:AB6"/>
    <mergeCell ref="AC6:AD6"/>
    <mergeCell ref="BM5:BV5"/>
    <mergeCell ref="BW5:BX5"/>
    <mergeCell ref="BE5:BF5"/>
    <mergeCell ref="BG5:BH5"/>
    <mergeCell ref="BI5:BJ5"/>
    <mergeCell ref="BK5:BL5"/>
    <mergeCell ref="AM5:AN5"/>
    <mergeCell ref="AA5:AB5"/>
    <mergeCell ref="BC6:BD6"/>
    <mergeCell ref="BE6:BF6"/>
    <mergeCell ref="BG6:BH6"/>
    <mergeCell ref="BI6:BJ6"/>
    <mergeCell ref="BK6:BL6"/>
    <mergeCell ref="C6:D6"/>
    <mergeCell ref="E6:F6"/>
    <mergeCell ref="G6:H6"/>
    <mergeCell ref="I6:J6"/>
    <mergeCell ref="K6:L6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BO3:BV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M3:BN3"/>
    <mergeCell ref="Q5:R5"/>
    <mergeCell ref="S5:T5"/>
    <mergeCell ref="U5:V5"/>
    <mergeCell ref="W5:X5"/>
    <mergeCell ref="Y5:Z5"/>
    <mergeCell ref="B1:AV1"/>
    <mergeCell ref="M2:T2"/>
    <mergeCell ref="U2:Y2"/>
    <mergeCell ref="C3:H3"/>
    <mergeCell ref="J3:R4"/>
  </mergeCells>
  <conditionalFormatting sqref="C5:AY5 BA5 BC5 BE5 BG5 C6:BL6">
    <cfRule type="expression" dxfId="7" priority="4">
      <formula>$C$6="Sat"</formula>
    </cfRule>
  </conditionalFormatting>
  <conditionalFormatting sqref="E15">
    <cfRule type="expression" dxfId="6" priority="1">
      <formula>$C$6="Sat"</formula>
    </cfRule>
  </conditionalFormatting>
  <conditionalFormatting sqref="BI5">
    <cfRule type="expression" dxfId="5" priority="3">
      <formula>$C$6="Sat"</formula>
    </cfRule>
  </conditionalFormatting>
  <conditionalFormatting sqref="BK5">
    <cfRule type="expression" dxfId="4" priority="2">
      <formula>$C$6="Sat"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2874-969B-407D-85D0-9FDFDB1E9311}">
  <dimension ref="A1:DC16"/>
  <sheetViews>
    <sheetView tabSelected="1" workbookViewId="0">
      <pane xSplit="2" ySplit="6" topLeftCell="Z7" activePane="bottomRight" state="frozen"/>
      <selection pane="topRight" activeCell="C1" sqref="C1"/>
      <selection pane="bottomLeft" activeCell="A7" sqref="A7"/>
      <selection pane="bottomRight" activeCell="BW7" sqref="BW7:BX8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16384" width="8.85546875" style="1"/>
  </cols>
  <sheetData>
    <row r="1" spans="1:107" ht="27" x14ac:dyDescent="0.2">
      <c r="B1" s="61" t="s">
        <v>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.6" customHeight="1" x14ac:dyDescent="0.2">
      <c r="M2" s="80" t="s">
        <v>33</v>
      </c>
      <c r="N2" s="80"/>
      <c r="O2" s="80"/>
      <c r="P2" s="80"/>
      <c r="Q2" s="80"/>
      <c r="R2" s="80"/>
      <c r="S2" s="80"/>
      <c r="T2" s="80"/>
      <c r="U2" s="81">
        <v>45536</v>
      </c>
      <c r="V2" s="81"/>
      <c r="W2" s="81"/>
      <c r="X2" s="81"/>
      <c r="Y2" s="81"/>
    </row>
    <row r="3" spans="1:107" ht="25.5" customHeight="1" x14ac:dyDescent="0.2">
      <c r="B3" s="5" t="s">
        <v>0</v>
      </c>
      <c r="C3" s="62">
        <v>45530</v>
      </c>
      <c r="D3" s="62"/>
      <c r="E3" s="62"/>
      <c r="F3" s="62"/>
      <c r="G3" s="62"/>
      <c r="H3" s="63"/>
      <c r="J3" s="64" t="s">
        <v>31</v>
      </c>
      <c r="K3" s="64"/>
      <c r="L3" s="64"/>
      <c r="M3" s="64"/>
      <c r="N3" s="64"/>
      <c r="O3" s="64"/>
      <c r="P3" s="64"/>
      <c r="Q3" s="64"/>
      <c r="R3" s="64"/>
      <c r="T3" s="6"/>
      <c r="U3" s="4"/>
      <c r="V3" s="6"/>
      <c r="W3" s="6"/>
      <c r="BM3" s="53">
        <f>BV7</f>
        <v>0</v>
      </c>
      <c r="BN3" s="53"/>
      <c r="BO3" s="52" t="s">
        <v>37</v>
      </c>
      <c r="BP3" s="52"/>
      <c r="BQ3" s="52"/>
      <c r="BR3" s="52"/>
      <c r="BS3" s="52"/>
      <c r="BT3" s="52"/>
      <c r="BU3" s="52"/>
      <c r="BV3" s="52"/>
    </row>
    <row r="4" spans="1:107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65"/>
      <c r="K4" s="65"/>
      <c r="L4" s="65"/>
      <c r="M4" s="65"/>
      <c r="N4" s="65"/>
      <c r="O4" s="65"/>
      <c r="P4" s="65"/>
      <c r="Q4" s="65"/>
      <c r="R4" s="65"/>
      <c r="S4" s="10"/>
      <c r="T4" s="11"/>
      <c r="U4" s="7"/>
      <c r="W4" s="10"/>
    </row>
    <row r="5" spans="1:107" s="12" customFormat="1" ht="25.15" customHeight="1" x14ac:dyDescent="0.25">
      <c r="A5" s="74" t="s">
        <v>4</v>
      </c>
      <c r="B5" s="76" t="s">
        <v>1</v>
      </c>
      <c r="C5" s="55">
        <f>C3</f>
        <v>45530</v>
      </c>
      <c r="D5" s="56"/>
      <c r="E5" s="55">
        <f>C5+1</f>
        <v>45531</v>
      </c>
      <c r="F5" s="56"/>
      <c r="G5" s="55">
        <f t="shared" ref="G5:G6" si="0">E5+1</f>
        <v>45532</v>
      </c>
      <c r="H5" s="56"/>
      <c r="I5" s="55">
        <f t="shared" ref="I5:I6" si="1">G5+1</f>
        <v>45533</v>
      </c>
      <c r="J5" s="56"/>
      <c r="K5" s="55">
        <f t="shared" ref="K5:K6" si="2">I5+1</f>
        <v>45534</v>
      </c>
      <c r="L5" s="56"/>
      <c r="M5" s="55">
        <f t="shared" ref="M5:M6" si="3">K5+1</f>
        <v>45535</v>
      </c>
      <c r="N5" s="56"/>
      <c r="O5" s="55">
        <f t="shared" ref="O5:O6" si="4">M5+1</f>
        <v>45536</v>
      </c>
      <c r="P5" s="56"/>
      <c r="Q5" s="55">
        <f t="shared" ref="Q5:Q6" si="5">O5+1</f>
        <v>45537</v>
      </c>
      <c r="R5" s="56"/>
      <c r="S5" s="55">
        <f t="shared" ref="S5:S6" si="6">Q5+1</f>
        <v>45538</v>
      </c>
      <c r="T5" s="56"/>
      <c r="U5" s="55">
        <f t="shared" ref="U5:U6" si="7">S5+1</f>
        <v>45539</v>
      </c>
      <c r="V5" s="56"/>
      <c r="W5" s="55">
        <f t="shared" ref="W5:W6" si="8">U5+1</f>
        <v>45540</v>
      </c>
      <c r="X5" s="56"/>
      <c r="Y5" s="55">
        <f t="shared" ref="Y5:Y6" si="9">W5+1</f>
        <v>45541</v>
      </c>
      <c r="Z5" s="56"/>
      <c r="AA5" s="55">
        <f t="shared" ref="AA5:AA6" si="10">Y5+1</f>
        <v>45542</v>
      </c>
      <c r="AB5" s="56"/>
      <c r="AC5" s="55">
        <f t="shared" ref="AC5:AC6" si="11">AA5+1</f>
        <v>45543</v>
      </c>
      <c r="AD5" s="56"/>
      <c r="AE5" s="55">
        <f t="shared" ref="AE5:AE6" si="12">AC5+1</f>
        <v>45544</v>
      </c>
      <c r="AF5" s="56"/>
      <c r="AG5" s="55">
        <f t="shared" ref="AG5:AG6" si="13">AE5+1</f>
        <v>45545</v>
      </c>
      <c r="AH5" s="56"/>
      <c r="AI5" s="55">
        <f t="shared" ref="AI5:AI6" si="14">AG5+1</f>
        <v>45546</v>
      </c>
      <c r="AJ5" s="56"/>
      <c r="AK5" s="55">
        <f>AI5+1</f>
        <v>45547</v>
      </c>
      <c r="AL5" s="56"/>
      <c r="AM5" s="55">
        <f t="shared" ref="AM5:AM6" si="15">AK5+1</f>
        <v>45548</v>
      </c>
      <c r="AN5" s="56"/>
      <c r="AO5" s="55">
        <f t="shared" ref="AO5:AO6" si="16">AM5+1</f>
        <v>45549</v>
      </c>
      <c r="AP5" s="56"/>
      <c r="AQ5" s="55">
        <f t="shared" ref="AQ5:AQ6" si="17">AO5+1</f>
        <v>45550</v>
      </c>
      <c r="AR5" s="56"/>
      <c r="AS5" s="55">
        <f t="shared" ref="AS5" si="18">AQ5+1</f>
        <v>45551</v>
      </c>
      <c r="AT5" s="56"/>
      <c r="AU5" s="55">
        <f t="shared" ref="AU5" si="19">AS5+1</f>
        <v>45552</v>
      </c>
      <c r="AV5" s="56"/>
      <c r="AW5" s="55">
        <f t="shared" ref="AW5" si="20">AU5+1</f>
        <v>45553</v>
      </c>
      <c r="AX5" s="56"/>
      <c r="AY5" s="55">
        <f>AW5 +1</f>
        <v>45554</v>
      </c>
      <c r="AZ5" s="56"/>
      <c r="BA5" s="55">
        <f>AY5+1</f>
        <v>45555</v>
      </c>
      <c r="BB5" s="56"/>
      <c r="BC5" s="55">
        <f t="shared" ref="BC5:BC6" si="21">BA5+1</f>
        <v>45556</v>
      </c>
      <c r="BD5" s="56"/>
      <c r="BE5" s="55">
        <f t="shared" ref="BE5:BE6" si="22">BC5+1</f>
        <v>45557</v>
      </c>
      <c r="BF5" s="56"/>
      <c r="BG5" s="55">
        <f t="shared" ref="BG5:BG6" si="23">BE5+1</f>
        <v>45558</v>
      </c>
      <c r="BH5" s="56"/>
      <c r="BI5" s="55">
        <f t="shared" ref="BI5:BI6" si="24">BG5+1</f>
        <v>45559</v>
      </c>
      <c r="BJ5" s="56"/>
      <c r="BK5" s="55">
        <f t="shared" ref="BK5:BK6" si="25">BI5+1</f>
        <v>45560</v>
      </c>
      <c r="BL5" s="56"/>
      <c r="BM5" s="68" t="s">
        <v>5</v>
      </c>
      <c r="BN5" s="69"/>
      <c r="BO5" s="69"/>
      <c r="BP5" s="69"/>
      <c r="BQ5" s="69"/>
      <c r="BR5" s="69"/>
      <c r="BS5" s="69"/>
      <c r="BT5" s="69"/>
      <c r="BU5" s="69"/>
      <c r="BV5" s="70"/>
      <c r="BW5" s="66" t="s">
        <v>6</v>
      </c>
      <c r="BX5" s="67"/>
    </row>
    <row r="6" spans="1:107" ht="26.65" customHeight="1" x14ac:dyDescent="0.2">
      <c r="A6" s="75"/>
      <c r="B6" s="77"/>
      <c r="C6" s="58">
        <f>C3</f>
        <v>45530</v>
      </c>
      <c r="D6" s="59"/>
      <c r="E6" s="58">
        <f>C6+1</f>
        <v>45531</v>
      </c>
      <c r="F6" s="59"/>
      <c r="G6" s="58">
        <f t="shared" si="0"/>
        <v>45532</v>
      </c>
      <c r="H6" s="59"/>
      <c r="I6" s="58">
        <f t="shared" si="1"/>
        <v>45533</v>
      </c>
      <c r="J6" s="59"/>
      <c r="K6" s="58">
        <f t="shared" si="2"/>
        <v>45534</v>
      </c>
      <c r="L6" s="59"/>
      <c r="M6" s="58">
        <f t="shared" si="3"/>
        <v>45535</v>
      </c>
      <c r="N6" s="59"/>
      <c r="O6" s="58">
        <f t="shared" si="4"/>
        <v>45536</v>
      </c>
      <c r="P6" s="59"/>
      <c r="Q6" s="58">
        <f t="shared" si="5"/>
        <v>45537</v>
      </c>
      <c r="R6" s="59"/>
      <c r="S6" s="58">
        <f t="shared" si="6"/>
        <v>45538</v>
      </c>
      <c r="T6" s="59"/>
      <c r="U6" s="58">
        <f t="shared" si="7"/>
        <v>45539</v>
      </c>
      <c r="V6" s="59"/>
      <c r="W6" s="58">
        <f t="shared" si="8"/>
        <v>45540</v>
      </c>
      <c r="X6" s="59"/>
      <c r="Y6" s="58">
        <f t="shared" si="9"/>
        <v>45541</v>
      </c>
      <c r="Z6" s="59"/>
      <c r="AA6" s="58">
        <f t="shared" si="10"/>
        <v>45542</v>
      </c>
      <c r="AB6" s="59"/>
      <c r="AC6" s="58">
        <f t="shared" si="11"/>
        <v>45543</v>
      </c>
      <c r="AD6" s="59"/>
      <c r="AE6" s="58">
        <f t="shared" si="12"/>
        <v>45544</v>
      </c>
      <c r="AF6" s="59"/>
      <c r="AG6" s="58">
        <f t="shared" si="13"/>
        <v>45545</v>
      </c>
      <c r="AH6" s="59"/>
      <c r="AI6" s="58">
        <f t="shared" si="14"/>
        <v>45546</v>
      </c>
      <c r="AJ6" s="59"/>
      <c r="AK6" s="58">
        <f>AI6+1</f>
        <v>45547</v>
      </c>
      <c r="AL6" s="59"/>
      <c r="AM6" s="58">
        <f t="shared" si="15"/>
        <v>45548</v>
      </c>
      <c r="AN6" s="59"/>
      <c r="AO6" s="58">
        <f t="shared" si="16"/>
        <v>45549</v>
      </c>
      <c r="AP6" s="59"/>
      <c r="AQ6" s="58">
        <f t="shared" si="17"/>
        <v>45550</v>
      </c>
      <c r="AR6" s="59"/>
      <c r="AS6" s="58">
        <f>AQ6+1</f>
        <v>45551</v>
      </c>
      <c r="AT6" s="59"/>
      <c r="AU6" s="58">
        <f>AS6+1</f>
        <v>45552</v>
      </c>
      <c r="AV6" s="59"/>
      <c r="AW6" s="58">
        <f>AU6+1</f>
        <v>45553</v>
      </c>
      <c r="AX6" s="59"/>
      <c r="AY6" s="58">
        <f t="shared" ref="AY6" si="26">AW6+1</f>
        <v>45554</v>
      </c>
      <c r="AZ6" s="59"/>
      <c r="BA6" s="58">
        <f t="shared" ref="BA6" si="27">AY6+1</f>
        <v>45555</v>
      </c>
      <c r="BB6" s="59"/>
      <c r="BC6" s="58">
        <f t="shared" si="21"/>
        <v>45556</v>
      </c>
      <c r="BD6" s="59"/>
      <c r="BE6" s="58">
        <f t="shared" si="22"/>
        <v>45557</v>
      </c>
      <c r="BF6" s="59"/>
      <c r="BG6" s="58">
        <f t="shared" si="23"/>
        <v>45558</v>
      </c>
      <c r="BH6" s="59"/>
      <c r="BI6" s="58">
        <f t="shared" si="24"/>
        <v>45559</v>
      </c>
      <c r="BJ6" s="59"/>
      <c r="BK6" s="58">
        <f t="shared" si="25"/>
        <v>45560</v>
      </c>
      <c r="BL6" s="59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107" ht="26.65" customHeight="1" x14ac:dyDescent="0.2">
      <c r="A7" s="48"/>
      <c r="B7" s="47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1"/>
      <c r="P7" s="51"/>
      <c r="Q7" s="51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1"/>
      <c r="BI7" s="51"/>
      <c r="BJ7" s="51"/>
      <c r="BK7" s="51"/>
      <c r="BL7" s="51"/>
      <c r="BM7" s="43">
        <f>COUNTIF($C7:$BL7,"X")*1/2</f>
        <v>0</v>
      </c>
      <c r="BN7" s="43">
        <f>COUNTIF($C7:$BL7,"P")*1/2</f>
        <v>0</v>
      </c>
      <c r="BO7" s="43">
        <f>COUNTIF($C7:$BL7,"NL")*1/2</f>
        <v>0</v>
      </c>
      <c r="BP7" s="43">
        <f>COUNTIF($C7:$BL7,"O")*1/2</f>
        <v>0</v>
      </c>
      <c r="BQ7" s="43">
        <f>COUNTIF($C7:$BL7,"Pr")*1/2</f>
        <v>0</v>
      </c>
      <c r="BR7" s="43">
        <f>COUNTIF($C7:$BL7,"TS")*1/2</f>
        <v>0</v>
      </c>
      <c r="BS7" s="43">
        <f>COUNTIF($C7:$BL7,"T")*1/2</f>
        <v>0</v>
      </c>
      <c r="BT7" s="43">
        <f>COUNTIF($C7:$BL7,"NX")*1/2</f>
        <v>0</v>
      </c>
      <c r="BU7" s="43">
        <f>COUNTIF($C7:$BL7,"KL")*1/2</f>
        <v>0</v>
      </c>
      <c r="BV7" s="43">
        <f>SUM(BM7:BU7)-BP7-BR7-BS7-BU7-BT7</f>
        <v>0</v>
      </c>
      <c r="BW7" s="14"/>
      <c r="BX7" s="14">
        <f>BW7-BN7</f>
        <v>0</v>
      </c>
    </row>
    <row r="8" spans="1:107" ht="26.65" customHeight="1" x14ac:dyDescent="0.2">
      <c r="A8" s="48"/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1"/>
      <c r="P8" s="51"/>
      <c r="Q8" s="51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51"/>
      <c r="BI8" s="51"/>
      <c r="BJ8" s="51"/>
      <c r="BK8" s="51"/>
      <c r="BL8" s="51"/>
      <c r="BM8" s="43">
        <f>COUNTIF($C8:$BL8,"X")*1/2</f>
        <v>0</v>
      </c>
      <c r="BN8" s="43">
        <f>COUNTIF($C8:$BL8,"P")*1/2</f>
        <v>0</v>
      </c>
      <c r="BO8" s="43">
        <f>COUNTIF($C8:$BL8,"NL")*1/2</f>
        <v>0</v>
      </c>
      <c r="BP8" s="43">
        <f>COUNTIF($C8:$BL8,"O")*1/2</f>
        <v>0</v>
      </c>
      <c r="BQ8" s="43">
        <f>COUNTIF($C8:$BL8,"Pr")*1/2</f>
        <v>0</v>
      </c>
      <c r="BR8" s="43">
        <f>COUNTIF($C8:$BL8,"TS")*1/2</f>
        <v>0</v>
      </c>
      <c r="BS8" s="43">
        <f>COUNTIF($C8:$BL8,"T")*1/2</f>
        <v>0</v>
      </c>
      <c r="BT8" s="43">
        <f>COUNTIF($C8:$BL8,"NX")*1/2</f>
        <v>0</v>
      </c>
      <c r="BU8" s="43">
        <f>COUNTIF($C8:$BL8,"KL")*1/2</f>
        <v>0</v>
      </c>
      <c r="BV8" s="43">
        <f>SUM(BM8:BU8)-BP8-BR8-BS8-BU8-BT8</f>
        <v>0</v>
      </c>
      <c r="BW8" s="14"/>
      <c r="BX8" s="14">
        <f>BW8-BN8</f>
        <v>0</v>
      </c>
    </row>
    <row r="9" spans="1:107" ht="19.899999999999999" customHeight="1" x14ac:dyDescent="0.2">
      <c r="A9" s="82" t="s">
        <v>34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45">
        <f>SUM(BM7:BM8)</f>
        <v>0</v>
      </c>
      <c r="BN9" s="45">
        <f t="shared" ref="BN9:BX9" si="28">SUM(BN7:BN8)</f>
        <v>0</v>
      </c>
      <c r="BO9" s="45">
        <f t="shared" si="28"/>
        <v>0</v>
      </c>
      <c r="BP9" s="45">
        <f t="shared" si="28"/>
        <v>0</v>
      </c>
      <c r="BQ9" s="45">
        <f t="shared" si="28"/>
        <v>0</v>
      </c>
      <c r="BR9" s="45">
        <f t="shared" si="28"/>
        <v>0</v>
      </c>
      <c r="BS9" s="45">
        <f t="shared" si="28"/>
        <v>0</v>
      </c>
      <c r="BT9" s="45">
        <f t="shared" si="28"/>
        <v>0</v>
      </c>
      <c r="BU9" s="45">
        <f t="shared" si="28"/>
        <v>0</v>
      </c>
      <c r="BV9" s="45">
        <f t="shared" si="28"/>
        <v>0</v>
      </c>
      <c r="BW9" s="45">
        <f t="shared" si="28"/>
        <v>0</v>
      </c>
      <c r="BX9" s="45">
        <f t="shared" si="28"/>
        <v>0</v>
      </c>
    </row>
    <row r="10" spans="1:107" s="17" customFormat="1" ht="30" customHeight="1" x14ac:dyDescent="0.2">
      <c r="A10" s="71" t="s">
        <v>32</v>
      </c>
      <c r="B10" s="71"/>
      <c r="C10" s="15"/>
      <c r="D10" s="15"/>
      <c r="E10" s="1"/>
      <c r="F10" s="1"/>
      <c r="G10" s="16"/>
      <c r="I10" s="18"/>
      <c r="AC10" s="19"/>
      <c r="BM10" s="79" t="s">
        <v>39</v>
      </c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19"/>
      <c r="BZ10" s="19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107" s="17" customFormat="1" ht="27.75" customHeight="1" x14ac:dyDescent="0.2">
      <c r="A11" s="72" t="s">
        <v>17</v>
      </c>
      <c r="B11" s="72"/>
      <c r="C11" s="21"/>
      <c r="D11" s="21"/>
      <c r="E11" s="22" t="s">
        <v>7</v>
      </c>
      <c r="F11" s="1"/>
      <c r="G11" s="1"/>
      <c r="H11" s="57" t="s">
        <v>18</v>
      </c>
      <c r="I11" s="57"/>
      <c r="J11" s="57"/>
      <c r="K11" s="23"/>
      <c r="L11" s="24" t="s">
        <v>28</v>
      </c>
      <c r="M11" s="23"/>
      <c r="N11" s="23"/>
      <c r="P11" s="73" t="s">
        <v>19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25"/>
      <c r="AB11" s="25"/>
      <c r="AC11" s="26"/>
      <c r="AD11" s="60" t="s">
        <v>35</v>
      </c>
      <c r="AE11" s="60"/>
      <c r="AF11" s="60"/>
      <c r="AG11" s="60"/>
      <c r="AH11" s="60"/>
      <c r="AI11" s="60"/>
      <c r="AJ11" s="60"/>
      <c r="AK11" s="60"/>
      <c r="AL11" s="46"/>
      <c r="AM11" s="46"/>
      <c r="AN11" s="46"/>
      <c r="AO11" s="60" t="s">
        <v>36</v>
      </c>
      <c r="AP11" s="60"/>
      <c r="AQ11" s="60"/>
      <c r="AR11" s="60"/>
      <c r="AS11" s="60"/>
      <c r="AT11" s="60"/>
      <c r="AU11" s="60"/>
      <c r="AV11" s="60"/>
      <c r="AW11" s="46"/>
      <c r="AX11" s="46"/>
      <c r="AY11" s="46"/>
      <c r="AZ11" s="46"/>
      <c r="BA11" s="46"/>
      <c r="BB11" s="46"/>
      <c r="BC11" s="46"/>
      <c r="BD11" s="60" t="s">
        <v>20</v>
      </c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Y11" s="27"/>
      <c r="BZ11" s="27"/>
      <c r="CB11" s="27"/>
      <c r="CC11" s="27"/>
      <c r="CD11" s="27"/>
      <c r="CE11" s="27"/>
      <c r="CF11" s="27"/>
      <c r="CG11" s="27"/>
      <c r="CH11" s="27"/>
      <c r="CI11" s="27"/>
      <c r="CJ11" s="28"/>
      <c r="CK11" s="28"/>
      <c r="CL11" s="27"/>
      <c r="CM11" s="27"/>
      <c r="CN11" s="27"/>
      <c r="DC11" s="29"/>
    </row>
    <row r="12" spans="1:107" s="17" customFormat="1" ht="27.75" customHeight="1" x14ac:dyDescent="0.2">
      <c r="A12" s="72" t="s">
        <v>21</v>
      </c>
      <c r="B12" s="72"/>
      <c r="C12" s="21"/>
      <c r="D12" s="21"/>
      <c r="E12" s="30" t="s">
        <v>8</v>
      </c>
      <c r="F12" s="1"/>
      <c r="G12" s="25"/>
      <c r="H12" s="54" t="s">
        <v>22</v>
      </c>
      <c r="I12" s="54"/>
      <c r="J12" s="54"/>
      <c r="K12" s="25"/>
      <c r="L12" s="24" t="s">
        <v>28</v>
      </c>
      <c r="M12" s="25"/>
      <c r="N12" s="25"/>
      <c r="Y12" s="25"/>
      <c r="Z12" s="25"/>
      <c r="AA12" s="25"/>
      <c r="AB12" s="25"/>
      <c r="AC12" s="25"/>
      <c r="AD12" s="25"/>
      <c r="AE12" s="25"/>
      <c r="AF12" s="25"/>
      <c r="AH12" s="31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25"/>
      <c r="BN12" s="25"/>
      <c r="BO12" s="26"/>
      <c r="BP12" s="26"/>
      <c r="BQ12" s="78"/>
      <c r="BR12" s="78"/>
      <c r="BS12" s="78"/>
      <c r="BT12" s="27"/>
      <c r="BU12" s="27"/>
      <c r="BV12" s="27"/>
      <c r="BW12" s="27"/>
      <c r="BX12" s="27"/>
      <c r="BY12" s="25"/>
      <c r="CI12" s="32"/>
      <c r="CJ12" s="31"/>
      <c r="CK12" s="31"/>
      <c r="CL12" s="31"/>
      <c r="CM12" s="31"/>
      <c r="CN12" s="31"/>
    </row>
    <row r="13" spans="1:107" s="17" customFormat="1" ht="27.75" customHeight="1" x14ac:dyDescent="0.2">
      <c r="A13" s="72" t="s">
        <v>23</v>
      </c>
      <c r="B13" s="72"/>
      <c r="C13" s="21"/>
      <c r="D13" s="21"/>
      <c r="E13" s="33" t="s">
        <v>13</v>
      </c>
      <c r="F13" s="1"/>
      <c r="G13" s="25"/>
      <c r="H13" s="54" t="s">
        <v>24</v>
      </c>
      <c r="I13" s="54"/>
      <c r="J13" s="54"/>
      <c r="K13" s="25"/>
      <c r="L13" s="24" t="s">
        <v>10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BM13" s="25"/>
      <c r="BN13" s="25"/>
      <c r="BO13" s="25"/>
      <c r="BP13" s="25"/>
      <c r="BQ13" s="25"/>
      <c r="BR13" s="25"/>
      <c r="BT13" s="31"/>
      <c r="BU13" s="31"/>
      <c r="BV13" s="31"/>
      <c r="BW13" s="31"/>
      <c r="BX13" s="31"/>
      <c r="BY13" s="25"/>
      <c r="CI13" s="32"/>
    </row>
    <row r="14" spans="1:107" s="17" customFormat="1" ht="27.75" customHeight="1" x14ac:dyDescent="0.25">
      <c r="A14" s="72" t="s">
        <v>25</v>
      </c>
      <c r="B14" s="72"/>
      <c r="C14" s="34"/>
      <c r="D14" s="34"/>
      <c r="E14" s="35" t="s">
        <v>9</v>
      </c>
      <c r="F14" s="1"/>
      <c r="G14" s="25"/>
      <c r="H14" s="57" t="s">
        <v>26</v>
      </c>
      <c r="I14" s="57"/>
      <c r="J14" s="57"/>
      <c r="K14" s="23"/>
      <c r="L14" s="36" t="s">
        <v>11</v>
      </c>
      <c r="M14" s="23"/>
      <c r="N14" s="23"/>
      <c r="O14" s="23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BM14" s="25"/>
      <c r="BN14" s="25"/>
      <c r="BO14" s="25"/>
      <c r="BP14" s="25"/>
      <c r="BQ14" s="25"/>
      <c r="BR14" s="25"/>
      <c r="BY14" s="25"/>
      <c r="CI14" s="32"/>
    </row>
    <row r="15" spans="1:107" s="17" customFormat="1" ht="27.75" customHeight="1" x14ac:dyDescent="0.25">
      <c r="A15" s="72" t="s">
        <v>38</v>
      </c>
      <c r="B15" s="72"/>
      <c r="C15" s="34"/>
      <c r="D15" s="34"/>
      <c r="E15" s="50"/>
      <c r="F15" s="1"/>
      <c r="G15" s="54" t="s">
        <v>27</v>
      </c>
      <c r="H15" s="54"/>
      <c r="I15" s="54"/>
      <c r="J15" s="54"/>
      <c r="K15" s="25"/>
      <c r="L15" s="36" t="s">
        <v>12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R15" s="25"/>
      <c r="BY15" s="25"/>
      <c r="CI15" s="32"/>
    </row>
    <row r="16" spans="1:107" ht="33" customHeight="1" x14ac:dyDescent="0.2">
      <c r="E16" s="22"/>
      <c r="F16" s="54" t="s">
        <v>29</v>
      </c>
      <c r="G16" s="54"/>
      <c r="H16" s="54"/>
      <c r="I16" s="54"/>
      <c r="J16" s="54"/>
      <c r="K16" s="25"/>
      <c r="L16" s="36" t="s">
        <v>30</v>
      </c>
    </row>
  </sheetData>
  <mergeCells count="92">
    <mergeCell ref="A15:B15"/>
    <mergeCell ref="G15:J15"/>
    <mergeCell ref="F16:J16"/>
    <mergeCell ref="A12:B12"/>
    <mergeCell ref="H12:J12"/>
    <mergeCell ref="BQ12:BS12"/>
    <mergeCell ref="A13:B13"/>
    <mergeCell ref="H13:J13"/>
    <mergeCell ref="A14:B14"/>
    <mergeCell ref="H14:J14"/>
    <mergeCell ref="A10:B10"/>
    <mergeCell ref="BM10:BX10"/>
    <mergeCell ref="A11:B11"/>
    <mergeCell ref="H11:J11"/>
    <mergeCell ref="P11:Z11"/>
    <mergeCell ref="AD11:AK11"/>
    <mergeCell ref="AO11:AV11"/>
    <mergeCell ref="BD11:BO11"/>
    <mergeCell ref="A9:BL9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Y6:Z6"/>
    <mergeCell ref="AA6:AB6"/>
    <mergeCell ref="AC6:AD6"/>
    <mergeCell ref="BM5:BV5"/>
    <mergeCell ref="BW5:BX5"/>
    <mergeCell ref="BE5:BF5"/>
    <mergeCell ref="BG5:BH5"/>
    <mergeCell ref="BI5:BJ5"/>
    <mergeCell ref="BK5:BL5"/>
    <mergeCell ref="AM5:AN5"/>
    <mergeCell ref="AA5:AB5"/>
    <mergeCell ref="BC6:BD6"/>
    <mergeCell ref="BE6:BF6"/>
    <mergeCell ref="BG6:BH6"/>
    <mergeCell ref="BI6:BJ6"/>
    <mergeCell ref="BK6:BL6"/>
    <mergeCell ref="C6:D6"/>
    <mergeCell ref="E6:F6"/>
    <mergeCell ref="G6:H6"/>
    <mergeCell ref="I6:J6"/>
    <mergeCell ref="K6:L6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BO3:BV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M3:BN3"/>
    <mergeCell ref="Q5:R5"/>
    <mergeCell ref="S5:T5"/>
    <mergeCell ref="U5:V5"/>
    <mergeCell ref="W5:X5"/>
    <mergeCell ref="Y5:Z5"/>
    <mergeCell ref="B1:AV1"/>
    <mergeCell ref="M2:T2"/>
    <mergeCell ref="U2:Y2"/>
    <mergeCell ref="C3:H3"/>
    <mergeCell ref="J3:R4"/>
  </mergeCells>
  <conditionalFormatting sqref="C5:AY5 BA5 BC5 BE5 BG5 C6:BL6">
    <cfRule type="expression" dxfId="3" priority="4">
      <formula>$C$6="Sat"</formula>
    </cfRule>
  </conditionalFormatting>
  <conditionalFormatting sqref="E15">
    <cfRule type="expression" dxfId="2" priority="1">
      <formula>$C$6="Sat"</formula>
    </cfRule>
  </conditionalFormatting>
  <conditionalFormatting sqref="BI5">
    <cfRule type="expression" dxfId="1" priority="3">
      <formula>$C$6="Sat"</formula>
    </cfRule>
  </conditionalFormatting>
  <conditionalFormatting sqref="BK5">
    <cfRule type="expression" dxfId="0" priority="2">
      <formula>$C$6="Sat"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Nhân viên</vt:lpstr>
      <vt:lpstr>Dịch vụ</vt:lpstr>
      <vt:lpstr>Vệ sinh-Bảo vệ-T7</vt:lpstr>
      <vt:lpstr>Full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2024-09-29T00:46:20Z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