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302721CF-9168-4CB5-AAF5-FF2562F8FE5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việc'!$A$11:$AL$11</definedName>
    <definedName name="_xlnm._FilterDatabase" localSheetId="1" hidden="1">'Nhân viên'!$A$11:$AJ$14</definedName>
    <definedName name="_xlnm._FilterDatabase" localSheetId="0" hidden="1">'Tất cả'!$A$11:$AL$14</definedName>
    <definedName name="bangluong" localSheetId="1">'Nhân viên'!$A$9:$AE$14</definedName>
    <definedName name="bangluong" localSheetId="0">'Tất cả'!$A$9:$AG$14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cả'!$A$1:$AI$20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6" l="1"/>
  <c r="AA16" i="16"/>
  <c r="Z16" i="16"/>
  <c r="T16" i="16"/>
  <c r="S16" i="16"/>
  <c r="R16" i="16"/>
  <c r="N16" i="16"/>
  <c r="M16" i="16"/>
  <c r="H16" i="16"/>
  <c r="G16" i="16"/>
  <c r="AE14" i="16"/>
  <c r="AA14" i="16"/>
  <c r="Q14" i="16"/>
  <c r="AB14" i="16" s="1"/>
  <c r="P14" i="16"/>
  <c r="U14" i="16" s="1"/>
  <c r="AE13" i="16"/>
  <c r="AE16" i="16" s="1"/>
  <c r="AA13" i="16"/>
  <c r="Q13" i="16"/>
  <c r="AB13" i="16" s="1"/>
  <c r="P13" i="16"/>
  <c r="U13" i="16" s="1"/>
  <c r="AK12" i="16"/>
  <c r="AJ12" i="16"/>
  <c r="AJ16" i="16" s="1"/>
  <c r="AI12" i="16"/>
  <c r="AH12" i="16"/>
  <c r="AG12" i="16"/>
  <c r="AF12" i="16"/>
  <c r="AE12" i="16"/>
  <c r="AD12" i="16"/>
  <c r="AC12" i="16"/>
  <c r="AB12" i="16"/>
  <c r="AA12" i="16"/>
  <c r="Z12" i="16"/>
  <c r="Y12" i="16"/>
  <c r="Y16" i="16" s="1"/>
  <c r="X12" i="16"/>
  <c r="W12" i="16"/>
  <c r="W16" i="16" s="1"/>
  <c r="V12" i="16"/>
  <c r="V16" i="16" s="1"/>
  <c r="U12" i="16"/>
  <c r="T12" i="16"/>
  <c r="S12" i="16"/>
  <c r="R12" i="16"/>
  <c r="Q12" i="16"/>
  <c r="Q16" i="16" s="1"/>
  <c r="P12" i="16"/>
  <c r="P16" i="16" s="1"/>
  <c r="N12" i="16"/>
  <c r="M12" i="16"/>
  <c r="L12" i="16"/>
  <c r="L16" i="16" s="1"/>
  <c r="K12" i="16"/>
  <c r="K16" i="16" s="1"/>
  <c r="J12" i="16"/>
  <c r="J16" i="16" s="1"/>
  <c r="I12" i="16"/>
  <c r="I16" i="16" s="1"/>
  <c r="H12" i="16"/>
  <c r="G12" i="16"/>
  <c r="AF16" i="15"/>
  <c r="AA16" i="15"/>
  <c r="Z16" i="15"/>
  <c r="T16" i="15"/>
  <c r="R16" i="15"/>
  <c r="N16" i="15"/>
  <c r="M16" i="15"/>
  <c r="H16" i="15"/>
  <c r="G16" i="15"/>
  <c r="AA14" i="15"/>
  <c r="U14" i="15"/>
  <c r="X14" i="15" s="1"/>
  <c r="Q14" i="15"/>
  <c r="AB14" i="15" s="1"/>
  <c r="P14" i="15"/>
  <c r="AE13" i="15"/>
  <c r="AB13" i="15"/>
  <c r="AA13" i="15"/>
  <c r="U13" i="15"/>
  <c r="X13" i="15" s="1"/>
  <c r="AC13" i="15" s="1"/>
  <c r="AD13" i="15" s="1"/>
  <c r="Q13" i="15"/>
  <c r="P13" i="15"/>
  <c r="AK12" i="15"/>
  <c r="AJ12" i="15"/>
  <c r="AJ16" i="15" s="1"/>
  <c r="AI12" i="15"/>
  <c r="AH12" i="15"/>
  <c r="AG12" i="15"/>
  <c r="AF12" i="15"/>
  <c r="AE12" i="15"/>
  <c r="AD12" i="15"/>
  <c r="AC12" i="15"/>
  <c r="AB12" i="15"/>
  <c r="AA12" i="15"/>
  <c r="Z12" i="15"/>
  <c r="Y12" i="15"/>
  <c r="Y16" i="15" s="1"/>
  <c r="X12" i="15"/>
  <c r="X16" i="15" s="1"/>
  <c r="W12" i="15"/>
  <c r="W16" i="15" s="1"/>
  <c r="V12" i="15"/>
  <c r="V16" i="15" s="1"/>
  <c r="U12" i="15"/>
  <c r="T12" i="15"/>
  <c r="S12" i="15"/>
  <c r="S16" i="15" s="1"/>
  <c r="R12" i="15"/>
  <c r="Q12" i="15"/>
  <c r="Q16" i="15" s="1"/>
  <c r="P12" i="15"/>
  <c r="P16" i="15" s="1"/>
  <c r="N12" i="15"/>
  <c r="M12" i="15"/>
  <c r="L12" i="15"/>
  <c r="L16" i="15" s="1"/>
  <c r="K12" i="15"/>
  <c r="K16" i="15" s="1"/>
  <c r="J12" i="15"/>
  <c r="J16" i="15" s="1"/>
  <c r="I12" i="15"/>
  <c r="I16" i="15" s="1"/>
  <c r="H12" i="15"/>
  <c r="G12" i="15"/>
  <c r="AF16" i="18"/>
  <c r="AA16" i="18"/>
  <c r="Z16" i="18"/>
  <c r="T16" i="18"/>
  <c r="S16" i="18"/>
  <c r="R16" i="18"/>
  <c r="Q16" i="18"/>
  <c r="P16" i="18"/>
  <c r="N16" i="18"/>
  <c r="M16" i="18"/>
  <c r="G16" i="18"/>
  <c r="AE14" i="18"/>
  <c r="AA14" i="18"/>
  <c r="Q14" i="18"/>
  <c r="AB14" i="18" s="1"/>
  <c r="P14" i="18"/>
  <c r="U14" i="18" s="1"/>
  <c r="AE13" i="18"/>
  <c r="AE16" i="18" s="1"/>
  <c r="AA13" i="18"/>
  <c r="Q13" i="18"/>
  <c r="AB13" i="18" s="1"/>
  <c r="AB16" i="18" s="1"/>
  <c r="P13" i="18"/>
  <c r="U13" i="18" s="1"/>
  <c r="AK12" i="18"/>
  <c r="AJ12" i="18"/>
  <c r="AJ16" i="18" s="1"/>
  <c r="AI12" i="18"/>
  <c r="AH12" i="18"/>
  <c r="AG12" i="18"/>
  <c r="AF12" i="18"/>
  <c r="AE12" i="18"/>
  <c r="AD12" i="18"/>
  <c r="AC12" i="18"/>
  <c r="AB12" i="18"/>
  <c r="AA12" i="18"/>
  <c r="Z12" i="18"/>
  <c r="Y12" i="18"/>
  <c r="Y16" i="18" s="1"/>
  <c r="X12" i="18"/>
  <c r="W12" i="18"/>
  <c r="W16" i="18" s="1"/>
  <c r="V12" i="18"/>
  <c r="V16" i="18" s="1"/>
  <c r="U12" i="18"/>
  <c r="U16" i="18" s="1"/>
  <c r="T12" i="18"/>
  <c r="S12" i="18"/>
  <c r="R12" i="18"/>
  <c r="Q12" i="18"/>
  <c r="P12" i="18"/>
  <c r="N12" i="18"/>
  <c r="M12" i="18"/>
  <c r="L12" i="18"/>
  <c r="L16" i="18" s="1"/>
  <c r="K12" i="18"/>
  <c r="K16" i="18" s="1"/>
  <c r="J12" i="18"/>
  <c r="J16" i="18" s="1"/>
  <c r="I12" i="18"/>
  <c r="I16" i="18" s="1"/>
  <c r="H12" i="18"/>
  <c r="H16" i="18" s="1"/>
  <c r="G12" i="18"/>
  <c r="M16" i="14"/>
  <c r="AA14" i="14"/>
  <c r="Q14" i="14"/>
  <c r="AB14" i="14" s="1"/>
  <c r="P14" i="14"/>
  <c r="U14" i="14" s="1"/>
  <c r="AA13" i="14"/>
  <c r="Q13" i="14"/>
  <c r="AB13" i="14" s="1"/>
  <c r="P13" i="14"/>
  <c r="U13" i="14" s="1"/>
  <c r="AK12" i="14"/>
  <c r="AJ12" i="14"/>
  <c r="AJ16" i="14" s="1"/>
  <c r="AI12" i="14"/>
  <c r="AH12" i="14"/>
  <c r="AG12" i="14"/>
  <c r="AF12" i="14"/>
  <c r="AF16" i="14" s="1"/>
  <c r="AE12" i="14"/>
  <c r="AD12" i="14"/>
  <c r="AC12" i="14"/>
  <c r="AB12" i="14"/>
  <c r="AA12" i="14"/>
  <c r="Z12" i="14"/>
  <c r="Z16" i="14" s="1"/>
  <c r="Y12" i="14"/>
  <c r="Y16" i="14" s="1"/>
  <c r="X12" i="14"/>
  <c r="W12" i="14"/>
  <c r="W16" i="14" s="1"/>
  <c r="V12" i="14"/>
  <c r="V16" i="14" s="1"/>
  <c r="U12" i="14"/>
  <c r="T12" i="14"/>
  <c r="T16" i="14" s="1"/>
  <c r="S12" i="14"/>
  <c r="S16" i="14" s="1"/>
  <c r="R12" i="14"/>
  <c r="R16" i="14" s="1"/>
  <c r="Q12" i="14"/>
  <c r="Q16" i="14" s="1"/>
  <c r="P12" i="14"/>
  <c r="P16" i="14" s="1"/>
  <c r="N12" i="14"/>
  <c r="N16" i="14" s="1"/>
  <c r="M12" i="14"/>
  <c r="L12" i="14"/>
  <c r="L16" i="14" s="1"/>
  <c r="K12" i="14"/>
  <c r="K16" i="14" s="1"/>
  <c r="J12" i="14"/>
  <c r="J16" i="14" s="1"/>
  <c r="I12" i="14"/>
  <c r="I16" i="14" s="1"/>
  <c r="H12" i="14"/>
  <c r="H16" i="14" s="1"/>
  <c r="G12" i="14"/>
  <c r="G16" i="14" s="1"/>
  <c r="AB16" i="16" l="1"/>
  <c r="X13" i="16"/>
  <c r="AC13" i="16" s="1"/>
  <c r="AD13" i="16" s="1"/>
  <c r="U16" i="16"/>
  <c r="X14" i="16"/>
  <c r="AC14" i="16" s="1"/>
  <c r="AD14" i="16" s="1"/>
  <c r="AK14" i="16" s="1"/>
  <c r="AC16" i="16"/>
  <c r="AC14" i="15"/>
  <c r="AD14" i="15" s="1"/>
  <c r="AK14" i="15" s="1"/>
  <c r="AB16" i="15"/>
  <c r="AD16" i="15"/>
  <c r="AK13" i="15"/>
  <c r="AK16" i="15" s="1"/>
  <c r="AC16" i="15"/>
  <c r="AG13" i="15"/>
  <c r="AE14" i="15"/>
  <c r="AE16" i="15" s="1"/>
  <c r="AG14" i="15"/>
  <c r="U16" i="15"/>
  <c r="X13" i="18"/>
  <c r="AC13" i="18" s="1"/>
  <c r="X14" i="18"/>
  <c r="AC14" i="18" s="1"/>
  <c r="AD14" i="18" s="1"/>
  <c r="AK14" i="18" s="1"/>
  <c r="AE14" i="14"/>
  <c r="AA16" i="14"/>
  <c r="AE13" i="14"/>
  <c r="AE16" i="14" s="1"/>
  <c r="AB16" i="14"/>
  <c r="X13" i="14"/>
  <c r="AC13" i="14" s="1"/>
  <c r="U16" i="14"/>
  <c r="X14" i="14"/>
  <c r="AG14" i="16" l="1"/>
  <c r="AD16" i="16"/>
  <c r="AK13" i="16"/>
  <c r="AK16" i="16" s="1"/>
  <c r="AG13" i="16"/>
  <c r="X16" i="16"/>
  <c r="AH14" i="15"/>
  <c r="AI14" i="15" s="1"/>
  <c r="AG16" i="15"/>
  <c r="AH13" i="15"/>
  <c r="AH16" i="15" s="1"/>
  <c r="AG14" i="18"/>
  <c r="AD13" i="18"/>
  <c r="AC16" i="18"/>
  <c r="X16" i="18"/>
  <c r="AC14" i="14"/>
  <c r="AD14" i="14" s="1"/>
  <c r="X16" i="14"/>
  <c r="AD13" i="14"/>
  <c r="AC16" i="14"/>
  <c r="AG16" i="16" l="1"/>
  <c r="AI13" i="16"/>
  <c r="AI16" i="16" s="1"/>
  <c r="AH13" i="16"/>
  <c r="AH16" i="16" s="1"/>
  <c r="AH14" i="16"/>
  <c r="AI14" i="16" s="1"/>
  <c r="AI13" i="15"/>
  <c r="AI16" i="15" s="1"/>
  <c r="AD16" i="18"/>
  <c r="AK13" i="18"/>
  <c r="AK16" i="18" s="1"/>
  <c r="AG13" i="18"/>
  <c r="AH14" i="18"/>
  <c r="AI14" i="18"/>
  <c r="AK14" i="14"/>
  <c r="AG14" i="14"/>
  <c r="AD16" i="14"/>
  <c r="AK13" i="14"/>
  <c r="AK16" i="14" s="1"/>
  <c r="AG13" i="14"/>
  <c r="AH14" i="14"/>
  <c r="AI14" i="14"/>
  <c r="AH13" i="18" l="1"/>
  <c r="AH16" i="18" s="1"/>
  <c r="AG16" i="18"/>
  <c r="AG16" i="14"/>
  <c r="AH13" i="14"/>
  <c r="AH16" i="14" s="1"/>
  <c r="AI13" i="18" l="1"/>
  <c r="AI16" i="18" s="1"/>
  <c r="AI13" i="14"/>
  <c r="AI16" i="14" s="1"/>
</calcChain>
</file>

<file path=xl/sharedStrings.xml><?xml version="1.0" encoding="utf-8"?>
<sst xmlns="http://schemas.openxmlformats.org/spreadsheetml/2006/main" count="224" uniqueCount="53">
  <si>
    <t>STT</t>
  </si>
  <si>
    <t xml:space="preserve">Lô D1, D2, D6, D7 và D8 tại Khu công nghiệp Hoà Hiệp 1, </t>
  </si>
  <si>
    <t>Phường Hòa Hiệp Bắc, Thị xã Đông Hoà, Tỉnh Phú Yên, Việt Nam</t>
  </si>
  <si>
    <t>Đông Hòa, ngày 31 tháng 07 năm 2024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</si>
  <si>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</si>
  <si>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</si>
  <si>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</si>
  <si>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</si>
  <si>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</si>
  <si>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</si>
  <si>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</si>
  <si>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</si>
  <si>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</si>
  <si>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</si>
  <si>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</si>
  <si>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</si>
  <si>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</si>
  <si>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</si>
  <si>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</si>
  <si>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</si>
  <si>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</si>
  <si>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</si>
  <si>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</si>
  <si>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</si>
  <si>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</si>
  <si>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</si>
  <si>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</si>
  <si>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</si>
  <si>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</si>
  <si>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</si>
  <si>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</si>
  <si>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</si>
  <si>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</si>
  <si>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</si>
  <si>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</si>
  <si>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</si>
  <si>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</si>
  <si>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</si>
  <si>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</si>
  <si>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</si>
  <si>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</si>
  <si>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</si>
  <si>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</si>
  <si>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</si>
  <si>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</si>
  <si>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</si>
  <si>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</si>
  <si>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</si>
  <si>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</si>
  <si>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</si>
  <si>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</si>
  <si>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Lương đóng BHXH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</si>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</sst>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0" fontId="15" fillId="6" borderId="3" xfId="0" applyFont="1" applyFill="1" applyBorder="1" applyAlignment="1">
      <alignment horizontal="center" vertical="center" wrapText="1"/>
    </xf>
    <xf numFmtId="3" fontId="14" fillId="0" borderId="2" xfId="4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24" fillId="0" borderId="0" xfId="5" applyNumberFormat="1" applyFont="1" applyFill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</cellXfs>
  <cellStyles count="16">
    <cellStyle name="Comma [0] 2" xfId="11" xr:uid="{C8FA486F-6811-4C43-BAD3-4D636662A213}"/>
    <cellStyle name="Comma 2" xfId="4" xr:uid="{21F37CFA-E56C-4B0B-916A-564B0C4B4126}"/>
    <cellStyle name="Comma 2 2" xfId="12" xr:uid="{A1347DFF-E638-4470-AC29-6D24095346CF}"/>
    <cellStyle name="Comma 2 4" xfId="5" xr:uid="{65CC9C5D-49D2-489E-8C4A-1EC7F1EDC04B}"/>
    <cellStyle name="Comma 3" xfId="10" xr:uid="{9F9ACE33-96FE-41C0-A22F-1F00A2B9EDF1}"/>
    <cellStyle name="Comma 4" xfId="14" xr:uid="{00F85154-8CC3-4B11-80AF-76714FAB84B0}"/>
    <cellStyle name="Comma 5" xfId="6" xr:uid="{C32E82D7-B78E-4398-A554-4BB1A5AA8C7D}"/>
    <cellStyle name="Currency [0] 2" xfId="9" xr:uid="{82EED162-9152-4D75-83FF-E306F5F68374}"/>
    <cellStyle name="Currency 2" xfId="8" xr:uid="{9319C880-26A7-4CA2-8648-5E415C862599}"/>
    <cellStyle name="Currency 3" xfId="13" xr:uid="{394FB8D4-5CA0-48B9-8838-1881AE772E41}"/>
    <cellStyle name="Currency 4" xfId="15" xr:uid="{B84CEC2A-81A0-4725-B338-AD1F967D782C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L30"/>
  <sheetViews>
    <sheetView zoomScale="80" zoomScaleNormal="80" zoomScaleSheetLayoutView="100" workbookViewId="0">
      <pane xSplit="3" ySplit="11" topLeftCell="S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7.42578125" style="3" customWidth="1"/>
    <col min="9" max="9" width="15.42578125" style="3" customWidth="1"/>
    <col min="10" max="10" width="18.140625" style="3" customWidth="1"/>
    <col min="11" max="11" width="14.7109375" style="3" customWidth="1"/>
    <col min="12" max="12" width="16.5703125" style="3" customWidth="1"/>
    <col min="13" max="13" width="14.140625" style="3" customWidth="1"/>
    <col min="14" max="15" width="16.42578125" style="3" customWidth="1"/>
    <col min="16" max="16" width="15" style="3" customWidth="1"/>
    <col min="17" max="17" width="13" style="3" bestFit="1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11.7109375" style="3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8554687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52</v>
      </c>
      <c r="B1" s="1"/>
    </row>
    <row r="2" spans="1:38" x14ac:dyDescent="0.25">
      <c r="A2" s="1" t="s">
        <v>1</v>
      </c>
      <c r="B2" s="1"/>
    </row>
    <row r="3" spans="1:38" x14ac:dyDescent="0.25">
      <c r="A3" s="1" t="s">
        <v>2</v>
      </c>
      <c r="B3" s="1"/>
      <c r="AB3" s="7" t="s">
        <v>3</v>
      </c>
    </row>
    <row r="4" spans="1:38" x14ac:dyDescent="0.25">
      <c r="A4" s="1" t="s">
        <v>4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3" t="s">
        <v>5</v>
      </c>
      <c r="Q5" s="93"/>
      <c r="R5" s="93"/>
      <c r="S5" s="93"/>
      <c r="T5" s="93"/>
      <c r="U5" s="93"/>
      <c r="V5" s="93"/>
      <c r="W5" s="93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4" t="s">
        <v>6</v>
      </c>
      <c r="Q6" s="94"/>
      <c r="R6" s="94"/>
      <c r="S6" s="94"/>
      <c r="T6" s="94"/>
      <c r="U6" s="94"/>
      <c r="V6" s="94"/>
      <c r="W6" s="94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95"/>
      <c r="I7" s="95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7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96" t="s">
        <v>0</v>
      </c>
      <c r="B9" s="97" t="s">
        <v>37</v>
      </c>
      <c r="C9" s="99" t="s">
        <v>8</v>
      </c>
      <c r="D9" s="101" t="s">
        <v>9</v>
      </c>
      <c r="E9" s="101" t="s">
        <v>48</v>
      </c>
      <c r="F9" s="101" t="s">
        <v>10</v>
      </c>
      <c r="G9" s="104" t="s">
        <v>11</v>
      </c>
      <c r="H9" s="96" t="s">
        <v>12</v>
      </c>
      <c r="I9" s="96"/>
      <c r="J9" s="96"/>
      <c r="K9" s="96"/>
      <c r="L9" s="96"/>
      <c r="M9" s="96"/>
      <c r="N9" s="96"/>
      <c r="O9" s="96"/>
      <c r="P9" s="96"/>
      <c r="Q9" s="104" t="s">
        <v>51</v>
      </c>
      <c r="R9" s="101" t="s">
        <v>14</v>
      </c>
      <c r="S9" s="101" t="s">
        <v>15</v>
      </c>
      <c r="T9" s="123" t="s">
        <v>39</v>
      </c>
      <c r="U9" s="111" t="s">
        <v>16</v>
      </c>
      <c r="V9" s="112" t="s">
        <v>17</v>
      </c>
      <c r="W9" s="113"/>
      <c r="X9" s="101" t="s">
        <v>18</v>
      </c>
      <c r="Y9" s="96" t="s">
        <v>19</v>
      </c>
      <c r="Z9" s="96"/>
      <c r="AA9" s="96"/>
      <c r="AB9" s="96"/>
      <c r="AC9" s="101" t="s">
        <v>20</v>
      </c>
      <c r="AD9" s="106" t="s">
        <v>21</v>
      </c>
      <c r="AE9" s="106" t="s">
        <v>22</v>
      </c>
      <c r="AF9" s="106" t="s">
        <v>38</v>
      </c>
      <c r="AG9" s="97" t="s">
        <v>23</v>
      </c>
      <c r="AH9" s="108" t="s">
        <v>24</v>
      </c>
      <c r="AI9" s="101" t="s">
        <v>25</v>
      </c>
      <c r="AJ9" s="110" t="s">
        <v>26</v>
      </c>
      <c r="AK9" s="121" t="s">
        <v>27</v>
      </c>
      <c r="AL9" s="117" t="s">
        <v>28</v>
      </c>
    </row>
    <row r="10" spans="1:38" ht="50.25" customHeight="1" x14ac:dyDescent="0.25">
      <c r="A10" s="97"/>
      <c r="B10" s="98"/>
      <c r="C10" s="100"/>
      <c r="D10" s="102"/>
      <c r="E10" s="102"/>
      <c r="F10" s="103"/>
      <c r="G10" s="101"/>
      <c r="H10" s="21" t="s">
        <v>46</v>
      </c>
      <c r="I10" s="20" t="s">
        <v>45</v>
      </c>
      <c r="J10" s="20" t="s">
        <v>40</v>
      </c>
      <c r="K10" s="20" t="s">
        <v>44</v>
      </c>
      <c r="L10" s="21" t="s">
        <v>43</v>
      </c>
      <c r="M10" s="21" t="s">
        <v>42</v>
      </c>
      <c r="N10" s="21" t="s">
        <v>41</v>
      </c>
      <c r="O10" s="21" t="s">
        <v>47</v>
      </c>
      <c r="P10" s="21" t="s">
        <v>13</v>
      </c>
      <c r="Q10" s="101"/>
      <c r="R10" s="102"/>
      <c r="S10" s="103"/>
      <c r="T10" s="124"/>
      <c r="U10" s="111"/>
      <c r="V10" s="21" t="s">
        <v>29</v>
      </c>
      <c r="W10" s="21" t="s">
        <v>30</v>
      </c>
      <c r="X10" s="103"/>
      <c r="Y10" s="23" t="s">
        <v>31</v>
      </c>
      <c r="Z10" s="22" t="s">
        <v>32</v>
      </c>
      <c r="AA10" s="22" t="s">
        <v>33</v>
      </c>
      <c r="AB10" s="91" t="s">
        <v>49</v>
      </c>
      <c r="AC10" s="103"/>
      <c r="AD10" s="114"/>
      <c r="AE10" s="107"/>
      <c r="AF10" s="114"/>
      <c r="AG10" s="103"/>
      <c r="AH10" s="109"/>
      <c r="AI10" s="102"/>
      <c r="AJ10" s="110"/>
      <c r="AK10" s="122"/>
      <c r="AL10" s="117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8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x14ac:dyDescent="0.25">
      <c r="A12" s="115" t="s">
        <v>47</v>
      </c>
      <c r="B12" s="116"/>
      <c r="C12" s="116"/>
      <c r="D12" s="36"/>
      <c r="E12" s="36"/>
      <c r="F12" s="37"/>
      <c r="G12" s="38">
        <f>SUMIF($E13:$E14,$A12,G13:G14)</f>
        <v>0</v>
      </c>
      <c r="H12" s="38">
        <f t="shared" ref="H12:AK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t="shared" ref="Q12" si="1">SUMIF($E13:$E14,$A12,Q13:Q14)</f>
        <v>0</v>
      </c>
      <c r="R12" s="38">
        <f>SUMIF($E13:$E14,$A12,R13:R14)</f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>SUMIF($E13:$E14,$A12,AC13:AC14)</f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5"/>
    </row>
    <row r="13" spans="1:38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2">
        <f>SUM(H13:O13)</f>
        <v>0</v>
      </c>
      <c r="Q13" s="29">
        <f>+G13+N13</f>
        <v>0</v>
      </c>
      <c r="R13" s="29"/>
      <c r="S13" s="28"/>
      <c r="T13" s="30"/>
      <c r="U13" s="31" t="e">
        <f>ROUND(((G13+P13+R13)/F13*S13)+T13,0)</f>
        <v>#DIV/0!</v>
      </c>
      <c r="V13" s="62">
        <v>0</v>
      </c>
      <c r="W13" s="62">
        <v>0</v>
      </c>
      <c r="X13" s="90" t="e">
        <f>+U13-V13-W13</f>
        <v>#DIV/0!</v>
      </c>
      <c r="Y13" s="31">
        <v>0</v>
      </c>
      <c r="Z13" s="31">
        <v>0</v>
      </c>
      <c r="AA13" s="29">
        <f>4400000*Z13</f>
        <v>0</v>
      </c>
      <c r="AB13" s="29">
        <f>ROUND(Q13*10.5%,0)</f>
        <v>0</v>
      </c>
      <c r="AC13" s="32" t="e">
        <f>+IF(X13-Y13-AA13-AB13&gt;0,X13-Y13-AA13-AB13,0)</f>
        <v>#DIV/0!</v>
      </c>
      <c r="AD13" s="33" t="e">
        <f>ROUND(IF(AC13&gt;80000000,AC13*35%-9850000,IF(AC13&gt;52000000,AC13*30%-5850000,IF(AC13&gt;32000000,AC13*25%-3250000,IF(AC13&gt;18000000,AC13*20%-1650000,IF(AC13&gt;10000000,AC13*15%-750000,IF(AC13&gt;5000000,AC13*10%-250000,IF(AC13&gt;0,AC13*5%,0))))))),0)</f>
        <v>#DIV/0!</v>
      </c>
      <c r="AE13" s="33">
        <f>ROUND(Q13*1%,0)</f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ref="AK13:AK14" si="2">+IF(AD13&gt;0,1,0)</f>
        <v>#DIV/0!</v>
      </c>
      <c r="AL13" s="61"/>
    </row>
    <row r="14" spans="1:38" s="6" customFormat="1" ht="15.75" x14ac:dyDescent="0.2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2">
        <f>SUM(H14:O14)</f>
        <v>0</v>
      </c>
      <c r="Q14" s="29">
        <f>+G14+N14</f>
        <v>0</v>
      </c>
      <c r="R14" s="78"/>
      <c r="S14" s="68"/>
      <c r="T14" s="70"/>
      <c r="U14" s="31" t="e">
        <f>ROUND(((G14+P14+R14)/F14*S14)+T14,0)</f>
        <v>#DIV/0!</v>
      </c>
      <c r="V14" s="72">
        <v>0</v>
      </c>
      <c r="W14" s="72">
        <v>0</v>
      </c>
      <c r="X14" s="69" t="e">
        <f>+U14-V14-W14</f>
        <v>#DIV/0!</v>
      </c>
      <c r="Y14" s="31">
        <v>0</v>
      </c>
      <c r="Z14" s="71">
        <v>0</v>
      </c>
      <c r="AA14" s="69">
        <f>4400000*Z14</f>
        <v>0</v>
      </c>
      <c r="AB14" s="29">
        <f>ROUND(Q14*10.5%,0)</f>
        <v>0</v>
      </c>
      <c r="AC14" s="32" t="e">
        <f>+IF(X14-Y14-AA14-AB14&gt;0,X14-Y14-AA14-AB14,0)</f>
        <v>#DIV/0!</v>
      </c>
      <c r="AD14" s="73" t="e">
        <f>ROUND(IF(AC14&gt;80000000,AC14*35%-9850000,IF(AC14&gt;52000000,AC14*30%-5850000,IF(AC14&gt;32000000,AC14*25%-3250000,IF(AC14&gt;18000000,AC14*20%-1650000,IF(AC14&gt;10000000,AC14*15%-750000,IF(AC14&gt;5000000,AC14*10%-250000,IF(AC14&gt;0,AC14*5%,0))))))),0)</f>
        <v>#DIV/0!</v>
      </c>
      <c r="AE14" s="33">
        <f>ROUND(Q14*1%,0)</f>
        <v>0</v>
      </c>
      <c r="AF14" s="73"/>
      <c r="AG14" s="69" t="e">
        <f>ROUND(U14-AB14-AD14-AE14 - AF14,0)</f>
        <v>#DIV/0!</v>
      </c>
      <c r="AH14" s="69" t="e">
        <f>AG14</f>
        <v>#DIV/0!</v>
      </c>
      <c r="AI14" s="74" t="e">
        <f>IF(AND(AG14&gt;AH14,AH14&gt;0),AG14-AH14,0)</f>
        <v>#DIV/0!</v>
      </c>
      <c r="AJ14" s="69"/>
      <c r="AK14" s="74" t="e">
        <f t="shared" si="2"/>
        <v>#DIV/0!</v>
      </c>
      <c r="AL14" s="75"/>
    </row>
    <row r="15" spans="1:38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S15" s="78"/>
      <c r="T15" s="79"/>
      <c r="U15" s="78"/>
      <c r="V15" s="78"/>
      <c r="W15" s="78"/>
      <c r="X15" s="80"/>
      <c r="Y15" s="81"/>
      <c r="Z15" s="82"/>
      <c r="AA15" s="81"/>
      <c r="AB15" s="81"/>
      <c r="AC15" s="83"/>
      <c r="AD15" s="81"/>
      <c r="AE15" s="81"/>
      <c r="AF15" s="81"/>
      <c r="AG15" s="84"/>
      <c r="AH15" s="84"/>
      <c r="AI15" s="84"/>
      <c r="AL15" s="28"/>
    </row>
    <row r="16" spans="1:38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K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:Q16" si="4">SUMIF($E12:$E15,"",P12:P15)</f>
        <v>0</v>
      </c>
      <c r="Q16" s="39">
        <f t="shared" si="4"/>
        <v>0</v>
      </c>
      <c r="R16" s="39">
        <f ca="1">SUMIF($E12:$E15,"",R12:R14)</f>
        <v>0</v>
      </c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 t="e">
        <f t="shared" si="3"/>
        <v>#DIV/0!</v>
      </c>
      <c r="Y16" s="39">
        <f t="shared" si="3"/>
        <v>0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 t="e">
        <f>SUMIF($E12:$E15,"",AC12:AC15)</f>
        <v>#DIV/0!</v>
      </c>
      <c r="AD16" s="39" t="e">
        <f t="shared" si="3"/>
        <v>#DIV/0!</v>
      </c>
      <c r="AE16" s="39">
        <f t="shared" si="3"/>
        <v>0</v>
      </c>
      <c r="AF16" s="39">
        <f t="shared" si="3"/>
        <v>0</v>
      </c>
      <c r="AG16" s="39" t="e">
        <f t="shared" si="3"/>
        <v>#DIV/0!</v>
      </c>
      <c r="AH16" s="39" t="e">
        <f t="shared" si="3"/>
        <v>#DIV/0!</v>
      </c>
      <c r="AI16" s="39" t="e">
        <f t="shared" si="3"/>
        <v>#DIV/0!</v>
      </c>
      <c r="AJ16" s="39">
        <f t="shared" si="3"/>
        <v>0</v>
      </c>
      <c r="AK16" s="39" t="e">
        <f t="shared" si="3"/>
        <v>#DIV/0!</v>
      </c>
      <c r="AL16" s="88"/>
    </row>
    <row r="17" spans="1:38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spans="1:38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spans="1:38" s="45" customFormat="1" ht="16.5" customHeight="1" x14ac:dyDescent="0.25">
      <c r="C19" s="46"/>
      <c r="F19" s="118" t="s">
        <v>50</v>
      </c>
      <c r="G19" s="118"/>
      <c r="H19" s="47"/>
      <c r="I19" s="47"/>
      <c r="K19" s="48"/>
      <c r="T19" s="47"/>
      <c r="V19" s="119" t="s">
        <v>34</v>
      </c>
      <c r="W19" s="119"/>
      <c r="X19" s="119"/>
      <c r="Z19" s="49"/>
      <c r="AA19" s="50"/>
      <c r="AD19" s="51"/>
      <c r="AE19" s="51"/>
      <c r="AF19" s="51"/>
      <c r="AG19" s="120" t="s">
        <v>35</v>
      </c>
      <c r="AH19" s="120"/>
      <c r="AI19" s="120"/>
      <c r="AJ19" s="120"/>
      <c r="AL19" s="52"/>
    </row>
    <row r="20" spans="1:38" ht="15" customHeight="1" x14ac:dyDescent="0.25">
      <c r="F20" s="105" t="s">
        <v>36</v>
      </c>
      <c r="G20" s="105"/>
      <c r="H20" s="4"/>
      <c r="I20" s="4"/>
      <c r="K20" s="54"/>
      <c r="S20" s="44"/>
      <c r="V20" s="105" t="s">
        <v>36</v>
      </c>
      <c r="W20" s="105"/>
      <c r="X20" s="105"/>
      <c r="AB20" s="44"/>
      <c r="AD20" s="42"/>
      <c r="AE20" s="42"/>
      <c r="AF20" s="42"/>
      <c r="AG20" s="105" t="s">
        <v>36</v>
      </c>
      <c r="AH20" s="105"/>
      <c r="AI20" s="105"/>
      <c r="AJ20" s="105"/>
    </row>
    <row r="21" spans="1:38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5"/>
      <c r="AA21" s="53"/>
      <c r="AB21" s="53"/>
      <c r="AC21" s="53"/>
      <c r="AD21" s="56"/>
      <c r="AE21" s="56"/>
      <c r="AF21" s="56"/>
      <c r="AG21" s="53"/>
      <c r="AH21" s="53"/>
      <c r="AI21" s="53"/>
      <c r="AJ21" s="53"/>
      <c r="AK21" s="53"/>
      <c r="AL21" s="57"/>
    </row>
    <row r="22" spans="1:38" ht="15" customHeight="1" x14ac:dyDescent="0.25">
      <c r="F22" s="53"/>
      <c r="G22" s="53"/>
      <c r="H22" s="4"/>
      <c r="I22" s="4"/>
      <c r="K22" s="54"/>
      <c r="Q22" s="53"/>
      <c r="S22" s="44"/>
      <c r="V22" s="53"/>
      <c r="W22" s="53"/>
      <c r="X22" s="53"/>
      <c r="Y22" s="58"/>
      <c r="AC22" s="44"/>
      <c r="AD22" s="42"/>
      <c r="AE22" s="42"/>
      <c r="AF22" s="42"/>
      <c r="AG22" s="53"/>
      <c r="AH22" s="53"/>
      <c r="AI22" s="53"/>
      <c r="AJ22" s="53"/>
    </row>
    <row r="23" spans="1:38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16"/>
      <c r="U23" s="42"/>
      <c r="V23" s="42"/>
      <c r="W23" s="42"/>
      <c r="X23" s="44"/>
      <c r="AB23" s="44"/>
      <c r="AC23" s="44"/>
      <c r="AD23" s="44"/>
      <c r="AE23" s="44"/>
      <c r="AF23" s="44"/>
      <c r="AG23" s="4"/>
      <c r="AH23" s="4"/>
      <c r="AI23" s="4"/>
    </row>
    <row r="24" spans="1:38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16"/>
      <c r="U24" s="42"/>
      <c r="V24" s="42"/>
      <c r="W24" s="42"/>
      <c r="X24" s="59"/>
      <c r="AG24" s="4"/>
      <c r="AH24" s="4"/>
      <c r="AI24" s="4"/>
    </row>
    <row r="25" spans="1:38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/>
      <c r="S25" s="42"/>
      <c r="T25" s="16"/>
      <c r="U25" s="42"/>
      <c r="V25" s="42"/>
      <c r="W25" s="42"/>
      <c r="X25" s="42"/>
      <c r="Y25" s="42"/>
      <c r="Z25" s="60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8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X26" s="59"/>
    </row>
    <row r="27" spans="1:38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X27" s="59"/>
    </row>
    <row r="28" spans="1:38" x14ac:dyDescent="0.25">
      <c r="X28" s="59"/>
    </row>
    <row r="30" spans="1:38" x14ac:dyDescent="0.25">
      <c r="U30" s="44"/>
    </row>
  </sheetData>
  <autoFilter ref="A11:AL14" xr:uid="{00000000-0009-0000-0000-000000000000}"/>
  <mergeCells count="36">
    <mergeCell ref="A12:C12"/>
    <mergeCell ref="AF9:AF10"/>
    <mergeCell ref="AL9:AL10"/>
    <mergeCell ref="F19:G19"/>
    <mergeCell ref="V19:X19"/>
    <mergeCell ref="AG19:AJ19"/>
    <mergeCell ref="AK9:AK10"/>
    <mergeCell ref="R9:R10"/>
    <mergeCell ref="S9:S10"/>
    <mergeCell ref="T9:T10"/>
    <mergeCell ref="Q9:Q10"/>
    <mergeCell ref="F20:G20"/>
    <mergeCell ref="V20:X20"/>
    <mergeCell ref="AG20:AJ20"/>
    <mergeCell ref="AE9:AE10"/>
    <mergeCell ref="AG9:AG10"/>
    <mergeCell ref="AH9:AH10"/>
    <mergeCell ref="AI9:AI10"/>
    <mergeCell ref="AJ9:AJ10"/>
    <mergeCell ref="U9:U10"/>
    <mergeCell ref="V9:W9"/>
    <mergeCell ref="X9:X10"/>
    <mergeCell ref="Y9:AB9"/>
    <mergeCell ref="AC9:AC10"/>
    <mergeCell ref="AD9:AD10"/>
    <mergeCell ref="H9:P9"/>
    <mergeCell ref="P5:W5"/>
    <mergeCell ref="P6:W6"/>
    <mergeCell ref="H7:I7"/>
    <mergeCell ref="A9:A10"/>
    <mergeCell ref="B9:B10"/>
    <mergeCell ref="C9:C10"/>
    <mergeCell ref="D9:D10"/>
    <mergeCell ref="E9:E10"/>
    <mergeCell ref="F9:F10"/>
    <mergeCell ref="G9:G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20" max="33" man="1"/>
  </rowBreaks>
  <colBreaks count="1" manualBreakCount="1">
    <brk id="35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L30"/>
  <sheetViews>
    <sheetView zoomScale="80" zoomScaleNormal="80" zoomScaleSheetLayoutView="100" workbookViewId="0">
      <pane xSplit="3" ySplit="11" topLeftCell="S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7.42578125" style="3" customWidth="1"/>
    <col min="9" max="9" width="15.42578125" style="3" customWidth="1"/>
    <col min="10" max="10" width="18.140625" style="3" customWidth="1"/>
    <col min="11" max="11" width="14.7109375" style="3" customWidth="1"/>
    <col min="12" max="12" width="16.5703125" style="3" customWidth="1"/>
    <col min="13" max="13" width="14.140625" style="3" customWidth="1"/>
    <col min="14" max="15" width="16.42578125" style="3" customWidth="1"/>
    <col min="16" max="16" width="15" style="3" customWidth="1"/>
    <col min="17" max="17" width="13" style="3" bestFit="1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11.7109375" style="3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8554687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52</v>
      </c>
      <c r="B1" s="1"/>
    </row>
    <row r="2" spans="1:38" x14ac:dyDescent="0.25">
      <c r="A2" s="1" t="s">
        <v>1</v>
      </c>
      <c r="B2" s="1"/>
    </row>
    <row r="3" spans="1:38" x14ac:dyDescent="0.25">
      <c r="A3" s="1" t="s">
        <v>2</v>
      </c>
      <c r="B3" s="1"/>
      <c r="AB3" s="7" t="s">
        <v>3</v>
      </c>
    </row>
    <row r="4" spans="1:38" x14ac:dyDescent="0.25">
      <c r="A4" s="1" t="s">
        <v>4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3" t="s">
        <v>5</v>
      </c>
      <c r="Q5" s="93"/>
      <c r="R5" s="93"/>
      <c r="S5" s="93"/>
      <c r="T5" s="93"/>
      <c r="U5" s="93"/>
      <c r="V5" s="93"/>
      <c r="W5" s="93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4" t="s">
        <v>6</v>
      </c>
      <c r="Q6" s="94"/>
      <c r="R6" s="94"/>
      <c r="S6" s="94"/>
      <c r="T6" s="94"/>
      <c r="U6" s="94"/>
      <c r="V6" s="94"/>
      <c r="W6" s="94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95"/>
      <c r="I7" s="95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7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96" t="s">
        <v>0</v>
      </c>
      <c r="B9" s="97" t="s">
        <v>37</v>
      </c>
      <c r="C9" s="99" t="s">
        <v>8</v>
      </c>
      <c r="D9" s="101" t="s">
        <v>9</v>
      </c>
      <c r="E9" s="101" t="s">
        <v>48</v>
      </c>
      <c r="F9" s="101" t="s">
        <v>10</v>
      </c>
      <c r="G9" s="104" t="s">
        <v>11</v>
      </c>
      <c r="H9" s="96" t="s">
        <v>12</v>
      </c>
      <c r="I9" s="96"/>
      <c r="J9" s="96"/>
      <c r="K9" s="96"/>
      <c r="L9" s="96"/>
      <c r="M9" s="96"/>
      <c r="N9" s="96"/>
      <c r="O9" s="96"/>
      <c r="P9" s="96"/>
      <c r="Q9" s="104" t="s">
        <v>51</v>
      </c>
      <c r="R9" s="101" t="s">
        <v>14</v>
      </c>
      <c r="S9" s="101" t="s">
        <v>15</v>
      </c>
      <c r="T9" s="123" t="s">
        <v>39</v>
      </c>
      <c r="U9" s="111" t="s">
        <v>16</v>
      </c>
      <c r="V9" s="112" t="s">
        <v>17</v>
      </c>
      <c r="W9" s="113"/>
      <c r="X9" s="101" t="s">
        <v>18</v>
      </c>
      <c r="Y9" s="96" t="s">
        <v>19</v>
      </c>
      <c r="Z9" s="96"/>
      <c r="AA9" s="96"/>
      <c r="AB9" s="96"/>
      <c r="AC9" s="101" t="s">
        <v>20</v>
      </c>
      <c r="AD9" s="106" t="s">
        <v>21</v>
      </c>
      <c r="AE9" s="106" t="s">
        <v>22</v>
      </c>
      <c r="AF9" s="106" t="s">
        <v>38</v>
      </c>
      <c r="AG9" s="97" t="s">
        <v>23</v>
      </c>
      <c r="AH9" s="108" t="s">
        <v>24</v>
      </c>
      <c r="AI9" s="101" t="s">
        <v>25</v>
      </c>
      <c r="AJ9" s="110" t="s">
        <v>26</v>
      </c>
      <c r="AK9" s="121" t="s">
        <v>27</v>
      </c>
      <c r="AL9" s="117" t="s">
        <v>28</v>
      </c>
    </row>
    <row r="10" spans="1:38" ht="50.25" customHeight="1" x14ac:dyDescent="0.25">
      <c r="A10" s="97"/>
      <c r="B10" s="98"/>
      <c r="C10" s="100"/>
      <c r="D10" s="102"/>
      <c r="E10" s="102"/>
      <c r="F10" s="103"/>
      <c r="G10" s="101"/>
      <c r="H10" s="21" t="s">
        <v>46</v>
      </c>
      <c r="I10" s="20" t="s">
        <v>45</v>
      </c>
      <c r="J10" s="20" t="s">
        <v>40</v>
      </c>
      <c r="K10" s="20" t="s">
        <v>44</v>
      </c>
      <c r="L10" s="21" t="s">
        <v>43</v>
      </c>
      <c r="M10" s="21" t="s">
        <v>42</v>
      </c>
      <c r="N10" s="21" t="s">
        <v>41</v>
      </c>
      <c r="O10" s="21" t="s">
        <v>47</v>
      </c>
      <c r="P10" s="21" t="s">
        <v>13</v>
      </c>
      <c r="Q10" s="101"/>
      <c r="R10" s="102"/>
      <c r="S10" s="103"/>
      <c r="T10" s="124"/>
      <c r="U10" s="111"/>
      <c r="V10" s="21" t="s">
        <v>29</v>
      </c>
      <c r="W10" s="21" t="s">
        <v>30</v>
      </c>
      <c r="X10" s="103"/>
      <c r="Y10" s="23" t="s">
        <v>31</v>
      </c>
      <c r="Z10" s="22" t="s">
        <v>32</v>
      </c>
      <c r="AA10" s="22" t="s">
        <v>33</v>
      </c>
      <c r="AB10" s="91" t="s">
        <v>49</v>
      </c>
      <c r="AC10" s="103"/>
      <c r="AD10" s="114"/>
      <c r="AE10" s="107"/>
      <c r="AF10" s="114"/>
      <c r="AG10" s="103"/>
      <c r="AH10" s="109"/>
      <c r="AI10" s="102"/>
      <c r="AJ10" s="110"/>
      <c r="AK10" s="122"/>
      <c r="AL10" s="117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8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x14ac:dyDescent="0.25">
      <c r="A12" s="115" t="s">
        <v>47</v>
      </c>
      <c r="B12" s="116"/>
      <c r="C12" s="116"/>
      <c r="D12" s="36"/>
      <c r="E12" s="36"/>
      <c r="F12" s="37"/>
      <c r="G12" s="38">
        <f>SUMIF($E13:$E14,$A12,G13:G14)</f>
        <v>0</v>
      </c>
      <c r="H12" s="38">
        <f t="shared" ref="H12:AK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t="shared" ref="Q12" si="1">SUMIF($E13:$E14,$A12,Q13:Q14)</f>
        <v>0</v>
      </c>
      <c r="R12" s="38">
        <f>SUMIF($E13:$E14,$A12,R13:R14)</f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>SUMIF($E13:$E14,$A12,AC13:AC14)</f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5"/>
    </row>
    <row r="13" spans="1:38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2">
        <f>SUM(H13:O13)</f>
        <v>0</v>
      </c>
      <c r="Q13" s="29">
        <f>+G13+N13</f>
        <v>0</v>
      </c>
      <c r="R13" s="29"/>
      <c r="S13" s="28"/>
      <c r="T13" s="30"/>
      <c r="U13" s="31" t="e">
        <f>ROUND(((G13+P13+R13)/F13*S13)+T13,0)</f>
        <v>#DIV/0!</v>
      </c>
      <c r="V13" s="62">
        <v>0</v>
      </c>
      <c r="W13" s="62">
        <v>0</v>
      </c>
      <c r="X13" s="90" t="e">
        <f>+U13-V13-W13</f>
        <v>#DIV/0!</v>
      </c>
      <c r="Y13" s="31">
        <v>0</v>
      </c>
      <c r="Z13" s="31">
        <v>0</v>
      </c>
      <c r="AA13" s="29">
        <f>4400000*Z13</f>
        <v>0</v>
      </c>
      <c r="AB13" s="29">
        <f>ROUND(Q13*10.5%,0)</f>
        <v>0</v>
      </c>
      <c r="AC13" s="32" t="e">
        <f>+IF(X13-Y13-AA13-AB13&gt;0,X13-Y13-AA13-AB13,0)</f>
        <v>#DIV/0!</v>
      </c>
      <c r="AD13" s="33" t="e">
        <f>ROUND(IF(AC13&gt;80000000,AC13*35%-9850000,IF(AC13&gt;52000000,AC13*30%-5850000,IF(AC13&gt;32000000,AC13*25%-3250000,IF(AC13&gt;18000000,AC13*20%-1650000,IF(AC13&gt;10000000,AC13*15%-750000,IF(AC13&gt;5000000,AC13*10%-250000,IF(AC13&gt;0,AC13*5%,0))))))),0)</f>
        <v>#DIV/0!</v>
      </c>
      <c r="AE13" s="33">
        <f>ROUND(Q13*1%,0)</f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ref="AK13:AK14" si="2">+IF(AD13&gt;0,1,0)</f>
        <v>#DIV/0!</v>
      </c>
      <c r="AL13" s="61"/>
    </row>
    <row r="14" spans="1:38" s="6" customFormat="1" ht="15.75" x14ac:dyDescent="0.2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2">
        <f>SUM(H14:O14)</f>
        <v>0</v>
      </c>
      <c r="Q14" s="29">
        <f>+G14+N14</f>
        <v>0</v>
      </c>
      <c r="R14" s="78"/>
      <c r="S14" s="68"/>
      <c r="T14" s="70"/>
      <c r="U14" s="31" t="e">
        <f>ROUND(((G14+P14+R14)/F14*S14)+T14,0)</f>
        <v>#DIV/0!</v>
      </c>
      <c r="V14" s="72">
        <v>0</v>
      </c>
      <c r="W14" s="72">
        <v>0</v>
      </c>
      <c r="X14" s="69" t="e">
        <f>+U14-V14-W14</f>
        <v>#DIV/0!</v>
      </c>
      <c r="Y14" s="31">
        <v>0</v>
      </c>
      <c r="Z14" s="71">
        <v>0</v>
      </c>
      <c r="AA14" s="69">
        <f>4400000*Z14</f>
        <v>0</v>
      </c>
      <c r="AB14" s="29">
        <f>ROUND(Q14*10.5%,0)</f>
        <v>0</v>
      </c>
      <c r="AC14" s="32" t="e">
        <f>+IF(X14-Y14-AA14-AB14&gt;0,X14-Y14-AA14-AB14,0)</f>
        <v>#DIV/0!</v>
      </c>
      <c r="AD14" s="73" t="e">
        <f>ROUND(IF(AC14&gt;80000000,AC14*35%-9850000,IF(AC14&gt;52000000,AC14*30%-5850000,IF(AC14&gt;32000000,AC14*25%-3250000,IF(AC14&gt;18000000,AC14*20%-1650000,IF(AC14&gt;10000000,AC14*15%-750000,IF(AC14&gt;5000000,AC14*10%-250000,IF(AC14&gt;0,AC14*5%,0))))))),0)</f>
        <v>#DIV/0!</v>
      </c>
      <c r="AE14" s="33">
        <f>ROUND(Q14*1%,0)</f>
        <v>0</v>
      </c>
      <c r="AF14" s="73"/>
      <c r="AG14" s="69" t="e">
        <f>ROUND(U14-AB14-AD14-AE14 - AF14,0)</f>
        <v>#DIV/0!</v>
      </c>
      <c r="AH14" s="69" t="e">
        <f>AG14</f>
        <v>#DIV/0!</v>
      </c>
      <c r="AI14" s="74" t="e">
        <f>IF(AND(AG14&gt;AH14,AH14&gt;0),AG14-AH14,0)</f>
        <v>#DIV/0!</v>
      </c>
      <c r="AJ14" s="69"/>
      <c r="AK14" s="74" t="e">
        <f t="shared" si="2"/>
        <v>#DIV/0!</v>
      </c>
      <c r="AL14" s="75"/>
    </row>
    <row r="15" spans="1:38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S15" s="78"/>
      <c r="T15" s="79"/>
      <c r="U15" s="78"/>
      <c r="V15" s="78"/>
      <c r="W15" s="78"/>
      <c r="X15" s="80"/>
      <c r="Y15" s="81"/>
      <c r="Z15" s="82"/>
      <c r="AA15" s="81"/>
      <c r="AB15" s="81"/>
      <c r="AC15" s="83"/>
      <c r="AD15" s="81"/>
      <c r="AE15" s="81"/>
      <c r="AF15" s="81"/>
      <c r="AG15" s="84"/>
      <c r="AH15" s="84"/>
      <c r="AI15" s="84"/>
      <c r="AL15" s="28"/>
    </row>
    <row r="16" spans="1:38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K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:Q16" si="4">SUMIF($E12:$E15,"",P12:P15)</f>
        <v>0</v>
      </c>
      <c r="Q16" s="39">
        <f t="shared" si="4"/>
        <v>0</v>
      </c>
      <c r="R16" s="39">
        <f ca="1">SUMIF($E12:$E15,"",R12:R14)</f>
        <v>0</v>
      </c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 t="e">
        <f t="shared" si="3"/>
        <v>#DIV/0!</v>
      </c>
      <c r="Y16" s="39">
        <f t="shared" si="3"/>
        <v>0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 t="e">
        <f>SUMIF($E12:$E15,"",AC12:AC15)</f>
        <v>#DIV/0!</v>
      </c>
      <c r="AD16" s="39" t="e">
        <f t="shared" si="3"/>
        <v>#DIV/0!</v>
      </c>
      <c r="AE16" s="39">
        <f t="shared" si="3"/>
        <v>0</v>
      </c>
      <c r="AF16" s="39">
        <f t="shared" si="3"/>
        <v>0</v>
      </c>
      <c r="AG16" s="39" t="e">
        <f t="shared" si="3"/>
        <v>#DIV/0!</v>
      </c>
      <c r="AH16" s="39" t="e">
        <f t="shared" si="3"/>
        <v>#DIV/0!</v>
      </c>
      <c r="AI16" s="39" t="e">
        <f t="shared" si="3"/>
        <v>#DIV/0!</v>
      </c>
      <c r="AJ16" s="39">
        <f t="shared" si="3"/>
        <v>0</v>
      </c>
      <c r="AK16" s="39" t="e">
        <f t="shared" si="3"/>
        <v>#DIV/0!</v>
      </c>
      <c r="AL16" s="88"/>
    </row>
    <row r="17" spans="1:38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spans="1:38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spans="1:38" s="45" customFormat="1" ht="16.5" customHeight="1" x14ac:dyDescent="0.25">
      <c r="C19" s="46"/>
      <c r="F19" s="118" t="s">
        <v>50</v>
      </c>
      <c r="G19" s="118"/>
      <c r="H19" s="47"/>
      <c r="I19" s="47"/>
      <c r="K19" s="48"/>
      <c r="T19" s="47"/>
      <c r="V19" s="119" t="s">
        <v>34</v>
      </c>
      <c r="W19" s="119"/>
      <c r="X19" s="119"/>
      <c r="Z19" s="49"/>
      <c r="AA19" s="50"/>
      <c r="AD19" s="51"/>
      <c r="AE19" s="51"/>
      <c r="AF19" s="51"/>
      <c r="AG19" s="120" t="s">
        <v>35</v>
      </c>
      <c r="AH19" s="120"/>
      <c r="AI19" s="120"/>
      <c r="AJ19" s="120"/>
      <c r="AL19" s="52"/>
    </row>
    <row r="20" spans="1:38" ht="15" customHeight="1" x14ac:dyDescent="0.25">
      <c r="F20" s="105" t="s">
        <v>36</v>
      </c>
      <c r="G20" s="105"/>
      <c r="H20" s="4"/>
      <c r="I20" s="4"/>
      <c r="K20" s="54"/>
      <c r="S20" s="44"/>
      <c r="V20" s="105" t="s">
        <v>36</v>
      </c>
      <c r="W20" s="105"/>
      <c r="X20" s="105"/>
      <c r="AB20" s="44"/>
      <c r="AD20" s="42"/>
      <c r="AE20" s="42"/>
      <c r="AF20" s="42"/>
      <c r="AG20" s="105" t="s">
        <v>36</v>
      </c>
      <c r="AH20" s="105"/>
      <c r="AI20" s="105"/>
      <c r="AJ20" s="105"/>
    </row>
    <row r="21" spans="1:38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5"/>
      <c r="AA21" s="53"/>
      <c r="AB21" s="53"/>
      <c r="AC21" s="53"/>
      <c r="AD21" s="56"/>
      <c r="AE21" s="56"/>
      <c r="AF21" s="56"/>
      <c r="AG21" s="53"/>
      <c r="AH21" s="53"/>
      <c r="AI21" s="53"/>
      <c r="AJ21" s="53"/>
      <c r="AK21" s="53"/>
      <c r="AL21" s="57"/>
    </row>
    <row r="22" spans="1:38" ht="15" customHeight="1" x14ac:dyDescent="0.25">
      <c r="F22" s="53"/>
      <c r="G22" s="53"/>
      <c r="H22" s="4"/>
      <c r="I22" s="4"/>
      <c r="K22" s="54"/>
      <c r="Q22" s="53"/>
      <c r="S22" s="44"/>
      <c r="V22" s="53"/>
      <c r="W22" s="53"/>
      <c r="X22" s="53"/>
      <c r="Y22" s="58"/>
      <c r="AC22" s="44"/>
      <c r="AD22" s="42"/>
      <c r="AE22" s="42"/>
      <c r="AF22" s="42"/>
      <c r="AG22" s="53"/>
      <c r="AH22" s="53"/>
      <c r="AI22" s="53"/>
      <c r="AJ22" s="53"/>
    </row>
    <row r="23" spans="1:38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16"/>
      <c r="U23" s="42"/>
      <c r="V23" s="42"/>
      <c r="W23" s="42"/>
      <c r="X23" s="44"/>
      <c r="AB23" s="44"/>
      <c r="AC23" s="44"/>
      <c r="AD23" s="44"/>
      <c r="AE23" s="44"/>
      <c r="AF23" s="44"/>
      <c r="AG23" s="4"/>
      <c r="AH23" s="4"/>
      <c r="AI23" s="4"/>
    </row>
    <row r="24" spans="1:38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16"/>
      <c r="U24" s="42"/>
      <c r="V24" s="42"/>
      <c r="W24" s="42"/>
      <c r="X24" s="59"/>
      <c r="AG24" s="4"/>
      <c r="AH24" s="4"/>
      <c r="AI24" s="4"/>
    </row>
    <row r="25" spans="1:38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/>
      <c r="S25" s="42"/>
      <c r="T25" s="16"/>
      <c r="U25" s="42"/>
      <c r="V25" s="42"/>
      <c r="W25" s="42"/>
      <c r="X25" s="42"/>
      <c r="Y25" s="42"/>
      <c r="Z25" s="60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8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X26" s="59"/>
    </row>
    <row r="27" spans="1:38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X27" s="59"/>
    </row>
    <row r="28" spans="1:38" x14ac:dyDescent="0.25">
      <c r="X28" s="59"/>
    </row>
    <row r="30" spans="1:38" x14ac:dyDescent="0.25">
      <c r="U30" s="44"/>
    </row>
  </sheetData>
  <autoFilter ref="A11:AJ14" xr:uid="{00000000-0009-0000-0000-000000000000}"/>
  <mergeCells count="36">
    <mergeCell ref="A12:C12"/>
    <mergeCell ref="V19:X19"/>
    <mergeCell ref="AG19:AJ19"/>
    <mergeCell ref="V20:X20"/>
    <mergeCell ref="AG20:AJ20"/>
    <mergeCell ref="F19:G19"/>
    <mergeCell ref="F20:G20"/>
    <mergeCell ref="AL9:AL10"/>
    <mergeCell ref="AK9:AK10"/>
    <mergeCell ref="AI9:AI10"/>
    <mergeCell ref="AJ9:AJ10"/>
    <mergeCell ref="AC9:AC10"/>
    <mergeCell ref="AF9:AF10"/>
    <mergeCell ref="AG9:AG10"/>
    <mergeCell ref="AH9:AH10"/>
    <mergeCell ref="P5:W5"/>
    <mergeCell ref="P6:W6"/>
    <mergeCell ref="U9:U10"/>
    <mergeCell ref="V9:W9"/>
    <mergeCell ref="Q9:Q10"/>
    <mergeCell ref="R9:R10"/>
    <mergeCell ref="S9:S10"/>
    <mergeCell ref="H7:I7"/>
    <mergeCell ref="H9:P9"/>
    <mergeCell ref="B9:B10"/>
    <mergeCell ref="AD9:AD10"/>
    <mergeCell ref="AE9:AE10"/>
    <mergeCell ref="T9:T10"/>
    <mergeCell ref="G9:G10"/>
    <mergeCell ref="X9:X10"/>
    <mergeCell ref="Y9:AB9"/>
    <mergeCell ref="A9:A10"/>
    <mergeCell ref="C9:C10"/>
    <mergeCell ref="D9:D10"/>
    <mergeCell ref="E9:E10"/>
    <mergeCell ref="F9:F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L30"/>
  <sheetViews>
    <sheetView zoomScale="80" zoomScaleNormal="80" workbookViewId="0">
      <pane xSplit="3" ySplit="11" topLeftCell="K12" activePane="bottomRight" state="frozen"/>
      <selection pane="topRight" activeCell="D1" sqref="D1"/>
      <selection pane="bottomLeft" activeCell="A12" sqref="A12"/>
      <selection pane="bottomRight" activeCell="L30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7.42578125" style="3" customWidth="1"/>
    <col min="9" max="9" width="15.42578125" style="3" customWidth="1"/>
    <col min="10" max="10" width="18.140625" style="3" customWidth="1"/>
    <col min="11" max="11" width="14.7109375" style="3" customWidth="1"/>
    <col min="12" max="12" width="16.5703125" style="3" customWidth="1"/>
    <col min="13" max="13" width="14.140625" style="3" customWidth="1"/>
    <col min="14" max="15" width="16.42578125" style="3" customWidth="1"/>
    <col min="16" max="16" width="15" style="3" customWidth="1"/>
    <col min="17" max="17" width="13" style="3" bestFit="1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11.7109375" style="3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8554687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52</v>
      </c>
      <c r="B1" s="1"/>
    </row>
    <row r="2" spans="1:38" x14ac:dyDescent="0.25">
      <c r="A2" s="1" t="s">
        <v>1</v>
      </c>
      <c r="B2" s="1"/>
    </row>
    <row r="3" spans="1:38" x14ac:dyDescent="0.25">
      <c r="A3" s="1" t="s">
        <v>2</v>
      </c>
      <c r="B3" s="1"/>
      <c r="AB3" s="7" t="s">
        <v>3</v>
      </c>
    </row>
    <row r="4" spans="1:38" x14ac:dyDescent="0.25">
      <c r="A4" s="1" t="s">
        <v>4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3" t="s">
        <v>5</v>
      </c>
      <c r="Q5" s="93"/>
      <c r="R5" s="93"/>
      <c r="S5" s="93"/>
      <c r="T5" s="93"/>
      <c r="U5" s="93"/>
      <c r="V5" s="93"/>
      <c r="W5" s="93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4" t="s">
        <v>6</v>
      </c>
      <c r="Q6" s="94"/>
      <c r="R6" s="94"/>
      <c r="S6" s="94"/>
      <c r="T6" s="94"/>
      <c r="U6" s="94"/>
      <c r="V6" s="94"/>
      <c r="W6" s="94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95"/>
      <c r="I7" s="95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7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96" t="s">
        <v>0</v>
      </c>
      <c r="B9" s="97" t="s">
        <v>37</v>
      </c>
      <c r="C9" s="99" t="s">
        <v>8</v>
      </c>
      <c r="D9" s="101" t="s">
        <v>9</v>
      </c>
      <c r="E9" s="101" t="s">
        <v>48</v>
      </c>
      <c r="F9" s="101" t="s">
        <v>10</v>
      </c>
      <c r="G9" s="104" t="s">
        <v>11</v>
      </c>
      <c r="H9" s="96" t="s">
        <v>12</v>
      </c>
      <c r="I9" s="96"/>
      <c r="J9" s="96"/>
      <c r="K9" s="96"/>
      <c r="L9" s="96"/>
      <c r="M9" s="96"/>
      <c r="N9" s="96"/>
      <c r="O9" s="96"/>
      <c r="P9" s="96"/>
      <c r="Q9" s="104" t="s">
        <v>51</v>
      </c>
      <c r="R9" s="101" t="s">
        <v>14</v>
      </c>
      <c r="S9" s="101" t="s">
        <v>15</v>
      </c>
      <c r="T9" s="123" t="s">
        <v>39</v>
      </c>
      <c r="U9" s="111" t="s">
        <v>16</v>
      </c>
      <c r="V9" s="112" t="s">
        <v>17</v>
      </c>
      <c r="W9" s="113"/>
      <c r="X9" s="101" t="s">
        <v>18</v>
      </c>
      <c r="Y9" s="96" t="s">
        <v>19</v>
      </c>
      <c r="Z9" s="96"/>
      <c r="AA9" s="96"/>
      <c r="AB9" s="96"/>
      <c r="AC9" s="101" t="s">
        <v>20</v>
      </c>
      <c r="AD9" s="106" t="s">
        <v>21</v>
      </c>
      <c r="AE9" s="106" t="s">
        <v>22</v>
      </c>
      <c r="AF9" s="106" t="s">
        <v>38</v>
      </c>
      <c r="AG9" s="97" t="s">
        <v>23</v>
      </c>
      <c r="AH9" s="108" t="s">
        <v>24</v>
      </c>
      <c r="AI9" s="101" t="s">
        <v>25</v>
      </c>
      <c r="AJ9" s="110" t="s">
        <v>26</v>
      </c>
      <c r="AK9" s="121" t="s">
        <v>27</v>
      </c>
      <c r="AL9" s="117" t="s">
        <v>28</v>
      </c>
    </row>
    <row r="10" spans="1:38" ht="50.25" customHeight="1" x14ac:dyDescent="0.25">
      <c r="A10" s="97"/>
      <c r="B10" s="98"/>
      <c r="C10" s="100"/>
      <c r="D10" s="102"/>
      <c r="E10" s="102"/>
      <c r="F10" s="103"/>
      <c r="G10" s="101"/>
      <c r="H10" s="21" t="s">
        <v>46</v>
      </c>
      <c r="I10" s="20" t="s">
        <v>45</v>
      </c>
      <c r="J10" s="20" t="s">
        <v>40</v>
      </c>
      <c r="K10" s="20" t="s">
        <v>44</v>
      </c>
      <c r="L10" s="21" t="s">
        <v>43</v>
      </c>
      <c r="M10" s="21" t="s">
        <v>42</v>
      </c>
      <c r="N10" s="21" t="s">
        <v>41</v>
      </c>
      <c r="O10" s="21" t="s">
        <v>47</v>
      </c>
      <c r="P10" s="21" t="s">
        <v>13</v>
      </c>
      <c r="Q10" s="101"/>
      <c r="R10" s="102"/>
      <c r="S10" s="103"/>
      <c r="T10" s="124"/>
      <c r="U10" s="111"/>
      <c r="V10" s="21" t="s">
        <v>29</v>
      </c>
      <c r="W10" s="21" t="s">
        <v>30</v>
      </c>
      <c r="X10" s="103"/>
      <c r="Y10" s="23" t="s">
        <v>31</v>
      </c>
      <c r="Z10" s="22" t="s">
        <v>32</v>
      </c>
      <c r="AA10" s="22" t="s">
        <v>33</v>
      </c>
      <c r="AB10" s="91" t="s">
        <v>49</v>
      </c>
      <c r="AC10" s="103"/>
      <c r="AD10" s="114"/>
      <c r="AE10" s="107"/>
      <c r="AF10" s="114"/>
      <c r="AG10" s="103"/>
      <c r="AH10" s="109"/>
      <c r="AI10" s="102"/>
      <c r="AJ10" s="110"/>
      <c r="AK10" s="122"/>
      <c r="AL10" s="117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8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x14ac:dyDescent="0.25">
      <c r="A12" s="115" t="s">
        <v>47</v>
      </c>
      <c r="B12" s="116"/>
      <c r="C12" s="116"/>
      <c r="D12" s="36"/>
      <c r="E12" s="36"/>
      <c r="F12" s="37"/>
      <c r="G12" s="38">
        <f>SUMIF($E13:$E14,$A12,G13:G14)</f>
        <v>0</v>
      </c>
      <c r="H12" s="38">
        <f t="shared" ref="H12:AK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t="shared" ref="Q12" si="1">SUMIF($E13:$E14,$A12,Q13:Q14)</f>
        <v>0</v>
      </c>
      <c r="R12" s="38">
        <f>SUMIF($E13:$E14,$A12,R13:R14)</f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>SUMIF($E13:$E14,$A12,AC13:AC14)</f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5"/>
    </row>
    <row r="13" spans="1:38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2">
        <f>SUM(H13:O13)</f>
        <v>0</v>
      </c>
      <c r="Q13" s="29">
        <f>+G13+N13</f>
        <v>0</v>
      </c>
      <c r="R13" s="29"/>
      <c r="S13" s="28"/>
      <c r="T13" s="30"/>
      <c r="U13" s="31" t="e">
        <f>ROUND(((G13+P13+R13)/F13*S13)+T13,0)</f>
        <v>#DIV/0!</v>
      </c>
      <c r="V13" s="62">
        <v>0</v>
      </c>
      <c r="W13" s="62">
        <v>0</v>
      </c>
      <c r="X13" s="90" t="e">
        <f>+U13-V13-W13</f>
        <v>#DIV/0!</v>
      </c>
      <c r="Y13" s="31">
        <v>0</v>
      </c>
      <c r="Z13" s="31">
        <v>0</v>
      </c>
      <c r="AA13" s="29">
        <f>4400000*Z13</f>
        <v>0</v>
      </c>
      <c r="AB13" s="29">
        <f>ROUND(Q13*10.5%,0)</f>
        <v>0</v>
      </c>
      <c r="AC13" s="32" t="e">
        <f>+IF(X13-Y13-AA13-AB13&gt;0,X13-Y13-AA13-AB13,0)</f>
        <v>#DIV/0!</v>
      </c>
      <c r="AD13" s="33" t="e">
        <f>ROUND(IF(AC13&gt;80000000,AC13*35%-9850000,IF(AC13&gt;52000000,AC13*30%-5850000,IF(AC13&gt;32000000,AC13*25%-3250000,IF(AC13&gt;18000000,AC13*20%-1650000,IF(AC13&gt;10000000,AC13*15%-750000,IF(AC13&gt;5000000,AC13*10%-250000,IF(AC13&gt;0,AC13*5%,0))))))),0)</f>
        <v>#DIV/0!</v>
      </c>
      <c r="AE13" s="33">
        <f>ROUND(Q13*1%,0)</f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ref="AK13:AK14" si="2">+IF(AD13&gt;0,1,0)</f>
        <v>#DIV/0!</v>
      </c>
      <c r="AL13" s="61"/>
    </row>
    <row r="14" spans="1:38" s="6" customFormat="1" ht="15.75" x14ac:dyDescent="0.2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2">
        <f>SUM(H14:O14)</f>
        <v>0</v>
      </c>
      <c r="Q14" s="29">
        <f>+G14+N14</f>
        <v>0</v>
      </c>
      <c r="R14" s="78"/>
      <c r="S14" s="68"/>
      <c r="T14" s="70"/>
      <c r="U14" s="31" t="e">
        <f>ROUND(((G14+P14+R14)/F14*S14)+T14,0)</f>
        <v>#DIV/0!</v>
      </c>
      <c r="V14" s="72">
        <v>0</v>
      </c>
      <c r="W14" s="72">
        <v>0</v>
      </c>
      <c r="X14" s="69" t="e">
        <f>+U14-V14-W14</f>
        <v>#DIV/0!</v>
      </c>
      <c r="Y14" s="31">
        <v>0</v>
      </c>
      <c r="Z14" s="71">
        <v>0</v>
      </c>
      <c r="AA14" s="69">
        <f>4400000*Z14</f>
        <v>0</v>
      </c>
      <c r="AB14" s="29">
        <f>ROUND(Q14*10.5%,0)</f>
        <v>0</v>
      </c>
      <c r="AC14" s="32" t="e">
        <f>+IF(X14-Y14-AA14-AB14&gt;0,X14-Y14-AA14-AB14,0)</f>
        <v>#DIV/0!</v>
      </c>
      <c r="AD14" s="73" t="e">
        <f>ROUND(IF(AC14&gt;80000000,AC14*35%-9850000,IF(AC14&gt;52000000,AC14*30%-5850000,IF(AC14&gt;32000000,AC14*25%-3250000,IF(AC14&gt;18000000,AC14*20%-1650000,IF(AC14&gt;10000000,AC14*15%-750000,IF(AC14&gt;5000000,AC14*10%-250000,IF(AC14&gt;0,AC14*5%,0))))))),0)</f>
        <v>#DIV/0!</v>
      </c>
      <c r="AE14" s="33">
        <f>ROUND(Q14*1%,0)</f>
        <v>0</v>
      </c>
      <c r="AF14" s="73"/>
      <c r="AG14" s="69" t="e">
        <f>ROUND(U14-AB14-AD14-AE14 - AF14,0)</f>
        <v>#DIV/0!</v>
      </c>
      <c r="AH14" s="69" t="e">
        <f>AG14</f>
        <v>#DIV/0!</v>
      </c>
      <c r="AI14" s="74" t="e">
        <f>IF(AND(AG14&gt;AH14,AH14&gt;0),AG14-AH14,0)</f>
        <v>#DIV/0!</v>
      </c>
      <c r="AJ14" s="69"/>
      <c r="AK14" s="74" t="e">
        <f t="shared" si="2"/>
        <v>#DIV/0!</v>
      </c>
      <c r="AL14" s="75"/>
    </row>
    <row r="15" spans="1:38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S15" s="78"/>
      <c r="T15" s="79"/>
      <c r="U15" s="78"/>
      <c r="V15" s="78"/>
      <c r="W15" s="78"/>
      <c r="X15" s="80"/>
      <c r="Y15" s="81"/>
      <c r="Z15" s="82"/>
      <c r="AA15" s="81"/>
      <c r="AB15" s="81"/>
      <c r="AC15" s="83"/>
      <c r="AD15" s="81"/>
      <c r="AE15" s="81"/>
      <c r="AF15" s="81"/>
      <c r="AG15" s="84"/>
      <c r="AH15" s="84"/>
      <c r="AI15" s="84"/>
      <c r="AL15" s="28"/>
    </row>
    <row r="16" spans="1:38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K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:Q16" si="4">SUMIF($E12:$E15,"",P12:P15)</f>
        <v>0</v>
      </c>
      <c r="Q16" s="39">
        <f t="shared" si="4"/>
        <v>0</v>
      </c>
      <c r="R16" s="39">
        <f ca="1">SUMIF($E12:$E15,"",R12:R14)</f>
        <v>0</v>
      </c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 t="e">
        <f t="shared" si="3"/>
        <v>#DIV/0!</v>
      </c>
      <c r="Y16" s="39">
        <f t="shared" si="3"/>
        <v>0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 t="e">
        <f>SUMIF($E12:$E15,"",AC12:AC15)</f>
        <v>#DIV/0!</v>
      </c>
      <c r="AD16" s="39" t="e">
        <f t="shared" si="3"/>
        <v>#DIV/0!</v>
      </c>
      <c r="AE16" s="39">
        <f t="shared" si="3"/>
        <v>0</v>
      </c>
      <c r="AF16" s="39">
        <f t="shared" si="3"/>
        <v>0</v>
      </c>
      <c r="AG16" s="39" t="e">
        <f t="shared" si="3"/>
        <v>#DIV/0!</v>
      </c>
      <c r="AH16" s="39" t="e">
        <f t="shared" si="3"/>
        <v>#DIV/0!</v>
      </c>
      <c r="AI16" s="39" t="e">
        <f t="shared" si="3"/>
        <v>#DIV/0!</v>
      </c>
      <c r="AJ16" s="39">
        <f t="shared" si="3"/>
        <v>0</v>
      </c>
      <c r="AK16" s="39" t="e">
        <f t="shared" si="3"/>
        <v>#DIV/0!</v>
      </c>
      <c r="AL16" s="88"/>
    </row>
    <row r="17" spans="1:38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spans="1:38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spans="1:38" s="45" customFormat="1" ht="16.5" customHeight="1" x14ac:dyDescent="0.25">
      <c r="C19" s="46"/>
      <c r="F19" s="118" t="s">
        <v>50</v>
      </c>
      <c r="G19" s="118"/>
      <c r="H19" s="47"/>
      <c r="I19" s="47"/>
      <c r="K19" s="48"/>
      <c r="T19" s="47"/>
      <c r="V19" s="119" t="s">
        <v>34</v>
      </c>
      <c r="W19" s="119"/>
      <c r="X19" s="119"/>
      <c r="Z19" s="49"/>
      <c r="AA19" s="50"/>
      <c r="AD19" s="51"/>
      <c r="AE19" s="51"/>
      <c r="AF19" s="51"/>
      <c r="AG19" s="120" t="s">
        <v>35</v>
      </c>
      <c r="AH19" s="120"/>
      <c r="AI19" s="120"/>
      <c r="AJ19" s="120"/>
      <c r="AL19" s="52"/>
    </row>
    <row r="20" spans="1:38" ht="15" customHeight="1" x14ac:dyDescent="0.25">
      <c r="F20" s="105" t="s">
        <v>36</v>
      </c>
      <c r="G20" s="105"/>
      <c r="H20" s="4"/>
      <c r="I20" s="4"/>
      <c r="K20" s="54"/>
      <c r="S20" s="44"/>
      <c r="V20" s="105" t="s">
        <v>36</v>
      </c>
      <c r="W20" s="105"/>
      <c r="X20" s="105"/>
      <c r="AB20" s="44"/>
      <c r="AD20" s="42"/>
      <c r="AE20" s="42"/>
      <c r="AF20" s="42"/>
      <c r="AG20" s="105" t="s">
        <v>36</v>
      </c>
      <c r="AH20" s="105"/>
      <c r="AI20" s="105"/>
      <c r="AJ20" s="105"/>
    </row>
    <row r="21" spans="1:38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5"/>
      <c r="AA21" s="53"/>
      <c r="AB21" s="53"/>
      <c r="AC21" s="53"/>
      <c r="AD21" s="56"/>
      <c r="AE21" s="56"/>
      <c r="AF21" s="56"/>
      <c r="AG21" s="53"/>
      <c r="AH21" s="53"/>
      <c r="AI21" s="53"/>
      <c r="AJ21" s="53"/>
      <c r="AK21" s="53"/>
      <c r="AL21" s="57"/>
    </row>
    <row r="22" spans="1:38" ht="15" customHeight="1" x14ac:dyDescent="0.25">
      <c r="F22" s="53"/>
      <c r="G22" s="53"/>
      <c r="H22" s="4"/>
      <c r="I22" s="4"/>
      <c r="K22" s="54"/>
      <c r="Q22" s="53"/>
      <c r="S22" s="44"/>
      <c r="V22" s="53"/>
      <c r="W22" s="53"/>
      <c r="X22" s="53"/>
      <c r="Y22" s="58"/>
      <c r="AC22" s="44"/>
      <c r="AD22" s="42"/>
      <c r="AE22" s="42"/>
      <c r="AF22" s="42"/>
      <c r="AG22" s="53"/>
      <c r="AH22" s="53"/>
      <c r="AI22" s="53"/>
      <c r="AJ22" s="53"/>
    </row>
    <row r="23" spans="1:38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16"/>
      <c r="U23" s="42"/>
      <c r="V23" s="42"/>
      <c r="W23" s="42"/>
      <c r="X23" s="44"/>
      <c r="AB23" s="44"/>
      <c r="AC23" s="44"/>
      <c r="AD23" s="44"/>
      <c r="AE23" s="44"/>
      <c r="AF23" s="44"/>
      <c r="AG23" s="4"/>
      <c r="AH23" s="4"/>
      <c r="AI23" s="4"/>
    </row>
    <row r="24" spans="1:38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16"/>
      <c r="U24" s="42"/>
      <c r="V24" s="42"/>
      <c r="W24" s="42"/>
      <c r="X24" s="59"/>
      <c r="AG24" s="4"/>
      <c r="AH24" s="4"/>
      <c r="AI24" s="4"/>
    </row>
    <row r="25" spans="1:38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/>
      <c r="S25" s="42"/>
      <c r="T25" s="16"/>
      <c r="U25" s="42"/>
      <c r="V25" s="42"/>
      <c r="W25" s="42"/>
      <c r="X25" s="42"/>
      <c r="Y25" s="42"/>
      <c r="Z25" s="60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8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X26" s="59"/>
    </row>
    <row r="27" spans="1:38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X27" s="59"/>
    </row>
    <row r="28" spans="1:38" x14ac:dyDescent="0.25">
      <c r="X28" s="59"/>
    </row>
    <row r="30" spans="1:38" x14ac:dyDescent="0.25">
      <c r="U30" s="44"/>
    </row>
  </sheetData>
  <autoFilter ref="A11:AL11" xr:uid="{AA328694-02BD-4BAC-A76D-F3A5CDAC8619}"/>
  <mergeCells count="36">
    <mergeCell ref="F19:G19"/>
    <mergeCell ref="F20:G20"/>
    <mergeCell ref="A12:C12"/>
    <mergeCell ref="AG19:AJ19"/>
    <mergeCell ref="V20:X20"/>
    <mergeCell ref="AG20:AJ20"/>
    <mergeCell ref="V19:X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V9:W9"/>
    <mergeCell ref="X9:X10"/>
    <mergeCell ref="Y9:AB9"/>
    <mergeCell ref="P5:W5"/>
    <mergeCell ref="P6:W6"/>
    <mergeCell ref="A9:A10"/>
    <mergeCell ref="B9:B10"/>
    <mergeCell ref="C9:C10"/>
    <mergeCell ref="D9:D10"/>
    <mergeCell ref="E9:E10"/>
    <mergeCell ref="F9:F10"/>
    <mergeCell ref="G9:G10"/>
    <mergeCell ref="Q9:Q10"/>
    <mergeCell ref="R9:R10"/>
    <mergeCell ref="U9:U10"/>
    <mergeCell ref="S9:S10"/>
    <mergeCell ref="T9:T10"/>
    <mergeCell ref="H7:I7"/>
    <mergeCell ref="H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L30"/>
  <sheetViews>
    <sheetView tabSelected="1" zoomScale="82" zoomScaleNormal="82" workbookViewId="0">
      <pane xSplit="3" ySplit="11" topLeftCell="T12" activePane="bottomRight" state="frozen"/>
      <selection pane="topRight" activeCell="D1" sqref="D1"/>
      <selection pane="bottomLeft" activeCell="A12" sqref="A12"/>
      <selection pane="bottomRight" activeCell="X32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7.42578125" style="3" customWidth="1"/>
    <col min="9" max="9" width="15.42578125" style="3" customWidth="1"/>
    <col min="10" max="10" width="18.140625" style="3" customWidth="1"/>
    <col min="11" max="11" width="14.7109375" style="3" customWidth="1"/>
    <col min="12" max="12" width="16.5703125" style="3" customWidth="1"/>
    <col min="13" max="13" width="14.140625" style="3" customWidth="1"/>
    <col min="14" max="15" width="16.42578125" style="3" customWidth="1"/>
    <col min="16" max="16" width="15" style="3" customWidth="1"/>
    <col min="17" max="17" width="13" style="3" bestFit="1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11.7109375" style="3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8554687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52</v>
      </c>
      <c r="B1" s="1"/>
    </row>
    <row r="2" spans="1:38" x14ac:dyDescent="0.25">
      <c r="A2" s="1" t="s">
        <v>1</v>
      </c>
      <c r="B2" s="1"/>
    </row>
    <row r="3" spans="1:38" x14ac:dyDescent="0.25">
      <c r="A3" s="1" t="s">
        <v>2</v>
      </c>
      <c r="B3" s="1"/>
      <c r="AB3" s="7" t="s">
        <v>3</v>
      </c>
    </row>
    <row r="4" spans="1:38" x14ac:dyDescent="0.25">
      <c r="A4" s="1" t="s">
        <v>4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3" t="s">
        <v>5</v>
      </c>
      <c r="Q5" s="93"/>
      <c r="R5" s="93"/>
      <c r="S5" s="93"/>
      <c r="T5" s="93"/>
      <c r="U5" s="93"/>
      <c r="V5" s="93"/>
      <c r="W5" s="93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4" t="s">
        <v>6</v>
      </c>
      <c r="Q6" s="94"/>
      <c r="R6" s="94"/>
      <c r="S6" s="94"/>
      <c r="T6" s="94"/>
      <c r="U6" s="94"/>
      <c r="V6" s="94"/>
      <c r="W6" s="94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95"/>
      <c r="I7" s="95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7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96" t="s">
        <v>0</v>
      </c>
      <c r="B9" s="97" t="s">
        <v>37</v>
      </c>
      <c r="C9" s="99" t="s">
        <v>8</v>
      </c>
      <c r="D9" s="101" t="s">
        <v>9</v>
      </c>
      <c r="E9" s="101" t="s">
        <v>48</v>
      </c>
      <c r="F9" s="101" t="s">
        <v>10</v>
      </c>
      <c r="G9" s="104" t="s">
        <v>11</v>
      </c>
      <c r="H9" s="96" t="s">
        <v>12</v>
      </c>
      <c r="I9" s="96"/>
      <c r="J9" s="96"/>
      <c r="K9" s="96"/>
      <c r="L9" s="96"/>
      <c r="M9" s="96"/>
      <c r="N9" s="96"/>
      <c r="O9" s="96"/>
      <c r="P9" s="96"/>
      <c r="Q9" s="104" t="s">
        <v>51</v>
      </c>
      <c r="R9" s="101" t="s">
        <v>14</v>
      </c>
      <c r="S9" s="101" t="s">
        <v>15</v>
      </c>
      <c r="T9" s="123" t="s">
        <v>39</v>
      </c>
      <c r="U9" s="111" t="s">
        <v>16</v>
      </c>
      <c r="V9" s="112" t="s">
        <v>17</v>
      </c>
      <c r="W9" s="113"/>
      <c r="X9" s="101" t="s">
        <v>18</v>
      </c>
      <c r="Y9" s="96" t="s">
        <v>19</v>
      </c>
      <c r="Z9" s="96"/>
      <c r="AA9" s="96"/>
      <c r="AB9" s="96"/>
      <c r="AC9" s="101" t="s">
        <v>20</v>
      </c>
      <c r="AD9" s="106" t="s">
        <v>21</v>
      </c>
      <c r="AE9" s="106" t="s">
        <v>22</v>
      </c>
      <c r="AF9" s="106" t="s">
        <v>38</v>
      </c>
      <c r="AG9" s="97" t="s">
        <v>23</v>
      </c>
      <c r="AH9" s="108" t="s">
        <v>24</v>
      </c>
      <c r="AI9" s="101" t="s">
        <v>25</v>
      </c>
      <c r="AJ9" s="110" t="s">
        <v>26</v>
      </c>
      <c r="AK9" s="121" t="s">
        <v>27</v>
      </c>
      <c r="AL9" s="117" t="s">
        <v>28</v>
      </c>
    </row>
    <row r="10" spans="1:38" ht="50.25" customHeight="1" x14ac:dyDescent="0.25">
      <c r="A10" s="97"/>
      <c r="B10" s="98"/>
      <c r="C10" s="100"/>
      <c r="D10" s="102"/>
      <c r="E10" s="102"/>
      <c r="F10" s="103"/>
      <c r="G10" s="101"/>
      <c r="H10" s="21" t="s">
        <v>46</v>
      </c>
      <c r="I10" s="20" t="s">
        <v>45</v>
      </c>
      <c r="J10" s="20" t="s">
        <v>40</v>
      </c>
      <c r="K10" s="20" t="s">
        <v>44</v>
      </c>
      <c r="L10" s="21" t="s">
        <v>43</v>
      </c>
      <c r="M10" s="21" t="s">
        <v>42</v>
      </c>
      <c r="N10" s="21" t="s">
        <v>41</v>
      </c>
      <c r="O10" s="21" t="s">
        <v>47</v>
      </c>
      <c r="P10" s="21" t="s">
        <v>13</v>
      </c>
      <c r="Q10" s="101"/>
      <c r="R10" s="102"/>
      <c r="S10" s="103"/>
      <c r="T10" s="124"/>
      <c r="U10" s="111"/>
      <c r="V10" s="21" t="s">
        <v>29</v>
      </c>
      <c r="W10" s="21" t="s">
        <v>30</v>
      </c>
      <c r="X10" s="103"/>
      <c r="Y10" s="23" t="s">
        <v>31</v>
      </c>
      <c r="Z10" s="22" t="s">
        <v>32</v>
      </c>
      <c r="AA10" s="22" t="s">
        <v>33</v>
      </c>
      <c r="AB10" s="91" t="s">
        <v>49</v>
      </c>
      <c r="AC10" s="103"/>
      <c r="AD10" s="114"/>
      <c r="AE10" s="107"/>
      <c r="AF10" s="114"/>
      <c r="AG10" s="103"/>
      <c r="AH10" s="109"/>
      <c r="AI10" s="102"/>
      <c r="AJ10" s="110"/>
      <c r="AK10" s="122"/>
      <c r="AL10" s="117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8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x14ac:dyDescent="0.25">
      <c r="A12" s="115" t="s">
        <v>47</v>
      </c>
      <c r="B12" s="116"/>
      <c r="C12" s="116"/>
      <c r="D12" s="36"/>
      <c r="E12" s="36"/>
      <c r="F12" s="37"/>
      <c r="G12" s="38">
        <f>SUMIF($E13:$E14,$A12,G13:G14)</f>
        <v>0</v>
      </c>
      <c r="H12" s="38">
        <f t="shared" ref="H12:AK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t="shared" ref="Q12" si="1">SUMIF($E13:$E14,$A12,Q13:Q14)</f>
        <v>0</v>
      </c>
      <c r="R12" s="38">
        <f>SUMIF($E13:$E14,$A12,R13:R14)</f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>SUMIF($E13:$E14,$A12,AC13:AC14)</f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5"/>
    </row>
    <row r="13" spans="1:38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2">
        <f>SUM(H13:O13)</f>
        <v>0</v>
      </c>
      <c r="Q13" s="29">
        <f>+G13+N13</f>
        <v>0</v>
      </c>
      <c r="R13" s="29"/>
      <c r="S13" s="28"/>
      <c r="T13" s="30"/>
      <c r="U13" s="31" t="e">
        <f>ROUND(((G13+P13+R13)/F13*S13)+T13,0)</f>
        <v>#DIV/0!</v>
      </c>
      <c r="V13" s="62">
        <v>0</v>
      </c>
      <c r="W13" s="62">
        <v>0</v>
      </c>
      <c r="X13" s="90" t="e">
        <f>+U13-V13-W13</f>
        <v>#DIV/0!</v>
      </c>
      <c r="Y13" s="31">
        <v>0</v>
      </c>
      <c r="Z13" s="31">
        <v>0</v>
      </c>
      <c r="AA13" s="29">
        <f>4400000*Z13</f>
        <v>0</v>
      </c>
      <c r="AB13" s="29">
        <f>ROUND(Q13*10.5%,0)</f>
        <v>0</v>
      </c>
      <c r="AC13" s="32" t="e">
        <f>+IF(X13-Y13-AA13-AB13&gt;0,X13-Y13-AA13-AB13,0)</f>
        <v>#DIV/0!</v>
      </c>
      <c r="AD13" s="33" t="e">
        <f>ROUND(IF(AC13&gt;80000000,AC13*35%-9850000,IF(AC13&gt;52000000,AC13*30%-5850000,IF(AC13&gt;32000000,AC13*25%-3250000,IF(AC13&gt;18000000,AC13*20%-1650000,IF(AC13&gt;10000000,AC13*15%-750000,IF(AC13&gt;5000000,AC13*10%-250000,IF(AC13&gt;0,AC13*5%,0))))))),0)</f>
        <v>#DIV/0!</v>
      </c>
      <c r="AE13" s="33">
        <f>ROUND(Q13*1%,0)</f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ref="AK13:AK14" si="2">+IF(AD13&gt;0,1,0)</f>
        <v>#DIV/0!</v>
      </c>
      <c r="AL13" s="61"/>
    </row>
    <row r="14" spans="1:38" s="6" customFormat="1" ht="15.75" x14ac:dyDescent="0.2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2">
        <f>SUM(H14:O14)</f>
        <v>0</v>
      </c>
      <c r="Q14" s="29">
        <f>+G14+N14</f>
        <v>0</v>
      </c>
      <c r="R14" s="78"/>
      <c r="S14" s="68"/>
      <c r="T14" s="70"/>
      <c r="U14" s="31" t="e">
        <f>ROUND(((G14+P14+R14)/F14*S14)+T14,0)</f>
        <v>#DIV/0!</v>
      </c>
      <c r="V14" s="72">
        <v>0</v>
      </c>
      <c r="W14" s="72">
        <v>0</v>
      </c>
      <c r="X14" s="69" t="e">
        <f>+U14-V14-W14</f>
        <v>#DIV/0!</v>
      </c>
      <c r="Y14" s="31">
        <v>0</v>
      </c>
      <c r="Z14" s="71">
        <v>0</v>
      </c>
      <c r="AA14" s="69">
        <f>4400000*Z14</f>
        <v>0</v>
      </c>
      <c r="AB14" s="29">
        <f>ROUND(Q14*10.5%,0)</f>
        <v>0</v>
      </c>
      <c r="AC14" s="32" t="e">
        <f>+IF(X14-Y14-AA14-AB14&gt;0,X14-Y14-AA14-AB14,0)</f>
        <v>#DIV/0!</v>
      </c>
      <c r="AD14" s="73" t="e">
        <f>ROUND(IF(AC14&gt;80000000,AC14*35%-9850000,IF(AC14&gt;52000000,AC14*30%-5850000,IF(AC14&gt;32000000,AC14*25%-3250000,IF(AC14&gt;18000000,AC14*20%-1650000,IF(AC14&gt;10000000,AC14*15%-750000,IF(AC14&gt;5000000,AC14*10%-250000,IF(AC14&gt;0,AC14*5%,0))))))),0)</f>
        <v>#DIV/0!</v>
      </c>
      <c r="AE14" s="33">
        <f>ROUND(Q14*1%,0)</f>
        <v>0</v>
      </c>
      <c r="AF14" s="73"/>
      <c r="AG14" s="69" t="e">
        <f>ROUND(U14-AB14-AD14-AE14 - AF14,0)</f>
        <v>#DIV/0!</v>
      </c>
      <c r="AH14" s="69" t="e">
        <f>AG14</f>
        <v>#DIV/0!</v>
      </c>
      <c r="AI14" s="74" t="e">
        <f>IF(AND(AG14&gt;AH14,AH14&gt;0),AG14-AH14,0)</f>
        <v>#DIV/0!</v>
      </c>
      <c r="AJ14" s="69"/>
      <c r="AK14" s="74" t="e">
        <f t="shared" si="2"/>
        <v>#DIV/0!</v>
      </c>
      <c r="AL14" s="75"/>
    </row>
    <row r="15" spans="1:38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S15" s="78"/>
      <c r="T15" s="79"/>
      <c r="U15" s="78"/>
      <c r="V15" s="78"/>
      <c r="W15" s="78"/>
      <c r="X15" s="80"/>
      <c r="Y15" s="81"/>
      <c r="Z15" s="82"/>
      <c r="AA15" s="81"/>
      <c r="AB15" s="81"/>
      <c r="AC15" s="83"/>
      <c r="AD15" s="81"/>
      <c r="AE15" s="81"/>
      <c r="AF15" s="81"/>
      <c r="AG15" s="84"/>
      <c r="AH15" s="84"/>
      <c r="AI15" s="84"/>
      <c r="AL15" s="28"/>
    </row>
    <row r="16" spans="1:38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K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:Q16" si="4">SUMIF($E12:$E15,"",P12:P15)</f>
        <v>0</v>
      </c>
      <c r="Q16" s="39">
        <f t="shared" si="4"/>
        <v>0</v>
      </c>
      <c r="R16" s="39">
        <f ca="1">SUMIF($E12:$E15,"",R12:R14)</f>
        <v>0</v>
      </c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 t="e">
        <f t="shared" si="3"/>
        <v>#DIV/0!</v>
      </c>
      <c r="Y16" s="39">
        <f t="shared" si="3"/>
        <v>0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 t="e">
        <f>SUMIF($E12:$E15,"",AC12:AC15)</f>
        <v>#DIV/0!</v>
      </c>
      <c r="AD16" s="39" t="e">
        <f t="shared" si="3"/>
        <v>#DIV/0!</v>
      </c>
      <c r="AE16" s="39">
        <f t="shared" si="3"/>
        <v>0</v>
      </c>
      <c r="AF16" s="39">
        <f t="shared" si="3"/>
        <v>0</v>
      </c>
      <c r="AG16" s="39" t="e">
        <f t="shared" si="3"/>
        <v>#DIV/0!</v>
      </c>
      <c r="AH16" s="39" t="e">
        <f t="shared" si="3"/>
        <v>#DIV/0!</v>
      </c>
      <c r="AI16" s="39" t="e">
        <f t="shared" si="3"/>
        <v>#DIV/0!</v>
      </c>
      <c r="AJ16" s="39">
        <f t="shared" si="3"/>
        <v>0</v>
      </c>
      <c r="AK16" s="39" t="e">
        <f t="shared" si="3"/>
        <v>#DIV/0!</v>
      </c>
      <c r="AL16" s="88"/>
    </row>
    <row r="17" spans="1:38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spans="1:38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spans="1:38" s="45" customFormat="1" ht="16.5" customHeight="1" x14ac:dyDescent="0.25">
      <c r="C19" s="46"/>
      <c r="F19" s="118" t="s">
        <v>50</v>
      </c>
      <c r="G19" s="118"/>
      <c r="H19" s="47"/>
      <c r="I19" s="47"/>
      <c r="K19" s="48"/>
      <c r="T19" s="47"/>
      <c r="V19" s="119" t="s">
        <v>34</v>
      </c>
      <c r="W19" s="119"/>
      <c r="X19" s="119"/>
      <c r="Z19" s="49"/>
      <c r="AA19" s="50"/>
      <c r="AD19" s="51"/>
      <c r="AE19" s="51"/>
      <c r="AF19" s="51"/>
      <c r="AG19" s="120" t="s">
        <v>35</v>
      </c>
      <c r="AH19" s="120"/>
      <c r="AI19" s="120"/>
      <c r="AJ19" s="120"/>
      <c r="AL19" s="52"/>
    </row>
    <row r="20" spans="1:38" ht="15" customHeight="1" x14ac:dyDescent="0.25">
      <c r="F20" s="105" t="s">
        <v>36</v>
      </c>
      <c r="G20" s="105"/>
      <c r="H20" s="4"/>
      <c r="I20" s="4"/>
      <c r="K20" s="54"/>
      <c r="S20" s="44"/>
      <c r="V20" s="105" t="s">
        <v>36</v>
      </c>
      <c r="W20" s="105"/>
      <c r="X20" s="105"/>
      <c r="AB20" s="44"/>
      <c r="AD20" s="42"/>
      <c r="AE20" s="42"/>
      <c r="AF20" s="42"/>
      <c r="AG20" s="105" t="s">
        <v>36</v>
      </c>
      <c r="AH20" s="105"/>
      <c r="AI20" s="105"/>
      <c r="AJ20" s="105"/>
    </row>
    <row r="21" spans="1:38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5"/>
      <c r="AA21" s="53"/>
      <c r="AB21" s="53"/>
      <c r="AC21" s="53"/>
      <c r="AD21" s="56"/>
      <c r="AE21" s="56"/>
      <c r="AF21" s="56"/>
      <c r="AG21" s="53"/>
      <c r="AH21" s="53"/>
      <c r="AI21" s="53"/>
      <c r="AJ21" s="53"/>
      <c r="AK21" s="53"/>
      <c r="AL21" s="57"/>
    </row>
    <row r="22" spans="1:38" ht="15" customHeight="1" x14ac:dyDescent="0.25">
      <c r="F22" s="53"/>
      <c r="G22" s="53"/>
      <c r="H22" s="4"/>
      <c r="I22" s="4"/>
      <c r="K22" s="54"/>
      <c r="Q22" s="53"/>
      <c r="S22" s="44"/>
      <c r="V22" s="53"/>
      <c r="W22" s="53"/>
      <c r="X22" s="53"/>
      <c r="Y22" s="58"/>
      <c r="AC22" s="44"/>
      <c r="AD22" s="42"/>
      <c r="AE22" s="42"/>
      <c r="AF22" s="42"/>
      <c r="AG22" s="53"/>
      <c r="AH22" s="53"/>
      <c r="AI22" s="53"/>
      <c r="AJ22" s="53"/>
    </row>
    <row r="23" spans="1:38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16"/>
      <c r="U23" s="42"/>
      <c r="V23" s="42"/>
      <c r="W23" s="42"/>
      <c r="X23" s="44"/>
      <c r="AB23" s="44"/>
      <c r="AC23" s="44"/>
      <c r="AD23" s="44"/>
      <c r="AE23" s="44"/>
      <c r="AF23" s="44"/>
      <c r="AG23" s="4"/>
      <c r="AH23" s="4"/>
      <c r="AI23" s="4"/>
    </row>
    <row r="24" spans="1:38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16"/>
      <c r="U24" s="42"/>
      <c r="V24" s="42"/>
      <c r="W24" s="42"/>
      <c r="X24" s="59"/>
      <c r="AG24" s="4"/>
      <c r="AH24" s="4"/>
      <c r="AI24" s="4"/>
    </row>
    <row r="25" spans="1:38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/>
      <c r="S25" s="42"/>
      <c r="T25" s="16"/>
      <c r="U25" s="42"/>
      <c r="V25" s="42"/>
      <c r="W25" s="42"/>
      <c r="X25" s="42"/>
      <c r="Y25" s="42"/>
      <c r="Z25" s="60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8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X26" s="59"/>
    </row>
    <row r="27" spans="1:38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X27" s="59"/>
    </row>
    <row r="28" spans="1:38" x14ac:dyDescent="0.25">
      <c r="X28" s="59"/>
    </row>
    <row r="30" spans="1:38" x14ac:dyDescent="0.25">
      <c r="U30" s="44"/>
    </row>
  </sheetData>
  <autoFilter ref="A11:AL11" xr:uid="{97666D5E-E27B-4C7D-8F3C-37539DDADFBC}"/>
  <mergeCells count="36">
    <mergeCell ref="F19:G19"/>
    <mergeCell ref="F20:G20"/>
    <mergeCell ref="A12:C12"/>
    <mergeCell ref="AG19:AJ19"/>
    <mergeCell ref="V20:X20"/>
    <mergeCell ref="AG20:AJ20"/>
    <mergeCell ref="V19:X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V9:W9"/>
    <mergeCell ref="X9:X10"/>
    <mergeCell ref="Y9:AB9"/>
    <mergeCell ref="P5:W5"/>
    <mergeCell ref="P6:W6"/>
    <mergeCell ref="A9:A10"/>
    <mergeCell ref="B9:B10"/>
    <mergeCell ref="C9:C10"/>
    <mergeCell ref="D9:D10"/>
    <mergeCell ref="E9:E10"/>
    <mergeCell ref="F9:F10"/>
    <mergeCell ref="G9:G10"/>
    <mergeCell ref="Q9:Q10"/>
    <mergeCell ref="R9:R10"/>
    <mergeCell ref="U9:U10"/>
    <mergeCell ref="S9:S10"/>
    <mergeCell ref="T9:T10"/>
    <mergeCell ref="H7:I7"/>
    <mergeCell ref="H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2024-12-09T02:12:48Z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