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7B59D391-90D5-4B5E-9297-E738A4DACD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" sheetId="9" r:id="rId1"/>
    <sheet name="Vu" sheetId="11" r:id="rId2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" i="9" l="1"/>
  <c r="BT7" i="9"/>
  <c r="BS7" i="9"/>
  <c r="BR7" i="9"/>
  <c r="BQ7" i="9"/>
  <c r="BP7" i="9"/>
  <c r="BO7" i="9"/>
  <c r="BN8" i="9"/>
  <c r="BN7" i="9"/>
  <c r="BM8" i="9"/>
  <c r="BM7" i="9"/>
  <c r="BU8" i="9"/>
  <c r="BT8" i="9"/>
  <c r="BS8" i="9"/>
  <c r="BR8" i="9"/>
  <c r="BQ8" i="9"/>
  <c r="BP8" i="9"/>
  <c r="BO8" i="9"/>
  <c r="BK6" i="9"/>
  <c r="BI6" i="9"/>
  <c r="BK5" i="9"/>
  <c r="BI5" i="9"/>
  <c r="BU8" i="11"/>
  <c r="BV8" i="9" l="1"/>
  <c r="BV7" i="9"/>
  <c r="BS7" i="11"/>
  <c r="BS8" i="11" s="1"/>
  <c r="BR7" i="11"/>
  <c r="BR8" i="11" s="1"/>
  <c r="BQ7" i="11"/>
  <c r="BQ8" i="11" s="1"/>
  <c r="BP7" i="11"/>
  <c r="BP8" i="11" s="1"/>
  <c r="BO7" i="11"/>
  <c r="BO8" i="11" s="1"/>
  <c r="BN7" i="11"/>
  <c r="BN8" i="11" s="1"/>
  <c r="BM7" i="11"/>
  <c r="BM8" i="11" s="1"/>
  <c r="BL7" i="11"/>
  <c r="BK7" i="11"/>
  <c r="BK8" i="11" s="1"/>
  <c r="A7" i="11"/>
  <c r="C6" i="11"/>
  <c r="E6" i="11" s="1"/>
  <c r="G6" i="11" s="1"/>
  <c r="I6" i="11" s="1"/>
  <c r="K6" i="11" s="1"/>
  <c r="M6" i="11" s="1"/>
  <c r="O6" i="11" s="1"/>
  <c r="Q6" i="11" s="1"/>
  <c r="S6" i="11" s="1"/>
  <c r="U6" i="11" s="1"/>
  <c r="W6" i="11" s="1"/>
  <c r="Y6" i="11" s="1"/>
  <c r="AA6" i="11" s="1"/>
  <c r="AC6" i="11" s="1"/>
  <c r="AE6" i="11" s="1"/>
  <c r="AG6" i="11" s="1"/>
  <c r="AI6" i="11" s="1"/>
  <c r="AK6" i="11" s="1"/>
  <c r="AM6" i="11" s="1"/>
  <c r="AO6" i="11" s="1"/>
  <c r="AQ6" i="11" s="1"/>
  <c r="AS6" i="11" s="1"/>
  <c r="AU6" i="11" s="1"/>
  <c r="AW6" i="11" s="1"/>
  <c r="AY6" i="11" s="1"/>
  <c r="BA6" i="11" s="1"/>
  <c r="BC6" i="11" s="1"/>
  <c r="BE6" i="11" s="1"/>
  <c r="BG6" i="11" s="1"/>
  <c r="BI6" i="11" s="1"/>
  <c r="C5" i="11"/>
  <c r="E5" i="11" s="1"/>
  <c r="G5" i="11" s="1"/>
  <c r="I5" i="11" s="1"/>
  <c r="K5" i="11" s="1"/>
  <c r="M5" i="11" s="1"/>
  <c r="O5" i="11" s="1"/>
  <c r="Q5" i="11" s="1"/>
  <c r="S5" i="11" s="1"/>
  <c r="U5" i="11" s="1"/>
  <c r="W5" i="11" s="1"/>
  <c r="Y5" i="11" s="1"/>
  <c r="AA5" i="11" s="1"/>
  <c r="AC5" i="11" s="1"/>
  <c r="AE5" i="11" s="1"/>
  <c r="AG5" i="11" s="1"/>
  <c r="AI5" i="11" s="1"/>
  <c r="AK5" i="11" s="1"/>
  <c r="AM5" i="11" s="1"/>
  <c r="AO5" i="11" s="1"/>
  <c r="AQ5" i="11" s="1"/>
  <c r="AS5" i="11" s="1"/>
  <c r="AU5" i="11" s="1"/>
  <c r="AW5" i="11" s="1"/>
  <c r="AY5" i="11" s="1"/>
  <c r="BA5" i="11" s="1"/>
  <c r="BC5" i="11" s="1"/>
  <c r="BE5" i="11" s="1"/>
  <c r="BG5" i="11" s="1"/>
  <c r="BI5" i="11" s="1"/>
  <c r="C5" i="9"/>
  <c r="BV7" i="11" l="1"/>
  <c r="BV8" i="11" s="1"/>
  <c r="BL8" i="11"/>
  <c r="BM3" i="9"/>
  <c r="BT7" i="11"/>
  <c r="E5" i="9"/>
  <c r="G5" i="9" s="1"/>
  <c r="I5" i="9" s="1"/>
  <c r="K5" i="9" s="1"/>
  <c r="M5" i="9" s="1"/>
  <c r="O5" i="9" s="1"/>
  <c r="Q5" i="9" s="1"/>
  <c r="S5" i="9" s="1"/>
  <c r="U5" i="9" s="1"/>
  <c r="W5" i="9" s="1"/>
  <c r="Y5" i="9" s="1"/>
  <c r="AA5" i="9" s="1"/>
  <c r="AC5" i="9" s="1"/>
  <c r="AE5" i="9" s="1"/>
  <c r="AG5" i="9" s="1"/>
  <c r="AI5" i="9" s="1"/>
  <c r="AK5" i="9" s="1"/>
  <c r="AM5" i="9" s="1"/>
  <c r="AO5" i="9" s="1"/>
  <c r="AQ5" i="9" s="1"/>
  <c r="AS5" i="9" s="1"/>
  <c r="AU5" i="9" s="1"/>
  <c r="AW5" i="9" s="1"/>
  <c r="AY5" i="9" s="1"/>
  <c r="BA5" i="9" s="1"/>
  <c r="BC5" i="9" s="1"/>
  <c r="BT8" i="11" l="1"/>
  <c r="BK3" i="11"/>
  <c r="BE5" i="9"/>
  <c r="BG5" i="9" s="1"/>
  <c r="BW9" i="9" l="1"/>
  <c r="C6" i="9"/>
  <c r="E6" i="9" s="1"/>
  <c r="G6" i="9" s="1"/>
  <c r="I6" i="9" s="1"/>
  <c r="K6" i="9" s="1"/>
  <c r="M6" i="9" s="1"/>
  <c r="O6" i="9" s="1"/>
  <c r="Q6" i="9" s="1"/>
  <c r="S6" i="9" s="1"/>
  <c r="U6" i="9" s="1"/>
  <c r="W6" i="9" s="1"/>
  <c r="Y6" i="9" s="1"/>
  <c r="AA6" i="9" s="1"/>
  <c r="AC6" i="9" s="1"/>
  <c r="AE6" i="9" s="1"/>
  <c r="AG6" i="9" s="1"/>
  <c r="AI6" i="9" s="1"/>
  <c r="AK6" i="9" s="1"/>
  <c r="AM6" i="9" s="1"/>
  <c r="AO6" i="9" s="1"/>
  <c r="AQ6" i="9" s="1"/>
  <c r="AS6" i="9" s="1"/>
  <c r="AU6" i="9" s="1"/>
  <c r="AW6" i="9" s="1"/>
  <c r="AY6" i="9" s="1"/>
  <c r="BA6" i="9" s="1"/>
  <c r="BC6" i="9" s="1"/>
  <c r="BE6" i="9" l="1"/>
  <c r="BG6" i="9" s="1"/>
  <c r="BM9" i="9"/>
  <c r="BP9" i="9"/>
  <c r="BQ9" i="9"/>
  <c r="BS9" i="9"/>
  <c r="BR9" i="9"/>
  <c r="BT9" i="9"/>
  <c r="BU9" i="9"/>
  <c r="BO9" i="9"/>
  <c r="BN9" i="9"/>
  <c r="BX9" i="9"/>
  <c r="BV9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N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O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Q6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R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S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T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U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</author>
    <author>WELLCOM</author>
  </authors>
  <commentList>
    <comment ref="BK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công đi làm</t>
        </r>
      </text>
    </comment>
    <comment ref="BL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M6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AH:
</t>
        </r>
        <r>
          <rPr>
            <sz val="10"/>
            <color indexed="81"/>
            <rFont val="Tahoma"/>
            <family val="2"/>
          </rPr>
          <t>Ngày nghỉ lễ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HA:
</t>
        </r>
        <r>
          <rPr>
            <sz val="9"/>
            <color indexed="81"/>
            <rFont val="Tahoma"/>
            <family val="2"/>
          </rPr>
          <t xml:space="preserve">Nghỉ do ốm
</t>
        </r>
      </text>
    </comment>
    <comment ref="BO6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Nghỉ chế độ việc riêng hưởng lương (cưới,..)</t>
        </r>
      </text>
    </comment>
    <comment ref="BP6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thai sản</t>
        </r>
      </text>
    </comment>
    <comment ref="BQ6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do tai nạn</t>
        </r>
      </text>
    </comment>
    <comment ref="BR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HA:</t>
        </r>
        <r>
          <rPr>
            <sz val="9"/>
            <color indexed="81"/>
            <rFont val="Tahoma"/>
            <family val="2"/>
          </rPr>
          <t xml:space="preserve">
Nghỉ xưởng</t>
        </r>
      </text>
    </comment>
    <comment ref="BS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không lương</t>
        </r>
      </text>
    </comment>
    <comment ref="BI7" authorId="0" shapeId="0" xr:uid="{636017BF-38D9-4E27-AFF2-AEDE53229182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  <comment ref="BJ7" authorId="0" shapeId="0" xr:uid="{3FB0970C-77FE-4326-9C2C-CED02A4A7A6A}">
      <text>
        <r>
          <rPr>
            <b/>
            <sz val="9"/>
            <color indexed="81"/>
            <rFont val="Tahoma"/>
            <family val="2"/>
          </rPr>
          <t>AH:</t>
        </r>
        <r>
          <rPr>
            <sz val="9"/>
            <color indexed="81"/>
            <rFont val="Tahoma"/>
            <family val="2"/>
          </rPr>
          <t xml:space="preserve">
Ngày nghỉ phép năm </t>
        </r>
      </text>
    </comment>
  </commentList>
</comments>
</file>

<file path=xl/sharedStrings.xml><?xml version="1.0" encoding="utf-8"?>
<sst xmlns="http://schemas.openxmlformats.org/spreadsheetml/2006/main" count="144" uniqueCount="40">
  <si>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</si>
  <si>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</si>
  <si>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</si>
  <si>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</si>
  <si>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</si>
  <si>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</si>
  <si>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</si>
  <si>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</si>
  <si>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</si>
  <si>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</si>
  <si>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</si>
  <si>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</si>
  <si>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</si>
  <si>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</si>
  <si>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</si>
  <si>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</si>
  <si>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</si>
  <si>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</si>
  <si>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</si>
  <si>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</si>
  <si>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</si>
  <si>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</si>
  <si>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</si>
  <si>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</si>
  <si>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</si>
  <si>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</si>
  <si>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</si>
  <si>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</si>
  <si>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</si>
  <si>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</si>
  <si>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</si>
  <si>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</si>
  <si>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</si>
  <si>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</si>
  <si>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</si>
  <si>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</si>
  <si>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</si>
  <si>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</si>
  <si>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Nguyễn Lê Vũ</t>
  </si>
  <si>
    <t>Ngày nghỉ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</si>
</sst>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mmm\ dd\,\ yyyy"/>
    <numFmt numFmtId="165" formatCode="[$-101042A]dddd\,\ dd/mm;@"/>
    <numFmt numFmtId="166" formatCode="ddd"/>
    <numFmt numFmtId="167" formatCode="dd/mm"/>
    <numFmt numFmtId="168" formatCode="0.0"/>
    <numFmt numFmtId="169" formatCode="mm/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6795556505021"/>
      </patternFill>
    </fill>
    <fill>
      <patternFill patternType="solid">
        <fgColor theme="6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1" fillId="14" borderId="0" applyNumberFormat="0" applyBorder="0" applyAlignment="0" applyProtection="0"/>
  </cellStyleXfs>
  <cellXfs count="85">
    <xf numFmtId="0" fontId="0" fillId="0" borderId="0" xfId="0"/>
    <xf numFmtId="0" fontId="6" fillId="0" borderId="0" xfId="0" applyFont="1"/>
    <xf numFmtId="0" fontId="7" fillId="4" borderId="0" xfId="3" applyFont="1" applyFill="1" applyAlignment="1">
      <alignment vertical="center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0" fontId="6" fillId="11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2" applyFont="1" applyFill="1" applyAlignment="1" applyProtection="1">
      <alignment horizontal="left"/>
    </xf>
    <xf numFmtId="0" fontId="13" fillId="0" borderId="0" xfId="2" applyFont="1" applyFill="1" applyAlignment="1" applyProtection="1">
      <alignment horizontal="center"/>
    </xf>
    <xf numFmtId="0" fontId="12" fillId="0" borderId="0" xfId="2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68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3" quotePrefix="1" applyFont="1" applyAlignment="1">
      <alignment vertical="center" wrapText="1"/>
    </xf>
    <xf numFmtId="0" fontId="26" fillId="0" borderId="0" xfId="3" quotePrefix="1" applyFont="1" applyAlignment="1">
      <alignment vertical="center" wrapText="1"/>
    </xf>
    <xf numFmtId="0" fontId="26" fillId="0" borderId="0" xfId="3" applyFont="1" applyAlignment="1">
      <alignment vertical="center" wrapText="1"/>
    </xf>
    <xf numFmtId="0" fontId="26" fillId="0" borderId="0" xfId="3" applyFont="1" applyAlignment="1">
      <alignment vertical="center"/>
    </xf>
    <xf numFmtId="9" fontId="22" fillId="0" borderId="0" xfId="4" applyFont="1" applyAlignment="1" applyProtection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2" fillId="0" borderId="0" xfId="3" applyFont="1" applyAlignment="1">
      <alignment vertical="center" wrapText="1"/>
    </xf>
    <xf numFmtId="0" fontId="27" fillId="0" borderId="0" xfId="3" applyFont="1" applyAlignment="1">
      <alignment vertical="center"/>
    </xf>
    <xf numFmtId="0" fontId="10" fillId="9" borderId="1" xfId="3" applyFont="1" applyFill="1" applyBorder="1" applyAlignment="1">
      <alignment horizontal="center" vertical="center" wrapText="1"/>
    </xf>
    <xf numFmtId="0" fontId="22" fillId="0" borderId="0" xfId="0" applyFont="1"/>
    <xf numFmtId="0" fontId="10" fillId="8" borderId="1" xfId="0" applyFont="1" applyFill="1" applyBorder="1" applyAlignment="1">
      <alignment horizontal="center" vertical="center" wrapText="1"/>
    </xf>
    <xf numFmtId="0" fontId="10" fillId="0" borderId="1" xfId="3" quotePrefix="1" applyFont="1" applyBorder="1" applyAlignment="1">
      <alignment horizontal="center" vertical="center" wrapText="1"/>
    </xf>
    <xf numFmtId="0" fontId="10" fillId="0" borderId="0" xfId="3" applyFont="1" applyAlignment="1">
      <alignment vertical="center"/>
    </xf>
    <xf numFmtId="0" fontId="15" fillId="0" borderId="1" xfId="3" applyFont="1" applyBorder="1" applyAlignment="1" applyProtection="1">
      <alignment horizontal="center" vertical="center" wrapText="1"/>
      <protection locked="0" hidden="1"/>
    </xf>
    <xf numFmtId="0" fontId="16" fillId="7" borderId="1" xfId="3" applyFont="1" applyFill="1" applyBorder="1" applyAlignment="1" applyProtection="1">
      <alignment horizontal="center" vertical="center"/>
      <protection locked="0" hidden="1"/>
    </xf>
    <xf numFmtId="0" fontId="16" fillId="8" borderId="1" xfId="3" applyFont="1" applyFill="1" applyBorder="1" applyAlignment="1" applyProtection="1">
      <alignment horizontal="center" vertical="center"/>
      <protection locked="0" hidden="1"/>
    </xf>
    <xf numFmtId="0" fontId="16" fillId="0" borderId="1" xfId="3" applyFont="1" applyBorder="1" applyAlignment="1" applyProtection="1">
      <alignment horizontal="center" vertical="center"/>
      <protection locked="0" hidden="1"/>
    </xf>
    <xf numFmtId="0" fontId="16" fillId="9" borderId="1" xfId="3" applyFont="1" applyFill="1" applyBorder="1" applyAlignment="1" applyProtection="1">
      <alignment horizontal="center" vertical="center" wrapText="1"/>
      <protection locked="0" hidden="1"/>
    </xf>
    <xf numFmtId="0" fontId="17" fillId="4" borderId="1" xfId="3" applyFont="1" applyFill="1" applyBorder="1" applyAlignment="1" applyProtection="1">
      <alignment horizontal="center" vertical="center" wrapText="1"/>
      <protection locked="0" hidden="1"/>
    </xf>
    <xf numFmtId="168" fontId="6" fillId="0" borderId="1" xfId="0" applyNumberFormat="1" applyFont="1" applyBorder="1" applyProtection="1">
      <protection hidden="1"/>
    </xf>
    <xf numFmtId="0" fontId="8" fillId="0" borderId="0" xfId="0" applyFont="1" applyAlignment="1">
      <alignment horizontal="left" vertical="center"/>
    </xf>
    <xf numFmtId="168" fontId="6" fillId="12" borderId="1" xfId="0" applyNumberFormat="1" applyFont="1" applyFill="1" applyBorder="1"/>
    <xf numFmtId="0" fontId="29" fillId="0" borderId="0" xfId="3" applyFont="1" applyAlignment="1">
      <alignment vertical="center" wrapText="1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13" borderId="1" xfId="0" applyFont="1" applyFill="1" applyBorder="1" applyAlignment="1" applyProtection="1">
      <alignment horizontal="left"/>
      <protection locked="0" hidden="1"/>
    </xf>
    <xf numFmtId="0" fontId="34" fillId="4" borderId="1" xfId="0" applyFont="1" applyFill="1" applyBorder="1" applyAlignment="1">
      <alignment horizontal="center" vertical="center"/>
    </xf>
    <xf numFmtId="0" fontId="32" fillId="15" borderId="0" xfId="5" applyFont="1" applyFill="1" applyAlignment="1">
      <alignment horizontal="center" vertical="center"/>
    </xf>
    <xf numFmtId="168" fontId="33" fillId="15" borderId="0" xfId="0" applyNumberFormat="1" applyFont="1" applyFill="1" applyAlignment="1">
      <alignment horizontal="center" vertical="center"/>
    </xf>
    <xf numFmtId="0" fontId="25" fillId="0" borderId="0" xfId="3" quotePrefix="1" applyFont="1" applyAlignment="1">
      <alignment horizontal="center" vertical="center" wrapText="1"/>
    </xf>
    <xf numFmtId="167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7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0" fontId="25" fillId="0" borderId="0" xfId="3" applyFont="1" applyAlignment="1">
      <alignment horizontal="center" vertical="center"/>
    </xf>
    <xf numFmtId="166" fontId="6" fillId="10" borderId="6" xfId="0" applyNumberFormat="1" applyFont="1" applyFill="1" applyBorder="1" applyAlignment="1" applyProtection="1">
      <alignment horizontal="center" vertical="center"/>
      <protection locked="0" hidden="1"/>
    </xf>
    <xf numFmtId="166" fontId="6" fillId="10" borderId="7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0" xfId="3" applyFont="1" applyAlignment="1">
      <alignment horizontal="center" vertical="center" wrapText="1"/>
    </xf>
    <xf numFmtId="0" fontId="7" fillId="4" borderId="0" xfId="3" applyFont="1" applyFill="1" applyAlignment="1">
      <alignment horizontal="center" vertical="center"/>
    </xf>
    <xf numFmtId="164" fontId="8" fillId="11" borderId="0" xfId="0" applyNumberFormat="1" applyFont="1" applyFill="1" applyAlignment="1">
      <alignment horizontal="center" vertical="center"/>
    </xf>
    <xf numFmtId="164" fontId="8" fillId="11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8" fillId="5" borderId="6" xfId="3" applyFont="1" applyFill="1" applyBorder="1" applyAlignment="1" applyProtection="1">
      <alignment horizontal="center" vertical="center" wrapText="1"/>
      <protection locked="0" hidden="1"/>
    </xf>
    <xf numFmtId="0" fontId="8" fillId="5" borderId="8" xfId="3" applyFont="1" applyFill="1" applyBorder="1" applyAlignment="1" applyProtection="1">
      <alignment horizontal="center" vertical="center" wrapText="1"/>
      <protection locked="0" hidden="1"/>
    </xf>
    <xf numFmtId="0" fontId="8" fillId="5" borderId="7" xfId="3" applyFont="1" applyFill="1" applyBorder="1" applyAlignment="1" applyProtection="1">
      <alignment horizontal="center" vertical="center" wrapText="1"/>
      <protection locked="0" hidden="1"/>
    </xf>
    <xf numFmtId="0" fontId="18" fillId="0" borderId="9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6" fillId="0" borderId="0" xfId="3" quotePrefix="1" applyFont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20" fontId="14" fillId="10" borderId="4" xfId="1" applyNumberFormat="1" applyFont="1" applyFill="1" applyBorder="1" applyAlignment="1" applyProtection="1">
      <alignment horizontal="center" vertical="center"/>
    </xf>
    <xf numFmtId="20" fontId="14" fillId="10" borderId="5" xfId="1" applyNumberFormat="1" applyFont="1" applyFill="1" applyBorder="1" applyAlignment="1" applyProtection="1">
      <alignment horizontal="center" vertical="center"/>
    </xf>
    <xf numFmtId="0" fontId="26" fillId="0" borderId="0" xfId="3" applyFont="1" applyAlignment="1">
      <alignment horizontal="center" vertical="center" wrapText="1"/>
    </xf>
    <xf numFmtId="0" fontId="30" fillId="0" borderId="0" xfId="3" applyFont="1" applyAlignment="1">
      <alignment horizontal="left" vertical="center"/>
    </xf>
    <xf numFmtId="169" fontId="28" fillId="4" borderId="0" xfId="3" applyNumberFormat="1" applyFont="1" applyFill="1" applyAlignment="1">
      <alignment horizontal="center" vertical="center" wrapText="1"/>
    </xf>
    <xf numFmtId="169" fontId="28" fillId="4" borderId="0" xfId="3" applyNumberFormat="1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6">
    <cellStyle name="20% - Accent1" xfId="1" builtinId="30"/>
    <cellStyle name="40% - Accent1" xfId="2" builtinId="31"/>
    <cellStyle name="Accent3" xfId="5" builtinId="37"/>
    <cellStyle name="Normal" xfId="0" builtinId="0"/>
    <cellStyle name="Normal 2" xfId="3" xr:uid="{00000000-0005-0000-0000-000004000000}"/>
    <cellStyle name="Percent 2" xfId="4" xr:uid="{00000000-0005-0000-0000-00000500000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1" y="87936"/>
          <a:ext cx="1066800" cy="4454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0</xdr:row>
      <xdr:rowOff>87936</xdr:rowOff>
    </xdr:from>
    <xdr:to>
      <xdr:col>1</xdr:col>
      <xdr:colOff>1333501</xdr:colOff>
      <xdr:row>1</xdr:row>
      <xdr:rowOff>182880</xdr:rowOff>
    </xdr:to>
    <xdr:pic>
      <xdr:nvPicPr>
        <xdr:cNvPr id="2" name="Picture 1" descr="9b08b772-fc3c-41a8-87cd-1b38d521eac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1" y="87936"/>
          <a:ext cx="1066800" cy="437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6"/>
  <sheetViews>
    <sheetView showGridLines="0" tabSelected="1" view="pageBreakPreview" zoomScaleNormal="100" zoomScaleSheetLayoutView="100" workbookViewId="0">
      <selection activeCell="H11" sqref="H11:J11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4" width="3.7109375" style="1" customWidth="1"/>
    <col min="65" max="65" width="8" style="1" customWidth="1"/>
    <col min="66" max="66" width="4.7109375" style="1" customWidth="1"/>
    <col min="67" max="67" width="7.28515625" style="1" customWidth="1"/>
    <col min="68" max="73" width="4.7109375" style="1" customWidth="1"/>
    <col min="74" max="74" width="7.5703125" style="1" customWidth="1"/>
    <col min="75" max="76" width="5.28515625" style="1" customWidth="1"/>
    <col min="77" max="16384" width="8.85546875" style="1"/>
  </cols>
  <sheetData>
    <row r="1" spans="1:107" ht="27" x14ac:dyDescent="0.2">
      <c r="B1" s="62" t="s">
        <v>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107" ht="21.6" customHeight="1" x14ac:dyDescent="0.2">
      <c r="M2" s="81" t="s">
        <v>33</v>
      </c>
      <c r="N2" s="81"/>
      <c r="O2" s="81"/>
      <c r="P2" s="81"/>
      <c r="Q2" s="81"/>
      <c r="R2" s="81"/>
      <c r="S2" s="81"/>
      <c r="T2" s="81"/>
      <c r="U2" s="82">
        <v>45474</v>
      </c>
      <c r="V2" s="82"/>
      <c r="W2" s="82"/>
      <c r="X2" s="82"/>
      <c r="Y2" s="82"/>
    </row>
    <row r="3" spans="1:107" ht="25.5" customHeight="1" x14ac:dyDescent="0.2">
      <c r="B3" s="5" t="s">
        <v>0</v>
      </c>
      <c r="C3" s="63">
        <v>45469</v>
      </c>
      <c r="D3" s="63"/>
      <c r="E3" s="63"/>
      <c r="F3" s="63"/>
      <c r="G3" s="63"/>
      <c r="H3" s="64"/>
      <c r="J3" s="65" t="s">
        <v>31</v>
      </c>
      <c r="K3" s="65"/>
      <c r="L3" s="65"/>
      <c r="M3" s="65"/>
      <c r="N3" s="65"/>
      <c r="O3" s="65"/>
      <c r="P3" s="65"/>
      <c r="Q3" s="65"/>
      <c r="R3" s="65"/>
      <c r="T3" s="6"/>
      <c r="U3" s="4"/>
      <c r="V3" s="6"/>
      <c r="W3" s="6"/>
      <c r="BM3" s="54">
        <f>BV7</f>
        <v>0</v>
      </c>
      <c r="BN3" s="54"/>
      <c r="BO3" s="53" t="s">
        <v>37</v>
      </c>
      <c r="BP3" s="53"/>
      <c r="BQ3" s="53"/>
      <c r="BR3" s="53"/>
      <c r="BS3" s="53"/>
      <c r="BT3" s="53"/>
      <c r="BU3" s="53"/>
      <c r="BV3" s="53"/>
    </row>
    <row r="4" spans="1:107" ht="27" x14ac:dyDescent="0.35">
      <c r="B4" s="45" t="s">
        <v>2</v>
      </c>
      <c r="C4" s="8"/>
      <c r="D4" s="8"/>
      <c r="E4" s="8"/>
      <c r="F4" s="8"/>
      <c r="G4" s="8"/>
      <c r="H4" s="9"/>
      <c r="I4" s="10"/>
      <c r="J4" s="66"/>
      <c r="K4" s="66"/>
      <c r="L4" s="66"/>
      <c r="M4" s="66"/>
      <c r="N4" s="66"/>
      <c r="O4" s="66"/>
      <c r="P4" s="66"/>
      <c r="Q4" s="66"/>
      <c r="R4" s="66"/>
      <c r="S4" s="10"/>
      <c r="T4" s="11"/>
      <c r="U4" s="7"/>
      <c r="W4" s="10"/>
    </row>
    <row r="5" spans="1:107" s="12" customFormat="1" ht="25.15" customHeight="1" x14ac:dyDescent="0.25">
      <c r="A5" s="75" t="s">
        <v>4</v>
      </c>
      <c r="B5" s="77" t="s">
        <v>1</v>
      </c>
      <c r="C5" s="56">
        <f>C3</f>
        <v>45469</v>
      </c>
      <c r="D5" s="57"/>
      <c r="E5" s="56">
        <f>C5+1</f>
        <v>45470</v>
      </c>
      <c r="F5" s="57"/>
      <c r="G5" s="56">
        <f t="shared" ref="G5:G6" si="0">E5+1</f>
        <v>45471</v>
      </c>
      <c r="H5" s="57"/>
      <c r="I5" s="56">
        <f t="shared" ref="I5:I6" si="1">G5+1</f>
        <v>45472</v>
      </c>
      <c r="J5" s="57"/>
      <c r="K5" s="56">
        <f t="shared" ref="K5:K6" si="2">I5+1</f>
        <v>45473</v>
      </c>
      <c r="L5" s="57"/>
      <c r="M5" s="56">
        <f t="shared" ref="M5:M6" si="3">K5+1</f>
        <v>45474</v>
      </c>
      <c r="N5" s="57"/>
      <c r="O5" s="56">
        <f t="shared" ref="O5:O6" si="4">M5+1</f>
        <v>45475</v>
      </c>
      <c r="P5" s="57"/>
      <c r="Q5" s="56">
        <f t="shared" ref="Q5:Q6" si="5">O5+1</f>
        <v>45476</v>
      </c>
      <c r="R5" s="57"/>
      <c r="S5" s="56">
        <f t="shared" ref="S5:S6" si="6">Q5+1</f>
        <v>45477</v>
      </c>
      <c r="T5" s="57"/>
      <c r="U5" s="56">
        <f t="shared" ref="U5:U6" si="7">S5+1</f>
        <v>45478</v>
      </c>
      <c r="V5" s="57"/>
      <c r="W5" s="56">
        <f t="shared" ref="W5:W6" si="8">U5+1</f>
        <v>45479</v>
      </c>
      <c r="X5" s="57"/>
      <c r="Y5" s="56">
        <f t="shared" ref="Y5:Y6" si="9">W5+1</f>
        <v>45480</v>
      </c>
      <c r="Z5" s="57"/>
      <c r="AA5" s="56">
        <f t="shared" ref="AA5:AA6" si="10">Y5+1</f>
        <v>45481</v>
      </c>
      <c r="AB5" s="57"/>
      <c r="AC5" s="56">
        <f t="shared" ref="AC5:AC6" si="11">AA5+1</f>
        <v>45482</v>
      </c>
      <c r="AD5" s="57"/>
      <c r="AE5" s="56">
        <f t="shared" ref="AE5:AE6" si="12">AC5+1</f>
        <v>45483</v>
      </c>
      <c r="AF5" s="57"/>
      <c r="AG5" s="56">
        <f t="shared" ref="AG5:AG6" si="13">AE5+1</f>
        <v>45484</v>
      </c>
      <c r="AH5" s="57"/>
      <c r="AI5" s="56">
        <f t="shared" ref="AI5:AI6" si="14">AG5+1</f>
        <v>45485</v>
      </c>
      <c r="AJ5" s="57"/>
      <c r="AK5" s="56">
        <f>AI5+1</f>
        <v>45486</v>
      </c>
      <c r="AL5" s="57"/>
      <c r="AM5" s="56">
        <f t="shared" ref="AM5:AM6" si="15">AK5+1</f>
        <v>45487</v>
      </c>
      <c r="AN5" s="57"/>
      <c r="AO5" s="56">
        <f t="shared" ref="AO5" si="16">AM5+1</f>
        <v>45488</v>
      </c>
      <c r="AP5" s="57"/>
      <c r="AQ5" s="56">
        <f t="shared" ref="AQ5" si="17">AO5+1</f>
        <v>45489</v>
      </c>
      <c r="AR5" s="57"/>
      <c r="AS5" s="56">
        <f t="shared" ref="AS5" si="18">AQ5+1</f>
        <v>45490</v>
      </c>
      <c r="AT5" s="57"/>
      <c r="AU5" s="56">
        <f t="shared" ref="AU5" si="19">AS5+1</f>
        <v>45491</v>
      </c>
      <c r="AV5" s="57"/>
      <c r="AW5" s="56">
        <f t="shared" ref="AW5" si="20">AU5+1</f>
        <v>45492</v>
      </c>
      <c r="AX5" s="57"/>
      <c r="AY5" s="56">
        <f>AW5 +1</f>
        <v>45493</v>
      </c>
      <c r="AZ5" s="57"/>
      <c r="BA5" s="56">
        <f>AY5+1</f>
        <v>45494</v>
      </c>
      <c r="BB5" s="57"/>
      <c r="BC5" s="56">
        <f t="shared" ref="BC5:BC6" si="21">BA5+1</f>
        <v>45495</v>
      </c>
      <c r="BD5" s="57"/>
      <c r="BE5" s="56">
        <f t="shared" ref="BE5:BE6" si="22">BC5+1</f>
        <v>45496</v>
      </c>
      <c r="BF5" s="57"/>
      <c r="BG5" s="56">
        <f t="shared" ref="BG5:BG6" si="23">BE5+1</f>
        <v>45497</v>
      </c>
      <c r="BH5" s="57"/>
      <c r="BI5" s="56">
        <f t="shared" ref="BI5:BI6" si="24">BG5+1</f>
        <v>45498</v>
      </c>
      <c r="BJ5" s="57"/>
      <c r="BK5" s="56">
        <f t="shared" ref="BK5:BK6" si="25">BI5+1</f>
        <v>45499</v>
      </c>
      <c r="BL5" s="57"/>
      <c r="BM5" s="69" t="s">
        <v>5</v>
      </c>
      <c r="BN5" s="70"/>
      <c r="BO5" s="70"/>
      <c r="BP5" s="70"/>
      <c r="BQ5" s="70"/>
      <c r="BR5" s="70"/>
      <c r="BS5" s="70"/>
      <c r="BT5" s="70"/>
      <c r="BU5" s="70"/>
      <c r="BV5" s="71"/>
      <c r="BW5" s="67" t="s">
        <v>6</v>
      </c>
      <c r="BX5" s="68"/>
    </row>
    <row r="6" spans="1:107" ht="26.65" customHeight="1" x14ac:dyDescent="0.2">
      <c r="A6" s="76"/>
      <c r="B6" s="78"/>
      <c r="C6" s="59">
        <f>C3</f>
        <v>45469</v>
      </c>
      <c r="D6" s="60"/>
      <c r="E6" s="59">
        <f>C6+1</f>
        <v>45470</v>
      </c>
      <c r="F6" s="60"/>
      <c r="G6" s="59">
        <f t="shared" si="0"/>
        <v>45471</v>
      </c>
      <c r="H6" s="60"/>
      <c r="I6" s="59">
        <f t="shared" si="1"/>
        <v>45472</v>
      </c>
      <c r="J6" s="60"/>
      <c r="K6" s="59">
        <f t="shared" si="2"/>
        <v>45473</v>
      </c>
      <c r="L6" s="60"/>
      <c r="M6" s="59">
        <f t="shared" si="3"/>
        <v>45474</v>
      </c>
      <c r="N6" s="60"/>
      <c r="O6" s="59">
        <f t="shared" si="4"/>
        <v>45475</v>
      </c>
      <c r="P6" s="60"/>
      <c r="Q6" s="59">
        <f t="shared" si="5"/>
        <v>45476</v>
      </c>
      <c r="R6" s="60"/>
      <c r="S6" s="59">
        <f t="shared" si="6"/>
        <v>45477</v>
      </c>
      <c r="T6" s="60"/>
      <c r="U6" s="59">
        <f t="shared" si="7"/>
        <v>45478</v>
      </c>
      <c r="V6" s="60"/>
      <c r="W6" s="59">
        <f t="shared" si="8"/>
        <v>45479</v>
      </c>
      <c r="X6" s="60"/>
      <c r="Y6" s="59">
        <f t="shared" si="9"/>
        <v>45480</v>
      </c>
      <c r="Z6" s="60"/>
      <c r="AA6" s="59">
        <f t="shared" si="10"/>
        <v>45481</v>
      </c>
      <c r="AB6" s="60"/>
      <c r="AC6" s="59">
        <f t="shared" si="11"/>
        <v>45482</v>
      </c>
      <c r="AD6" s="60"/>
      <c r="AE6" s="59">
        <f t="shared" si="12"/>
        <v>45483</v>
      </c>
      <c r="AF6" s="60"/>
      <c r="AG6" s="59">
        <f t="shared" si="13"/>
        <v>45484</v>
      </c>
      <c r="AH6" s="60"/>
      <c r="AI6" s="59">
        <f t="shared" si="14"/>
        <v>45485</v>
      </c>
      <c r="AJ6" s="60"/>
      <c r="AK6" s="59">
        <f>AI6+1</f>
        <v>45486</v>
      </c>
      <c r="AL6" s="60"/>
      <c r="AM6" s="59">
        <f t="shared" si="15"/>
        <v>45487</v>
      </c>
      <c r="AN6" s="60"/>
      <c r="AO6" s="59">
        <f t="shared" ref="AO6" si="26">AM6+1</f>
        <v>45488</v>
      </c>
      <c r="AP6" s="60"/>
      <c r="AQ6" s="59">
        <f t="shared" ref="AQ6" si="27">AO6+1</f>
        <v>45489</v>
      </c>
      <c r="AR6" s="60"/>
      <c r="AS6" s="59">
        <f>AQ6+1</f>
        <v>45490</v>
      </c>
      <c r="AT6" s="60"/>
      <c r="AU6" s="59">
        <f>AS6+1</f>
        <v>45491</v>
      </c>
      <c r="AV6" s="60"/>
      <c r="AW6" s="59">
        <f>AU6+1</f>
        <v>45492</v>
      </c>
      <c r="AX6" s="60"/>
      <c r="AY6" s="59">
        <f t="shared" ref="AY6" si="28">AW6+1</f>
        <v>45493</v>
      </c>
      <c r="AZ6" s="60"/>
      <c r="BA6" s="59">
        <f t="shared" ref="BA6" si="29">AY6+1</f>
        <v>45494</v>
      </c>
      <c r="BB6" s="60"/>
      <c r="BC6" s="59">
        <f t="shared" si="21"/>
        <v>45495</v>
      </c>
      <c r="BD6" s="60"/>
      <c r="BE6" s="59">
        <f t="shared" si="22"/>
        <v>45496</v>
      </c>
      <c r="BF6" s="60"/>
      <c r="BG6" s="59">
        <f t="shared" si="23"/>
        <v>45497</v>
      </c>
      <c r="BH6" s="60"/>
      <c r="BI6" s="59">
        <f t="shared" si="24"/>
        <v>45498</v>
      </c>
      <c r="BJ6" s="60"/>
      <c r="BK6" s="59">
        <f t="shared" si="25"/>
        <v>45499</v>
      </c>
      <c r="BL6" s="60"/>
      <c r="BM6" s="38" t="s">
        <v>7</v>
      </c>
      <c r="BN6" s="39" t="s">
        <v>8</v>
      </c>
      <c r="BO6" s="40" t="s">
        <v>9</v>
      </c>
      <c r="BP6" s="41" t="s">
        <v>28</v>
      </c>
      <c r="BQ6" s="41" t="s">
        <v>30</v>
      </c>
      <c r="BR6" s="41" t="s">
        <v>10</v>
      </c>
      <c r="BS6" s="41" t="s">
        <v>11</v>
      </c>
      <c r="BT6" s="41" t="s">
        <v>12</v>
      </c>
      <c r="BU6" s="42" t="s">
        <v>13</v>
      </c>
      <c r="BV6" s="43" t="s">
        <v>14</v>
      </c>
      <c r="BW6" s="13" t="s">
        <v>15</v>
      </c>
      <c r="BX6" s="13" t="s">
        <v>16</v>
      </c>
    </row>
    <row r="7" spans="1:107" ht="26.65" customHeight="1" x14ac:dyDescent="0.2">
      <c r="A7" s="49"/>
      <c r="B7" s="48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2"/>
      <c r="P7" s="52"/>
      <c r="Q7" s="52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2"/>
      <c r="BI7" s="52"/>
      <c r="BJ7" s="52"/>
      <c r="BK7" s="52"/>
      <c r="BL7" s="52"/>
      <c r="BM7" s="44">
        <f>COUNTIF($C7:$BL7,"X")*1/2</f>
        <v>0</v>
      </c>
      <c r="BN7" s="44">
        <f>COUNTIF($C7:$BL7,"P")*1/2</f>
        <v>0</v>
      </c>
      <c r="BO7" s="44">
        <f>COUNTIF($C7:$BL7,"NL")*1/2</f>
        <v>0</v>
      </c>
      <c r="BP7" s="44">
        <f>COUNTIF($C7:$BL7,"O")*1/2</f>
        <v>0</v>
      </c>
      <c r="BQ7" s="44">
        <f>COUNTIF($C7:$BL7,"Pr")*1/2</f>
        <v>0</v>
      </c>
      <c r="BR7" s="44">
        <f>COUNTIF($C7:$BL7,"TS")*1/2</f>
        <v>0</v>
      </c>
      <c r="BS7" s="44">
        <f>COUNTIF($C7:$BL7,"T")*1/2</f>
        <v>0</v>
      </c>
      <c r="BT7" s="44">
        <f>COUNTIF($C7:$BL7,"NX")*1/2</f>
        <v>0</v>
      </c>
      <c r="BU7" s="44">
        <f>COUNTIF($C7:$BL7,"KL")*1/2</f>
        <v>0</v>
      </c>
      <c r="BV7" s="44">
        <f>SUM(BM7:BU7)-BP7-BR7-BS7-BU7-BT7</f>
        <v>0</v>
      </c>
      <c r="BW7" s="14"/>
      <c r="BX7" s="14"/>
    </row>
    <row r="8" spans="1:107" ht="26.65" customHeight="1" x14ac:dyDescent="0.2">
      <c r="A8" s="49"/>
      <c r="B8" s="48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2"/>
      <c r="P8" s="52"/>
      <c r="Q8" s="52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2"/>
      <c r="BI8" s="52"/>
      <c r="BJ8" s="52"/>
      <c r="BK8" s="52"/>
      <c r="BL8" s="52"/>
      <c r="BM8" s="44">
        <f>COUNTIF($C8:$BL8,"X")*1/2</f>
        <v>0</v>
      </c>
      <c r="BN8" s="44">
        <f>COUNTIF($C8:$BL8,"P")*1/2</f>
        <v>0</v>
      </c>
      <c r="BO8" s="44">
        <f>COUNTIF($C8:$BJ8,"NL")*1/2</f>
        <v>0</v>
      </c>
      <c r="BP8" s="44">
        <f>COUNTIF($C8:$BJ8,"O")*1/2</f>
        <v>0</v>
      </c>
      <c r="BQ8" s="44">
        <f>COUNTIF($C8:$BJ8,"Pr")*1/2</f>
        <v>0</v>
      </c>
      <c r="BR8" s="44">
        <f>COUNTIF($C8:$BJ8,"TS")*1/2</f>
        <v>0</v>
      </c>
      <c r="BS8" s="44">
        <f>COUNTIF($C8:$BJ8,"T")*1/2</f>
        <v>0</v>
      </c>
      <c r="BT8" s="44">
        <f>COUNTIF($C8:$BJ8,"NX")*1/2</f>
        <v>0</v>
      </c>
      <c r="BU8" s="44">
        <f>COUNTIF($C8:$BJ8,"KL")*1/2</f>
        <v>0</v>
      </c>
      <c r="BV8" s="44">
        <f>SUM(BM8:BU8)-BP8-BR8-BS8-BU8-BT8</f>
        <v>0</v>
      </c>
      <c r="BW8" s="14"/>
      <c r="BX8" s="14"/>
    </row>
    <row r="9" spans="1:107" ht="19.899999999999999" customHeight="1" x14ac:dyDescent="0.2">
      <c r="A9" s="83" t="s">
        <v>34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46">
        <f t="shared" ref="BM9:BX9" si="30">SUM(BM8:BM8)</f>
        <v>0</v>
      </c>
      <c r="BN9" s="46">
        <f t="shared" si="30"/>
        <v>0</v>
      </c>
      <c r="BO9" s="46">
        <f t="shared" si="30"/>
        <v>0</v>
      </c>
      <c r="BP9" s="46">
        <f t="shared" si="30"/>
        <v>0</v>
      </c>
      <c r="BQ9" s="46">
        <f t="shared" si="30"/>
        <v>0</v>
      </c>
      <c r="BR9" s="46">
        <f t="shared" si="30"/>
        <v>0</v>
      </c>
      <c r="BS9" s="46">
        <f t="shared" si="30"/>
        <v>0</v>
      </c>
      <c r="BT9" s="46">
        <f t="shared" si="30"/>
        <v>0</v>
      </c>
      <c r="BU9" s="46">
        <f t="shared" si="30"/>
        <v>0</v>
      </c>
      <c r="BV9" s="46">
        <f t="shared" si="30"/>
        <v>0</v>
      </c>
      <c r="BW9" s="46">
        <f t="shared" si="30"/>
        <v>0</v>
      </c>
      <c r="BX9" s="46">
        <f t="shared" si="30"/>
        <v>0</v>
      </c>
    </row>
    <row r="10" spans="1:107" s="17" customFormat="1" ht="30" customHeight="1" x14ac:dyDescent="0.2">
      <c r="A10" s="72" t="s">
        <v>32</v>
      </c>
      <c r="B10" s="72"/>
      <c r="C10" s="15"/>
      <c r="D10" s="15"/>
      <c r="E10" s="1"/>
      <c r="F10" s="1"/>
      <c r="G10" s="16"/>
      <c r="I10" s="18"/>
      <c r="AC10" s="19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19"/>
      <c r="BZ10" s="19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107" s="17" customFormat="1" ht="27.75" customHeight="1" x14ac:dyDescent="0.2">
      <c r="A11" s="73" t="s">
        <v>17</v>
      </c>
      <c r="B11" s="73"/>
      <c r="C11" s="21"/>
      <c r="D11" s="21"/>
      <c r="E11" s="22" t="s">
        <v>7</v>
      </c>
      <c r="F11" s="1"/>
      <c r="G11" s="1"/>
      <c r="H11" s="58" t="s">
        <v>18</v>
      </c>
      <c r="I11" s="58"/>
      <c r="J11" s="58"/>
      <c r="K11" s="23"/>
      <c r="L11" s="24" t="s">
        <v>28</v>
      </c>
      <c r="M11" s="23"/>
      <c r="N11" s="23"/>
      <c r="P11" s="74" t="s">
        <v>19</v>
      </c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25"/>
      <c r="AB11" s="25"/>
      <c r="AC11" s="26"/>
      <c r="AD11" s="61" t="s">
        <v>35</v>
      </c>
      <c r="AE11" s="61"/>
      <c r="AF11" s="61"/>
      <c r="AG11" s="61"/>
      <c r="AH11" s="61"/>
      <c r="AI11" s="61"/>
      <c r="AJ11" s="61"/>
      <c r="AK11" s="61"/>
      <c r="AL11" s="47"/>
      <c r="AM11" s="47"/>
      <c r="AN11" s="47"/>
      <c r="AO11" s="61" t="s">
        <v>36</v>
      </c>
      <c r="AP11" s="61"/>
      <c r="AQ11" s="61"/>
      <c r="AR11" s="61"/>
      <c r="AS11" s="61"/>
      <c r="AT11" s="61"/>
      <c r="AU11" s="61"/>
      <c r="AV11" s="61"/>
      <c r="AW11" s="47"/>
      <c r="AX11" s="47"/>
      <c r="AY11" s="47"/>
      <c r="AZ11" s="47"/>
      <c r="BA11" s="47"/>
      <c r="BB11" s="47"/>
      <c r="BC11" s="47"/>
      <c r="BD11" s="61" t="s">
        <v>20</v>
      </c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Y11" s="27"/>
      <c r="BZ11" s="27"/>
      <c r="CB11" s="27"/>
      <c r="CC11" s="27"/>
      <c r="CD11" s="27"/>
      <c r="CE11" s="27"/>
      <c r="CF11" s="27"/>
      <c r="CG11" s="27"/>
      <c r="CH11" s="27"/>
      <c r="CI11" s="27"/>
      <c r="CJ11" s="28"/>
      <c r="CK11" s="28"/>
      <c r="CL11" s="27"/>
      <c r="CM11" s="27"/>
      <c r="CN11" s="27"/>
      <c r="DC11" s="29"/>
    </row>
    <row r="12" spans="1:107" s="17" customFormat="1" ht="27.75" customHeight="1" x14ac:dyDescent="0.2">
      <c r="A12" s="73" t="s">
        <v>21</v>
      </c>
      <c r="B12" s="73"/>
      <c r="C12" s="21"/>
      <c r="D12" s="21"/>
      <c r="E12" s="30" t="s">
        <v>8</v>
      </c>
      <c r="F12" s="1"/>
      <c r="G12" s="25"/>
      <c r="H12" s="55" t="s">
        <v>22</v>
      </c>
      <c r="I12" s="55"/>
      <c r="J12" s="55"/>
      <c r="K12" s="25"/>
      <c r="L12" s="24" t="s">
        <v>28</v>
      </c>
      <c r="M12" s="25"/>
      <c r="N12" s="25"/>
      <c r="Y12" s="25"/>
      <c r="Z12" s="25"/>
      <c r="AA12" s="25"/>
      <c r="AB12" s="25"/>
      <c r="AC12" s="25"/>
      <c r="AD12" s="25"/>
      <c r="AE12" s="25"/>
      <c r="AF12" s="25"/>
      <c r="AH12" s="31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25"/>
      <c r="BN12" s="25"/>
      <c r="BO12" s="26"/>
      <c r="BP12" s="26"/>
      <c r="BQ12" s="79"/>
      <c r="BR12" s="79"/>
      <c r="BS12" s="79"/>
      <c r="BT12" s="27"/>
      <c r="BU12" s="27"/>
      <c r="BV12" s="27"/>
      <c r="BW12" s="27"/>
      <c r="BX12" s="27"/>
      <c r="BY12" s="25"/>
      <c r="CI12" s="32"/>
      <c r="CJ12" s="31"/>
      <c r="CK12" s="31"/>
      <c r="CL12" s="31"/>
      <c r="CM12" s="31"/>
      <c r="CN12" s="31"/>
    </row>
    <row r="13" spans="1:107" s="17" customFormat="1" ht="27.75" customHeight="1" x14ac:dyDescent="0.2">
      <c r="A13" s="73" t="s">
        <v>23</v>
      </c>
      <c r="B13" s="73"/>
      <c r="C13" s="21"/>
      <c r="D13" s="21"/>
      <c r="E13" s="33" t="s">
        <v>13</v>
      </c>
      <c r="F13" s="1"/>
      <c r="G13" s="25"/>
      <c r="H13" s="55" t="s">
        <v>24</v>
      </c>
      <c r="I13" s="55"/>
      <c r="J13" s="55"/>
      <c r="K13" s="25"/>
      <c r="L13" s="24" t="s">
        <v>10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BM13" s="25"/>
      <c r="BN13" s="25"/>
      <c r="BO13" s="25"/>
      <c r="BP13" s="25"/>
      <c r="BQ13" s="25"/>
      <c r="BR13" s="25"/>
      <c r="BT13" s="31"/>
      <c r="BU13" s="31"/>
      <c r="BV13" s="31"/>
      <c r="BW13" s="31"/>
      <c r="BX13" s="31"/>
      <c r="BY13" s="25"/>
      <c r="CI13" s="32"/>
    </row>
    <row r="14" spans="1:107" s="17" customFormat="1" ht="27.75" customHeight="1" x14ac:dyDescent="0.25">
      <c r="A14" s="73" t="s">
        <v>25</v>
      </c>
      <c r="B14" s="73"/>
      <c r="C14" s="34"/>
      <c r="D14" s="34"/>
      <c r="E14" s="35" t="s">
        <v>9</v>
      </c>
      <c r="F14" s="1"/>
      <c r="G14" s="25"/>
      <c r="H14" s="58" t="s">
        <v>26</v>
      </c>
      <c r="I14" s="58"/>
      <c r="J14" s="58"/>
      <c r="K14" s="23"/>
      <c r="L14" s="36" t="s">
        <v>11</v>
      </c>
      <c r="M14" s="23"/>
      <c r="N14" s="23"/>
      <c r="O14" s="23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F14" s="25"/>
      <c r="BM14" s="25"/>
      <c r="BN14" s="25"/>
      <c r="BO14" s="25"/>
      <c r="BP14" s="25"/>
      <c r="BQ14" s="25"/>
      <c r="BR14" s="25"/>
      <c r="BY14" s="25"/>
      <c r="CI14" s="32"/>
    </row>
    <row r="15" spans="1:107" s="17" customFormat="1" ht="27.75" customHeight="1" x14ac:dyDescent="0.25">
      <c r="A15" s="73" t="s">
        <v>39</v>
      </c>
      <c r="B15" s="73"/>
      <c r="C15" s="34"/>
      <c r="D15" s="34"/>
      <c r="E15" s="51"/>
      <c r="F15" s="1"/>
      <c r="G15" s="55" t="s">
        <v>27</v>
      </c>
      <c r="H15" s="55"/>
      <c r="I15" s="55"/>
      <c r="J15" s="55"/>
      <c r="K15" s="25"/>
      <c r="L15" s="36" t="s">
        <v>12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R15" s="25"/>
      <c r="BY15" s="25"/>
      <c r="CI15" s="32"/>
    </row>
    <row r="16" spans="1:107" ht="33" customHeight="1" x14ac:dyDescent="0.2">
      <c r="E16" s="22"/>
      <c r="F16" s="55" t="s">
        <v>29</v>
      </c>
      <c r="G16" s="55"/>
      <c r="H16" s="55"/>
      <c r="I16" s="55"/>
      <c r="J16" s="55"/>
      <c r="K16" s="25"/>
      <c r="L16" s="36" t="s">
        <v>30</v>
      </c>
    </row>
  </sheetData>
  <mergeCells count="92">
    <mergeCell ref="BK5:BL5"/>
    <mergeCell ref="BE5:BF5"/>
    <mergeCell ref="BC6:BD6"/>
    <mergeCell ref="BE6:BF6"/>
    <mergeCell ref="BG5:BH5"/>
    <mergeCell ref="BG6:BH6"/>
    <mergeCell ref="BI5:BJ5"/>
    <mergeCell ref="A14:B14"/>
    <mergeCell ref="A15:B15"/>
    <mergeCell ref="M2:T2"/>
    <mergeCell ref="U2:Y2"/>
    <mergeCell ref="A12:B12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9:BL9"/>
    <mergeCell ref="A13:B13"/>
    <mergeCell ref="AM6:AN6"/>
    <mergeCell ref="AO6:AP6"/>
    <mergeCell ref="AQ6:AR6"/>
    <mergeCell ref="BQ12:BS12"/>
    <mergeCell ref="AO11:AV11"/>
    <mergeCell ref="BD11:BO11"/>
    <mergeCell ref="BM10:BX10"/>
    <mergeCell ref="BK6:BL6"/>
    <mergeCell ref="BI6:BJ6"/>
    <mergeCell ref="A10:B10"/>
    <mergeCell ref="A11:B11"/>
    <mergeCell ref="P11:Z11"/>
    <mergeCell ref="A5:A6"/>
    <mergeCell ref="B5:B6"/>
    <mergeCell ref="C5:D5"/>
    <mergeCell ref="E5:F5"/>
    <mergeCell ref="G5:H5"/>
    <mergeCell ref="H11:J11"/>
    <mergeCell ref="S5:T5"/>
    <mergeCell ref="U5:V5"/>
    <mergeCell ref="W5:X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O3:BV3"/>
    <mergeCell ref="BM3:BN3"/>
    <mergeCell ref="F16:J16"/>
    <mergeCell ref="AK5:AL5"/>
    <mergeCell ref="H12:J12"/>
    <mergeCell ref="H13:J13"/>
    <mergeCell ref="H14:J14"/>
    <mergeCell ref="G15:J15"/>
    <mergeCell ref="AI6:AJ6"/>
    <mergeCell ref="AK6:AL6"/>
    <mergeCell ref="AD11:AK11"/>
    <mergeCell ref="AY5:AZ5"/>
    <mergeCell ref="BA5:BB5"/>
    <mergeCell ref="AY6:AZ6"/>
    <mergeCell ref="BA6:BB6"/>
    <mergeCell ref="BC5:BD5"/>
  </mergeCells>
  <conditionalFormatting sqref="C5:AY5 BA5 BC5 BE5 BG5 C6:BL6">
    <cfRule type="expression" dxfId="9" priority="72">
      <formula>$C$6="Sat"</formula>
    </cfRule>
  </conditionalFormatting>
  <conditionalFormatting sqref="E15">
    <cfRule type="expression" dxfId="8" priority="1">
      <formula>$C$6="Sat"</formula>
    </cfRule>
  </conditionalFormatting>
  <conditionalFormatting sqref="BI5">
    <cfRule type="expression" dxfId="7" priority="3">
      <formula>$C$6="Sat"</formula>
    </cfRule>
  </conditionalFormatting>
  <conditionalFormatting sqref="BK5">
    <cfRule type="expression" dxfId="6" priority="2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5"/>
  <sheetViews>
    <sheetView showGridLines="0" view="pageBreakPreview" zoomScaleNormal="100" zoomScaleSheetLayoutView="100" workbookViewId="0">
      <selection activeCell="AJ14" sqref="AJ14"/>
    </sheetView>
  </sheetViews>
  <sheetFormatPr defaultColWidth="8.85546875" defaultRowHeight="14.25" x14ac:dyDescent="0.2"/>
  <cols>
    <col min="1" max="1" width="4.85546875" style="1" customWidth="1"/>
    <col min="2" max="2" width="24.7109375" style="1" customWidth="1"/>
    <col min="3" max="8" width="3.7109375" style="3" customWidth="1"/>
    <col min="9" max="62" width="3.7109375" style="1" customWidth="1"/>
    <col min="63" max="63" width="8" style="1" customWidth="1"/>
    <col min="64" max="64" width="4.7109375" style="1" customWidth="1"/>
    <col min="65" max="65" width="7.28515625" style="1" customWidth="1"/>
    <col min="66" max="71" width="4.7109375" style="1" customWidth="1"/>
    <col min="72" max="72" width="7.5703125" style="1" customWidth="1"/>
    <col min="73" max="74" width="5.28515625" style="1" customWidth="1"/>
    <col min="75" max="16384" width="8.85546875" style="1"/>
  </cols>
  <sheetData>
    <row r="1" spans="1:105" ht="27" x14ac:dyDescent="0.2">
      <c r="B1" s="62" t="s">
        <v>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105" ht="21.6" customHeight="1" x14ac:dyDescent="0.2">
      <c r="M2" s="81" t="s">
        <v>33</v>
      </c>
      <c r="N2" s="81"/>
      <c r="O2" s="81"/>
      <c r="P2" s="81"/>
      <c r="Q2" s="81"/>
      <c r="R2" s="81"/>
      <c r="S2" s="81"/>
      <c r="T2" s="81"/>
      <c r="U2" s="82">
        <v>45474</v>
      </c>
      <c r="V2" s="82"/>
      <c r="W2" s="82"/>
      <c r="X2" s="82"/>
      <c r="Y2" s="82"/>
    </row>
    <row r="3" spans="1:105" ht="25.5" customHeight="1" x14ac:dyDescent="0.2">
      <c r="B3" s="5" t="s">
        <v>0</v>
      </c>
      <c r="C3" s="63">
        <v>45469</v>
      </c>
      <c r="D3" s="63"/>
      <c r="E3" s="63"/>
      <c r="F3" s="63"/>
      <c r="G3" s="63"/>
      <c r="H3" s="64"/>
      <c r="J3" s="65" t="s">
        <v>31</v>
      </c>
      <c r="K3" s="65"/>
      <c r="L3" s="65"/>
      <c r="M3" s="65"/>
      <c r="N3" s="65"/>
      <c r="O3" s="65"/>
      <c r="P3" s="65"/>
      <c r="Q3" s="65"/>
      <c r="R3" s="65"/>
      <c r="T3" s="6"/>
      <c r="U3" s="4"/>
      <c r="V3" s="6"/>
      <c r="W3" s="6"/>
      <c r="BK3" s="54">
        <f>BT7</f>
        <v>23</v>
      </c>
      <c r="BL3" s="54"/>
      <c r="BM3" s="53" t="s">
        <v>37</v>
      </c>
      <c r="BN3" s="53"/>
      <c r="BO3" s="53"/>
      <c r="BP3" s="53"/>
      <c r="BQ3" s="53"/>
      <c r="BR3" s="53"/>
      <c r="BS3" s="53"/>
      <c r="BT3" s="53"/>
    </row>
    <row r="4" spans="1:105" ht="27" x14ac:dyDescent="0.35">
      <c r="B4" s="45" t="s">
        <v>2</v>
      </c>
      <c r="C4" s="8"/>
      <c r="D4" s="8"/>
      <c r="E4" s="8"/>
      <c r="F4" s="8"/>
      <c r="G4" s="8"/>
      <c r="H4" s="9"/>
      <c r="I4" s="10"/>
      <c r="J4" s="66"/>
      <c r="K4" s="66"/>
      <c r="L4" s="66"/>
      <c r="M4" s="66"/>
      <c r="N4" s="66"/>
      <c r="O4" s="66"/>
      <c r="P4" s="66"/>
      <c r="Q4" s="66"/>
      <c r="R4" s="66"/>
      <c r="S4" s="10"/>
      <c r="T4" s="11"/>
      <c r="U4" s="7"/>
      <c r="W4" s="10"/>
    </row>
    <row r="5" spans="1:105" s="12" customFormat="1" ht="25.15" customHeight="1" x14ac:dyDescent="0.25">
      <c r="A5" s="75" t="s">
        <v>4</v>
      </c>
      <c r="B5" s="77" t="s">
        <v>1</v>
      </c>
      <c r="C5" s="56">
        <f>C3</f>
        <v>45469</v>
      </c>
      <c r="D5" s="57"/>
      <c r="E5" s="56">
        <f>C5+1</f>
        <v>45470</v>
      </c>
      <c r="F5" s="57"/>
      <c r="G5" s="56">
        <f t="shared" ref="G5:G6" si="0">E5+1</f>
        <v>45471</v>
      </c>
      <c r="H5" s="57"/>
      <c r="I5" s="56">
        <f t="shared" ref="I5:I6" si="1">G5+1</f>
        <v>45472</v>
      </c>
      <c r="J5" s="57"/>
      <c r="K5" s="56">
        <f t="shared" ref="K5:K6" si="2">I5+1</f>
        <v>45473</v>
      </c>
      <c r="L5" s="57"/>
      <c r="M5" s="56">
        <f t="shared" ref="M5:M6" si="3">K5+1</f>
        <v>45474</v>
      </c>
      <c r="N5" s="57"/>
      <c r="O5" s="56">
        <f t="shared" ref="O5:O6" si="4">M5+1</f>
        <v>45475</v>
      </c>
      <c r="P5" s="57"/>
      <c r="Q5" s="56">
        <f t="shared" ref="Q5:Q6" si="5">O5+1</f>
        <v>45476</v>
      </c>
      <c r="R5" s="57"/>
      <c r="S5" s="56">
        <f t="shared" ref="S5:S6" si="6">Q5+1</f>
        <v>45477</v>
      </c>
      <c r="T5" s="57"/>
      <c r="U5" s="56">
        <f t="shared" ref="U5:U6" si="7">S5+1</f>
        <v>45478</v>
      </c>
      <c r="V5" s="57"/>
      <c r="W5" s="56">
        <f t="shared" ref="W5:W6" si="8">U5+1</f>
        <v>45479</v>
      </c>
      <c r="X5" s="57"/>
      <c r="Y5" s="56">
        <f t="shared" ref="Y5:Y6" si="9">W5+1</f>
        <v>45480</v>
      </c>
      <c r="Z5" s="57"/>
      <c r="AA5" s="56">
        <f t="shared" ref="AA5:AA6" si="10">Y5+1</f>
        <v>45481</v>
      </c>
      <c r="AB5" s="57"/>
      <c r="AC5" s="56">
        <f t="shared" ref="AC5:AC6" si="11">AA5+1</f>
        <v>45482</v>
      </c>
      <c r="AD5" s="57"/>
      <c r="AE5" s="56">
        <f t="shared" ref="AE5:AE6" si="12">AC5+1</f>
        <v>45483</v>
      </c>
      <c r="AF5" s="57"/>
      <c r="AG5" s="56">
        <f t="shared" ref="AG5:AG6" si="13">AE5+1</f>
        <v>45484</v>
      </c>
      <c r="AH5" s="57"/>
      <c r="AI5" s="56">
        <f t="shared" ref="AI5:AI6" si="14">AG5+1</f>
        <v>45485</v>
      </c>
      <c r="AJ5" s="57"/>
      <c r="AK5" s="56">
        <f>AI5+1</f>
        <v>45486</v>
      </c>
      <c r="AL5" s="57"/>
      <c r="AM5" s="56">
        <f t="shared" ref="AM5:AM6" si="15">AK5+1</f>
        <v>45487</v>
      </c>
      <c r="AN5" s="57"/>
      <c r="AO5" s="56">
        <f t="shared" ref="AO5:AO6" si="16">AM5+1</f>
        <v>45488</v>
      </c>
      <c r="AP5" s="57"/>
      <c r="AQ5" s="56">
        <f t="shared" ref="AQ5:AQ6" si="17">AO5+1</f>
        <v>45489</v>
      </c>
      <c r="AR5" s="57"/>
      <c r="AS5" s="56">
        <f t="shared" ref="AS5" si="18">AQ5+1</f>
        <v>45490</v>
      </c>
      <c r="AT5" s="57"/>
      <c r="AU5" s="56">
        <f t="shared" ref="AU5" si="19">AS5+1</f>
        <v>45491</v>
      </c>
      <c r="AV5" s="57"/>
      <c r="AW5" s="56">
        <f t="shared" ref="AW5" si="20">AU5+1</f>
        <v>45492</v>
      </c>
      <c r="AX5" s="57"/>
      <c r="AY5" s="56">
        <f>AW5 +1</f>
        <v>45493</v>
      </c>
      <c r="AZ5" s="57"/>
      <c r="BA5" s="56">
        <f>AY5+1</f>
        <v>45494</v>
      </c>
      <c r="BB5" s="57"/>
      <c r="BC5" s="56">
        <f t="shared" ref="BC5:BC6" si="21">BA5+1</f>
        <v>45495</v>
      </c>
      <c r="BD5" s="57"/>
      <c r="BE5" s="56">
        <f t="shared" ref="BE5:BE6" si="22">BC5+1</f>
        <v>45496</v>
      </c>
      <c r="BF5" s="57"/>
      <c r="BG5" s="56">
        <f t="shared" ref="BG5:BG6" si="23">BE5+1</f>
        <v>45497</v>
      </c>
      <c r="BH5" s="57"/>
      <c r="BI5" s="56">
        <f t="shared" ref="BI5:BI6" si="24">BG5+1</f>
        <v>45498</v>
      </c>
      <c r="BJ5" s="57"/>
      <c r="BK5" s="69" t="s">
        <v>5</v>
      </c>
      <c r="BL5" s="70"/>
      <c r="BM5" s="70"/>
      <c r="BN5" s="70"/>
      <c r="BO5" s="70"/>
      <c r="BP5" s="70"/>
      <c r="BQ5" s="70"/>
      <c r="BR5" s="70"/>
      <c r="BS5" s="70"/>
      <c r="BT5" s="71"/>
      <c r="BU5" s="67" t="s">
        <v>6</v>
      </c>
      <c r="BV5" s="68"/>
    </row>
    <row r="6" spans="1:105" ht="26.65" customHeight="1" x14ac:dyDescent="0.2">
      <c r="A6" s="76"/>
      <c r="B6" s="78"/>
      <c r="C6" s="59">
        <f>C3</f>
        <v>45469</v>
      </c>
      <c r="D6" s="60"/>
      <c r="E6" s="59">
        <f>C6+1</f>
        <v>45470</v>
      </c>
      <c r="F6" s="60"/>
      <c r="G6" s="59">
        <f t="shared" si="0"/>
        <v>45471</v>
      </c>
      <c r="H6" s="60"/>
      <c r="I6" s="59">
        <f t="shared" si="1"/>
        <v>45472</v>
      </c>
      <c r="J6" s="60"/>
      <c r="K6" s="59">
        <f t="shared" si="2"/>
        <v>45473</v>
      </c>
      <c r="L6" s="60"/>
      <c r="M6" s="59">
        <f t="shared" si="3"/>
        <v>45474</v>
      </c>
      <c r="N6" s="60"/>
      <c r="O6" s="59">
        <f t="shared" si="4"/>
        <v>45475</v>
      </c>
      <c r="P6" s="60"/>
      <c r="Q6" s="59">
        <f t="shared" si="5"/>
        <v>45476</v>
      </c>
      <c r="R6" s="60"/>
      <c r="S6" s="59">
        <f t="shared" si="6"/>
        <v>45477</v>
      </c>
      <c r="T6" s="60"/>
      <c r="U6" s="59">
        <f t="shared" si="7"/>
        <v>45478</v>
      </c>
      <c r="V6" s="60"/>
      <c r="W6" s="59">
        <f t="shared" si="8"/>
        <v>45479</v>
      </c>
      <c r="X6" s="60"/>
      <c r="Y6" s="59">
        <f t="shared" si="9"/>
        <v>45480</v>
      </c>
      <c r="Z6" s="60"/>
      <c r="AA6" s="59">
        <f t="shared" si="10"/>
        <v>45481</v>
      </c>
      <c r="AB6" s="60"/>
      <c r="AC6" s="59">
        <f t="shared" si="11"/>
        <v>45482</v>
      </c>
      <c r="AD6" s="60"/>
      <c r="AE6" s="59">
        <f t="shared" si="12"/>
        <v>45483</v>
      </c>
      <c r="AF6" s="60"/>
      <c r="AG6" s="59">
        <f t="shared" si="13"/>
        <v>45484</v>
      </c>
      <c r="AH6" s="60"/>
      <c r="AI6" s="59">
        <f t="shared" si="14"/>
        <v>45485</v>
      </c>
      <c r="AJ6" s="60"/>
      <c r="AK6" s="59">
        <f>AI6+1</f>
        <v>45486</v>
      </c>
      <c r="AL6" s="60"/>
      <c r="AM6" s="59">
        <f t="shared" si="15"/>
        <v>45487</v>
      </c>
      <c r="AN6" s="60"/>
      <c r="AO6" s="59">
        <f t="shared" si="16"/>
        <v>45488</v>
      </c>
      <c r="AP6" s="60"/>
      <c r="AQ6" s="59">
        <f t="shared" si="17"/>
        <v>45489</v>
      </c>
      <c r="AR6" s="60"/>
      <c r="AS6" s="59">
        <f>AQ6+1</f>
        <v>45490</v>
      </c>
      <c r="AT6" s="60"/>
      <c r="AU6" s="59">
        <f>AS6+1</f>
        <v>45491</v>
      </c>
      <c r="AV6" s="60"/>
      <c r="AW6" s="59">
        <f>AU6+1</f>
        <v>45492</v>
      </c>
      <c r="AX6" s="60"/>
      <c r="AY6" s="59">
        <f t="shared" ref="AY6" si="25">AW6+1</f>
        <v>45493</v>
      </c>
      <c r="AZ6" s="60"/>
      <c r="BA6" s="59">
        <f t="shared" ref="BA6" si="26">AY6+1</f>
        <v>45494</v>
      </c>
      <c r="BB6" s="60"/>
      <c r="BC6" s="59">
        <f t="shared" si="21"/>
        <v>45495</v>
      </c>
      <c r="BD6" s="60"/>
      <c r="BE6" s="59">
        <f t="shared" si="22"/>
        <v>45496</v>
      </c>
      <c r="BF6" s="60"/>
      <c r="BG6" s="59">
        <f t="shared" si="23"/>
        <v>45497</v>
      </c>
      <c r="BH6" s="60"/>
      <c r="BI6" s="59">
        <f t="shared" si="24"/>
        <v>45498</v>
      </c>
      <c r="BJ6" s="60"/>
      <c r="BK6" s="38" t="s">
        <v>7</v>
      </c>
      <c r="BL6" s="39" t="s">
        <v>8</v>
      </c>
      <c r="BM6" s="40" t="s">
        <v>9</v>
      </c>
      <c r="BN6" s="41" t="s">
        <v>28</v>
      </c>
      <c r="BO6" s="41" t="s">
        <v>30</v>
      </c>
      <c r="BP6" s="41" t="s">
        <v>10</v>
      </c>
      <c r="BQ6" s="41" t="s">
        <v>11</v>
      </c>
      <c r="BR6" s="41" t="s">
        <v>12</v>
      </c>
      <c r="BS6" s="42" t="s">
        <v>13</v>
      </c>
      <c r="BT6" s="43" t="s">
        <v>14</v>
      </c>
      <c r="BU6" s="13" t="s">
        <v>15</v>
      </c>
      <c r="BV6" s="13" t="s">
        <v>16</v>
      </c>
    </row>
    <row r="7" spans="1:105" ht="26.65" customHeight="1" x14ac:dyDescent="0.25">
      <c r="A7" s="49">
        <f>IF(B7="","",SUBTOTAL(3,$B$7:B7))</f>
        <v>1</v>
      </c>
      <c r="B7" s="48" t="s">
        <v>38</v>
      </c>
      <c r="C7" s="50" t="s">
        <v>7</v>
      </c>
      <c r="D7" s="50" t="s">
        <v>7</v>
      </c>
      <c r="E7" s="50" t="s">
        <v>7</v>
      </c>
      <c r="F7" s="50" t="s">
        <v>7</v>
      </c>
      <c r="G7" s="50" t="s">
        <v>7</v>
      </c>
      <c r="H7" s="50" t="s">
        <v>7</v>
      </c>
      <c r="I7" s="51"/>
      <c r="J7" s="51"/>
      <c r="K7" s="51"/>
      <c r="L7" s="51"/>
      <c r="M7" s="50" t="s">
        <v>7</v>
      </c>
      <c r="N7" s="50" t="s">
        <v>7</v>
      </c>
      <c r="O7" s="52" t="s">
        <v>7</v>
      </c>
      <c r="P7" s="52" t="s">
        <v>7</v>
      </c>
      <c r="Q7" s="52" t="s">
        <v>7</v>
      </c>
      <c r="R7" s="52" t="s">
        <v>7</v>
      </c>
      <c r="S7" s="52" t="s">
        <v>7</v>
      </c>
      <c r="T7" s="52" t="s">
        <v>7</v>
      </c>
      <c r="U7" s="52" t="s">
        <v>7</v>
      </c>
      <c r="V7" s="52" t="s">
        <v>7</v>
      </c>
      <c r="W7" s="51"/>
      <c r="X7" s="51"/>
      <c r="Y7" s="51"/>
      <c r="Z7" s="51"/>
      <c r="AA7" s="52" t="s">
        <v>7</v>
      </c>
      <c r="AB7" s="52" t="s">
        <v>7</v>
      </c>
      <c r="AC7" s="52" t="s">
        <v>7</v>
      </c>
      <c r="AD7" s="52" t="s">
        <v>7</v>
      </c>
      <c r="AE7" s="52" t="s">
        <v>7</v>
      </c>
      <c r="AF7" s="52" t="s">
        <v>7</v>
      </c>
      <c r="AG7" s="52" t="s">
        <v>7</v>
      </c>
      <c r="AH7" s="52" t="s">
        <v>7</v>
      </c>
      <c r="AI7" s="52" t="s">
        <v>7</v>
      </c>
      <c r="AJ7" s="52" t="s">
        <v>7</v>
      </c>
      <c r="AK7" s="52" t="s">
        <v>7</v>
      </c>
      <c r="AL7" s="52" t="s">
        <v>7</v>
      </c>
      <c r="AM7" s="51"/>
      <c r="AN7" s="51"/>
      <c r="AO7" s="52" t="s">
        <v>7</v>
      </c>
      <c r="AP7" s="52" t="s">
        <v>7</v>
      </c>
      <c r="AQ7" s="52" t="s">
        <v>7</v>
      </c>
      <c r="AR7" s="52" t="s">
        <v>7</v>
      </c>
      <c r="AS7" s="52" t="s">
        <v>7</v>
      </c>
      <c r="AT7" s="52" t="s">
        <v>7</v>
      </c>
      <c r="AU7" s="52" t="s">
        <v>7</v>
      </c>
      <c r="AV7" s="52" t="s">
        <v>7</v>
      </c>
      <c r="AW7" s="52" t="s">
        <v>7</v>
      </c>
      <c r="AX7" s="52" t="s">
        <v>7</v>
      </c>
      <c r="AY7" s="51"/>
      <c r="AZ7" s="51"/>
      <c r="BA7" s="51"/>
      <c r="BB7" s="51"/>
      <c r="BC7" s="52" t="s">
        <v>7</v>
      </c>
      <c r="BD7" s="52" t="s">
        <v>7</v>
      </c>
      <c r="BE7" s="52" t="s">
        <v>7</v>
      </c>
      <c r="BF7" s="52" t="s">
        <v>7</v>
      </c>
      <c r="BG7" s="52" t="s">
        <v>7</v>
      </c>
      <c r="BH7" s="52" t="s">
        <v>7</v>
      </c>
      <c r="BI7" s="39" t="s">
        <v>8</v>
      </c>
      <c r="BJ7" s="39" t="s">
        <v>8</v>
      </c>
      <c r="BK7" s="44">
        <f>COUNTIF($C7:$BJ7,"X")*1/2</f>
        <v>22</v>
      </c>
      <c r="BL7" s="44">
        <f>COUNTIF($C7:$BJ7,"P")*1/2</f>
        <v>1</v>
      </c>
      <c r="BM7" s="44">
        <f>COUNTIF($C7:$BJ7,"NL")*1/2</f>
        <v>0</v>
      </c>
      <c r="BN7" s="44">
        <f>COUNTIF($C7:$BJ7,"O")*1/2</f>
        <v>0</v>
      </c>
      <c r="BO7" s="44">
        <f>COUNTIF($C7:$BJ7,"Pr")*1/2</f>
        <v>0</v>
      </c>
      <c r="BP7" s="44">
        <f>COUNTIF($C7:$BJ7,"TS")*1/2</f>
        <v>0</v>
      </c>
      <c r="BQ7" s="44">
        <f>COUNTIF($C7:$BJ7,"T")*1/2</f>
        <v>0</v>
      </c>
      <c r="BR7" s="44">
        <f>COUNTIF($C7:$BJ7,"NX")*1/2</f>
        <v>0</v>
      </c>
      <c r="BS7" s="44">
        <f>COUNTIF($C7:$BJ7,"KL")*1/2</f>
        <v>0</v>
      </c>
      <c r="BT7" s="44">
        <f>SUM(BK7:BS7)-BN7-BP7-BQ7-BS7-BR7</f>
        <v>23</v>
      </c>
      <c r="BU7" s="14">
        <v>1</v>
      </c>
      <c r="BV7" s="14">
        <f>BU7-BL7</f>
        <v>0</v>
      </c>
    </row>
    <row r="8" spans="1:105" ht="19.899999999999999" customHeight="1" x14ac:dyDescent="0.2">
      <c r="A8" s="83" t="s">
        <v>34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46">
        <f t="shared" ref="BK8:BV8" si="27">SUM(BK7:BK7)</f>
        <v>22</v>
      </c>
      <c r="BL8" s="46">
        <f t="shared" si="27"/>
        <v>1</v>
      </c>
      <c r="BM8" s="46">
        <f t="shared" si="27"/>
        <v>0</v>
      </c>
      <c r="BN8" s="46">
        <f t="shared" si="27"/>
        <v>0</v>
      </c>
      <c r="BO8" s="46">
        <f t="shared" si="27"/>
        <v>0</v>
      </c>
      <c r="BP8" s="46">
        <f t="shared" si="27"/>
        <v>0</v>
      </c>
      <c r="BQ8" s="46">
        <f t="shared" si="27"/>
        <v>0</v>
      </c>
      <c r="BR8" s="46">
        <f t="shared" si="27"/>
        <v>0</v>
      </c>
      <c r="BS8" s="46">
        <f t="shared" si="27"/>
        <v>0</v>
      </c>
      <c r="BT8" s="46">
        <f t="shared" si="27"/>
        <v>23</v>
      </c>
      <c r="BU8" s="46">
        <f t="shared" si="27"/>
        <v>1</v>
      </c>
      <c r="BV8" s="46">
        <f t="shared" si="27"/>
        <v>0</v>
      </c>
    </row>
    <row r="9" spans="1:105" s="17" customFormat="1" ht="30" customHeight="1" x14ac:dyDescent="0.2">
      <c r="A9" s="72" t="s">
        <v>32</v>
      </c>
      <c r="B9" s="72"/>
      <c r="C9" s="15"/>
      <c r="D9" s="15"/>
      <c r="E9" s="1"/>
      <c r="F9" s="1"/>
      <c r="G9" s="16"/>
      <c r="I9" s="18"/>
      <c r="AC9" s="19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19"/>
      <c r="BX9" s="19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</row>
    <row r="10" spans="1:105" s="17" customFormat="1" ht="27.75" customHeight="1" x14ac:dyDescent="0.2">
      <c r="A10" s="73" t="s">
        <v>17</v>
      </c>
      <c r="B10" s="73"/>
      <c r="C10" s="21"/>
      <c r="D10" s="21"/>
      <c r="E10" s="22" t="s">
        <v>7</v>
      </c>
      <c r="F10" s="1"/>
      <c r="G10" s="1"/>
      <c r="H10" s="58" t="s">
        <v>18</v>
      </c>
      <c r="I10" s="58"/>
      <c r="J10" s="58"/>
      <c r="K10" s="23"/>
      <c r="L10" s="24" t="s">
        <v>28</v>
      </c>
      <c r="M10" s="23"/>
      <c r="N10" s="23"/>
      <c r="P10" s="74" t="s">
        <v>19</v>
      </c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25"/>
      <c r="AB10" s="25"/>
      <c r="AC10" s="26"/>
      <c r="AD10" s="61" t="s">
        <v>35</v>
      </c>
      <c r="AE10" s="61"/>
      <c r="AF10" s="61"/>
      <c r="AG10" s="61"/>
      <c r="AH10" s="61"/>
      <c r="AI10" s="61"/>
      <c r="AJ10" s="61"/>
      <c r="AK10" s="61"/>
      <c r="AL10" s="47"/>
      <c r="AM10" s="47"/>
      <c r="AN10" s="47"/>
      <c r="AO10" s="61" t="s">
        <v>36</v>
      </c>
      <c r="AP10" s="61"/>
      <c r="AQ10" s="61"/>
      <c r="AR10" s="61"/>
      <c r="AS10" s="61"/>
      <c r="AT10" s="61"/>
      <c r="AU10" s="61"/>
      <c r="AV10" s="61"/>
      <c r="AW10" s="47"/>
      <c r="AX10" s="47"/>
      <c r="AY10" s="47"/>
      <c r="AZ10" s="47"/>
      <c r="BA10" s="47"/>
      <c r="BB10" s="47"/>
      <c r="BC10" s="47"/>
      <c r="BD10" s="61" t="s">
        <v>20</v>
      </c>
      <c r="BE10" s="61"/>
      <c r="BF10" s="61"/>
      <c r="BG10" s="61"/>
      <c r="BH10" s="61"/>
      <c r="BI10" s="61"/>
      <c r="BJ10" s="61"/>
      <c r="BK10" s="61"/>
      <c r="BL10" s="61"/>
      <c r="BM10" s="61"/>
      <c r="BW10" s="27"/>
      <c r="BX10" s="27"/>
      <c r="BZ10" s="27"/>
      <c r="CA10" s="27"/>
      <c r="CB10" s="27"/>
      <c r="CC10" s="27"/>
      <c r="CD10" s="27"/>
      <c r="CE10" s="27"/>
      <c r="CF10" s="27"/>
      <c r="CG10" s="27"/>
      <c r="CH10" s="28"/>
      <c r="CI10" s="28"/>
      <c r="CJ10" s="27"/>
      <c r="CK10" s="27"/>
      <c r="CL10" s="27"/>
      <c r="DA10" s="29"/>
    </row>
    <row r="11" spans="1:105" s="17" customFormat="1" ht="27.75" customHeight="1" x14ac:dyDescent="0.2">
      <c r="A11" s="73" t="s">
        <v>21</v>
      </c>
      <c r="B11" s="73"/>
      <c r="C11" s="21"/>
      <c r="D11" s="21"/>
      <c r="E11" s="30" t="s">
        <v>8</v>
      </c>
      <c r="F11" s="1"/>
      <c r="G11" s="25"/>
      <c r="H11" s="55" t="s">
        <v>22</v>
      </c>
      <c r="I11" s="55"/>
      <c r="J11" s="55"/>
      <c r="K11" s="25"/>
      <c r="L11" s="24" t="s">
        <v>28</v>
      </c>
      <c r="M11" s="25"/>
      <c r="N11" s="25"/>
      <c r="Y11" s="25"/>
      <c r="Z11" s="25"/>
      <c r="AA11" s="25"/>
      <c r="AB11" s="25"/>
      <c r="AC11" s="25"/>
      <c r="AD11" s="25"/>
      <c r="AE11" s="25"/>
      <c r="AF11" s="25"/>
      <c r="AH11" s="31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25"/>
      <c r="BL11" s="25"/>
      <c r="BM11" s="26"/>
      <c r="BN11" s="26"/>
      <c r="BO11" s="79"/>
      <c r="BP11" s="79"/>
      <c r="BQ11" s="79"/>
      <c r="BR11" s="27"/>
      <c r="BS11" s="27"/>
      <c r="BT11" s="27"/>
      <c r="BU11" s="27"/>
      <c r="BV11" s="27"/>
      <c r="BW11" s="25"/>
      <c r="CG11" s="32"/>
      <c r="CH11" s="31"/>
      <c r="CI11" s="31"/>
      <c r="CJ11" s="31"/>
      <c r="CK11" s="31"/>
      <c r="CL11" s="31"/>
    </row>
    <row r="12" spans="1:105" s="17" customFormat="1" ht="27.75" customHeight="1" x14ac:dyDescent="0.2">
      <c r="A12" s="73" t="s">
        <v>23</v>
      </c>
      <c r="B12" s="73"/>
      <c r="C12" s="21"/>
      <c r="D12" s="21"/>
      <c r="E12" s="33" t="s">
        <v>13</v>
      </c>
      <c r="F12" s="1"/>
      <c r="G12" s="25"/>
      <c r="H12" s="55" t="s">
        <v>24</v>
      </c>
      <c r="I12" s="55"/>
      <c r="J12" s="55"/>
      <c r="K12" s="25"/>
      <c r="L12" s="24" t="s">
        <v>10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BK12" s="25"/>
      <c r="BL12" s="25"/>
      <c r="BM12" s="25"/>
      <c r="BN12" s="25"/>
      <c r="BO12" s="25"/>
      <c r="BP12" s="25"/>
      <c r="BR12" s="31"/>
      <c r="BS12" s="31"/>
      <c r="BT12" s="31"/>
      <c r="BU12" s="31"/>
      <c r="BV12" s="31"/>
      <c r="BW12" s="25"/>
      <c r="CG12" s="32"/>
    </row>
    <row r="13" spans="1:105" s="17" customFormat="1" ht="27.75" customHeight="1" x14ac:dyDescent="0.25">
      <c r="A13" s="73" t="s">
        <v>25</v>
      </c>
      <c r="B13" s="73"/>
      <c r="C13" s="34"/>
      <c r="D13" s="34"/>
      <c r="E13" s="35" t="s">
        <v>9</v>
      </c>
      <c r="F13" s="1"/>
      <c r="G13" s="25"/>
      <c r="H13" s="58" t="s">
        <v>26</v>
      </c>
      <c r="I13" s="58"/>
      <c r="J13" s="58"/>
      <c r="K13" s="23"/>
      <c r="L13" s="36" t="s">
        <v>11</v>
      </c>
      <c r="M13" s="23"/>
      <c r="N13" s="23"/>
      <c r="O13" s="23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F13" s="25"/>
      <c r="BK13" s="25"/>
      <c r="BL13" s="25"/>
      <c r="BM13" s="25"/>
      <c r="BN13" s="25"/>
      <c r="BO13" s="25"/>
      <c r="BP13" s="25"/>
      <c r="BW13" s="25"/>
      <c r="CG13" s="32"/>
    </row>
    <row r="14" spans="1:105" s="17" customFormat="1" ht="27.75" customHeight="1" x14ac:dyDescent="0.25">
      <c r="A14" s="73"/>
      <c r="B14" s="73"/>
      <c r="C14" s="34"/>
      <c r="D14" s="34"/>
      <c r="E14" s="37"/>
      <c r="F14" s="1"/>
      <c r="G14" s="55" t="s">
        <v>27</v>
      </c>
      <c r="H14" s="55"/>
      <c r="I14" s="55"/>
      <c r="J14" s="55"/>
      <c r="K14" s="25"/>
      <c r="L14" s="36" t="s">
        <v>12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P14" s="25"/>
      <c r="BW14" s="25"/>
      <c r="CG14" s="32"/>
    </row>
    <row r="15" spans="1:105" ht="33" customHeight="1" x14ac:dyDescent="0.2">
      <c r="F15" s="55" t="s">
        <v>29</v>
      </c>
      <c r="G15" s="55"/>
      <c r="H15" s="55"/>
      <c r="I15" s="55"/>
      <c r="J15" s="55"/>
      <c r="K15" s="25"/>
      <c r="L15" s="36" t="s">
        <v>30</v>
      </c>
    </row>
  </sheetData>
  <mergeCells count="90">
    <mergeCell ref="A14:B14"/>
    <mergeCell ref="G14:J14"/>
    <mergeCell ref="F15:J15"/>
    <mergeCell ref="A11:B11"/>
    <mergeCell ref="H11:J11"/>
    <mergeCell ref="BO11:BQ11"/>
    <mergeCell ref="A12:B12"/>
    <mergeCell ref="H12:J12"/>
    <mergeCell ref="A13:B13"/>
    <mergeCell ref="H13:J13"/>
    <mergeCell ref="A9:B9"/>
    <mergeCell ref="BK9:BV9"/>
    <mergeCell ref="A10:B10"/>
    <mergeCell ref="H10:J10"/>
    <mergeCell ref="P10:Z10"/>
    <mergeCell ref="AD10:AK10"/>
    <mergeCell ref="AO10:AV10"/>
    <mergeCell ref="BD10:BM10"/>
    <mergeCell ref="A8:BJ8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Y6:Z6"/>
    <mergeCell ref="AA6:AB6"/>
    <mergeCell ref="AC6:AD6"/>
    <mergeCell ref="BK5:BT5"/>
    <mergeCell ref="BU5:BV5"/>
    <mergeCell ref="BE5:BF5"/>
    <mergeCell ref="BG5:BH5"/>
    <mergeCell ref="AM5:AN5"/>
    <mergeCell ref="AA5:AB5"/>
    <mergeCell ref="BC6:BD6"/>
    <mergeCell ref="BE6:BF6"/>
    <mergeCell ref="BG6:BH6"/>
    <mergeCell ref="BI5:BJ5"/>
    <mergeCell ref="BI6:BJ6"/>
    <mergeCell ref="C6:D6"/>
    <mergeCell ref="E6:F6"/>
    <mergeCell ref="G6:H6"/>
    <mergeCell ref="I6:J6"/>
    <mergeCell ref="K6:L6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BM3:BT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K3:BL3"/>
    <mergeCell ref="Q5:R5"/>
    <mergeCell ref="S5:T5"/>
    <mergeCell ref="U5:V5"/>
    <mergeCell ref="W5:X5"/>
    <mergeCell ref="Y5:Z5"/>
    <mergeCell ref="B1:AV1"/>
    <mergeCell ref="M2:T2"/>
    <mergeCell ref="U2:Y2"/>
    <mergeCell ref="C3:H3"/>
    <mergeCell ref="J3:R4"/>
  </mergeCells>
  <conditionalFormatting sqref="C5:AY5 BA5 BC5 BE5 BG5 C6:BJ6">
    <cfRule type="expression" dxfId="5" priority="36">
      <formula>$C$6="Sat"</formula>
    </cfRule>
  </conditionalFormatting>
  <conditionalFormatting sqref="I7:L7">
    <cfRule type="expression" dxfId="4" priority="4">
      <formula>$C$6="Sat"</formula>
    </cfRule>
  </conditionalFormatting>
  <conditionalFormatting sqref="W7:Z7">
    <cfRule type="expression" dxfId="3" priority="3">
      <formula>$C$6="Sat"</formula>
    </cfRule>
  </conditionalFormatting>
  <conditionalFormatting sqref="AM7:AN7">
    <cfRule type="expression" dxfId="2" priority="2">
      <formula>$C$6="Sat"</formula>
    </cfRule>
  </conditionalFormatting>
  <conditionalFormatting sqref="AY7:BB7">
    <cfRule type="expression" dxfId="1" priority="1">
      <formula>$C$6="Sat"</formula>
    </cfRule>
  </conditionalFormatting>
  <conditionalFormatting sqref="BI5">
    <cfRule type="expression" dxfId="0" priority="21">
      <formula>$C$6="Sat"</formula>
    </cfRule>
  </conditionalFormatting>
  <printOptions horizontalCentered="1" verticalCentered="1"/>
  <pageMargins left="0.15748031496063" right="0.15748031496063" top="0.15748031496063" bottom="0.15748031496063" header="0.27" footer="0.31496062992126"/>
  <pageSetup paperSize="9" scale="4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</vt:lpstr>
      <vt:lpstr>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2024-08-16T09:26:31Z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