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netcore\it_api\it_api\wwwroot\report\excel\"/>
    </mc:Choice>
  </mc:AlternateContent>
  <xr:revisionPtr revIDLastSave="0" documentId="13_ncr:1_{90A688CC-6ED6-438B-B224-33F066341A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hiếu lương" sheetId="5" r:id="rId1"/>
  </sheets>
  <externalReferences>
    <externalReference r:id="rId2"/>
    <externalReference r:id="rId3"/>
  </externalReferences>
  <definedNames>
    <definedName name="bangluong">'[1]BẢNG LƯƠNG T10.2022'!$A$10:$AA$20</definedName>
    <definedName name="BANGLUONGNB">#REF!</definedName>
    <definedName name="BHXH">'[1]BẢNG LƯƠNG T10.2022'!$A$25:$M$33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5" l="1"/>
  <c r="A4" i="5" l="1"/>
  <c r="C41" i="5" l="1"/>
  <c r="C17" i="5" l="1"/>
  <c r="C43" i="5"/>
  <c r="C45" i="5" l="1"/>
  <c r="E44" i="5"/>
  <c r="C37" i="5"/>
  <c r="A33" i="5"/>
  <c r="C40" i="5"/>
  <c r="C39" i="5"/>
  <c r="F37" i="5"/>
  <c r="F36" i="5"/>
  <c r="A5" i="5"/>
  <c r="A34" i="5" s="1"/>
  <c r="C36" i="5" l="1"/>
  <c r="F16" i="5" l="1"/>
  <c r="F45" i="5" s="1"/>
  <c r="F12" i="5" l="1"/>
  <c r="F41" i="5" s="1"/>
  <c r="F11" i="5"/>
  <c r="F40" i="5" s="1"/>
  <c r="F13" i="5"/>
  <c r="F42" i="5" s="1"/>
  <c r="F35" i="5"/>
  <c r="C47" i="5" l="1"/>
  <c r="C44" i="5"/>
  <c r="F10" i="5"/>
  <c r="F39" i="5" l="1"/>
  <c r="F46" i="5" l="1"/>
  <c r="F18" i="5"/>
  <c r="D21" i="5"/>
  <c r="F43" i="5" l="1"/>
  <c r="F47" i="5"/>
  <c r="D48" i="5" l="1"/>
  <c r="D50" i="5" l="1"/>
  <c r="D22" i="5"/>
  <c r="D51" i="5" s="1"/>
  <c r="D49" i="5"/>
</calcChain>
</file>

<file path=xl/sharedStrings.xml><?xml version="1.0" encoding="utf-8"?>
<sst xmlns="http://schemas.openxmlformats.org/spreadsheetml/2006/main" count="75" uniqueCount="40">
  <si>
    <t>STT</t>
  </si>
  <si>
    <t>Tổng thu nhập</t>
  </si>
  <si>
    <t>Liên 2</t>
  </si>
  <si>
    <t>Địa chỉ: Lô D1, D2, D6, D7 và D8 KCN Hòa Hiệp 1, P. Hòa Hiệp Bắc, Tx. Đông Hòa, T. Phú Yên</t>
  </si>
  <si>
    <t>Mã Nhân Viên</t>
  </si>
  <si>
    <t>Lương đóng BHBB</t>
  </si>
  <si>
    <t>Họ Và Tên</t>
  </si>
  <si>
    <t>Ngày công đi làm</t>
  </si>
  <si>
    <t>Chức Danh</t>
  </si>
  <si>
    <t>Ngày công chuẩn</t>
  </si>
  <si>
    <t>Các Khoản Thu Nhập</t>
  </si>
  <si>
    <t>Các Khoản Trừ Vào Lương</t>
  </si>
  <si>
    <t>Lương Cơ Bản</t>
  </si>
  <si>
    <t>Bảo Hiểm Bắt Buộc</t>
  </si>
  <si>
    <t>Tổng Trợ Cấp</t>
  </si>
  <si>
    <t>Bảo Hiểm Xã Hội (8%)</t>
  </si>
  <si>
    <t>Bảo Hiểm Y Tế (1,5%)</t>
  </si>
  <si>
    <t>Bảo Hiểm Thất Nghiệp (1%)</t>
  </si>
  <si>
    <t>Xăng Xe</t>
  </si>
  <si>
    <t>Thuế Thu Nhập Cá Nhân</t>
  </si>
  <si>
    <t>Ăn ca</t>
  </si>
  <si>
    <t>Tạm ứng</t>
  </si>
  <si>
    <t>Kinh Phí Công Đoàn</t>
  </si>
  <si>
    <t>KPI</t>
  </si>
  <si>
    <t>Phụ cấp bằng</t>
  </si>
  <si>
    <t>Tổng Cộng</t>
  </si>
  <si>
    <t>Tổng Số Tiền Lương Thực Nhận (1)</t>
  </si>
  <si>
    <t>Số tiền Lương thanh toán đợt 1 (2)</t>
  </si>
  <si>
    <t>Bằng chữ:</t>
  </si>
  <si>
    <t>Số tiền Lương còn phải thanh toán (3)=(1)-(2)</t>
  </si>
  <si>
    <t>Người lập phiếu</t>
  </si>
  <si>
    <t>Người nhận tiền</t>
  </si>
  <si>
    <t>(Ký và ghi rõ họ tên)</t>
  </si>
  <si>
    <t>Liên 1</t>
  </si>
  <si>
    <t>Kinh Phí Công Đoàn (1%)</t>
  </si>
  <si>
    <t>Công Ty Cổ Phần Asta Healthcare USA</t>
  </si>
  <si>
    <t>PC Chức vụ</t>
  </si>
  <si>
    <t>Truy thu thuế năm 2023</t>
  </si>
  <si>
    <t xml:space="preserve">Xăng Xe 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</si>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</sst>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indexed="8"/>
      <name val="Calibri"/>
      <family val="2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4">
    <border>
      <left/>
      <right/>
      <top/>
      <bottom/>
      <diagonal/>
    </border>
    <border>
      <left style="double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 style="double">
        <color rgb="FF000000"/>
      </top>
      <bottom style="hair">
        <color rgb="FF000000"/>
      </bottom>
      <diagonal/>
    </border>
    <border>
      <left style="double">
        <color rgb="FF000000"/>
      </left>
      <right style="hair">
        <color rgb="FF000000"/>
      </right>
      <top/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/>
      <bottom style="double">
        <color rgb="FF000000"/>
      </bottom>
      <diagonal/>
    </border>
    <border>
      <left style="hair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 style="hair">
        <color rgb="FF000000"/>
      </bottom>
      <diagonal/>
    </border>
    <border>
      <left/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/>
      <top style="double">
        <color rgb="FF000000"/>
      </top>
      <bottom style="hair">
        <color rgb="FF000000"/>
      </bottom>
      <diagonal/>
    </border>
    <border>
      <left style="double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/>
      <top style="hair">
        <color rgb="FF000000"/>
      </top>
      <bottom style="double">
        <color rgb="FF000000"/>
      </bottom>
      <diagonal/>
    </border>
    <border>
      <left/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/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double">
        <color rgb="FF000000"/>
      </right>
      <top style="hair">
        <color rgb="FF000000"/>
      </top>
      <bottom style="double">
        <color rgb="FF000000"/>
      </bottom>
      <diagonal/>
    </border>
    <border>
      <left style="double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/>
      <bottom style="hair">
        <color rgb="FF000000"/>
      </bottom>
      <diagonal/>
    </border>
    <border>
      <left style="double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hair">
        <color rgb="FF000000"/>
      </right>
      <top style="double">
        <color rgb="FF000000"/>
      </top>
      <bottom style="double">
        <color rgb="FF000000"/>
      </bottom>
      <diagonal/>
    </border>
    <border>
      <left style="hair">
        <color rgb="FF000000"/>
      </left>
      <right/>
      <top style="double">
        <color rgb="FF000000"/>
      </top>
      <bottom style="double">
        <color rgb="FF000000"/>
      </bottom>
      <diagonal/>
    </border>
    <border>
      <left style="hair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hair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/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hair">
        <color rgb="FF000000"/>
      </right>
      <top/>
      <bottom style="double">
        <color rgb="FF000000"/>
      </bottom>
      <diagonal/>
    </border>
    <border>
      <left style="hair">
        <color rgb="FF000000"/>
      </left>
      <right/>
      <top/>
      <bottom style="double">
        <color rgb="FF000000"/>
      </bottom>
      <diagonal/>
    </border>
    <border>
      <left style="hair">
        <color indexed="64"/>
      </left>
      <right style="double">
        <color rgb="FF000000"/>
      </right>
      <top style="hair">
        <color indexed="64"/>
      </top>
      <bottom style="hair">
        <color indexed="64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double">
        <color rgb="FF000000"/>
      </right>
      <top style="hair">
        <color rgb="FF000000"/>
      </top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6" fontId="7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0" applyFont="1" applyAlignment="1">
      <alignment horizontal="right"/>
    </xf>
    <xf numFmtId="14" fontId="0" fillId="0" borderId="0" xfId="0" applyNumberFormat="1"/>
    <xf numFmtId="0" fontId="6" fillId="0" borderId="12" xfId="0" applyFont="1" applyBorder="1" applyAlignment="1">
      <alignment horizontal="left" vertical="center" wrapText="1"/>
    </xf>
    <xf numFmtId="165" fontId="6" fillId="0" borderId="15" xfId="1" applyNumberFormat="1" applyFont="1" applyBorder="1" applyAlignment="1">
      <alignment horizontal="right" vertical="center" wrapText="1"/>
    </xf>
    <xf numFmtId="164" fontId="6" fillId="0" borderId="18" xfId="1" applyFont="1" applyBorder="1" applyAlignment="1">
      <alignment vertical="center" wrapText="1"/>
    </xf>
    <xf numFmtId="165" fontId="6" fillId="0" borderId="19" xfId="1" applyNumberFormat="1" applyFont="1" applyBorder="1" applyAlignment="1">
      <alignment horizontal="right"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vertical="center" wrapText="1"/>
    </xf>
    <xf numFmtId="165" fontId="5" fillId="0" borderId="15" xfId="1" applyNumberFormat="1" applyFont="1" applyBorder="1" applyAlignment="1">
      <alignment horizontal="righ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vertical="center" wrapText="1"/>
    </xf>
    <xf numFmtId="0" fontId="6" fillId="0" borderId="26" xfId="0" applyFont="1" applyBorder="1" applyAlignment="1">
      <alignment horizontal="right" vertical="center" wrapText="1"/>
    </xf>
    <xf numFmtId="3" fontId="5" fillId="0" borderId="15" xfId="0" applyNumberFormat="1" applyFont="1" applyBorder="1" applyAlignment="1">
      <alignment horizontal="right" vertical="center" wrapText="1"/>
    </xf>
    <xf numFmtId="0" fontId="6" fillId="0" borderId="19" xfId="0" applyFont="1" applyBorder="1" applyAlignment="1">
      <alignment vertical="center" wrapText="1"/>
    </xf>
    <xf numFmtId="165" fontId="5" fillId="0" borderId="29" xfId="1" applyNumberFormat="1" applyFont="1" applyBorder="1" applyAlignment="1">
      <alignment vertical="center" wrapText="1"/>
    </xf>
    <xf numFmtId="165" fontId="5" fillId="0" borderId="30" xfId="1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39" xfId="0" applyBorder="1"/>
    <xf numFmtId="0" fontId="2" fillId="0" borderId="39" xfId="0" applyFont="1" applyBorder="1" applyAlignment="1">
      <alignment horizontal="right"/>
    </xf>
    <xf numFmtId="0" fontId="5" fillId="0" borderId="26" xfId="0" applyFont="1" applyBorder="1" applyAlignment="1">
      <alignment vertical="center" wrapText="1"/>
    </xf>
    <xf numFmtId="37" fontId="6" fillId="0" borderId="15" xfId="0" applyNumberFormat="1" applyFont="1" applyBorder="1" applyAlignment="1">
      <alignment horizontal="right" vertical="center" wrapText="1"/>
    </xf>
    <xf numFmtId="165" fontId="5" fillId="0" borderId="26" xfId="1" applyNumberFormat="1" applyFont="1" applyBorder="1" applyAlignment="1">
      <alignment horizontal="right" vertical="center" wrapText="1"/>
    </xf>
    <xf numFmtId="3" fontId="5" fillId="0" borderId="15" xfId="0" applyNumberFormat="1" applyFont="1" applyBorder="1" applyAlignment="1">
      <alignment vertical="center" wrapText="1"/>
    </xf>
    <xf numFmtId="3" fontId="5" fillId="0" borderId="26" xfId="0" applyNumberFormat="1" applyFont="1" applyBorder="1" applyAlignment="1">
      <alignment horizontal="right" vertical="center" wrapText="1"/>
    </xf>
    <xf numFmtId="3" fontId="8" fillId="0" borderId="15" xfId="0" applyNumberFormat="1" applyFont="1" applyBorder="1" applyAlignment="1">
      <alignment vertical="center" wrapText="1"/>
    </xf>
    <xf numFmtId="165" fontId="8" fillId="0" borderId="26" xfId="0" applyNumberFormat="1" applyFont="1" applyBorder="1" applyAlignment="1">
      <alignment horizontal="right" vertical="center" wrapText="1"/>
    </xf>
    <xf numFmtId="0" fontId="6" fillId="0" borderId="15" xfId="0" applyFont="1" applyBorder="1" applyAlignment="1">
      <alignment horizontal="right" vertical="center" wrapText="1"/>
    </xf>
    <xf numFmtId="165" fontId="5" fillId="0" borderId="15" xfId="0" applyNumberFormat="1" applyFont="1" applyBorder="1" applyAlignment="1">
      <alignment horizontal="right" vertical="center" wrapText="1"/>
    </xf>
    <xf numFmtId="0" fontId="8" fillId="0" borderId="40" xfId="0" applyFont="1" applyBorder="1" applyAlignment="1">
      <alignment vertical="center" wrapText="1"/>
    </xf>
    <xf numFmtId="165" fontId="5" fillId="0" borderId="41" xfId="0" applyNumberFormat="1" applyFont="1" applyBorder="1" applyAlignment="1">
      <alignment horizontal="right" vertical="center" wrapText="1"/>
    </xf>
    <xf numFmtId="165" fontId="5" fillId="0" borderId="3" xfId="1" applyNumberFormat="1" applyFont="1" applyBorder="1" applyAlignment="1">
      <alignment horizontal="right" vertical="center" wrapText="1"/>
    </xf>
    <xf numFmtId="165" fontId="5" fillId="0" borderId="23" xfId="1" applyNumberFormat="1" applyFont="1" applyBorder="1" applyAlignment="1">
      <alignment horizontal="right" vertical="center" wrapText="1"/>
    </xf>
    <xf numFmtId="165" fontId="6" fillId="0" borderId="23" xfId="1" applyNumberFormat="1" applyFont="1" applyBorder="1" applyAlignment="1">
      <alignment horizontal="right" vertical="center" wrapText="1"/>
    </xf>
    <xf numFmtId="165" fontId="0" fillId="0" borderId="0" xfId="0" applyNumberFormat="1"/>
    <xf numFmtId="0" fontId="6" fillId="0" borderId="36" xfId="0" applyFont="1" applyBorder="1" applyAlignment="1">
      <alignment horizontal="left" vertical="center" wrapText="1"/>
    </xf>
    <xf numFmtId="164" fontId="6" fillId="0" borderId="45" xfId="1" applyFont="1" applyBorder="1" applyAlignment="1">
      <alignment vertical="center" wrapText="1"/>
    </xf>
    <xf numFmtId="0" fontId="4" fillId="0" borderId="46" xfId="0" applyFont="1" applyBorder="1" applyAlignment="1">
      <alignment horizontal="left" vertical="center"/>
    </xf>
    <xf numFmtId="165" fontId="5" fillId="0" borderId="3" xfId="0" applyNumberFormat="1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20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165" fontId="6" fillId="0" borderId="15" xfId="0" applyNumberFormat="1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49" xfId="0" applyFont="1" applyBorder="1" applyAlignment="1">
      <alignment horizontal="left" vertical="center" wrapText="1"/>
    </xf>
    <xf numFmtId="0" fontId="8" fillId="0" borderId="50" xfId="0" applyFont="1" applyBorder="1" applyAlignment="1">
      <alignment vertical="center" wrapText="1"/>
    </xf>
    <xf numFmtId="3" fontId="5" fillId="0" borderId="51" xfId="0" applyNumberFormat="1" applyFont="1" applyBorder="1" applyAlignment="1">
      <alignment horizontal="right" vertical="center" wrapText="1"/>
    </xf>
    <xf numFmtId="165" fontId="5" fillId="0" borderId="53" xfId="1" applyNumberFormat="1" applyFont="1" applyBorder="1" applyAlignment="1">
      <alignment horizontal="right" vertical="center" wrapText="1"/>
    </xf>
    <xf numFmtId="165" fontId="5" fillId="0" borderId="48" xfId="0" applyNumberFormat="1" applyFont="1" applyBorder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165" fontId="9" fillId="2" borderId="29" xfId="1" applyNumberFormat="1" applyFont="1" applyFill="1" applyBorder="1" applyAlignment="1">
      <alignment horizontal="center" vertical="center" wrapText="1"/>
    </xf>
    <xf numFmtId="165" fontId="9" fillId="2" borderId="32" xfId="1" applyNumberFormat="1" applyFont="1" applyFill="1" applyBorder="1" applyAlignment="1">
      <alignment horizontal="center" vertical="center" wrapText="1"/>
    </xf>
    <xf numFmtId="165" fontId="9" fillId="2" borderId="33" xfId="1" applyNumberFormat="1" applyFont="1" applyFill="1" applyBorder="1" applyAlignment="1">
      <alignment horizontal="center" vertical="center" wrapText="1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44" xfId="0" applyFont="1" applyBorder="1" applyAlignment="1">
      <alignment horizontal="left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165" fontId="9" fillId="0" borderId="29" xfId="1" applyNumberFormat="1" applyFont="1" applyBorder="1" applyAlignment="1">
      <alignment horizontal="center" vertical="center" wrapText="1"/>
    </xf>
    <xf numFmtId="165" fontId="9" fillId="0" borderId="32" xfId="1" applyNumberFormat="1" applyFont="1" applyBorder="1" applyAlignment="1">
      <alignment horizontal="center" vertical="center" wrapText="1"/>
    </xf>
    <xf numFmtId="165" fontId="9" fillId="0" borderId="33" xfId="1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165" fontId="5" fillId="0" borderId="29" xfId="1" applyNumberFormat="1" applyFont="1" applyBorder="1" applyAlignment="1">
      <alignment horizontal="center" vertical="center" wrapText="1"/>
    </xf>
    <xf numFmtId="165" fontId="5" fillId="0" borderId="32" xfId="1" applyNumberFormat="1" applyFont="1" applyBorder="1" applyAlignment="1">
      <alignment horizontal="center" vertical="center" wrapText="1"/>
    </xf>
    <xf numFmtId="165" fontId="5" fillId="0" borderId="33" xfId="1" applyNumberFormat="1" applyFont="1" applyBorder="1" applyAlignment="1">
      <alignment horizontal="center" vertical="center" wrapText="1"/>
    </xf>
    <xf numFmtId="0" fontId="9" fillId="0" borderId="34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35" xfId="0" applyFont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5" fillId="0" borderId="42" xfId="0" applyFont="1" applyBorder="1" applyAlignment="1">
      <alignment horizontal="left" vertical="center" wrapText="1"/>
    </xf>
    <xf numFmtId="0" fontId="5" fillId="0" borderId="52" xfId="0" applyFont="1" applyBorder="1" applyAlignment="1">
      <alignment horizontal="left" vertical="center" wrapText="1"/>
    </xf>
    <xf numFmtId="0" fontId="9" fillId="0" borderId="48" xfId="0" applyFont="1" applyBorder="1" applyAlignment="1">
      <alignment horizontal="left" vertical="center" wrapText="1"/>
    </xf>
  </cellXfs>
  <cellStyles count="3">
    <cellStyle name="Comma" xfId="1" builtinId="3"/>
    <cellStyle name="Comma 2 4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HAM%20CONG%20NV%202022\HOP%20DONG%20LD\CHUAN\B&#7842;NG%20L&#431;&#416;NG%20+%20CH&#7844;M%20C&#212;NG%20N&#258;M%202023\BANG%20LUONG%20THUE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iso.xla" TargetMode="External"/><Relationship Id="rId1" Type="http://schemas.openxmlformats.org/officeDocument/2006/relationships/externalLinkPath" Target="/Doiso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ẢNG LƯƠNG T04.2022"/>
      <sheetName val="BẢNG LƯƠNG T05.2022"/>
      <sheetName val="BẢNG LƯƠNG T06.2022"/>
      <sheetName val="BẢNG TÍNH TN CHỊU THUẾ Q2.2022"/>
      <sheetName val="Tờ khai Thuế TNCN Q2.2022"/>
      <sheetName val="BẢNG LƯƠNG T07.2022"/>
      <sheetName val="BẢNG LƯƠNG T08.2022"/>
      <sheetName val="BẢNG LƯƠNG T09.2022"/>
      <sheetName val="BẢNG TÍNH TN CHỊU THUẾ Q3.2022"/>
      <sheetName val="Tờ khai Thuế TNCN Q3.2022"/>
      <sheetName val="BẢNG LƯƠNG T10.2022"/>
      <sheetName val="BẢNG LƯƠNG T11.2022"/>
      <sheetName val="PHIẾU LƯƠNG"/>
      <sheetName val="BẢNG LƯƠNG T12.2022"/>
      <sheetName val="Thưởng T13"/>
      <sheetName val="BẢNG TÍNH TN CHỊU THUẾ Q4.2022"/>
      <sheetName val="Tờ khai Thuế TNCN Q4.2022"/>
      <sheetName val="BẢNG LƯƠNG T1.2023"/>
      <sheetName val="BẢNG LƯƠNG T2.2023"/>
      <sheetName val="BẢNG LƯƠNG T3.2023"/>
      <sheetName val="BẢNG LƯƠNG T4.2023"/>
      <sheetName val="LƯƠNG T04_NB"/>
      <sheetName val="BẢNG TÍNH TN CHỊU THUẾ Q1.2023"/>
      <sheetName val="Tờ khai Thuế TNCN Q1.2023"/>
      <sheetName val="DM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0">
          <cell r="A10" t="str">
            <v>STT</v>
          </cell>
          <cell r="B10" t="str">
            <v>Họ và tên</v>
          </cell>
          <cell r="C10" t="str">
            <v>Chức vụ</v>
          </cell>
          <cell r="D10" t="str">
            <v>Phân loại</v>
          </cell>
          <cell r="E10" t="str">
            <v>Ngày công  tháng chuẩn</v>
          </cell>
          <cell r="F10" t="str">
            <v>Lương cơ bản</v>
          </cell>
          <cell r="G10" t="str">
            <v>Lương đóng  BHXH</v>
          </cell>
          <cell r="H10" t="str">
            <v>Các khoản trợ cấp</v>
          </cell>
          <cell r="N10" t="str">
            <v>Tổng trợ cấp</v>
          </cell>
          <cell r="O10" t="str">
            <v>Thưởng hiệu quả công việc (KPI)</v>
          </cell>
          <cell r="P10" t="str">
            <v>Ngày công thực tế</v>
          </cell>
          <cell r="Q10" t="str">
            <v>Tổng thu nhập</v>
          </cell>
          <cell r="R10" t="str">
            <v>Tổng các khoản miễn thuế TNCN</v>
          </cell>
          <cell r="T10" t="str">
            <v>Thu nhập chịu thuế</v>
          </cell>
          <cell r="U10" t="str">
            <v>Các khoản giảm trừ TNCN</v>
          </cell>
          <cell r="Y10" t="str">
            <v>Thu nhập tính thuế</v>
          </cell>
          <cell r="Z10" t="str">
            <v>Thuế TNCN</v>
          </cell>
          <cell r="AA10" t="str">
            <v>Thực lãnh</v>
          </cell>
        </row>
        <row r="11">
          <cell r="H11" t="str">
            <v>Trang phục</v>
          </cell>
          <cell r="I11" t="str">
            <v>Điện thoại</v>
          </cell>
          <cell r="J11" t="str">
            <v>Xăng xe</v>
          </cell>
          <cell r="K11" t="str">
            <v>Ăn trưa</v>
          </cell>
          <cell r="L11" t="str">
            <v>Phụ cấp chuyên cần</v>
          </cell>
          <cell r="M11" t="str">
            <v>Phụ cấp trách nhiệm</v>
          </cell>
          <cell r="R11" t="str">
            <v>Trang phục</v>
          </cell>
          <cell r="S11" t="str">
            <v>Ăn trưa</v>
          </cell>
          <cell r="U11" t="str">
            <v xml:space="preserve">Bản thân </v>
          </cell>
          <cell r="V11" t="str">
            <v>Số NPT</v>
          </cell>
          <cell r="W11" t="str">
            <v>Người phụ thuộc</v>
          </cell>
          <cell r="X11" t="str">
            <v>BHXH</v>
          </cell>
        </row>
        <row r="12">
          <cell r="A12" t="str">
            <v>BAN GIÁM ĐỐC</v>
          </cell>
          <cell r="F12">
            <v>4200000</v>
          </cell>
          <cell r="G12">
            <v>4400000</v>
          </cell>
          <cell r="H12">
            <v>400000</v>
          </cell>
          <cell r="I12">
            <v>1000000</v>
          </cell>
          <cell r="J12">
            <v>1000000</v>
          </cell>
          <cell r="K12">
            <v>730000</v>
          </cell>
          <cell r="L12">
            <v>500000</v>
          </cell>
          <cell r="M12">
            <v>200000</v>
          </cell>
          <cell r="N12">
            <v>3830000</v>
          </cell>
          <cell r="O12">
            <v>12432000</v>
          </cell>
          <cell r="Q12">
            <v>20462000</v>
          </cell>
          <cell r="R12">
            <v>400000</v>
          </cell>
          <cell r="S12">
            <v>730000</v>
          </cell>
          <cell r="T12">
            <v>19332000</v>
          </cell>
          <cell r="U12">
            <v>11000000</v>
          </cell>
          <cell r="V12">
            <v>2</v>
          </cell>
          <cell r="W12">
            <v>8800000</v>
          </cell>
          <cell r="X12">
            <v>462000</v>
          </cell>
          <cell r="Y12">
            <v>0</v>
          </cell>
          <cell r="Z12">
            <v>0</v>
          </cell>
          <cell r="AA12">
            <v>20000000</v>
          </cell>
        </row>
        <row r="13">
          <cell r="A13">
            <v>1</v>
          </cell>
          <cell r="B13" t="str">
            <v>Lê Văn Hiến</v>
          </cell>
          <cell r="C13" t="str">
            <v>GĐDA</v>
          </cell>
          <cell r="D13" t="str">
            <v>HĐ 1 năm</v>
          </cell>
          <cell r="E13">
            <v>23.5</v>
          </cell>
          <cell r="F13">
            <v>4200000</v>
          </cell>
          <cell r="G13">
            <v>4400000</v>
          </cell>
          <cell r="H13">
            <v>400000</v>
          </cell>
          <cell r="I13">
            <v>1000000</v>
          </cell>
          <cell r="J13">
            <v>1000000</v>
          </cell>
          <cell r="K13">
            <v>730000</v>
          </cell>
          <cell r="L13">
            <v>500000</v>
          </cell>
          <cell r="M13">
            <v>200000</v>
          </cell>
          <cell r="N13">
            <v>3830000</v>
          </cell>
          <cell r="O13">
            <v>12432000</v>
          </cell>
          <cell r="P13">
            <v>23.5</v>
          </cell>
          <cell r="Q13">
            <v>20462000</v>
          </cell>
          <cell r="R13">
            <v>400000</v>
          </cell>
          <cell r="S13">
            <v>730000</v>
          </cell>
          <cell r="T13">
            <v>19332000</v>
          </cell>
          <cell r="U13">
            <v>11000000</v>
          </cell>
          <cell r="V13">
            <v>2</v>
          </cell>
          <cell r="W13">
            <v>8800000</v>
          </cell>
          <cell r="X13">
            <v>462000</v>
          </cell>
          <cell r="Y13">
            <v>0</v>
          </cell>
          <cell r="Z13">
            <v>0</v>
          </cell>
          <cell r="AA13">
            <v>20000000</v>
          </cell>
        </row>
        <row r="14">
          <cell r="A14" t="str">
            <v>VĂN PHÒNG</v>
          </cell>
          <cell r="F14">
            <v>18330000</v>
          </cell>
          <cell r="G14">
            <v>18720000</v>
          </cell>
          <cell r="H14">
            <v>2000000</v>
          </cell>
          <cell r="I14">
            <v>2500000</v>
          </cell>
          <cell r="J14">
            <v>4280000</v>
          </cell>
          <cell r="K14">
            <v>3190000</v>
          </cell>
          <cell r="L14">
            <v>2500000</v>
          </cell>
          <cell r="M14">
            <v>0</v>
          </cell>
          <cell r="N14">
            <v>14470000</v>
          </cell>
          <cell r="O14">
            <v>16872944</v>
          </cell>
          <cell r="Q14">
            <v>48289965.319148935</v>
          </cell>
          <cell r="R14">
            <v>2000000</v>
          </cell>
          <cell r="S14">
            <v>3190000</v>
          </cell>
          <cell r="T14">
            <v>43099965.319148935</v>
          </cell>
          <cell r="U14">
            <v>33000000</v>
          </cell>
          <cell r="V14">
            <v>1</v>
          </cell>
          <cell r="W14">
            <v>4400000</v>
          </cell>
          <cell r="X14">
            <v>1228500</v>
          </cell>
          <cell r="Y14">
            <v>0</v>
          </cell>
          <cell r="Z14">
            <v>1306146.5319148938</v>
          </cell>
          <cell r="AA14">
            <v>45755318.787234038</v>
          </cell>
        </row>
        <row r="15">
          <cell r="A15">
            <v>2</v>
          </cell>
          <cell r="B15" t="str">
            <v>Lê Vũ</v>
          </cell>
          <cell r="C15" t="str">
            <v>Kỹ thuật</v>
          </cell>
          <cell r="D15" t="str">
            <v>HĐ 1 năm</v>
          </cell>
          <cell r="E15">
            <v>23.5</v>
          </cell>
          <cell r="F15">
            <v>3900000</v>
          </cell>
          <cell r="G15">
            <v>3900000</v>
          </cell>
          <cell r="H15">
            <v>400000</v>
          </cell>
          <cell r="I15">
            <v>700000</v>
          </cell>
          <cell r="J15">
            <v>1000000</v>
          </cell>
          <cell r="K15">
            <v>730000</v>
          </cell>
          <cell r="L15">
            <v>500000</v>
          </cell>
          <cell r="N15">
            <v>3330000</v>
          </cell>
          <cell r="O15">
            <v>8179500</v>
          </cell>
          <cell r="P15">
            <v>23.5</v>
          </cell>
          <cell r="Q15">
            <v>15409500</v>
          </cell>
          <cell r="R15">
            <v>400000</v>
          </cell>
          <cell r="S15">
            <v>730000</v>
          </cell>
          <cell r="T15">
            <v>14279500</v>
          </cell>
          <cell r="U15">
            <v>11000000</v>
          </cell>
          <cell r="V15">
            <v>1</v>
          </cell>
          <cell r="W15">
            <v>4400000</v>
          </cell>
          <cell r="X15">
            <v>409500</v>
          </cell>
          <cell r="Y15">
            <v>0</v>
          </cell>
          <cell r="Z15">
            <v>0</v>
          </cell>
          <cell r="AA15">
            <v>15000000</v>
          </cell>
        </row>
        <row r="16">
          <cell r="A16">
            <v>3</v>
          </cell>
          <cell r="B16" t="str">
            <v>Ngô Thị Huyền Trâm</v>
          </cell>
          <cell r="C16" t="str">
            <v>Kế toán</v>
          </cell>
          <cell r="D16" t="str">
            <v>HĐ 1 năm</v>
          </cell>
          <cell r="E16">
            <v>23.5</v>
          </cell>
          <cell r="F16">
            <v>3900000</v>
          </cell>
          <cell r="G16">
            <v>3900000</v>
          </cell>
          <cell r="H16">
            <v>400000</v>
          </cell>
          <cell r="I16">
            <v>500000</v>
          </cell>
          <cell r="J16">
            <v>1000000</v>
          </cell>
          <cell r="K16">
            <v>730000</v>
          </cell>
          <cell r="L16">
            <v>500000</v>
          </cell>
          <cell r="N16">
            <v>3130000</v>
          </cell>
          <cell r="O16">
            <v>2379500</v>
          </cell>
          <cell r="P16">
            <v>23.5</v>
          </cell>
          <cell r="Q16">
            <v>9409500</v>
          </cell>
          <cell r="R16">
            <v>400000</v>
          </cell>
          <cell r="S16">
            <v>730000</v>
          </cell>
          <cell r="T16">
            <v>8279500</v>
          </cell>
          <cell r="U16">
            <v>11000000</v>
          </cell>
          <cell r="X16">
            <v>409500</v>
          </cell>
          <cell r="Y16">
            <v>0</v>
          </cell>
          <cell r="Z16">
            <v>0</v>
          </cell>
          <cell r="AA16">
            <v>9000000</v>
          </cell>
        </row>
        <row r="17">
          <cell r="A17">
            <v>4</v>
          </cell>
          <cell r="B17" t="str">
            <v>Mang Cao Tùng</v>
          </cell>
          <cell r="C17" t="str">
            <v>Kỹ thuật</v>
          </cell>
          <cell r="D17" t="str">
            <v>HĐ 1 năm</v>
          </cell>
          <cell r="E17">
            <v>23.5</v>
          </cell>
          <cell r="F17">
            <v>3900000</v>
          </cell>
          <cell r="G17">
            <v>3900000</v>
          </cell>
          <cell r="H17">
            <v>400000</v>
          </cell>
          <cell r="I17">
            <v>500000</v>
          </cell>
          <cell r="J17">
            <v>1000000</v>
          </cell>
          <cell r="K17">
            <v>730000</v>
          </cell>
          <cell r="L17">
            <v>500000</v>
          </cell>
          <cell r="N17">
            <v>3130000</v>
          </cell>
          <cell r="O17">
            <v>3379500</v>
          </cell>
          <cell r="P17">
            <v>23.5</v>
          </cell>
          <cell r="Q17">
            <v>10409500</v>
          </cell>
          <cell r="R17">
            <v>400000</v>
          </cell>
          <cell r="S17">
            <v>730000</v>
          </cell>
          <cell r="T17">
            <v>9279500</v>
          </cell>
          <cell r="U17">
            <v>11000000</v>
          </cell>
          <cell r="X17">
            <v>409500</v>
          </cell>
          <cell r="Y17">
            <v>0</v>
          </cell>
          <cell r="Z17">
            <v>0</v>
          </cell>
          <cell r="AA17">
            <v>10000000</v>
          </cell>
        </row>
        <row r="18">
          <cell r="A18">
            <v>5</v>
          </cell>
          <cell r="B18" t="str">
            <v>Nguyễn Hoài Nam</v>
          </cell>
          <cell r="C18" t="str">
            <v>Kỹ thuật</v>
          </cell>
          <cell r="D18" t="str">
            <v>Thử việc</v>
          </cell>
          <cell r="E18">
            <v>23.5</v>
          </cell>
          <cell r="F18">
            <v>3315000</v>
          </cell>
          <cell r="G18">
            <v>3510000</v>
          </cell>
          <cell r="H18">
            <v>400000</v>
          </cell>
          <cell r="I18">
            <v>400000</v>
          </cell>
          <cell r="J18">
            <v>640000</v>
          </cell>
          <cell r="K18">
            <v>500000</v>
          </cell>
          <cell r="L18">
            <v>500000</v>
          </cell>
          <cell r="N18">
            <v>2440000</v>
          </cell>
          <cell r="O18">
            <v>1467222</v>
          </cell>
          <cell r="P18">
            <v>23.5</v>
          </cell>
          <cell r="Q18">
            <v>7222222</v>
          </cell>
          <cell r="R18">
            <v>400000</v>
          </cell>
          <cell r="S18">
            <v>500000</v>
          </cell>
          <cell r="T18">
            <v>6322222</v>
          </cell>
          <cell r="Z18">
            <v>722222.20000000007</v>
          </cell>
          <cell r="AA18">
            <v>6499999.7999999998</v>
          </cell>
        </row>
        <row r="19">
          <cell r="A19">
            <v>6</v>
          </cell>
          <cell r="B19" t="str">
            <v>Võ Văn Hoàng</v>
          </cell>
          <cell r="C19" t="str">
            <v>Kỹ thuật</v>
          </cell>
          <cell r="D19" t="str">
            <v>Thử việc</v>
          </cell>
          <cell r="E19">
            <v>23.5</v>
          </cell>
          <cell r="F19">
            <v>3315000</v>
          </cell>
          <cell r="G19">
            <v>3510000</v>
          </cell>
          <cell r="H19">
            <v>400000</v>
          </cell>
          <cell r="I19">
            <v>400000</v>
          </cell>
          <cell r="J19">
            <v>640000</v>
          </cell>
          <cell r="K19">
            <v>500000</v>
          </cell>
          <cell r="L19">
            <v>500000</v>
          </cell>
          <cell r="N19">
            <v>2440000</v>
          </cell>
          <cell r="O19">
            <v>1467222</v>
          </cell>
          <cell r="P19">
            <v>19</v>
          </cell>
          <cell r="Q19">
            <v>5839243.3191489363</v>
          </cell>
          <cell r="R19">
            <v>400000</v>
          </cell>
          <cell r="S19">
            <v>500000</v>
          </cell>
          <cell r="T19">
            <v>4939243.3191489363</v>
          </cell>
          <cell r="Z19">
            <v>583924.3319148937</v>
          </cell>
          <cell r="AA19">
            <v>5255318.987234043</v>
          </cell>
        </row>
        <row r="20">
          <cell r="A20" t="str">
            <v>TỔNG:</v>
          </cell>
          <cell r="F20">
            <v>22530000</v>
          </cell>
          <cell r="G20">
            <v>23120000</v>
          </cell>
          <cell r="H20">
            <v>2400000</v>
          </cell>
          <cell r="I20">
            <v>3500000</v>
          </cell>
          <cell r="J20">
            <v>5280000</v>
          </cell>
          <cell r="K20">
            <v>3920000</v>
          </cell>
          <cell r="L20">
            <v>3000000</v>
          </cell>
          <cell r="M20">
            <v>200000</v>
          </cell>
          <cell r="N20">
            <v>18300000</v>
          </cell>
          <cell r="O20">
            <v>29304944</v>
          </cell>
          <cell r="P20">
            <v>0</v>
          </cell>
          <cell r="Q20">
            <v>68751965.319148928</v>
          </cell>
          <cell r="R20">
            <v>2400000</v>
          </cell>
          <cell r="S20">
            <v>3920000</v>
          </cell>
          <cell r="T20">
            <v>62431965.319148935</v>
          </cell>
          <cell r="U20">
            <v>44000000</v>
          </cell>
          <cell r="V20">
            <v>3</v>
          </cell>
          <cell r="W20">
            <v>13200000</v>
          </cell>
          <cell r="X20">
            <v>1690500</v>
          </cell>
          <cell r="Y20">
            <v>0</v>
          </cell>
          <cell r="Z20">
            <v>1306146.5319148938</v>
          </cell>
        </row>
        <row r="25">
          <cell r="A25" t="str">
            <v>STT</v>
          </cell>
          <cell r="B25" t="str">
            <v>Họ và tên</v>
          </cell>
          <cell r="C25" t="str">
            <v>Chức vụ</v>
          </cell>
          <cell r="D25" t="str">
            <v>Lương đóng BHXH</v>
          </cell>
          <cell r="E25" t="str">
            <v xml:space="preserve"> Nhân viên đóng</v>
          </cell>
          <cell r="I25" t="str">
            <v xml:space="preserve"> Công ty đóng</v>
          </cell>
          <cell r="M25" t="str">
            <v>Tổng cộng</v>
          </cell>
        </row>
        <row r="26">
          <cell r="E26" t="str">
            <v>BHXH 8%</v>
          </cell>
          <cell r="F26" t="str">
            <v>BHYT 1.5%</v>
          </cell>
          <cell r="G26" t="str">
            <v>BHTN 1%</v>
          </cell>
          <cell r="H26" t="str">
            <v>Tổng</v>
          </cell>
          <cell r="I26" t="str">
            <v>BHXH 17.5%</v>
          </cell>
          <cell r="J26" t="str">
            <v>BHYT 3%</v>
          </cell>
          <cell r="K26" t="str">
            <v>BHTN 1%</v>
          </cell>
          <cell r="L26" t="str">
            <v>Tổng</v>
          </cell>
        </row>
        <row r="27">
          <cell r="A27" t="str">
            <v>BAN GIÁM ĐỐC</v>
          </cell>
          <cell r="D27">
            <v>4400000</v>
          </cell>
          <cell r="E27">
            <v>352000</v>
          </cell>
          <cell r="F27">
            <v>66000</v>
          </cell>
          <cell r="G27">
            <v>44000</v>
          </cell>
          <cell r="H27">
            <v>462000</v>
          </cell>
          <cell r="I27">
            <v>770000</v>
          </cell>
          <cell r="J27">
            <v>132000</v>
          </cell>
          <cell r="K27">
            <v>44000</v>
          </cell>
          <cell r="L27">
            <v>946000</v>
          </cell>
          <cell r="M27">
            <v>1408000</v>
          </cell>
        </row>
        <row r="28">
          <cell r="A28">
            <v>1</v>
          </cell>
          <cell r="B28" t="str">
            <v>Lê Văn Hiến</v>
          </cell>
          <cell r="C28" t="str">
            <v>GĐDA</v>
          </cell>
          <cell r="D28">
            <v>4400000</v>
          </cell>
          <cell r="E28">
            <v>352000</v>
          </cell>
          <cell r="F28">
            <v>66000</v>
          </cell>
          <cell r="G28">
            <v>44000</v>
          </cell>
          <cell r="H28">
            <v>462000</v>
          </cell>
          <cell r="I28">
            <v>770000</v>
          </cell>
          <cell r="J28">
            <v>132000</v>
          </cell>
          <cell r="K28">
            <v>44000</v>
          </cell>
          <cell r="L28">
            <v>946000</v>
          </cell>
        </row>
        <row r="29">
          <cell r="A29" t="str">
            <v>VĂN PHÒNG</v>
          </cell>
          <cell r="D29">
            <v>11700000</v>
          </cell>
          <cell r="E29">
            <v>936000</v>
          </cell>
          <cell r="F29">
            <v>175500</v>
          </cell>
          <cell r="G29">
            <v>117000</v>
          </cell>
          <cell r="H29">
            <v>1228500</v>
          </cell>
          <cell r="I29">
            <v>2047500</v>
          </cell>
          <cell r="J29">
            <v>351000</v>
          </cell>
          <cell r="K29">
            <v>117000</v>
          </cell>
          <cell r="L29">
            <v>2515500</v>
          </cell>
          <cell r="M29">
            <v>3744000</v>
          </cell>
        </row>
        <row r="30">
          <cell r="A30">
            <v>2</v>
          </cell>
          <cell r="B30" t="str">
            <v>Lê Vũ</v>
          </cell>
          <cell r="C30" t="str">
            <v>Kỹ thuật</v>
          </cell>
          <cell r="D30">
            <v>3900000</v>
          </cell>
          <cell r="E30">
            <v>312000</v>
          </cell>
          <cell r="F30">
            <v>58500</v>
          </cell>
          <cell r="G30">
            <v>39000</v>
          </cell>
          <cell r="H30">
            <v>409500</v>
          </cell>
          <cell r="I30">
            <v>682500</v>
          </cell>
          <cell r="J30">
            <v>117000</v>
          </cell>
          <cell r="K30">
            <v>39000</v>
          </cell>
          <cell r="L30">
            <v>838500</v>
          </cell>
        </row>
        <row r="31">
          <cell r="A31">
            <v>3</v>
          </cell>
          <cell r="B31" t="str">
            <v>Ngô Thị Huyền Trâm</v>
          </cell>
          <cell r="C31" t="str">
            <v>Kế toán</v>
          </cell>
          <cell r="D31">
            <v>3900000</v>
          </cell>
          <cell r="E31">
            <v>312000</v>
          </cell>
          <cell r="F31">
            <v>58500</v>
          </cell>
          <cell r="G31">
            <v>39000</v>
          </cell>
          <cell r="H31">
            <v>409500</v>
          </cell>
          <cell r="I31">
            <v>682500</v>
          </cell>
          <cell r="J31">
            <v>117000</v>
          </cell>
          <cell r="K31">
            <v>39000</v>
          </cell>
          <cell r="L31">
            <v>838500</v>
          </cell>
        </row>
        <row r="32">
          <cell r="A32">
            <v>4</v>
          </cell>
          <cell r="B32" t="str">
            <v>Mang Cao Tùng</v>
          </cell>
          <cell r="C32" t="str">
            <v>Kỹ thuật</v>
          </cell>
          <cell r="D32">
            <v>3900000</v>
          </cell>
          <cell r="E32">
            <v>312000</v>
          </cell>
          <cell r="F32">
            <v>58500</v>
          </cell>
          <cell r="G32">
            <v>39000</v>
          </cell>
          <cell r="H32">
            <v>409500</v>
          </cell>
          <cell r="I32">
            <v>682500</v>
          </cell>
          <cell r="J32">
            <v>117000</v>
          </cell>
          <cell r="K32">
            <v>39000</v>
          </cell>
          <cell r="L32">
            <v>838500</v>
          </cell>
        </row>
        <row r="33">
          <cell r="A33" t="str">
            <v>TỔNG:</v>
          </cell>
          <cell r="D33">
            <v>16100000</v>
          </cell>
          <cell r="E33">
            <v>1288000</v>
          </cell>
          <cell r="F33">
            <v>241500</v>
          </cell>
          <cell r="G33">
            <v>161000</v>
          </cell>
          <cell r="H33">
            <v>1690500</v>
          </cell>
          <cell r="I33">
            <v>2817500</v>
          </cell>
          <cell r="J33">
            <v>483000</v>
          </cell>
          <cell r="K33">
            <v>161000</v>
          </cell>
          <cell r="L33">
            <v>3461500</v>
          </cell>
          <cell r="M33">
            <v>5152000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1">
          <cell r="B11" t="str">
            <v>Trần Phúc Yên</v>
          </cell>
        </row>
      </sheetData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Doiso"/>
    </sheetNames>
    <definedNames>
      <definedName name="VND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1BD1-A915-4EEB-BA15-683419CCDFE8}">
  <dimension ref="A1:J54"/>
  <sheetViews>
    <sheetView tabSelected="1" topLeftCell="A25" workbookViewId="0">
      <selection activeCell="D21" sqref="D21:F21"/>
    </sheetView>
  </sheetViews>
  <sheetFormatPr defaultRowHeight="15" x14ac:dyDescent="0.25"/>
  <cols>
    <col min="1" max="1" width="5" customWidth="1"/>
    <col min="2" max="2" width="22.140625" customWidth="1"/>
    <col min="3" max="3" width="22.5703125" customWidth="1"/>
    <col min="4" max="4" width="6.28515625" customWidth="1"/>
    <col min="5" max="5" width="27.7109375" customWidth="1"/>
    <col min="6" max="6" width="17.28515625" customWidth="1"/>
    <col min="8" max="8" width="10.7109375" bestFit="1" customWidth="1"/>
    <col min="10" max="10" width="11.5703125" bestFit="1" customWidth="1"/>
  </cols>
  <sheetData>
    <row r="1" spans="1:8" ht="15.75" thickBot="1" x14ac:dyDescent="0.3">
      <c r="F1" s="1" t="s">
        <v>2</v>
      </c>
      <c r="H1" s="2">
        <v>45504</v>
      </c>
    </row>
    <row r="2" spans="1:8" ht="21" customHeight="1" thickTop="1" x14ac:dyDescent="0.25">
      <c r="A2" s="84" t="s">
        <v>35</v>
      </c>
      <c r="B2" s="85"/>
      <c r="C2" s="85"/>
      <c r="D2" s="85"/>
      <c r="E2" s="85"/>
      <c r="F2" s="86"/>
      <c r="H2" s="2">
        <v>45509</v>
      </c>
    </row>
    <row r="3" spans="1:8" ht="21" customHeight="1" thickBot="1" x14ac:dyDescent="0.3">
      <c r="A3" s="87" t="s">
        <v>3</v>
      </c>
      <c r="B3" s="88"/>
      <c r="C3" s="88"/>
      <c r="D3" s="88"/>
      <c r="E3" s="88"/>
      <c r="F3" s="89"/>
    </row>
    <row r="4" spans="1:8" ht="24" customHeight="1" thickTop="1" thickBot="1" x14ac:dyDescent="0.3">
      <c r="A4" s="90" t="str">
        <f>"PHIẾU LƯƠNG "&amp;MONTH($H$1)&amp;"/"&amp;YEAR($H$1)</f>
        <v>PHIẾU LƯƠNG 7/2024</v>
      </c>
      <c r="B4" s="91"/>
      <c r="C4" s="91"/>
      <c r="D4" s="91"/>
      <c r="E4" s="91"/>
      <c r="F4" s="92"/>
    </row>
    <row r="5" spans="1:8" ht="21.75" customHeight="1" thickTop="1" thickBot="1" x14ac:dyDescent="0.3">
      <c r="A5" s="93" t="str">
        <f>"Ngày lập: Ngày "&amp;DAY($H$2)&amp;" tháng "&amp;MONTH($H$2)&amp;" năm "&amp;YEAR($H$2)&amp;"                                                     Ngày thanh toán: "&amp;DAY($H$2)&amp;" tháng "&amp;MONTH($H$2)&amp;" năm "&amp;YEAR($H$2)</f>
        <v>Ngày lập: Ngày 5 tháng 8 năm 2024                                                     Ngày thanh toán: 5 tháng 8 năm 2024</v>
      </c>
      <c r="B5" s="94"/>
      <c r="C5" s="94"/>
      <c r="D5" s="94"/>
      <c r="E5" s="94"/>
      <c r="F5" s="95"/>
    </row>
    <row r="6" spans="1:8" ht="19.5" customHeight="1" thickTop="1" x14ac:dyDescent="0.25">
      <c r="A6" s="96" t="s">
        <v>4</v>
      </c>
      <c r="B6" s="97"/>
      <c r="C6" s="40"/>
      <c r="D6" s="98" t="s">
        <v>5</v>
      </c>
      <c r="E6" s="99"/>
      <c r="F6" s="36">
        <v>200000</v>
      </c>
    </row>
    <row r="7" spans="1:8" ht="15.75" x14ac:dyDescent="0.25">
      <c r="A7" s="80" t="s">
        <v>6</v>
      </c>
      <c r="B7" s="106"/>
      <c r="C7" s="42"/>
      <c r="D7" s="82" t="s">
        <v>7</v>
      </c>
      <c r="E7" s="83"/>
      <c r="F7" s="38">
        <v>24</v>
      </c>
    </row>
    <row r="8" spans="1:8" ht="19.5" customHeight="1" thickBot="1" x14ac:dyDescent="0.3">
      <c r="A8" s="71" t="s">
        <v>8</v>
      </c>
      <c r="B8" s="72"/>
      <c r="C8" s="41"/>
      <c r="D8" s="73" t="s">
        <v>9</v>
      </c>
      <c r="E8" s="74"/>
      <c r="F8" s="6">
        <v>24</v>
      </c>
    </row>
    <row r="9" spans="1:8" ht="21" customHeight="1" thickTop="1" x14ac:dyDescent="0.25">
      <c r="A9" s="7" t="s">
        <v>0</v>
      </c>
      <c r="B9" s="8" t="s">
        <v>10</v>
      </c>
      <c r="C9" s="9"/>
      <c r="D9" s="7" t="s">
        <v>0</v>
      </c>
      <c r="E9" s="8" t="s">
        <v>11</v>
      </c>
      <c r="F9" s="10"/>
    </row>
    <row r="10" spans="1:8" ht="21" customHeight="1" x14ac:dyDescent="0.25">
      <c r="A10" s="46">
        <v>1</v>
      </c>
      <c r="B10" s="12" t="s">
        <v>12</v>
      </c>
      <c r="C10" s="13">
        <v>100000</v>
      </c>
      <c r="D10" s="46">
        <v>1</v>
      </c>
      <c r="E10" s="12" t="s">
        <v>13</v>
      </c>
      <c r="F10" s="13">
        <f>SUM(F11:F13)</f>
        <v>21000</v>
      </c>
    </row>
    <row r="11" spans="1:8" ht="15.75" x14ac:dyDescent="0.25">
      <c r="A11" s="46">
        <v>2</v>
      </c>
      <c r="B11" s="12" t="s">
        <v>14</v>
      </c>
      <c r="C11" s="13">
        <f>SUM(C12:C14)</f>
        <v>0</v>
      </c>
      <c r="D11" s="11">
        <v>1.1000000000000001</v>
      </c>
      <c r="E11" s="12" t="s">
        <v>15</v>
      </c>
      <c r="F11" s="38">
        <f>$F$6*8%</f>
        <v>16000</v>
      </c>
    </row>
    <row r="12" spans="1:8" ht="15.75" x14ac:dyDescent="0.25">
      <c r="A12" s="14">
        <v>2.1</v>
      </c>
      <c r="B12" s="15" t="s">
        <v>38</v>
      </c>
      <c r="C12" s="4">
        <v>0</v>
      </c>
      <c r="D12" s="11">
        <v>1.2</v>
      </c>
      <c r="E12" s="12" t="s">
        <v>16</v>
      </c>
      <c r="F12" s="38">
        <f>$F$6*1.5%</f>
        <v>3000</v>
      </c>
    </row>
    <row r="13" spans="1:8" ht="15.75" x14ac:dyDescent="0.25">
      <c r="A13" s="14">
        <v>2.2000000000000002</v>
      </c>
      <c r="B13" s="15" t="s">
        <v>20</v>
      </c>
      <c r="C13" s="16"/>
      <c r="D13" s="11">
        <v>1.3</v>
      </c>
      <c r="E13" s="12" t="s">
        <v>17</v>
      </c>
      <c r="F13" s="38">
        <f>$F$6*1%</f>
        <v>2000</v>
      </c>
    </row>
    <row r="14" spans="1:8" ht="15.75" x14ac:dyDescent="0.25">
      <c r="A14" s="14">
        <v>2.2999999999999998</v>
      </c>
      <c r="B14" s="15" t="s">
        <v>36</v>
      </c>
      <c r="C14" s="4">
        <v>0</v>
      </c>
      <c r="D14" s="46">
        <v>2</v>
      </c>
      <c r="E14" s="12" t="s">
        <v>19</v>
      </c>
      <c r="F14" s="37">
        <v>100000</v>
      </c>
    </row>
    <row r="15" spans="1:8" ht="15.75" x14ac:dyDescent="0.25">
      <c r="A15" s="46">
        <v>3</v>
      </c>
      <c r="B15" s="15" t="s">
        <v>23</v>
      </c>
      <c r="C15" s="13">
        <v>10000000</v>
      </c>
      <c r="D15" s="46">
        <v>3</v>
      </c>
      <c r="E15" s="12" t="s">
        <v>21</v>
      </c>
      <c r="F15" s="17"/>
    </row>
    <row r="16" spans="1:8" ht="15.75" x14ac:dyDescent="0.25">
      <c r="A16" s="49">
        <v>4</v>
      </c>
      <c r="B16" s="50" t="s">
        <v>24</v>
      </c>
      <c r="C16" s="51"/>
      <c r="D16" s="46">
        <v>4</v>
      </c>
      <c r="E16" s="12" t="s">
        <v>34</v>
      </c>
      <c r="F16" s="37">
        <f>$F$6*1%</f>
        <v>2000</v>
      </c>
    </row>
    <row r="17" spans="1:10" ht="16.5" thickBot="1" x14ac:dyDescent="0.3">
      <c r="A17" s="109" t="s">
        <v>39</v>
      </c>
      <c r="B17" s="109"/>
      <c r="C17" s="53">
        <f>C10+C11+C15</f>
        <v>10100000</v>
      </c>
      <c r="D17" s="48"/>
      <c r="E17" s="12"/>
      <c r="F17" s="13"/>
    </row>
    <row r="18" spans="1:10" ht="17.25" customHeight="1" thickTop="1" thickBot="1" x14ac:dyDescent="0.3">
      <c r="A18" s="107" t="s">
        <v>1</v>
      </c>
      <c r="B18" s="108"/>
      <c r="C18" s="52">
        <v>100000</v>
      </c>
      <c r="D18" s="75" t="s">
        <v>25</v>
      </c>
      <c r="E18" s="76"/>
      <c r="F18" s="20">
        <f>F10+F14+F15+F16+F17</f>
        <v>123000</v>
      </c>
    </row>
    <row r="19" spans="1:10" ht="17.25" thickTop="1" thickBot="1" x14ac:dyDescent="0.3">
      <c r="A19" s="77" t="s">
        <v>26</v>
      </c>
      <c r="B19" s="78"/>
      <c r="C19" s="79"/>
      <c r="D19" s="100">
        <v>100000</v>
      </c>
      <c r="E19" s="101"/>
      <c r="F19" s="102"/>
    </row>
    <row r="20" spans="1:10" ht="17.25" thickTop="1" thickBot="1" x14ac:dyDescent="0.3">
      <c r="A20" s="56" t="s">
        <v>27</v>
      </c>
      <c r="B20" s="57"/>
      <c r="C20" s="58"/>
      <c r="D20" s="100">
        <v>1000</v>
      </c>
      <c r="E20" s="101"/>
      <c r="F20" s="102"/>
    </row>
    <row r="21" spans="1:10" ht="36.75" customHeight="1" thickTop="1" thickBot="1" x14ac:dyDescent="0.3">
      <c r="A21" s="103" t="s">
        <v>28</v>
      </c>
      <c r="B21" s="104"/>
      <c r="C21" s="105"/>
      <c r="D21" s="65" t="e">
        <f ca="1">[2]!VND(D20)</f>
        <v>#NAME?</v>
      </c>
      <c r="E21" s="66"/>
      <c r="F21" s="67"/>
      <c r="J21" s="39"/>
    </row>
    <row r="22" spans="1:10" ht="17.25" thickTop="1" thickBot="1" x14ac:dyDescent="0.3">
      <c r="A22" s="56" t="s">
        <v>29</v>
      </c>
      <c r="B22" s="57"/>
      <c r="C22" s="58"/>
      <c r="D22" s="68">
        <f>+D19-D20</f>
        <v>99000</v>
      </c>
      <c r="E22" s="69"/>
      <c r="F22" s="70"/>
    </row>
    <row r="23" spans="1:10" ht="16.5" thickTop="1" x14ac:dyDescent="0.25">
      <c r="A23" s="21"/>
      <c r="B23" s="21"/>
      <c r="C23" s="21"/>
      <c r="D23" s="21"/>
      <c r="E23" s="21"/>
      <c r="F23" s="21"/>
    </row>
    <row r="24" spans="1:10" ht="15.75" x14ac:dyDescent="0.25">
      <c r="A24" s="54" t="s">
        <v>30</v>
      </c>
      <c r="B24" s="54"/>
      <c r="C24" s="22"/>
      <c r="D24" s="22"/>
      <c r="E24" s="54" t="s">
        <v>31</v>
      </c>
      <c r="F24" s="54"/>
    </row>
    <row r="25" spans="1:10" ht="15.75" x14ac:dyDescent="0.25">
      <c r="A25" s="21"/>
      <c r="B25" s="21" t="s">
        <v>32</v>
      </c>
      <c r="C25" s="21"/>
      <c r="D25" s="21"/>
      <c r="E25" s="55" t="s">
        <v>32</v>
      </c>
      <c r="F25" s="55"/>
    </row>
    <row r="30" spans="1:10" ht="15.75" thickBot="1" x14ac:dyDescent="0.3">
      <c r="A30" s="23"/>
      <c r="B30" s="23"/>
      <c r="C30" s="23"/>
      <c r="D30" s="23"/>
      <c r="E30" s="23"/>
      <c r="F30" s="24" t="s">
        <v>33</v>
      </c>
    </row>
    <row r="31" spans="1:10" ht="16.5" thickTop="1" x14ac:dyDescent="0.25">
      <c r="A31" s="84" t="s">
        <v>35</v>
      </c>
      <c r="B31" s="85"/>
      <c r="C31" s="85"/>
      <c r="D31" s="85"/>
      <c r="E31" s="85"/>
      <c r="F31" s="86"/>
    </row>
    <row r="32" spans="1:10" ht="16.5" thickBot="1" x14ac:dyDescent="0.3">
      <c r="A32" s="87" t="s">
        <v>3</v>
      </c>
      <c r="B32" s="88"/>
      <c r="C32" s="88"/>
      <c r="D32" s="88"/>
      <c r="E32" s="88"/>
      <c r="F32" s="89"/>
    </row>
    <row r="33" spans="1:6" ht="20.25" thickTop="1" thickBot="1" x14ac:dyDescent="0.3">
      <c r="A33" s="90" t="str">
        <f>"PHIẾU LƯƠNG "&amp;MONTH($H$1)&amp;"/"&amp;YEAR($H$1)</f>
        <v>PHIẾU LƯƠNG 7/2024</v>
      </c>
      <c r="B33" s="91"/>
      <c r="C33" s="91"/>
      <c r="D33" s="91"/>
      <c r="E33" s="91"/>
      <c r="F33" s="92"/>
    </row>
    <row r="34" spans="1:6" ht="17.25" thickTop="1" thickBot="1" x14ac:dyDescent="0.3">
      <c r="A34" s="93" t="str">
        <f>+A5</f>
        <v>Ngày lập: Ngày 5 tháng 8 năm 2024                                                     Ngày thanh toán: 5 tháng 8 năm 2024</v>
      </c>
      <c r="B34" s="94"/>
      <c r="C34" s="94"/>
      <c r="D34" s="94"/>
      <c r="E34" s="94"/>
      <c r="F34" s="95"/>
    </row>
    <row r="35" spans="1:6" ht="16.5" thickTop="1" x14ac:dyDescent="0.25">
      <c r="A35" s="96" t="s">
        <v>4</v>
      </c>
      <c r="B35" s="97"/>
      <c r="C35" s="3"/>
      <c r="D35" s="98" t="s">
        <v>5</v>
      </c>
      <c r="E35" s="99"/>
      <c r="F35" s="43">
        <f>F6</f>
        <v>200000</v>
      </c>
    </row>
    <row r="36" spans="1:6" ht="15.75" x14ac:dyDescent="0.25">
      <c r="A36" s="80" t="s">
        <v>6</v>
      </c>
      <c r="B36" s="81"/>
      <c r="C36" s="25">
        <f>C7</f>
        <v>0</v>
      </c>
      <c r="D36" s="82" t="s">
        <v>7</v>
      </c>
      <c r="E36" s="83"/>
      <c r="F36" s="26">
        <f>F7</f>
        <v>24</v>
      </c>
    </row>
    <row r="37" spans="1:6" ht="16.5" thickBot="1" x14ac:dyDescent="0.3">
      <c r="A37" s="71" t="s">
        <v>8</v>
      </c>
      <c r="B37" s="72"/>
      <c r="C37" s="5">
        <f>+C8</f>
        <v>0</v>
      </c>
      <c r="D37" s="73" t="s">
        <v>9</v>
      </c>
      <c r="E37" s="74"/>
      <c r="F37" s="18">
        <f>F8</f>
        <v>24</v>
      </c>
    </row>
    <row r="38" spans="1:6" ht="32.25" thickTop="1" x14ac:dyDescent="0.25">
      <c r="A38" s="7" t="s">
        <v>0</v>
      </c>
      <c r="B38" s="8" t="s">
        <v>10</v>
      </c>
      <c r="C38" s="9"/>
      <c r="D38" s="7" t="s">
        <v>0</v>
      </c>
      <c r="E38" s="8" t="s">
        <v>11</v>
      </c>
      <c r="F38" s="10"/>
    </row>
    <row r="39" spans="1:6" ht="15.75" x14ac:dyDescent="0.25">
      <c r="A39" s="46">
        <v>1</v>
      </c>
      <c r="B39" s="12" t="s">
        <v>12</v>
      </c>
      <c r="C39" s="27">
        <f>C10</f>
        <v>100000</v>
      </c>
      <c r="D39" s="46">
        <v>1</v>
      </c>
      <c r="E39" s="12" t="s">
        <v>13</v>
      </c>
      <c r="F39" s="28">
        <f>F10</f>
        <v>21000</v>
      </c>
    </row>
    <row r="40" spans="1:6" ht="15.75" x14ac:dyDescent="0.25">
      <c r="A40" s="46">
        <v>2</v>
      </c>
      <c r="B40" s="12" t="s">
        <v>14</v>
      </c>
      <c r="C40" s="29">
        <f>C11</f>
        <v>0</v>
      </c>
      <c r="D40" s="11">
        <v>1.1000000000000001</v>
      </c>
      <c r="E40" s="12" t="s">
        <v>15</v>
      </c>
      <c r="F40" s="30">
        <f>F11</f>
        <v>16000</v>
      </c>
    </row>
    <row r="41" spans="1:6" ht="15.75" x14ac:dyDescent="0.25">
      <c r="A41" s="14">
        <v>2.1</v>
      </c>
      <c r="B41" s="15" t="s">
        <v>18</v>
      </c>
      <c r="C41" s="31">
        <f>C12</f>
        <v>0</v>
      </c>
      <c r="D41" s="11">
        <v>1.2</v>
      </c>
      <c r="E41" s="12" t="s">
        <v>16</v>
      </c>
      <c r="F41" s="30">
        <f>F12</f>
        <v>3000</v>
      </c>
    </row>
    <row r="42" spans="1:6" ht="15.75" x14ac:dyDescent="0.25">
      <c r="A42" s="14">
        <v>2.2000000000000002</v>
      </c>
      <c r="B42" s="15" t="s">
        <v>20</v>
      </c>
      <c r="C42" s="31"/>
      <c r="D42" s="11">
        <v>1.3</v>
      </c>
      <c r="E42" s="12" t="s">
        <v>17</v>
      </c>
      <c r="F42" s="30">
        <f>F13</f>
        <v>2000</v>
      </c>
    </row>
    <row r="43" spans="1:6" ht="15.75" x14ac:dyDescent="0.25">
      <c r="A43" s="14">
        <v>2.2999999999999998</v>
      </c>
      <c r="B43" s="15" t="s">
        <v>36</v>
      </c>
      <c r="C43" s="31">
        <f>C14</f>
        <v>0</v>
      </c>
      <c r="D43" s="46">
        <v>2</v>
      </c>
      <c r="E43" s="12" t="s">
        <v>19</v>
      </c>
      <c r="F43" s="17">
        <f>F14</f>
        <v>100000</v>
      </c>
    </row>
    <row r="44" spans="1:6" ht="15.75" x14ac:dyDescent="0.25">
      <c r="A44" s="46">
        <v>3</v>
      </c>
      <c r="B44" s="34" t="s">
        <v>23</v>
      </c>
      <c r="C44" s="35">
        <f>C15</f>
        <v>10000000</v>
      </c>
      <c r="D44" s="46">
        <v>3</v>
      </c>
      <c r="E44" s="12" t="str">
        <f>+E15</f>
        <v>Tạm ứng</v>
      </c>
      <c r="F44" s="32"/>
    </row>
    <row r="45" spans="1:6" ht="15.75" x14ac:dyDescent="0.25">
      <c r="A45" s="46">
        <v>4</v>
      </c>
      <c r="B45" s="44" t="s">
        <v>24</v>
      </c>
      <c r="C45" s="17">
        <f>C16</f>
        <v>0</v>
      </c>
      <c r="D45" s="46">
        <v>4</v>
      </c>
      <c r="E45" s="12" t="s">
        <v>22</v>
      </c>
      <c r="F45" s="33">
        <f>F16</f>
        <v>2000</v>
      </c>
    </row>
    <row r="46" spans="1:6" ht="16.5" thickBot="1" x14ac:dyDescent="0.3">
      <c r="A46" s="45"/>
      <c r="D46" s="46">
        <v>5</v>
      </c>
      <c r="E46" s="12" t="s">
        <v>37</v>
      </c>
      <c r="F46" s="47">
        <f>F17</f>
        <v>0</v>
      </c>
    </row>
    <row r="47" spans="1:6" ht="17.25" thickTop="1" thickBot="1" x14ac:dyDescent="0.3">
      <c r="A47" s="75" t="s">
        <v>25</v>
      </c>
      <c r="B47" s="76"/>
      <c r="C47" s="19">
        <f>C18</f>
        <v>100000</v>
      </c>
      <c r="D47" s="75" t="s">
        <v>25</v>
      </c>
      <c r="E47" s="76"/>
      <c r="F47" s="20">
        <f>F18</f>
        <v>123000</v>
      </c>
    </row>
    <row r="48" spans="1:6" ht="17.25" thickTop="1" thickBot="1" x14ac:dyDescent="0.3">
      <c r="A48" s="77" t="s">
        <v>26</v>
      </c>
      <c r="B48" s="78"/>
      <c r="C48" s="79"/>
      <c r="D48" s="68">
        <f>D19</f>
        <v>100000</v>
      </c>
      <c r="E48" s="69"/>
      <c r="F48" s="70"/>
    </row>
    <row r="49" spans="1:6" ht="17.25" thickTop="1" thickBot="1" x14ac:dyDescent="0.3">
      <c r="A49" s="56" t="s">
        <v>27</v>
      </c>
      <c r="B49" s="57"/>
      <c r="C49" s="58"/>
      <c r="D49" s="59">
        <f>+D20</f>
        <v>1000</v>
      </c>
      <c r="E49" s="60"/>
      <c r="F49" s="61"/>
    </row>
    <row r="50" spans="1:6" ht="17.25" thickTop="1" thickBot="1" x14ac:dyDescent="0.3">
      <c r="A50" s="62" t="s">
        <v>28</v>
      </c>
      <c r="B50" s="63"/>
      <c r="C50" s="64"/>
      <c r="D50" s="65" t="e">
        <f ca="1">D21</f>
        <v>#NAME?</v>
      </c>
      <c r="E50" s="66"/>
      <c r="F50" s="67"/>
    </row>
    <row r="51" spans="1:6" ht="17.25" thickTop="1" thickBot="1" x14ac:dyDescent="0.3">
      <c r="A51" s="56" t="s">
        <v>29</v>
      </c>
      <c r="B51" s="57"/>
      <c r="C51" s="58"/>
      <c r="D51" s="68">
        <f>+D22</f>
        <v>99000</v>
      </c>
      <c r="E51" s="69"/>
      <c r="F51" s="70"/>
    </row>
    <row r="52" spans="1:6" ht="16.5" thickTop="1" x14ac:dyDescent="0.25">
      <c r="A52" s="21"/>
      <c r="B52" s="21"/>
      <c r="C52" s="21"/>
      <c r="D52" s="21"/>
      <c r="E52" s="21"/>
      <c r="F52" s="21"/>
    </row>
    <row r="53" spans="1:6" ht="15.75" x14ac:dyDescent="0.25">
      <c r="A53" s="54" t="s">
        <v>30</v>
      </c>
      <c r="B53" s="54"/>
      <c r="C53" s="22"/>
      <c r="D53" s="22"/>
      <c r="E53" s="54" t="s">
        <v>31</v>
      </c>
      <c r="F53" s="54"/>
    </row>
    <row r="54" spans="1:6" ht="15.75" x14ac:dyDescent="0.25">
      <c r="A54" s="21"/>
      <c r="B54" s="21" t="s">
        <v>32</v>
      </c>
      <c r="C54" s="21"/>
      <c r="D54" s="21"/>
      <c r="E54" s="55" t="s">
        <v>32</v>
      </c>
      <c r="F54" s="55"/>
    </row>
  </sheetData>
  <mergeCells count="47">
    <mergeCell ref="A2:F2"/>
    <mergeCell ref="A3:F3"/>
    <mergeCell ref="A4:F4"/>
    <mergeCell ref="A5:F5"/>
    <mergeCell ref="A6:B6"/>
    <mergeCell ref="D6:E6"/>
    <mergeCell ref="A7:B7"/>
    <mergeCell ref="D7:E7"/>
    <mergeCell ref="A8:B8"/>
    <mergeCell ref="D8:E8"/>
    <mergeCell ref="A18:B18"/>
    <mergeCell ref="D18:E18"/>
    <mergeCell ref="A17:B17"/>
    <mergeCell ref="A19:C19"/>
    <mergeCell ref="D19:F19"/>
    <mergeCell ref="A20:C20"/>
    <mergeCell ref="D20:F20"/>
    <mergeCell ref="A21:C21"/>
    <mergeCell ref="D21:F21"/>
    <mergeCell ref="A36:B36"/>
    <mergeCell ref="D36:E36"/>
    <mergeCell ref="A22:C22"/>
    <mergeCell ref="D22:F22"/>
    <mergeCell ref="A24:B24"/>
    <mergeCell ref="E24:F24"/>
    <mergeCell ref="E25:F25"/>
    <mergeCell ref="A31:F31"/>
    <mergeCell ref="A32:F32"/>
    <mergeCell ref="A33:F33"/>
    <mergeCell ref="A34:F34"/>
    <mergeCell ref="A35:B35"/>
    <mergeCell ref="D35:E35"/>
    <mergeCell ref="A37:B37"/>
    <mergeCell ref="D37:E37"/>
    <mergeCell ref="A47:B47"/>
    <mergeCell ref="D47:E47"/>
    <mergeCell ref="A48:C48"/>
    <mergeCell ref="D48:F48"/>
    <mergeCell ref="A53:B53"/>
    <mergeCell ref="E53:F53"/>
    <mergeCell ref="E54:F54"/>
    <mergeCell ref="A49:C49"/>
    <mergeCell ref="D49:F49"/>
    <mergeCell ref="A50:C50"/>
    <mergeCell ref="D50:F50"/>
    <mergeCell ref="A51:C51"/>
    <mergeCell ref="D51:F51"/>
  </mergeCells>
  <pageMargins left="0.7" right="0.7" top="0.75" bottom="0.75" header="0.3" footer="0.3"/>
  <pageSetup scale="7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lương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ĐÀO LÝ TRÂN</cp:lastModifiedBy>
  <cp:lastPrinted>2024-05-15T07:50:26Z</cp:lastPrinted>
  <dcterms:created xsi:type="dcterms:W3CDTF">2024-02-17T04:33:57Z</dcterms:created>
  <dcterms:modified xsi:type="dcterms:W3CDTF">2024-08-29T07:06:53Z</dcterms:modified>
</cp:coreProperties>
</file>