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5_VS BST_2019\BAO CAO TK VS_ PHONG_BST_2018\Cấp D\"/>
    </mc:Choice>
  </mc:AlternateContent>
  <bookViews>
    <workbookView xWindow="0" yWindow="0" windowWidth="20496" windowHeight="7680" tabRatio="756" activeTab="2"/>
  </bookViews>
  <sheets>
    <sheet name="Preparation room 2 (11069)" sheetId="20" r:id="rId1"/>
    <sheet name="Washing room 1 (11070)" sheetId="22" r:id="rId2"/>
    <sheet name="Vial washing room (11072)" sheetId="1" r:id="rId3"/>
  </sheets>
  <definedNames>
    <definedName name="_xlnm._FilterDatabase" localSheetId="0" hidden="1">'Preparation room 2 (11069)'!#REF!</definedName>
    <definedName name="_xlnm._FilterDatabase" localSheetId="2" hidden="1">'Vial washing room (11072)'!#REF!</definedName>
    <definedName name="_xlnm._FilterDatabase" localSheetId="1" hidden="1">'Washing room 1 (11070)'!#REF!</definedName>
    <definedName name="_xlnm.Print_Area" localSheetId="0">'Preparation room 2 (11069)'!$A$1:$P$76</definedName>
    <definedName name="_xlnm.Print_Area" localSheetId="2">'Vial washing room (11072)'!$A$1:$Q$74</definedName>
    <definedName name="_xlnm.Print_Area" localSheetId="1">'Washing room 1 (11070)'!$A$1:$L$74</definedName>
    <definedName name="_xlnm.Print_Titles" localSheetId="0">'Preparation room 2 (11069)'!$1:$9</definedName>
    <definedName name="_xlnm.Print_Titles" localSheetId="2">'Vial washing room (11072)'!$1:$9</definedName>
    <definedName name="_xlnm.Print_Titles" localSheetId="1">'Washing room 1 (11070)'!$1:$9</definedName>
    <definedName name="Z_B0B9736D_9E0A_43CB_9E72_F805E9BDE0DD_.wvu.FilterData" localSheetId="0" hidden="1">'Preparation room 2 (11069)'!$A$11:$M$11</definedName>
    <definedName name="Z_B0B9736D_9E0A_43CB_9E72_F805E9BDE0DD_.wvu.FilterData" localSheetId="2" hidden="1">'Vial washing room (11072)'!$A$11:$N$11</definedName>
    <definedName name="Z_B0B9736D_9E0A_43CB_9E72_F805E9BDE0DD_.wvu.FilterData" localSheetId="1" hidden="1">'Washing room 1 (11070)'!$A$11:$I$11</definedName>
    <definedName name="Z_B0B9736D_9E0A_43CB_9E72_F805E9BDE0DD_.wvu.PrintArea" localSheetId="0" hidden="1">'Preparation room 2 (11069)'!$A$1:$M$11</definedName>
    <definedName name="Z_B0B9736D_9E0A_43CB_9E72_F805E9BDE0DD_.wvu.PrintArea" localSheetId="2" hidden="1">'Vial washing room (11072)'!$A$1:$N$11</definedName>
    <definedName name="Z_B0B9736D_9E0A_43CB_9E72_F805E9BDE0DD_.wvu.PrintArea" localSheetId="1" hidden="1">'Washing room 1 (11070)'!$A$1:$I$11</definedName>
    <definedName name="Z_B0B9736D_9E0A_43CB_9E72_F805E9BDE0DD_.wvu.PrintTitles" localSheetId="0" hidden="1">'Preparation room 2 (11069)'!$1:$11</definedName>
    <definedName name="Z_B0B9736D_9E0A_43CB_9E72_F805E9BDE0DD_.wvu.PrintTitles" localSheetId="2" hidden="1">'Vial washing room (11072)'!$1:$11</definedName>
    <definedName name="Z_B0B9736D_9E0A_43CB_9E72_F805E9BDE0DD_.wvu.PrintTitles" localSheetId="1" hidden="1">'Washing room 1 (11070)'!$1:$11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46" i="1" l="1"/>
  <c r="C39" i="1"/>
  <c r="C46" i="22"/>
  <c r="C39" i="22"/>
  <c r="C46" i="20"/>
  <c r="C39" i="20"/>
  <c r="P13" i="1" l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 l="1"/>
  <c r="Q33" i="1"/>
  <c r="P34" i="1"/>
  <c r="Q34" i="1"/>
  <c r="P35" i="1"/>
  <c r="Q35" i="1"/>
  <c r="P36" i="1"/>
  <c r="Q36" i="1"/>
  <c r="U40" i="1" l="1"/>
  <c r="U39" i="1"/>
  <c r="U38" i="1"/>
  <c r="U37" i="1"/>
  <c r="U41" i="1" l="1"/>
  <c r="P40" i="22"/>
  <c r="P39" i="22"/>
  <c r="P38" i="22"/>
  <c r="P37" i="22"/>
  <c r="P41" i="22" l="1"/>
  <c r="R37" i="20"/>
  <c r="C37" i="20" s="1"/>
  <c r="N40" i="22" l="1"/>
  <c r="N39" i="22"/>
  <c r="N38" i="22"/>
  <c r="N37" i="22"/>
  <c r="S40" i="1"/>
  <c r="C40" i="1" s="1"/>
  <c r="S39" i="1"/>
  <c r="S38" i="1"/>
  <c r="S37" i="1"/>
  <c r="S41" i="1" l="1"/>
  <c r="C41" i="1" s="1"/>
  <c r="N41" i="22"/>
  <c r="C37" i="1"/>
  <c r="Q40" i="22"/>
  <c r="Q39" i="22"/>
  <c r="Q38" i="22"/>
  <c r="Q37" i="22"/>
  <c r="Q41" i="22" s="1"/>
  <c r="V40" i="1" l="1"/>
  <c r="V39" i="1"/>
  <c r="V38" i="1"/>
  <c r="V37" i="1"/>
  <c r="V41" i="1" s="1"/>
  <c r="C47" i="22" l="1"/>
  <c r="C45" i="22"/>
  <c r="C48" i="22"/>
  <c r="C44" i="22" l="1"/>
  <c r="T40" i="20"/>
  <c r="C47" i="20" s="1"/>
  <c r="T39" i="20"/>
  <c r="T37" i="20"/>
  <c r="C44" i="20" s="1"/>
  <c r="T38" i="20"/>
  <c r="C38" i="1" l="1"/>
  <c r="C40" i="22"/>
  <c r="C37" i="22"/>
  <c r="I9" i="22"/>
  <c r="C9" i="22"/>
  <c r="M9" i="20"/>
  <c r="C9" i="20"/>
  <c r="R40" i="20"/>
  <c r="C40" i="20" s="1"/>
  <c r="R39" i="20"/>
  <c r="R38" i="20"/>
  <c r="C44" i="1"/>
  <c r="C45" i="1"/>
  <c r="C47" i="1"/>
  <c r="K14" i="22" l="1"/>
  <c r="K16" i="22"/>
  <c r="K18" i="22"/>
  <c r="K20" i="22"/>
  <c r="K22" i="22"/>
  <c r="K24" i="22"/>
  <c r="K26" i="22"/>
  <c r="K28" i="22"/>
  <c r="K30" i="22"/>
  <c r="K13" i="22"/>
  <c r="K15" i="22"/>
  <c r="K17" i="22"/>
  <c r="K19" i="22"/>
  <c r="K21" i="22"/>
  <c r="K23" i="22"/>
  <c r="K25" i="22"/>
  <c r="K27" i="22"/>
  <c r="K29" i="22"/>
  <c r="K31" i="22"/>
  <c r="P13" i="20"/>
  <c r="P15" i="20"/>
  <c r="P17" i="20"/>
  <c r="P19" i="20"/>
  <c r="P21" i="20"/>
  <c r="P23" i="20"/>
  <c r="P25" i="20"/>
  <c r="P27" i="20"/>
  <c r="P29" i="20"/>
  <c r="P31" i="20"/>
  <c r="P14" i="20"/>
  <c r="P16" i="20"/>
  <c r="P18" i="20"/>
  <c r="P20" i="20"/>
  <c r="P22" i="20"/>
  <c r="P24" i="20"/>
  <c r="P26" i="20"/>
  <c r="P28" i="20"/>
  <c r="P30" i="20"/>
  <c r="P32" i="20"/>
  <c r="L14" i="22"/>
  <c r="L16" i="22"/>
  <c r="L18" i="22"/>
  <c r="L20" i="22"/>
  <c r="L22" i="22"/>
  <c r="L24" i="22"/>
  <c r="L26" i="22"/>
  <c r="L28" i="22"/>
  <c r="L30" i="22"/>
  <c r="L13" i="22"/>
  <c r="L15" i="22"/>
  <c r="L17" i="22"/>
  <c r="L19" i="22"/>
  <c r="L21" i="22"/>
  <c r="L23" i="22"/>
  <c r="L25" i="22"/>
  <c r="L27" i="22"/>
  <c r="L29" i="22"/>
  <c r="L31" i="22"/>
  <c r="O13" i="20"/>
  <c r="O15" i="20"/>
  <c r="O17" i="20"/>
  <c r="O19" i="20"/>
  <c r="O21" i="20"/>
  <c r="O23" i="20"/>
  <c r="O25" i="20"/>
  <c r="O27" i="20"/>
  <c r="O29" i="20"/>
  <c r="O31" i="20"/>
  <c r="O14" i="20"/>
  <c r="O16" i="20"/>
  <c r="O18" i="20"/>
  <c r="O20" i="20"/>
  <c r="O22" i="20"/>
  <c r="O24" i="20"/>
  <c r="O26" i="20"/>
  <c r="O28" i="20"/>
  <c r="O30" i="20"/>
  <c r="O32" i="20"/>
  <c r="L35" i="22"/>
  <c r="L32" i="22"/>
  <c r="L34" i="22"/>
  <c r="L36" i="22"/>
  <c r="L33" i="22"/>
  <c r="C38" i="22"/>
  <c r="K32" i="22"/>
  <c r="K34" i="22"/>
  <c r="K36" i="22"/>
  <c r="K35" i="22"/>
  <c r="K33" i="22"/>
  <c r="P36" i="20"/>
  <c r="P33" i="20"/>
  <c r="P35" i="20"/>
  <c r="P34" i="20"/>
  <c r="O33" i="20"/>
  <c r="O35" i="20"/>
  <c r="O36" i="20"/>
  <c r="O34" i="20"/>
  <c r="C38" i="20"/>
  <c r="C45" i="20"/>
  <c r="C41" i="22"/>
  <c r="C48" i="1"/>
  <c r="R41" i="20"/>
  <c r="C41" i="20" s="1"/>
  <c r="T41" i="20" l="1"/>
  <c r="C48" i="20" s="1"/>
</calcChain>
</file>

<file path=xl/sharedStrings.xml><?xml version="1.0" encoding="utf-8"?>
<sst xmlns="http://schemas.openxmlformats.org/spreadsheetml/2006/main" count="195" uniqueCount="92">
  <si>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</si>
  <si>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</si>
  <si>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</si>
  <si>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</si>
  <si>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</si>
  <si>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</si>
  <si>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</si>
  <si>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</si>
  <si>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</si>
  <si>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</si>
  <si>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</si>
  <si>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</si>
  <si>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</si>
  <si>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</si>
  <si>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</si>
  <si>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</si>
  <si>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</si>
  <si>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</si>
  <si>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</si>
  <si>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</si>
  <si>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</si>
  <si>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</si>
  <si>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</si>
  <si>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</si>
  <si>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</si>
  <si>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</si>
  <si>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</si>
  <si>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t>D</t>
  </si>
  <si>
    <r>
      <t xml:space="preserve">Hàng tháng
</t>
    </r>
    <r>
      <rPr>
        <i/>
        <sz val="10"/>
        <rFont val="Arial"/>
        <family val="2"/>
        <charset val="163"/>
      </rPr>
      <t>Monthly</t>
    </r>
  </si>
  <si>
    <t>Results of 6 months previous period</t>
  </si>
  <si>
    <r>
      <t xml:space="preserve">Phòng chuẩn bị 2
</t>
    </r>
    <r>
      <rPr>
        <i/>
        <sz val="10"/>
        <rFont val="Arial"/>
        <family val="2"/>
        <charset val="163"/>
      </rPr>
      <t>Preparation room 2</t>
    </r>
  </si>
  <si>
    <r>
      <t xml:space="preserve">Phòng rửa dụng cụ 1
</t>
    </r>
    <r>
      <rPr>
        <i/>
        <sz val="10"/>
        <rFont val="Arial"/>
        <family val="2"/>
        <charset val="163"/>
      </rPr>
      <t>Washing room 1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</si>
  <si>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</si>
  <si>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</si>
  <si>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</si>
  <si>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</si>
  <si>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</si>
  <si>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</si>
  <si>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</si>
  <si>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</si>
  <si>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</si>
  <si>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</si>
  <si>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</si>
  <si>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</si>
  <si>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</si>
  <si>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LAF 1 (21147) - air-cleanliness grade D - Betalactam sterile workshop: active air sampling in the period from 04/01/16 to 31/03/16 of each sampling point shows that no any value is out of action level, steady trending</t>
  </si>
  <si>
    <t>Preparation room 2 (11069) - air-cleanliness grade D - Betalactam sterile workshop: active air sampling in the period from 04/01/16 to 31/03/16 of each sampling point shows that no any value is out of action level, steady trending; compare with the previous quater 4 of 2015, microbiology of sampling point is no meaningful variation.</t>
  </si>
  <si>
    <t>Washing room 1 (11070) - air-cleanliness grade D - Betalactam sterile workshop: active air sampling in the period from 04/01/16 to 31/03/16 of each sampling point shows that no any value is out of action level, steady trending; compare with the previous quater 4 of 2015, microbiology of sampling point is no meaningful variation.</t>
  </si>
  <si>
    <t>LAF 1 (21147) - cấp sạch D - Phân xưởng thuốc vô trùng betalactam: lấy mẫu không khí từ 04/01/16 đến 31/03/16 của mỗi điểm lấy mẫu không có giá trị nào vượt giới hạn hành động, xu hướng ổn định</t>
  </si>
  <si>
    <t>Phòng chuẩn bị 2 (11069) - cấp sạch D - Phân xưởng thuốc vô trùng betalactam: lấy mẫu không khí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</si>
  <si>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t>Phòng rửa dụng cụ 1 (11070) - cấp sạch D - Phân xưởng thuốc vô trùng betalactam: lấy mẫu không khí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</si>
  <si>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r>
      <t xml:space="preserve">Phòng rửa &amp; khử chí nhiệt tố chai lọ
</t>
    </r>
    <r>
      <rPr>
        <i/>
        <sz val="10"/>
        <rFont val="Arial"/>
        <family val="2"/>
      </rPr>
      <t>Vial washing &amp; depyrogenation room</t>
    </r>
  </si>
  <si>
    <r>
      <t xml:space="preserve">Nhận xét / </t>
    </r>
    <r>
      <rPr>
        <i/>
        <sz val="10"/>
        <color rgb="FFFF0000"/>
        <rFont val="Arial"/>
        <family val="2"/>
      </rPr>
      <t>Comments</t>
    </r>
    <r>
      <rPr>
        <sz val="10"/>
        <color rgb="FFFF0000"/>
        <rFont val="Arial"/>
        <family val="2"/>
      </rPr>
      <t>:</t>
    </r>
  </si>
  <si>
    <t>11072_A8</t>
  </si>
  <si>
    <t>11069_A6</t>
  </si>
  <si>
    <t>11070_A5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</si>
  <si>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</si>
  <si>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không khí) Phòng rửa &amp; khử chí nhiệt tố chai lọ (11072)</t>
  </si>
  <si>
    <t xml:space="preserve">Figure: Trend line of environmental microbiology (Active air sampling) of Vial washing &amp; depyrogenation room (11072) 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</si>
  <si>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</si>
  <si>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(lấy mẫu không khí) Phòng rửa dụng cụ 1 (11070) </t>
  </si>
  <si>
    <t xml:space="preserve">Figure: Trend line of environmental microbiology (Active air sampling) of Washing room 1 (11070) </t>
  </si>
  <si>
    <t xml:space="preserve">Hình: Biểu đồ xu hướng vi sinh môi trường (lấy mẫu không khí) Phòng chuẩn bị 2 (11069) </t>
  </si>
  <si>
    <t xml:space="preserve">Figure: Trend line of environmental microbiology (Active air sampling) of Preparation room 2 (11069) </t>
  </si>
  <si>
    <t>02/01/17 - 31/12/17</t>
  </si>
  <si>
    <t>Results of 3 months previous period</t>
  </si>
  <si>
    <t>Kết quả của 3 tháng trước</t>
  </si>
  <si>
    <t>11069_A7</t>
  </si>
  <si>
    <t>11069_A1</t>
  </si>
  <si>
    <t>11069_A2</t>
  </si>
  <si>
    <t>11069_A3</t>
  </si>
  <si>
    <t>11069_A4</t>
  </si>
  <si>
    <t>11069_A5</t>
  </si>
  <si>
    <t>11069_A8</t>
  </si>
  <si>
    <t>11069_A9</t>
  </si>
  <si>
    <t>11070_A6</t>
  </si>
  <si>
    <t>11070_A1</t>
  </si>
  <si>
    <t>11070_A2</t>
  </si>
  <si>
    <t>11070_A3</t>
  </si>
  <si>
    <t>11070_A4</t>
  </si>
  <si>
    <t>11072_A9</t>
  </si>
  <si>
    <t>11072_A1</t>
  </si>
  <si>
    <t>11072_A2</t>
  </si>
  <si>
    <t>11072_A3</t>
  </si>
  <si>
    <t>11072_A4</t>
  </si>
  <si>
    <t>11072_A5</t>
  </si>
  <si>
    <t>11072_A6</t>
  </si>
  <si>
    <t>11072_A7</t>
  </si>
  <si>
    <t>11072_A10</t>
  </si>
  <si>
    <t>Criteria</t>
  </si>
  <si>
    <t>Alert limit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</si>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</sst>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0000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07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66" fontId="4" fillId="0" borderId="0" xfId="0" quotePrefix="1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3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 applyProtection="1">
      <alignment horizontal="left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64" fontId="4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166" fontId="4" fillId="0" borderId="1" xfId="0" quotePrefix="1" applyNumberFormat="1" applyFont="1" applyFill="1" applyBorder="1" applyAlignment="1" applyProtection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164" fontId="4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1" xfId="0" quotePrefix="1" applyNumberFormat="1" applyFont="1" applyFill="1" applyBorder="1" applyAlignment="1" applyProtection="1">
      <alignment horizontal="left" vertical="center" wrapText="1"/>
    </xf>
    <xf numFmtId="0" fontId="4" fillId="0" borderId="0" xfId="0" quotePrefix="1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4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center" vertical="center" wrapText="1"/>
    </xf>
    <xf numFmtId="165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/>
    </xf>
    <xf numFmtId="0" fontId="4" fillId="3" borderId="0" xfId="0" applyNumberFormat="1" applyFont="1" applyFill="1" applyAlignment="1" applyProtection="1">
      <alignment horizontal="center" vertical="center" wrapText="1"/>
    </xf>
    <xf numFmtId="0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NumberFormat="1" applyFont="1" applyFill="1" applyAlignment="1" applyProtection="1">
      <alignment horizontal="center" vertical="center" wrapText="1"/>
      <protection locked="0"/>
    </xf>
    <xf numFmtId="167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21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Preparation room 2 (11069)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654393236508772"/>
          <c:y val="3.593492181555481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56794321164411E-2"/>
          <c:y val="0.15303732028106565"/>
          <c:w val="0.82452551706556998"/>
          <c:h val="0.65045990818586319"/>
        </c:manualLayout>
      </c:layout>
      <c:barChart>
        <c:barDir val="col"/>
        <c:grouping val="clustered"/>
        <c:varyColors val="0"/>
        <c:ser>
          <c:idx val="12"/>
          <c:order val="12"/>
          <c:spPr>
            <a:solidFill>
              <a:schemeClr val="tx2">
                <a:lumMod val="60000"/>
                <a:lumOff val="40000"/>
              </a:schemeClr>
            </a:solidFill>
            <a:ln w="3175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175">
                <a:noFill/>
              </a:ln>
            </c:spPr>
          </c:dPt>
          <c:val>
            <c:numRef>
              <c:f>'Preparation room 2 (11069)'!$M$13:$M$36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90777152"/>
        <c:axId val="-1290764640"/>
      </c:barChart>
      <c:lineChart>
        <c:grouping val="standard"/>
        <c:varyColors val="0"/>
        <c:ser>
          <c:idx val="11"/>
          <c:order val="0"/>
          <c:tx>
            <c:strRef>
              <c:f>'Preparation room 2 (11069)'!$L$11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2 (11069)'!$L$13:$L$36</c:f>
            </c:numRef>
          </c:val>
          <c:smooth val="0"/>
        </c:ser>
        <c:ser>
          <c:idx val="0"/>
          <c:order val="1"/>
          <c:tx>
            <c:strRef>
              <c:f>'Preparation room 2 (11069)'!$P$12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2 (11069)'!$B$13:$B$36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'Preparation room 2 (11069)'!$P$13:$P$36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C-4C97-BEA0-0099104B272B}"/>
            </c:ext>
          </c:extLst>
        </c:ser>
        <c:ser>
          <c:idx val="1"/>
          <c:order val="2"/>
          <c:tx>
            <c:strRef>
              <c:f>'Preparation room 2 (11069)'!$O$12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'Preparation room 2 (11069)'!$O$13:$O$36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C-4C97-BEA0-0099104B272B}"/>
            </c:ext>
          </c:extLst>
        </c:ser>
        <c:ser>
          <c:idx val="3"/>
          <c:order val="3"/>
          <c:tx>
            <c:strRef>
              <c:f>'Preparation room 2 (11069)'!$D$11</c:f>
              <c:strCache>
                <c:ptCount val="1"/>
                <c:pt idx="0">
                  <c:v>11069_A1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2 (11069)'!$D$13:$D$36</c:f>
            </c:numRef>
          </c:val>
          <c:smooth val="0"/>
        </c:ser>
        <c:ser>
          <c:idx val="4"/>
          <c:order val="4"/>
          <c:tx>
            <c:strRef>
              <c:f>'Preparation room 2 (11069)'!$E$11</c:f>
              <c:strCache>
                <c:ptCount val="1"/>
                <c:pt idx="0">
                  <c:v>11069_A2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'Preparation room 2 (11069)'!$E$13:$E$36</c:f>
            </c:numRef>
          </c:val>
          <c:smooth val="0"/>
        </c:ser>
        <c:ser>
          <c:idx val="5"/>
          <c:order val="5"/>
          <c:tx>
            <c:strRef>
              <c:f>'Preparation room 2 (11069)'!$F$11</c:f>
              <c:strCache>
                <c:ptCount val="1"/>
                <c:pt idx="0">
                  <c:v>11069_A3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'Preparation room 2 (11069)'!$F$13:$F$36</c:f>
            </c:numRef>
          </c:val>
          <c:smooth val="0"/>
        </c:ser>
        <c:ser>
          <c:idx val="6"/>
          <c:order val="6"/>
          <c:tx>
            <c:strRef>
              <c:f>'Preparation room 2 (11069)'!$G$11</c:f>
              <c:strCache>
                <c:ptCount val="1"/>
                <c:pt idx="0">
                  <c:v>11069_A4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'Preparation room 2 (11069)'!$G$13:$G$36</c:f>
            </c:numRef>
          </c:val>
          <c:smooth val="0"/>
        </c:ser>
        <c:ser>
          <c:idx val="7"/>
          <c:order val="7"/>
          <c:tx>
            <c:strRef>
              <c:f>'Preparation room 2 (11069)'!$H$11</c:f>
              <c:strCache>
                <c:ptCount val="1"/>
                <c:pt idx="0">
                  <c:v>11069_A5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'Preparation room 2 (11069)'!$H$13:$H$36</c:f>
            </c:numRef>
          </c:val>
          <c:smooth val="0"/>
        </c:ser>
        <c:ser>
          <c:idx val="2"/>
          <c:order val="8"/>
          <c:tx>
            <c:strRef>
              <c:f>'Preparation room 2 (11069)'!$C$11</c:f>
              <c:strCache>
                <c:ptCount val="1"/>
                <c:pt idx="0">
                  <c:v>11069_A6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2 (11069)'!$B$13:$B$36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'Preparation room 2 (11069)'!$C$13:$C$36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10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C-4C97-BEA0-0099104B272B}"/>
            </c:ext>
          </c:extLst>
        </c:ser>
        <c:ser>
          <c:idx val="8"/>
          <c:order val="9"/>
          <c:tx>
            <c:strRef>
              <c:f>'Preparation room 2 (11069)'!$I$11</c:f>
              <c:strCache>
                <c:ptCount val="1"/>
                <c:pt idx="0">
                  <c:v>11069_A7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'Preparation room 2 (11069)'!$I$13:$I$36</c:f>
            </c:numRef>
          </c:val>
          <c:smooth val="0"/>
        </c:ser>
        <c:ser>
          <c:idx val="9"/>
          <c:order val="10"/>
          <c:tx>
            <c:strRef>
              <c:f>'Preparation room 2 (11069)'!$J$11</c:f>
              <c:strCache>
                <c:ptCount val="1"/>
                <c:pt idx="0">
                  <c:v>11069_A8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2 (11069)'!$J$13:$J$36</c:f>
            </c:numRef>
          </c:val>
          <c:smooth val="0"/>
        </c:ser>
        <c:ser>
          <c:idx val="10"/>
          <c:order val="11"/>
          <c:tx>
            <c:strRef>
              <c:f>'Preparation room 2 (11069)'!$K$11</c:f>
              <c:strCache>
                <c:ptCount val="1"/>
                <c:pt idx="0">
                  <c:v>11069_A9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'Preparation room 2 (11069)'!$K$13:$K$36</c:f>
            </c:numRef>
          </c:val>
          <c:smooth val="0"/>
        </c:ser>
        <c:ser>
          <c:idx val="13"/>
          <c:order val="13"/>
          <c:tx>
            <c:strRef>
              <c:f>'Preparation room 2 (11069)'!$Q$12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'Preparation room 2 (11069)'!$Q$13:$Q$36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77152"/>
        <c:axId val="-1290764640"/>
        <c:extLst xmlns:c16r2="http://schemas.microsoft.com/office/drawing/2015/06/chart"/>
      </c:lineChart>
      <c:catAx>
        <c:axId val="-12907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4881290694583E-3"/>
              <c:y val="6.872630318286614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90764640"/>
        <c:crossesAt val="0"/>
        <c:auto val="0"/>
        <c:lblAlgn val="ctr"/>
        <c:lblOffset val="100"/>
        <c:noMultiLvlLbl val="0"/>
      </c:catAx>
      <c:valAx>
        <c:axId val="-129076464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92982754178383"/>
              <c:y val="0.78087959235193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90777152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004522872140977"/>
          <c:y val="0.11839794261676272"/>
          <c:w val="0.12900176350994641"/>
          <c:h val="0.635049275022463"/>
        </c:manualLayout>
      </c:layout>
      <c:overlay val="0"/>
      <c:txPr>
        <a:bodyPr/>
        <a:lstStyle/>
        <a:p>
          <a:pPr>
            <a:defRPr sz="78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C8C-8929-D0E943AD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1504"/>
        <c:axId val="-1290770624"/>
      </c:lineChart>
      <c:catAx>
        <c:axId val="-12907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68-4395-9BCA-B0EFC06E07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68-4395-9BCA-B0EFC06E07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68-4395-9BCA-B0EFC06E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8992"/>
        <c:axId val="-1290760832"/>
      </c:lineChart>
      <c:catAx>
        <c:axId val="-129076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8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36-4299-B49C-1C74230C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55936"/>
        <c:axId val="-1290771712"/>
      </c:lineChart>
      <c:catAx>
        <c:axId val="-12907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0C-4397-9652-D8B0542743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0C-4397-9652-D8B0542743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0C-4397-9652-D8B05427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8448"/>
        <c:axId val="-1290771168"/>
      </c:lineChart>
      <c:catAx>
        <c:axId val="-12907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2-42A1-9EF8-B38FCE86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0416"/>
        <c:axId val="-1290764096"/>
      </c:lineChart>
      <c:catAx>
        <c:axId val="-12907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2B-466D-B136-213B5F1BA4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2B-466D-B136-213B5F1BA4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2B-466D-B136-213B5F1B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3008"/>
        <c:axId val="-1290783680"/>
      </c:lineChart>
      <c:catAx>
        <c:axId val="-12907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3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D1-4B6C-9B4E-BF488FB7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54848"/>
        <c:axId val="-1290760288"/>
      </c:lineChart>
      <c:catAx>
        <c:axId val="-12907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68-4E5E-8C6C-B5A287C297B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68-4E5E-8C6C-B5A287C297B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68-4E5E-8C6C-B5A287C2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7904"/>
        <c:axId val="-1290779872"/>
      </c:lineChart>
      <c:catAx>
        <c:axId val="-12907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7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9-4CBE-9CD2-D54C36AB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78784"/>
        <c:axId val="-1290784768"/>
      </c:lineChart>
      <c:catAx>
        <c:axId val="-12907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57-4E7C-AC95-620A3136C76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57-4E7C-AC95-620A3136C76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57-4E7C-AC95-620A3136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7360"/>
        <c:axId val="-1290763552"/>
      </c:lineChart>
      <c:catAx>
        <c:axId val="-12907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7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E-456E-AF29-AA456C1B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5184"/>
        <c:axId val="-1290770080"/>
      </c:lineChart>
      <c:catAx>
        <c:axId val="-12907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552-BC70-D81ABA0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0880"/>
        <c:axId val="-1290805440"/>
      </c:lineChart>
      <c:catAx>
        <c:axId val="-12908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F-4DD9-A82A-7EEE7789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7280"/>
        <c:axId val="-1290818496"/>
      </c:lineChart>
      <c:catAx>
        <c:axId val="-12907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5-45E8-97BB-7D219177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8032"/>
        <c:axId val="-1290792928"/>
      </c:lineChart>
      <c:catAx>
        <c:axId val="-1290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E-4880-9A8F-4D5EE23239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2E-4880-9A8F-4D5EE23239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2E-4880-9A8F-4D5EE232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0544"/>
        <c:axId val="-1290789664"/>
      </c:lineChart>
      <c:catAx>
        <c:axId val="-12908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0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3-439F-9266-BABD1AA5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1632"/>
        <c:axId val="-1290797824"/>
      </c:lineChart>
      <c:catAx>
        <c:axId val="-12908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37-4AAE-9899-913F487F66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37-4AAE-9899-913F487F66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37-4AAE-9899-913F487F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7488"/>
        <c:axId val="-1290791840"/>
      </c:lineChart>
      <c:catAx>
        <c:axId val="-12907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F-4087-A78C-6ED6866D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7952"/>
        <c:axId val="-1290798912"/>
      </c:lineChart>
      <c:catAx>
        <c:axId val="-12908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1-4F90-9BED-DED21ADB75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01-4F90-9BED-DED21ADB75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01-4F90-9BED-DED21ADB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8160"/>
        <c:axId val="-1290791296"/>
      </c:lineChart>
      <c:catAx>
        <c:axId val="-12908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8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B-46E0-8B33-BD98A372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2176"/>
        <c:axId val="-1290790752"/>
      </c:lineChart>
      <c:catAx>
        <c:axId val="-12908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4-4B61-B904-AB4E1C13ED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54-4B61-B904-AB4E1C13ED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54-4B61-B904-AB4E1C13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6736"/>
        <c:axId val="-1290803808"/>
      </c:lineChart>
      <c:catAx>
        <c:axId val="-12907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6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2C-42BC-8707-DA2595D5AB0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2C-42BC-8707-DA2595D5AB0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2C-42BC-8707-DA2595D5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76064"/>
        <c:axId val="-1290761376"/>
      </c:lineChart>
      <c:catAx>
        <c:axId val="-12907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6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38-410E-A469-ED50DB15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1968"/>
        <c:axId val="-1290795104"/>
      </c:lineChart>
      <c:catAx>
        <c:axId val="-12908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E-400B-B825-01B34610B6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9E-400B-B825-01B34610B6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9E-400B-B825-01B34610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2512"/>
        <c:axId val="-1290819584"/>
      </c:lineChart>
      <c:catAx>
        <c:axId val="-12908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0-4987-A076-B0BBAC8A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9456"/>
        <c:axId val="-1290816320"/>
      </c:lineChart>
      <c:catAx>
        <c:axId val="-12907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Washing room 1 (11070)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71156672724034"/>
          <c:y val="1.521815541738687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838612502982581E-2"/>
          <c:y val="0.17410274764605471"/>
          <c:w val="0.80073959775201009"/>
          <c:h val="0.6162927070013684"/>
        </c:manualLayout>
      </c:layout>
      <c:barChart>
        <c:barDir val="col"/>
        <c:grouping val="clustered"/>
        <c:varyColors val="0"/>
        <c:ser>
          <c:idx val="8"/>
          <c:order val="9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'Washing room 1 (11070)'!$J$13:$J$36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90801088"/>
        <c:axId val="-1290810336"/>
      </c:barChart>
      <c:lineChart>
        <c:grouping val="standard"/>
        <c:varyColors val="0"/>
        <c:ser>
          <c:idx val="10"/>
          <c:order val="0"/>
          <c:tx>
            <c:strRef>
              <c:f>'Washing room 1 (11070)'!$I$11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'Washing room 1 (11070)'!$I$13:$I$36</c:f>
            </c:numRef>
          </c:val>
          <c:smooth val="0"/>
        </c:ser>
        <c:ser>
          <c:idx val="0"/>
          <c:order val="1"/>
          <c:tx>
            <c:strRef>
              <c:f>'Washing room 1 (11070)'!$L$12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'Washing room 1 (11070)'!$B$13:$B$36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'Washing room 1 (11070)'!$L$13:$L$36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E-4914-9632-3FE767EA4060}"/>
            </c:ext>
          </c:extLst>
        </c:ser>
        <c:ser>
          <c:idx val="1"/>
          <c:order val="2"/>
          <c:tx>
            <c:strRef>
              <c:f>'Washing room 1 (11070)'!$K$12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'Washing room 1 (11070)'!$K$13:$K$36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EE-4914-9632-3FE767EA4060}"/>
            </c:ext>
          </c:extLst>
        </c:ser>
        <c:ser>
          <c:idx val="3"/>
          <c:order val="3"/>
          <c:tx>
            <c:strRef>
              <c:f>'Washing room 1 (11070)'!$D$11</c:f>
              <c:strCache>
                <c:ptCount val="1"/>
                <c:pt idx="0">
                  <c:v>11070_A1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'Washing room 1 (11070)'!$D$13:$D$36</c:f>
            </c:numRef>
          </c:val>
          <c:smooth val="0"/>
        </c:ser>
        <c:ser>
          <c:idx val="4"/>
          <c:order val="4"/>
          <c:tx>
            <c:strRef>
              <c:f>'Washing room 1 (11070)'!$E$11</c:f>
              <c:strCache>
                <c:ptCount val="1"/>
                <c:pt idx="0">
                  <c:v>11070_A2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'Washing room 1 (11070)'!$E$13:$E$36</c:f>
            </c:numRef>
          </c:val>
          <c:smooth val="0"/>
        </c:ser>
        <c:ser>
          <c:idx val="5"/>
          <c:order val="5"/>
          <c:tx>
            <c:strRef>
              <c:f>'Washing room 1 (11070)'!$F$11</c:f>
              <c:strCache>
                <c:ptCount val="1"/>
                <c:pt idx="0">
                  <c:v>11070_A3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'Washing room 1 (11070)'!$F$13:$F$36</c:f>
            </c:numRef>
          </c:val>
          <c:smooth val="0"/>
        </c:ser>
        <c:ser>
          <c:idx val="6"/>
          <c:order val="6"/>
          <c:tx>
            <c:strRef>
              <c:f>'Washing room 1 (11070)'!$G$11</c:f>
              <c:strCache>
                <c:ptCount val="1"/>
                <c:pt idx="0">
                  <c:v>11070_A4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'Washing room 1 (11070)'!$G$13:$G$36</c:f>
            </c:numRef>
          </c:val>
          <c:smooth val="0"/>
        </c:ser>
        <c:ser>
          <c:idx val="2"/>
          <c:order val="7"/>
          <c:tx>
            <c:strRef>
              <c:f>'Washing room 1 (11070)'!$C$11</c:f>
              <c:strCache>
                <c:ptCount val="1"/>
                <c:pt idx="0">
                  <c:v>11070_A5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'Washing room 1 (11070)'!$B$13:$B$36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'Washing room 1 (11070)'!$C$13:$C$36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15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EE-4914-9632-3FE767EA4060}"/>
            </c:ext>
          </c:extLst>
        </c:ser>
        <c:ser>
          <c:idx val="7"/>
          <c:order val="8"/>
          <c:tx>
            <c:strRef>
              <c:f>'Washing room 1 (11070)'!$H$11</c:f>
              <c:strCache>
                <c:ptCount val="1"/>
                <c:pt idx="0">
                  <c:v>11070_A6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'Washing room 1 (11070)'!$H$13:$H$36</c:f>
            </c:numRef>
          </c:val>
          <c:smooth val="0"/>
        </c:ser>
        <c:ser>
          <c:idx val="9"/>
          <c:order val="10"/>
          <c:tx>
            <c:strRef>
              <c:f>'Washing room 1 (11070)'!$M$12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'Washing room 1 (11070)'!$M$13:$M$36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1088"/>
        <c:axId val="-1290810336"/>
      </c:lineChart>
      <c:catAx>
        <c:axId val="-12908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4640897160581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90810336"/>
        <c:crossesAt val="0"/>
        <c:auto val="0"/>
        <c:lblAlgn val="ctr"/>
        <c:lblOffset val="100"/>
        <c:noMultiLvlLbl val="0"/>
      </c:catAx>
      <c:valAx>
        <c:axId val="-129081033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99061051338422"/>
              <c:y val="0.785903854432287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90801088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51636195690131"/>
          <c:y val="9.1224564671351566E-2"/>
          <c:w val="0.14347038183201302"/>
          <c:h val="0.62784567000035552"/>
        </c:manualLayout>
      </c:layout>
      <c:overlay val="0"/>
      <c:txPr>
        <a:bodyPr/>
        <a:lstStyle/>
        <a:p>
          <a:pPr>
            <a:defRPr sz="78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0-43C7-904A-5E7B44C4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1424"/>
        <c:axId val="-1290798368"/>
      </c:lineChart>
      <c:catAx>
        <c:axId val="-12908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8-4A9D-8EB2-9CCC208221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8-4A9D-8EB2-9CCC208221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98-4A9D-8EB2-9CCC2082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5232"/>
        <c:axId val="-1290794560"/>
      </c:lineChart>
      <c:catAx>
        <c:axId val="-129081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9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5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D3-4629-B8D1-603D3F92F810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D3-4629-B8D1-603D3F92F810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D3-4629-B8D1-603D3F92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817408"/>
        <c:axId val="-1290792384"/>
      </c:scatterChart>
      <c:valAx>
        <c:axId val="-12908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2384"/>
        <c:crosses val="autoZero"/>
        <c:crossBetween val="midCat"/>
      </c:valAx>
      <c:valAx>
        <c:axId val="-1290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7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E4-40F1-B324-CA7A3FC7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7072"/>
        <c:axId val="-1290803264"/>
      </c:lineChart>
      <c:catAx>
        <c:axId val="-12908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9080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6-459E-A630-E05D2CB2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0208"/>
        <c:axId val="-1290816864"/>
      </c:lineChart>
      <c:catAx>
        <c:axId val="-12907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59-4D2E-B847-D534CAAF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9792"/>
        <c:axId val="-1290814688"/>
      </c:lineChart>
      <c:catAx>
        <c:axId val="-12908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4-4168-9E4F-9E942F05A35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4-4168-9E4F-9E942F05A35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34-4168-9E4F-9E942F05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758112"/>
        <c:axId val="-1290758656"/>
      </c:scatterChart>
      <c:valAx>
        <c:axId val="-12907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8656"/>
        <c:crosses val="autoZero"/>
        <c:crossBetween val="midCat"/>
      </c:valAx>
      <c:valAx>
        <c:axId val="-12907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8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9-4350-9E7B-2C2F2995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2720"/>
        <c:axId val="-1290795648"/>
      </c:lineChart>
      <c:catAx>
        <c:axId val="-12908027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90795648"/>
        <c:crosses val="autoZero"/>
        <c:auto val="1"/>
        <c:lblAlgn val="ctr"/>
        <c:lblOffset val="100"/>
        <c:tickMarkSkip val="1"/>
        <c:noMultiLvlLbl val="0"/>
      </c:catAx>
      <c:valAx>
        <c:axId val="-129079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FA-4643-83D0-E662843D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15776"/>
        <c:axId val="-1290814144"/>
      </c:lineChart>
      <c:catAx>
        <c:axId val="-12908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4-4135-8CDF-CCEB6827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0000"/>
        <c:axId val="-1290813600"/>
      </c:lineChart>
      <c:catAx>
        <c:axId val="-12908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A-4BE0-A975-383E9AD1DB1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A-4BE0-A975-383E9AD1DB1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A-4BE0-A975-383E9AD1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6192"/>
        <c:axId val="-1290786944"/>
      </c:lineChart>
      <c:catAx>
        <c:axId val="-12907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6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8A-4B9C-A3CD-CCDEEF40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4016"/>
        <c:axId val="-1290813056"/>
      </c:lineChart>
      <c:catAx>
        <c:axId val="-12907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4-491C-9580-2C074FC31F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84-491C-9580-2C074FC31F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84-491C-9580-2C074FC3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93472"/>
        <c:axId val="-1290808704"/>
      </c:lineChart>
      <c:catAx>
        <c:axId val="-12907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93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B3-42F1-A7FB-F8EA2A0C9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9120"/>
        <c:axId val="-1290809248"/>
      </c:lineChart>
      <c:catAx>
        <c:axId val="-12907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CF-45D5-9A4F-583AE8595E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CF-45D5-9A4F-583AE8595E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CF-45D5-9A4F-583AE859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8576"/>
        <c:axId val="-1290804352"/>
      </c:lineChart>
      <c:catAx>
        <c:axId val="-12907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8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E8-4362-857D-C43D2D6B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7616"/>
        <c:axId val="-1290786400"/>
      </c:lineChart>
      <c:catAx>
        <c:axId val="-12908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C8-4536-A46C-F1606539A9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C8-4536-A46C-F1606539A9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C8-4536-A46C-F1606539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06528"/>
        <c:axId val="-1290805984"/>
      </c:lineChart>
      <c:catAx>
        <c:axId val="-12908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6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B8-4FFB-9B4C-B9111AE6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73344"/>
        <c:axId val="-1290780960"/>
      </c:lineChart>
      <c:catAx>
        <c:axId val="-12907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8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9077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01-45D7-B3DF-8C2279A2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5856"/>
        <c:axId val="-1290819040"/>
      </c:lineChart>
      <c:catAx>
        <c:axId val="-12907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1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1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23-4D20-9C45-AF6684BA5A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23-4D20-9C45-AF6684BA5A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23-4D20-9C45-AF6684BA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5312"/>
        <c:axId val="-1290804896"/>
      </c:lineChart>
      <c:catAx>
        <c:axId val="-12907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80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80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5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5-45D9-A720-1733F32E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6768"/>
        <c:axId val="-1213971120"/>
      </c:lineChart>
      <c:catAx>
        <c:axId val="-121396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E6-4CE0-9850-361CF713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2336"/>
        <c:axId val="-1213998864"/>
      </c:lineChart>
      <c:catAx>
        <c:axId val="-12139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0-408F-AA2A-205BA12C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4176"/>
        <c:axId val="-1213988528"/>
      </c:lineChart>
      <c:catAx>
        <c:axId val="-121398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8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84-424A-83B5-B3D06B0E0B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84-424A-83B5-B3D06B0E0B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84-424A-83B5-B3D06B0E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1456"/>
        <c:axId val="-1213977104"/>
      </c:lineChart>
      <c:catAx>
        <c:axId val="-12139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81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A2-430A-8D87-6DDC8177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8320"/>
        <c:axId val="-1213970576"/>
      </c:lineChart>
      <c:catAx>
        <c:axId val="-121399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F-45D6-86BB-FB56A5CC96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F-45D6-86BB-FB56A5CC96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F-45D6-86BB-FB56A5CC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7776"/>
        <c:axId val="-1213976560"/>
      </c:lineChart>
      <c:catAx>
        <c:axId val="-12139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7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97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98-4F36-B01C-28D5D5B4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5472"/>
        <c:axId val="-1213939024"/>
      </c:lineChart>
      <c:catAx>
        <c:axId val="-12139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3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7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6-482B-86BE-112E9E1DE7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6-482B-86BE-112E9E1DE7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B6-482B-86BE-112E9E1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2624"/>
        <c:axId val="-1213957520"/>
      </c:lineChart>
      <c:catAx>
        <c:axId val="-12139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2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C7-474E-815E-122C9126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57024"/>
        <c:axId val="-1290769536"/>
      </c:lineChart>
      <c:catAx>
        <c:axId val="-12907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A-4612-8575-818D113B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3168"/>
        <c:axId val="-1213937936"/>
      </c:lineChart>
      <c:catAx>
        <c:axId val="-12139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3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4-4885-AC9B-DBBB110F9B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4-4885-AC9B-DBBB110F9B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C4-4885-AC9B-DBBB110F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7392"/>
        <c:axId val="-1213952080"/>
      </c:lineChart>
      <c:catAx>
        <c:axId val="-12139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7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C-4F84-AAFF-9CB202EF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0240"/>
        <c:axId val="-1213951536"/>
      </c:lineChart>
      <c:catAx>
        <c:axId val="-12139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4-47B8-95F5-5DADD373CB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4-47B8-95F5-5DADD373CB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74-47B8-95F5-5DADD373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5344"/>
        <c:axId val="-1213961328"/>
      </c:lineChart>
      <c:catAx>
        <c:axId val="-12139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5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09-4859-AB7E-6E52EEC48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8480"/>
        <c:axId val="-1213950992"/>
      </c:lineChart>
      <c:catAx>
        <c:axId val="-12139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Vial washing &amp; depyrogenation room (11072)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0723087054468464"/>
          <c:y val="1.9639621111407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56794321164411E-2"/>
          <c:y val="0.15455233424855588"/>
          <c:w val="0.83019691143258245"/>
          <c:h val="0.64335414802714019"/>
        </c:manualLayout>
      </c:layout>
      <c:barChart>
        <c:barDir val="col"/>
        <c:grouping val="clustered"/>
        <c:varyColors val="0"/>
        <c:ser>
          <c:idx val="13"/>
          <c:order val="13"/>
          <c:spPr>
            <a:solidFill>
              <a:schemeClr val="tx2">
                <a:lumMod val="60000"/>
                <a:lumOff val="40000"/>
              </a:schemeClr>
            </a:solidFill>
            <a:ln w="3175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175">
                <a:noFill/>
              </a:ln>
            </c:spPr>
          </c:dPt>
          <c:val>
            <c:numRef>
              <c:f>'Vial washing room (11072)'!$N$13:$N$36</c:f>
              <c:numCache>
                <c:formatCode>General</c:formatCode>
                <c:ptCount val="24"/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13943376"/>
        <c:axId val="-1213936848"/>
      </c:barChart>
      <c:lineChart>
        <c:grouping val="standard"/>
        <c:varyColors val="0"/>
        <c:ser>
          <c:idx val="12"/>
          <c:order val="0"/>
          <c:tx>
            <c:strRef>
              <c:f>'Vial washing room (11072)'!$M$11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'Vial washing room (11072)'!$M$13:$M$36</c:f>
            </c:numRef>
          </c:val>
          <c:smooth val="0"/>
        </c:ser>
        <c:ser>
          <c:idx val="0"/>
          <c:order val="1"/>
          <c:tx>
            <c:strRef>
              <c:f>'Vial washing room (11072)'!$Q$12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'Vial washing room (11072)'!$B$13:$B$36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'Vial washing room (11072)'!$Q$13:$Q$36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4FD1-AB53-0C811589BDFE}"/>
            </c:ext>
          </c:extLst>
        </c:ser>
        <c:ser>
          <c:idx val="1"/>
          <c:order val="2"/>
          <c:tx>
            <c:strRef>
              <c:f>'Vial washing room (11072)'!$P$12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'Vial washing room (11072)'!$P$13:$P$36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4FD1-AB53-0C811589BDFE}"/>
            </c:ext>
          </c:extLst>
        </c:ser>
        <c:ser>
          <c:idx val="3"/>
          <c:order val="3"/>
          <c:tx>
            <c:strRef>
              <c:f>'Vial washing room (11072)'!$D$11</c:f>
              <c:strCache>
                <c:ptCount val="1"/>
                <c:pt idx="0">
                  <c:v>11072_A1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'Vial washing room (11072)'!$D$13:$D$36</c:f>
            </c:numRef>
          </c:val>
          <c:smooth val="0"/>
        </c:ser>
        <c:ser>
          <c:idx val="4"/>
          <c:order val="4"/>
          <c:tx>
            <c:strRef>
              <c:f>'Vial washing room (11072)'!$E$11</c:f>
              <c:strCache>
                <c:ptCount val="1"/>
                <c:pt idx="0">
                  <c:v>11072_A2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'Vial washing room (11072)'!$E$13:$E$36</c:f>
            </c:numRef>
          </c:val>
          <c:smooth val="0"/>
        </c:ser>
        <c:ser>
          <c:idx val="5"/>
          <c:order val="5"/>
          <c:tx>
            <c:strRef>
              <c:f>'Vial washing room (11072)'!$F$11</c:f>
              <c:strCache>
                <c:ptCount val="1"/>
                <c:pt idx="0">
                  <c:v>11072_A3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'Vial washing room (11072)'!$F$13:$F$36</c:f>
            </c:numRef>
          </c:val>
          <c:smooth val="0"/>
        </c:ser>
        <c:ser>
          <c:idx val="6"/>
          <c:order val="6"/>
          <c:tx>
            <c:strRef>
              <c:f>'Vial washing room (11072)'!$G$11</c:f>
              <c:strCache>
                <c:ptCount val="1"/>
                <c:pt idx="0">
                  <c:v>11072_A4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'Vial washing room (11072)'!$G$13:$G$36</c:f>
            </c:numRef>
          </c:val>
          <c:smooth val="0"/>
        </c:ser>
        <c:ser>
          <c:idx val="7"/>
          <c:order val="7"/>
          <c:tx>
            <c:strRef>
              <c:f>'Vial washing room (11072)'!$H$11</c:f>
              <c:strCache>
                <c:ptCount val="1"/>
                <c:pt idx="0">
                  <c:v>11072_A5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'Vial washing room (11072)'!$H$13:$H$36</c:f>
            </c:numRef>
          </c:val>
          <c:smooth val="0"/>
        </c:ser>
        <c:ser>
          <c:idx val="8"/>
          <c:order val="8"/>
          <c:tx>
            <c:strRef>
              <c:f>'Vial washing room (11072)'!$I$11</c:f>
              <c:strCache>
                <c:ptCount val="1"/>
                <c:pt idx="0">
                  <c:v>11072_A6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'Vial washing room (11072)'!$I$13:$I$36</c:f>
            </c:numRef>
          </c:val>
          <c:smooth val="0"/>
        </c:ser>
        <c:ser>
          <c:idx val="9"/>
          <c:order val="9"/>
          <c:tx>
            <c:strRef>
              <c:f>'Vial washing room (11072)'!$J$11</c:f>
              <c:strCache>
                <c:ptCount val="1"/>
                <c:pt idx="0">
                  <c:v>11072_A7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'Vial washing room (11072)'!$J$13:$J$36</c:f>
            </c:numRef>
          </c:val>
          <c:smooth val="0"/>
        </c:ser>
        <c:ser>
          <c:idx val="2"/>
          <c:order val="10"/>
          <c:tx>
            <c:strRef>
              <c:f>'Vial washing room (11072)'!$C$11</c:f>
              <c:strCache>
                <c:ptCount val="1"/>
                <c:pt idx="0">
                  <c:v>11072_A8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'Vial washing room (11072)'!$B$13:$B$36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'Vial washing room (11072)'!$C$13:$C$36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4FD1-AB53-0C811589BDFE}"/>
            </c:ext>
          </c:extLst>
        </c:ser>
        <c:ser>
          <c:idx val="10"/>
          <c:order val="11"/>
          <c:tx>
            <c:strRef>
              <c:f>'Vial washing room (11072)'!$K$11</c:f>
              <c:strCache>
                <c:ptCount val="1"/>
                <c:pt idx="0">
                  <c:v>11072_A9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'Vial washing room (11072)'!$K$13:$K$36</c:f>
            </c:numRef>
          </c:val>
          <c:smooth val="0"/>
        </c:ser>
        <c:ser>
          <c:idx val="11"/>
          <c:order val="12"/>
          <c:tx>
            <c:strRef>
              <c:f>'Vial washing room (11072)'!$L$11</c:f>
              <c:strCache>
                <c:ptCount val="1"/>
                <c:pt idx="0">
                  <c:v>11072_A10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'Vial washing room (11072)'!$L$13:$L$36</c:f>
            </c:numRef>
          </c:val>
          <c:smooth val="0"/>
        </c:ser>
        <c:ser>
          <c:idx val="14"/>
          <c:order val="14"/>
          <c:tx>
            <c:strRef>
              <c:f>'Vial washing room (11072)'!$R$12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'Vial washing room (11072)'!$R$13:$R$36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3376"/>
        <c:axId val="-1213936848"/>
        <c:extLst xmlns:c16r2="http://schemas.microsoft.com/office/drawing/2015/06/chart"/>
      </c:lineChart>
      <c:catAx>
        <c:axId val="-12139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4640897160585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36848"/>
        <c:crossesAt val="0"/>
        <c:auto val="0"/>
        <c:lblAlgn val="ctr"/>
        <c:lblOffset val="100"/>
        <c:noMultiLvlLbl val="0"/>
      </c:catAx>
      <c:valAx>
        <c:axId val="-1213936848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885277192508905"/>
              <c:y val="0.78077576965209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3376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978473620122777"/>
          <c:y val="8.0550463573875339E-2"/>
          <c:w val="0.11955777773627174"/>
          <c:h val="0.61530357207731723"/>
        </c:manualLayout>
      </c:layout>
      <c:overlay val="0"/>
      <c:spPr>
        <a:ln>
          <a:noFill/>
        </a:ln>
      </c:spPr>
      <c:txPr>
        <a:bodyPr/>
        <a:lstStyle/>
        <a:p>
          <a:pPr>
            <a:defRPr sz="78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C0-4ACF-B818-2657679EB1F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'LAF 1 (21147)'!#REF!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3504"/>
        <c:axId val="-1213954800"/>
      </c:lineChart>
      <c:catAx>
        <c:axId val="-12139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4-4B16-92E1-68631E163167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4-4B16-92E1-68631E163167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D4-4B16-92E1-68631E16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962416"/>
        <c:axId val="-1213947184"/>
      </c:scatterChart>
      <c:valAx>
        <c:axId val="-12139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7184"/>
        <c:crosses val="autoZero"/>
        <c:crossBetween val="midCat"/>
      </c:valAx>
      <c:valAx>
        <c:axId val="-12139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2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0-4E8A-86CB-ED7D16CEA80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'LAF 1 (21147)'!#REF!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9152"/>
        <c:axId val="-1213945552"/>
      </c:lineChart>
      <c:catAx>
        <c:axId val="-121395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1395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9B-42D2-9386-04DC18329248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'LAF 1 (21147)'!#REF!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1872"/>
        <c:axId val="-1213960784"/>
      </c:lineChart>
      <c:catAx>
        <c:axId val="-121396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A7-467D-8F5F-1BDB925E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79328"/>
        <c:axId val="-1290756480"/>
      </c:lineChart>
      <c:catAx>
        <c:axId val="-1290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5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24-4D3C-A398-0C4106EF6E5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'LAF 1 (21147)'!#REF!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0656"/>
        <c:axId val="-1213954256"/>
      </c:lineChart>
      <c:catAx>
        <c:axId val="-121394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'LAF 1 (21147)'!#REF!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F4-4885-9CDB-9C1FA128DCE6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'LAF 1 (21147)'!#REF!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4048"/>
        <c:axId val="-1213947728"/>
      </c:lineChart>
      <c:catAx>
        <c:axId val="-12139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13947728"/>
        <c:crosses val="autoZero"/>
        <c:auto val="1"/>
        <c:lblAlgn val="ctr"/>
        <c:lblOffset val="100"/>
        <c:tickMarkSkip val="1"/>
        <c:noMultiLvlLbl val="0"/>
      </c:catAx>
      <c:valAx>
        <c:axId val="-121394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7-44F4-AEEC-09C13AEB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9904"/>
        <c:axId val="-1213936304"/>
      </c:lineChart>
      <c:catAx>
        <c:axId val="-12139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3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7-43FD-80E1-9ACE27C1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3712"/>
        <c:axId val="-1213966224"/>
      </c:lineChart>
      <c:catAx>
        <c:axId val="-12139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D0-4C2E-AAFD-243955A95A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0-4C2E-AAFD-243955A95A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D0-4C2E-AAFD-243955A95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9696"/>
        <c:axId val="-1213965680"/>
      </c:lineChart>
      <c:catAx>
        <c:axId val="-12139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6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9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F3-4B70-AB69-F09A17B9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0448"/>
        <c:axId val="-1213948272"/>
      </c:lineChart>
      <c:catAx>
        <c:axId val="-12139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C-4958-9EB5-167A6A417C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C-4958-9EB5-167A6A417C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C-4958-9EB5-167A6A41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2960"/>
        <c:axId val="-1213949360"/>
      </c:lineChart>
      <c:catAx>
        <c:axId val="-121396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2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14-4CEE-A099-48B81768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8608"/>
        <c:axId val="-1213948816"/>
      </c:lineChart>
      <c:catAx>
        <c:axId val="-12139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ED-465A-BBB6-59380A4453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ED-465A-BBB6-59380A4453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ED-465A-BBB6-59380A44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5136"/>
        <c:axId val="-1213958064"/>
      </c:lineChart>
      <c:catAx>
        <c:axId val="-12139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5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70-42AB-B3B4-A8291CEF8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4592"/>
        <c:axId val="-1213956976"/>
      </c:lineChart>
      <c:catAx>
        <c:axId val="-121396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6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91-45F6-AB30-CA3E984E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5728"/>
        <c:axId val="-1290762464"/>
      </c:lineChart>
      <c:catAx>
        <c:axId val="-1290765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290762464"/>
        <c:crosses val="autoZero"/>
        <c:auto val="1"/>
        <c:lblAlgn val="ctr"/>
        <c:lblOffset val="100"/>
        <c:tickMarkSkip val="1"/>
        <c:noMultiLvlLbl val="0"/>
      </c:catAx>
      <c:valAx>
        <c:axId val="-129076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0-4C4D-9137-C52F58C677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0-4C4D-9137-C52F58C677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F0-4C4D-9137-C52F58C6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6640"/>
        <c:axId val="-1213956432"/>
      </c:lineChart>
      <c:catAx>
        <c:axId val="-12139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5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6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30-4E9C-8C29-F0735802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5888"/>
        <c:axId val="-1213946096"/>
      </c:lineChart>
      <c:catAx>
        <c:axId val="-121395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5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D4-4E4F-AB29-36DDFEA30C6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4-4E4F-AB29-36DDFEA30C6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D4-4E4F-AB29-36DDFEA3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5008"/>
        <c:axId val="-1213942832"/>
      </c:lineChart>
      <c:catAx>
        <c:axId val="-12139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5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F-4E96-BC3A-5C9AC84A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4464"/>
        <c:axId val="-1213940112"/>
      </c:lineChart>
      <c:catAx>
        <c:axId val="-12139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81-4704-ACA0-992DB32E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2288"/>
        <c:axId val="-1213943920"/>
      </c:lineChart>
      <c:catAx>
        <c:axId val="-12139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5-4737-BAE3-9BEA51DE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1744"/>
        <c:axId val="-1213941200"/>
      </c:lineChart>
      <c:catAx>
        <c:axId val="-12139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1394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4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1-45AF-AE09-E22E8A95A1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21-45AF-AE09-E22E8A95A1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21-45AF-AE09-E22E8A95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9568"/>
        <c:axId val="-1349548912"/>
      </c:lineChart>
      <c:catAx>
        <c:axId val="-121393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13939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FF-43E5-A57A-BEACCF32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0416"/>
        <c:axId val="-1349542928"/>
      </c:lineChart>
      <c:catAx>
        <c:axId val="-13495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4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F-44D6-A19C-14BDDCED6DD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5F-44D6-A19C-14BDDCED6DD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5F-44D6-A19C-14BDDCED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8032"/>
        <c:axId val="-1349529328"/>
      </c:lineChart>
      <c:catAx>
        <c:axId val="-134953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2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2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3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10-4092-87DF-83D6653C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27696"/>
        <c:axId val="-1349556528"/>
      </c:lineChart>
      <c:catAx>
        <c:axId val="-13495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5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2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E8-4C64-B16B-7245A477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82048"/>
        <c:axId val="-1290772800"/>
      </c:lineChart>
      <c:catAx>
        <c:axId val="-12907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7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9077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29078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6-429C-A6DE-ECBC7C108A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36-429C-A6DE-ECBC7C108A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36-429C-A6DE-ECBC7C10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42384"/>
        <c:axId val="-1349526064"/>
      </c:lineChart>
      <c:catAx>
        <c:axId val="-134954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2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4952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42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D1-486F-B531-D712F3DA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4896"/>
        <c:axId val="-1612980000"/>
      </c:lineChart>
      <c:catAx>
        <c:axId val="-13495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8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98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4955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A-498D-A1DE-E884B74852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A-498D-A1DE-E884B74852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A-498D-A1DE-E884B748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979456"/>
        <c:axId val="-1156635808"/>
      </c:lineChart>
      <c:catAx>
        <c:axId val="-16129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3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663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12979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6D-43EE-9B78-B0441736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6654304"/>
        <c:axId val="-1156634176"/>
      </c:lineChart>
      <c:catAx>
        <c:axId val="-11566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3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66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4-4DBC-839B-1574F7D3BC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4-4DBC-839B-1574F7D3BC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54-4DBC-839B-1574F7D3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6651040"/>
        <c:axId val="-1156633632"/>
      </c:lineChart>
      <c:catAx>
        <c:axId val="-11566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3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66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51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C1-4D9F-AAC6-65AEEFE3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6660832"/>
        <c:axId val="-1156659200"/>
      </c:lineChart>
      <c:catAx>
        <c:axId val="-11566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665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666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8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2" Type="http://schemas.openxmlformats.org/officeDocument/2006/relationships/image" Target="../media/image1.png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8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" Type="http://schemas.openxmlformats.org/officeDocument/2006/relationships/chart" Target="../charts/chart66.xml"/><Relationship Id="rId21" Type="http://schemas.openxmlformats.org/officeDocument/2006/relationships/chart" Target="../charts/chart84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2" Type="http://schemas.openxmlformats.org/officeDocument/2006/relationships/image" Target="../media/image1.png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29" Type="http://schemas.openxmlformats.org/officeDocument/2006/relationships/chart" Target="../charts/chart92.xml"/><Relationship Id="rId1" Type="http://schemas.openxmlformats.org/officeDocument/2006/relationships/chart" Target="../charts/chart65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31" Type="http://schemas.openxmlformats.org/officeDocument/2006/relationships/chart" Target="../charts/chart94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47624</xdr:rowOff>
    </xdr:from>
    <xdr:to>
      <xdr:col>15</xdr:col>
      <xdr:colOff>866776</xdr:colOff>
      <xdr:row>64</xdr:row>
      <xdr:rowOff>190500</xdr:rowOff>
    </xdr:to>
    <xdr:graphicFrame macro="">
      <xdr:nvGraphicFramePr>
        <xdr:cNvPr id="729752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72975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7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729752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72975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72975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729753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72975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72975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72975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72975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72975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729754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72975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72975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72975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152399</xdr:rowOff>
    </xdr:from>
    <xdr:to>
      <xdr:col>11</xdr:col>
      <xdr:colOff>1076324</xdr:colOff>
      <xdr:row>63</xdr:row>
      <xdr:rowOff>190500</xdr:rowOff>
    </xdr:to>
    <xdr:graphicFrame macro="">
      <xdr:nvGraphicFramePr>
        <xdr:cNvPr id="736507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73650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7365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73650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73650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736508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73650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73650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73650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73650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73650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736509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0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73651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1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73651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73651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48</xdr:row>
      <xdr:rowOff>114300</xdr:rowOff>
    </xdr:from>
    <xdr:to>
      <xdr:col>16</xdr:col>
      <xdr:colOff>1143000</xdr:colOff>
      <xdr:row>64</xdr:row>
      <xdr:rowOff>161926</xdr:rowOff>
    </xdr:to>
    <xdr:graphicFrame macro="">
      <xdr:nvGraphicFramePr>
        <xdr:cNvPr id="327356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2735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27356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27356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27356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27356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27357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5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5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5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5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35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35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5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5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58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5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35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35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view="pageBreakPreview" topLeftCell="A24" zoomScaleNormal="100" zoomScaleSheetLayoutView="100" workbookViewId="0">
      <selection activeCell="C47" sqref="C47"/>
    </sheetView>
  </sheetViews>
  <sheetFormatPr defaultColWidth="9.109375" defaultRowHeight="13.2" x14ac:dyDescent="0.25"/>
  <cols>
    <col min="1" max="1" width="16.5546875" style="15" customWidth="1"/>
    <col min="2" max="2" width="25.44140625" style="10" customWidth="1"/>
    <col min="3" max="3" width="19.33203125" style="10" customWidth="1"/>
    <col min="4" max="12" width="11" style="10" hidden="1" customWidth="1"/>
    <col min="13" max="13" width="21" style="10" customWidth="1"/>
    <col min="14" max="14" width="9.109375" style="13" customWidth="1"/>
    <col min="15" max="15" width="21" style="13" customWidth="1"/>
    <col min="16" max="16" width="23" style="13" customWidth="1"/>
    <col min="17" max="16384" width="9.109375" style="10"/>
  </cols>
  <sheetData>
    <row r="1" spans="1:20" s="3" customFormat="1" ht="33.75" customHeight="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2"/>
      <c r="O1" s="8"/>
      <c r="P1" s="8"/>
    </row>
    <row r="2" spans="1:20" s="3" customFormat="1" ht="30.75" customHeight="1" x14ac:dyDescent="0.25">
      <c r="A2" s="103" t="s">
        <v>59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23"/>
      <c r="O2" s="8"/>
      <c r="P2" s="8"/>
    </row>
    <row r="3" spans="1:20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8"/>
      <c r="N3" s="23"/>
      <c r="O3" s="7"/>
      <c r="P3" s="8"/>
    </row>
    <row r="4" spans="1:20" s="3" customFormat="1" ht="27" customHeight="1" x14ac:dyDescent="0.25">
      <c r="A4" s="100" t="s">
        <v>19</v>
      </c>
      <c r="B4" s="100"/>
      <c r="C4" s="104" t="s">
        <v>24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6"/>
      <c r="O4" s="8"/>
      <c r="P4" s="8"/>
    </row>
    <row r="5" spans="1:20" s="3" customFormat="1" ht="27" customHeight="1" x14ac:dyDescent="0.25">
      <c r="A5" s="98" t="s">
        <v>4</v>
      </c>
      <c r="B5" s="99"/>
      <c r="C5" s="30" t="s">
        <v>25</v>
      </c>
      <c r="D5" s="30"/>
      <c r="E5" s="30"/>
      <c r="F5" s="30"/>
      <c r="G5" s="30"/>
      <c r="H5" s="30"/>
      <c r="I5" s="30"/>
      <c r="J5" s="30"/>
      <c r="K5" s="30"/>
      <c r="L5" s="31" t="s">
        <v>1</v>
      </c>
      <c r="M5" s="43" t="s">
        <v>64</v>
      </c>
      <c r="N5" s="20"/>
      <c r="O5" s="8"/>
      <c r="P5" s="8"/>
    </row>
    <row r="6" spans="1:20" s="3" customFormat="1" ht="28.5" customHeight="1" x14ac:dyDescent="0.25">
      <c r="A6" s="98" t="s">
        <v>5</v>
      </c>
      <c r="B6" s="99"/>
      <c r="C6" s="3" t="s">
        <v>30</v>
      </c>
      <c r="L6" s="31" t="s">
        <v>8</v>
      </c>
      <c r="M6" s="5">
        <v>11069</v>
      </c>
      <c r="N6" s="7"/>
      <c r="O6" s="8"/>
      <c r="P6" s="8"/>
    </row>
    <row r="7" spans="1:20" s="3" customFormat="1" ht="27" customHeight="1" x14ac:dyDescent="0.25">
      <c r="A7" s="98" t="s">
        <v>6</v>
      </c>
      <c r="B7" s="99"/>
      <c r="C7" s="30" t="s">
        <v>27</v>
      </c>
      <c r="D7" s="30"/>
      <c r="E7" s="30"/>
      <c r="F7" s="30"/>
      <c r="G7" s="30"/>
      <c r="H7" s="30"/>
      <c r="I7" s="30"/>
      <c r="J7" s="30"/>
      <c r="K7" s="30"/>
      <c r="L7" s="31" t="s">
        <v>9</v>
      </c>
      <c r="M7" s="5" t="s">
        <v>28</v>
      </c>
      <c r="N7" s="7"/>
      <c r="O7" s="8"/>
      <c r="P7" s="8"/>
    </row>
    <row r="8" spans="1:20" s="3" customFormat="1" ht="27" customHeight="1" x14ac:dyDescent="0.25">
      <c r="A8" s="100" t="s">
        <v>7</v>
      </c>
      <c r="B8" s="100"/>
      <c r="C8" s="30" t="s">
        <v>26</v>
      </c>
      <c r="D8" s="30"/>
      <c r="E8" s="30"/>
      <c r="F8" s="30"/>
      <c r="G8" s="30"/>
      <c r="H8" s="30"/>
      <c r="I8" s="30"/>
      <c r="J8" s="30"/>
      <c r="K8" s="30"/>
      <c r="L8" s="31" t="s">
        <v>10</v>
      </c>
      <c r="M8" s="5">
        <v>1</v>
      </c>
      <c r="N8" s="7"/>
      <c r="O8" s="8"/>
      <c r="P8" s="8"/>
    </row>
    <row r="9" spans="1:20" s="3" customFormat="1" ht="27" customHeight="1" x14ac:dyDescent="0.25">
      <c r="A9" s="98" t="s">
        <v>20</v>
      </c>
      <c r="B9" s="99"/>
      <c r="C9" s="37">
        <f>'Vial washing room (11072)'!C9</f>
        <v>40</v>
      </c>
      <c r="D9" s="51"/>
      <c r="E9" s="51"/>
      <c r="F9" s="51"/>
      <c r="G9" s="51"/>
      <c r="H9" s="51"/>
      <c r="I9" s="51"/>
      <c r="J9" s="51"/>
      <c r="K9" s="51"/>
      <c r="L9" s="31" t="s">
        <v>21</v>
      </c>
      <c r="M9" s="6">
        <f>'Vial washing room (11072)'!N9</f>
        <v>100</v>
      </c>
      <c r="N9" s="21"/>
      <c r="O9" s="8"/>
      <c r="P9" s="8"/>
    </row>
    <row r="10" spans="1:20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8"/>
      <c r="P10" s="8"/>
    </row>
    <row r="11" spans="1:20" s="8" customFormat="1" ht="22.5" customHeight="1" x14ac:dyDescent="0.25">
      <c r="A11" s="7"/>
      <c r="B11" s="2"/>
      <c r="C11" s="1" t="s">
        <v>54</v>
      </c>
      <c r="D11" s="1" t="s">
        <v>68</v>
      </c>
      <c r="E11" s="1" t="s">
        <v>69</v>
      </c>
      <c r="F11" s="1" t="s">
        <v>70</v>
      </c>
      <c r="G11" s="1" t="s">
        <v>71</v>
      </c>
      <c r="H11" s="1" t="s">
        <v>72</v>
      </c>
      <c r="I11" s="1" t="s">
        <v>67</v>
      </c>
      <c r="J11" s="1" t="s">
        <v>73</v>
      </c>
      <c r="K11" s="1" t="s">
        <v>74</v>
      </c>
      <c r="L11" s="8" t="s">
        <v>89</v>
      </c>
      <c r="N11" s="16"/>
    </row>
    <row r="12" spans="1:20" ht="25.5" customHeight="1" x14ac:dyDescent="0.25">
      <c r="A12" s="1" t="s">
        <v>16</v>
      </c>
      <c r="B12" s="9" t="s">
        <v>23</v>
      </c>
      <c r="C12" s="32" t="s">
        <v>17</v>
      </c>
      <c r="D12" s="17"/>
      <c r="E12" s="17"/>
      <c r="F12" s="17"/>
      <c r="G12" s="17"/>
      <c r="H12" s="17"/>
      <c r="I12" s="17"/>
      <c r="J12" s="17"/>
      <c r="K12" s="17"/>
      <c r="L12" s="8"/>
      <c r="M12" s="8"/>
      <c r="N12" s="17"/>
      <c r="O12" s="13" t="s">
        <v>90</v>
      </c>
      <c r="P12" s="13" t="s">
        <v>91</v>
      </c>
      <c r="Q12" s="46" t="s">
        <v>22</v>
      </c>
      <c r="R12" s="1" t="s">
        <v>54</v>
      </c>
      <c r="T12" s="1" t="s">
        <v>54</v>
      </c>
    </row>
    <row r="13" spans="1:20" ht="17.100000000000001" customHeight="1" x14ac:dyDescent="0.25">
      <c r="A13" s="11">
        <v>1</v>
      </c>
      <c r="B13" s="44">
        <v>43104</v>
      </c>
      <c r="C13" s="33">
        <v>5</v>
      </c>
      <c r="D13" s="33">
        <v>1</v>
      </c>
      <c r="E13" s="33">
        <v>4</v>
      </c>
      <c r="F13" s="33">
        <v>2</v>
      </c>
      <c r="G13" s="33">
        <v>3</v>
      </c>
      <c r="H13" s="33">
        <v>2</v>
      </c>
      <c r="I13" s="33">
        <v>1</v>
      </c>
      <c r="J13" s="33">
        <v>2</v>
      </c>
      <c r="K13" s="33">
        <v>1</v>
      </c>
      <c r="L13" s="8">
        <v>200</v>
      </c>
      <c r="M13" s="8"/>
      <c r="N13" s="24"/>
      <c r="O13" s="25">
        <f t="shared" ref="O13:O32" si="0">$C$9</f>
        <v>40</v>
      </c>
      <c r="P13" s="25">
        <f t="shared" ref="P13:P32" si="1">$M$9</f>
        <v>100</v>
      </c>
      <c r="R13" s="18"/>
      <c r="T13" s="18"/>
    </row>
    <row r="14" spans="1:20" ht="17.100000000000001" customHeight="1" x14ac:dyDescent="0.25">
      <c r="A14" s="11">
        <v>2</v>
      </c>
      <c r="B14" s="44">
        <v>43133</v>
      </c>
      <c r="C14" s="33">
        <v>2</v>
      </c>
      <c r="D14" s="33"/>
      <c r="E14" s="33"/>
      <c r="F14" s="33"/>
      <c r="G14" s="33"/>
      <c r="H14" s="33"/>
      <c r="I14" s="33"/>
      <c r="J14" s="33"/>
      <c r="K14" s="33"/>
      <c r="L14" s="8"/>
      <c r="M14" s="8"/>
      <c r="N14" s="24"/>
      <c r="O14" s="25">
        <f t="shared" si="0"/>
        <v>40</v>
      </c>
      <c r="P14" s="25">
        <f t="shared" si="1"/>
        <v>100</v>
      </c>
      <c r="R14" s="18"/>
      <c r="T14" s="18"/>
    </row>
    <row r="15" spans="1:20" ht="17.100000000000001" customHeight="1" x14ac:dyDescent="0.25">
      <c r="A15" s="11">
        <v>3</v>
      </c>
      <c r="B15" s="44">
        <v>43174</v>
      </c>
      <c r="C15" s="33">
        <v>2</v>
      </c>
      <c r="D15" s="33"/>
      <c r="E15" s="33"/>
      <c r="F15" s="33"/>
      <c r="G15" s="33"/>
      <c r="H15" s="33"/>
      <c r="I15" s="33"/>
      <c r="J15" s="33"/>
      <c r="K15" s="33"/>
      <c r="L15" s="8"/>
      <c r="M15" s="8"/>
      <c r="N15" s="24"/>
      <c r="O15" s="25">
        <f t="shared" si="0"/>
        <v>40</v>
      </c>
      <c r="P15" s="25">
        <f t="shared" si="1"/>
        <v>100</v>
      </c>
      <c r="R15" s="18"/>
      <c r="T15" s="18"/>
    </row>
    <row r="16" spans="1:20" ht="17.100000000000001" customHeight="1" x14ac:dyDescent="0.25">
      <c r="A16" s="11">
        <v>4</v>
      </c>
      <c r="B16" s="44">
        <v>43201</v>
      </c>
      <c r="C16" s="33">
        <v>7</v>
      </c>
      <c r="D16" s="33"/>
      <c r="E16" s="33"/>
      <c r="F16" s="33"/>
      <c r="G16" s="33"/>
      <c r="H16" s="33"/>
      <c r="I16" s="33"/>
      <c r="J16" s="33"/>
      <c r="K16" s="33"/>
      <c r="L16" s="8"/>
      <c r="M16" s="8"/>
      <c r="N16" s="24"/>
      <c r="O16" s="25">
        <f t="shared" si="0"/>
        <v>40</v>
      </c>
      <c r="P16" s="25">
        <f t="shared" si="1"/>
        <v>100</v>
      </c>
      <c r="R16" s="18"/>
      <c r="T16" s="18"/>
    </row>
    <row r="17" spans="1:20" ht="17.100000000000001" customHeight="1" x14ac:dyDescent="0.25">
      <c r="A17" s="11">
        <v>5</v>
      </c>
      <c r="B17" s="44">
        <v>43231</v>
      </c>
      <c r="C17" s="33">
        <v>7</v>
      </c>
      <c r="D17" s="33"/>
      <c r="E17" s="33"/>
      <c r="F17" s="33"/>
      <c r="G17" s="33"/>
      <c r="H17" s="33"/>
      <c r="I17" s="33"/>
      <c r="J17" s="33"/>
      <c r="K17" s="33"/>
      <c r="L17" s="8"/>
      <c r="M17" s="8"/>
      <c r="N17" s="24"/>
      <c r="O17" s="25">
        <f t="shared" si="0"/>
        <v>40</v>
      </c>
      <c r="P17" s="25">
        <f t="shared" si="1"/>
        <v>100</v>
      </c>
      <c r="R17" s="18"/>
      <c r="T17" s="18"/>
    </row>
    <row r="18" spans="1:20" ht="17.100000000000001" customHeight="1" x14ac:dyDescent="0.25">
      <c r="A18" s="11">
        <v>6</v>
      </c>
      <c r="B18" s="44">
        <v>43259</v>
      </c>
      <c r="C18" s="33">
        <v>7</v>
      </c>
      <c r="D18" s="33"/>
      <c r="E18" s="33"/>
      <c r="F18" s="33"/>
      <c r="G18" s="33"/>
      <c r="H18" s="33"/>
      <c r="I18" s="33"/>
      <c r="J18" s="33"/>
      <c r="K18" s="33"/>
      <c r="L18" s="8"/>
      <c r="M18" s="8"/>
      <c r="N18" s="24"/>
      <c r="O18" s="25">
        <f t="shared" si="0"/>
        <v>40</v>
      </c>
      <c r="P18" s="25">
        <f t="shared" si="1"/>
        <v>100</v>
      </c>
      <c r="R18" s="18"/>
      <c r="T18" s="18"/>
    </row>
    <row r="19" spans="1:20" ht="17.100000000000001" customHeight="1" x14ac:dyDescent="0.25">
      <c r="A19" s="11">
        <v>7</v>
      </c>
      <c r="B19" s="44">
        <v>43288</v>
      </c>
      <c r="C19" s="33">
        <v>7</v>
      </c>
      <c r="D19" s="33"/>
      <c r="E19" s="33"/>
      <c r="F19" s="33"/>
      <c r="G19" s="33"/>
      <c r="H19" s="33"/>
      <c r="I19" s="33"/>
      <c r="J19" s="33"/>
      <c r="K19" s="33"/>
      <c r="L19" s="8"/>
      <c r="M19" s="8"/>
      <c r="N19" s="24"/>
      <c r="O19" s="25">
        <f t="shared" si="0"/>
        <v>40</v>
      </c>
      <c r="P19" s="25">
        <f t="shared" si="1"/>
        <v>100</v>
      </c>
      <c r="R19" s="18"/>
      <c r="T19" s="18"/>
    </row>
    <row r="20" spans="1:20" ht="17.100000000000001" customHeight="1" x14ac:dyDescent="0.25">
      <c r="A20" s="11">
        <v>8</v>
      </c>
      <c r="B20" s="44">
        <v>43315</v>
      </c>
      <c r="C20" s="33">
        <v>3</v>
      </c>
      <c r="D20" s="33"/>
      <c r="E20" s="33"/>
      <c r="F20" s="33"/>
      <c r="G20" s="33"/>
      <c r="H20" s="33"/>
      <c r="I20" s="33"/>
      <c r="J20" s="33"/>
      <c r="K20" s="33"/>
      <c r="L20" s="8"/>
      <c r="M20" s="8"/>
      <c r="N20" s="24"/>
      <c r="O20" s="25">
        <f t="shared" si="0"/>
        <v>40</v>
      </c>
      <c r="P20" s="25">
        <f t="shared" si="1"/>
        <v>100</v>
      </c>
      <c r="R20" s="18"/>
      <c r="T20" s="18"/>
    </row>
    <row r="21" spans="1:20" ht="17.100000000000001" customHeight="1" x14ac:dyDescent="0.25">
      <c r="A21" s="11">
        <v>9</v>
      </c>
      <c r="B21" s="44">
        <v>43355</v>
      </c>
      <c r="C21" s="33">
        <v>1</v>
      </c>
      <c r="D21" s="33"/>
      <c r="E21" s="33"/>
      <c r="F21" s="33"/>
      <c r="G21" s="33"/>
      <c r="H21" s="33"/>
      <c r="I21" s="33"/>
      <c r="J21" s="33"/>
      <c r="K21" s="33"/>
      <c r="L21" s="8"/>
      <c r="M21" s="8"/>
      <c r="N21" s="24"/>
      <c r="O21" s="25">
        <f t="shared" si="0"/>
        <v>40</v>
      </c>
      <c r="P21" s="25">
        <f t="shared" si="1"/>
        <v>100</v>
      </c>
      <c r="R21" s="18"/>
      <c r="T21" s="18"/>
    </row>
    <row r="22" spans="1:20" ht="17.100000000000001" customHeight="1" x14ac:dyDescent="0.25">
      <c r="A22" s="11">
        <v>10</v>
      </c>
      <c r="B22" s="44">
        <v>43383</v>
      </c>
      <c r="C22" s="33">
        <v>10</v>
      </c>
      <c r="D22" s="33"/>
      <c r="E22" s="33"/>
      <c r="F22" s="33"/>
      <c r="G22" s="33"/>
      <c r="H22" s="33"/>
      <c r="I22" s="33"/>
      <c r="J22" s="33"/>
      <c r="K22" s="33"/>
      <c r="L22" s="8"/>
      <c r="M22" s="8"/>
      <c r="N22" s="24"/>
      <c r="O22" s="25">
        <f t="shared" si="0"/>
        <v>40</v>
      </c>
      <c r="P22" s="25">
        <f t="shared" si="1"/>
        <v>100</v>
      </c>
      <c r="R22" s="18"/>
      <c r="T22" s="18"/>
    </row>
    <row r="23" spans="1:20" ht="17.100000000000001" customHeight="1" x14ac:dyDescent="0.25">
      <c r="A23" s="11">
        <v>11</v>
      </c>
      <c r="B23" s="44">
        <v>43412</v>
      </c>
      <c r="C23" s="33">
        <v>7</v>
      </c>
      <c r="D23" s="33"/>
      <c r="E23" s="33"/>
      <c r="F23" s="33"/>
      <c r="G23" s="33"/>
      <c r="H23" s="33"/>
      <c r="I23" s="33"/>
      <c r="J23" s="33"/>
      <c r="K23" s="33"/>
      <c r="L23" s="8"/>
      <c r="M23" s="8"/>
      <c r="N23" s="24"/>
      <c r="O23" s="25">
        <f t="shared" si="0"/>
        <v>40</v>
      </c>
      <c r="P23" s="25">
        <f t="shared" si="1"/>
        <v>100</v>
      </c>
      <c r="R23" s="18"/>
      <c r="T23" s="18"/>
    </row>
    <row r="24" spans="1:20" s="82" customFormat="1" ht="17.100000000000001" customHeight="1" x14ac:dyDescent="0.25">
      <c r="A24" s="77">
        <v>12</v>
      </c>
      <c r="B24" s="78">
        <v>43438</v>
      </c>
      <c r="C24" s="79">
        <v>1</v>
      </c>
      <c r="D24" s="79"/>
      <c r="E24" s="79"/>
      <c r="F24" s="79"/>
      <c r="G24" s="79"/>
      <c r="H24" s="79"/>
      <c r="I24" s="79"/>
      <c r="J24" s="79"/>
      <c r="K24" s="79"/>
      <c r="L24" s="80"/>
      <c r="M24" s="80">
        <v>120</v>
      </c>
      <c r="N24" s="81"/>
      <c r="O24" s="87">
        <f t="shared" si="0"/>
        <v>40</v>
      </c>
      <c r="P24" s="87">
        <f t="shared" si="1"/>
        <v>100</v>
      </c>
      <c r="R24" s="83"/>
      <c r="T24" s="83"/>
    </row>
    <row r="25" spans="1:20" ht="17.100000000000001" customHeight="1" x14ac:dyDescent="0.25">
      <c r="A25" s="11">
        <v>1</v>
      </c>
      <c r="B25" s="88">
        <v>43467</v>
      </c>
      <c r="C25" s="33">
        <v>4</v>
      </c>
      <c r="D25" s="33"/>
      <c r="E25" s="33"/>
      <c r="F25" s="33"/>
      <c r="G25" s="33"/>
      <c r="H25" s="33"/>
      <c r="I25" s="33"/>
      <c r="J25" s="33"/>
      <c r="K25" s="33"/>
      <c r="L25" s="8"/>
      <c r="M25" s="8"/>
      <c r="N25" s="24"/>
      <c r="O25" s="25">
        <f t="shared" si="0"/>
        <v>40</v>
      </c>
      <c r="P25" s="25">
        <f t="shared" si="1"/>
        <v>100</v>
      </c>
      <c r="R25" s="18"/>
      <c r="T25" s="18"/>
    </row>
    <row r="26" spans="1:20" ht="17.100000000000001" customHeight="1" x14ac:dyDescent="0.25">
      <c r="A26" s="11">
        <v>2</v>
      </c>
      <c r="B26" s="88">
        <v>43509</v>
      </c>
      <c r="C26" s="33">
        <v>4</v>
      </c>
      <c r="D26" s="33"/>
      <c r="E26" s="33"/>
      <c r="F26" s="33"/>
      <c r="G26" s="33"/>
      <c r="H26" s="33"/>
      <c r="I26" s="33"/>
      <c r="J26" s="33"/>
      <c r="K26" s="33"/>
      <c r="L26" s="8"/>
      <c r="M26" s="8"/>
      <c r="N26" s="24"/>
      <c r="O26" s="25">
        <f t="shared" si="0"/>
        <v>40</v>
      </c>
      <c r="P26" s="25">
        <f t="shared" si="1"/>
        <v>100</v>
      </c>
      <c r="R26" s="18"/>
      <c r="T26" s="18"/>
    </row>
    <row r="27" spans="1:20" ht="17.100000000000001" customHeight="1" x14ac:dyDescent="0.25">
      <c r="A27" s="11">
        <v>3</v>
      </c>
      <c r="B27" s="88">
        <v>43537</v>
      </c>
      <c r="C27" s="33">
        <v>4</v>
      </c>
      <c r="D27" s="33"/>
      <c r="E27" s="33"/>
      <c r="F27" s="33"/>
      <c r="G27" s="33"/>
      <c r="H27" s="33"/>
      <c r="I27" s="33"/>
      <c r="J27" s="33"/>
      <c r="K27" s="33"/>
      <c r="L27" s="8"/>
      <c r="M27" s="8"/>
      <c r="N27" s="24"/>
      <c r="O27" s="25">
        <f t="shared" si="0"/>
        <v>40</v>
      </c>
      <c r="P27" s="25">
        <f t="shared" si="1"/>
        <v>100</v>
      </c>
      <c r="R27" s="18"/>
      <c r="T27" s="18"/>
    </row>
    <row r="28" spans="1:20" ht="17.100000000000001" customHeight="1" x14ac:dyDescent="0.25">
      <c r="A28" s="11">
        <v>4</v>
      </c>
      <c r="B28" s="88">
        <v>43565</v>
      </c>
      <c r="C28" s="33">
        <v>1</v>
      </c>
      <c r="D28" s="33"/>
      <c r="E28" s="33"/>
      <c r="F28" s="33"/>
      <c r="G28" s="33"/>
      <c r="H28" s="33"/>
      <c r="I28" s="33"/>
      <c r="J28" s="33"/>
      <c r="K28" s="33"/>
      <c r="L28" s="8"/>
      <c r="M28" s="8"/>
      <c r="N28" s="24"/>
      <c r="O28" s="25">
        <f t="shared" si="0"/>
        <v>40</v>
      </c>
      <c r="P28" s="25">
        <f t="shared" si="1"/>
        <v>100</v>
      </c>
      <c r="R28" s="18"/>
      <c r="T28" s="18"/>
    </row>
    <row r="29" spans="1:20" ht="17.100000000000001" customHeight="1" x14ac:dyDescent="0.25">
      <c r="A29" s="11">
        <v>5</v>
      </c>
      <c r="B29" s="88">
        <v>43594</v>
      </c>
      <c r="C29" s="33">
        <v>7</v>
      </c>
      <c r="D29" s="33"/>
      <c r="E29" s="33"/>
      <c r="F29" s="33"/>
      <c r="G29" s="33"/>
      <c r="H29" s="33"/>
      <c r="I29" s="33"/>
      <c r="J29" s="33"/>
      <c r="K29" s="33"/>
      <c r="L29" s="8"/>
      <c r="M29" s="8"/>
      <c r="N29" s="24"/>
      <c r="O29" s="25">
        <f t="shared" si="0"/>
        <v>40</v>
      </c>
      <c r="P29" s="25">
        <f t="shared" si="1"/>
        <v>100</v>
      </c>
      <c r="R29" s="18"/>
      <c r="T29" s="18"/>
    </row>
    <row r="30" spans="1:20" ht="17.100000000000001" customHeight="1" x14ac:dyDescent="0.25">
      <c r="A30" s="11">
        <v>6</v>
      </c>
      <c r="B30" s="88">
        <v>43622</v>
      </c>
      <c r="C30" s="33">
        <v>6</v>
      </c>
      <c r="D30" s="33"/>
      <c r="E30" s="33"/>
      <c r="F30" s="33"/>
      <c r="G30" s="33"/>
      <c r="H30" s="33"/>
      <c r="I30" s="33"/>
      <c r="J30" s="33"/>
      <c r="K30" s="33"/>
      <c r="L30" s="8"/>
      <c r="M30" s="8"/>
      <c r="N30" s="24"/>
      <c r="O30" s="25">
        <f t="shared" si="0"/>
        <v>40</v>
      </c>
      <c r="P30" s="25">
        <f t="shared" si="1"/>
        <v>100</v>
      </c>
      <c r="R30" s="18"/>
      <c r="T30" s="18"/>
    </row>
    <row r="31" spans="1:20" ht="17.100000000000001" customHeight="1" x14ac:dyDescent="0.25">
      <c r="A31" s="11">
        <v>7</v>
      </c>
      <c r="B31" s="88">
        <v>43650</v>
      </c>
      <c r="C31" s="33">
        <v>5</v>
      </c>
      <c r="D31" s="33">
        <v>2</v>
      </c>
      <c r="E31" s="33">
        <v>2</v>
      </c>
      <c r="F31" s="33">
        <v>5</v>
      </c>
      <c r="G31" s="33">
        <v>1</v>
      </c>
      <c r="H31" s="33">
        <v>3</v>
      </c>
      <c r="I31" s="33">
        <v>1</v>
      </c>
      <c r="J31" s="33">
        <v>1</v>
      </c>
      <c r="K31" s="33">
        <v>3</v>
      </c>
      <c r="L31" s="8">
        <v>200</v>
      </c>
      <c r="M31" s="8"/>
      <c r="N31" s="24"/>
      <c r="O31" s="25">
        <f t="shared" si="0"/>
        <v>40</v>
      </c>
      <c r="P31" s="25">
        <f t="shared" si="1"/>
        <v>100</v>
      </c>
      <c r="R31" s="18"/>
      <c r="T31" s="18"/>
    </row>
    <row r="32" spans="1:20" ht="17.100000000000001" customHeight="1" x14ac:dyDescent="0.25">
      <c r="A32" s="11">
        <v>8</v>
      </c>
      <c r="B32" s="88">
        <v>43678</v>
      </c>
      <c r="C32" s="33">
        <v>0</v>
      </c>
      <c r="D32" s="33">
        <v>6</v>
      </c>
      <c r="E32" s="33">
        <v>2</v>
      </c>
      <c r="F32" s="33">
        <v>3</v>
      </c>
      <c r="G32" s="33">
        <v>7</v>
      </c>
      <c r="H32" s="33">
        <v>1</v>
      </c>
      <c r="I32" s="33">
        <v>0</v>
      </c>
      <c r="J32" s="33">
        <v>0</v>
      </c>
      <c r="K32" s="33">
        <v>0</v>
      </c>
      <c r="L32" s="8">
        <v>200</v>
      </c>
      <c r="M32" s="8"/>
      <c r="N32" s="24"/>
      <c r="O32" s="25">
        <f t="shared" si="0"/>
        <v>40</v>
      </c>
      <c r="P32" s="25">
        <f t="shared" si="1"/>
        <v>100</v>
      </c>
      <c r="R32" s="18"/>
      <c r="T32" s="18"/>
    </row>
    <row r="33" spans="1:20" ht="17.100000000000001" customHeight="1" x14ac:dyDescent="0.25">
      <c r="A33" s="11">
        <v>9</v>
      </c>
      <c r="B33" s="89">
        <v>43720</v>
      </c>
      <c r="C33" s="90">
        <v>5</v>
      </c>
      <c r="D33" s="52"/>
      <c r="E33" s="52"/>
      <c r="F33" s="52"/>
      <c r="G33" s="52"/>
      <c r="H33" s="52"/>
      <c r="I33" s="52"/>
      <c r="J33" s="52"/>
      <c r="K33" s="52"/>
      <c r="L33" s="8"/>
      <c r="M33" s="8"/>
      <c r="N33" s="24"/>
      <c r="O33" s="25">
        <f t="shared" ref="O33:O36" si="2">$C$9</f>
        <v>40</v>
      </c>
      <c r="P33" s="25">
        <f t="shared" ref="P33:P36" si="3">$M$9</f>
        <v>100</v>
      </c>
      <c r="R33" s="18"/>
      <c r="T33" s="18"/>
    </row>
    <row r="34" spans="1:20" ht="17.100000000000001" customHeight="1" x14ac:dyDescent="0.25">
      <c r="A34" s="11">
        <v>10</v>
      </c>
      <c r="B34" s="89">
        <v>43748</v>
      </c>
      <c r="C34" s="90">
        <v>7</v>
      </c>
      <c r="D34" s="52"/>
      <c r="E34" s="52"/>
      <c r="F34" s="52"/>
      <c r="G34" s="52"/>
      <c r="H34" s="52"/>
      <c r="I34" s="52"/>
      <c r="J34" s="52"/>
      <c r="K34" s="52"/>
      <c r="L34" s="8"/>
      <c r="M34" s="8"/>
      <c r="N34" s="24"/>
      <c r="O34" s="25">
        <f t="shared" si="2"/>
        <v>40</v>
      </c>
      <c r="P34" s="25">
        <f t="shared" si="3"/>
        <v>100</v>
      </c>
      <c r="R34" s="18"/>
      <c r="T34" s="18"/>
    </row>
    <row r="35" spans="1:20" ht="17.100000000000001" customHeight="1" x14ac:dyDescent="0.25">
      <c r="A35" s="11">
        <v>11</v>
      </c>
      <c r="B35" s="89">
        <v>43776</v>
      </c>
      <c r="C35" s="90">
        <v>6</v>
      </c>
      <c r="D35" s="52"/>
      <c r="E35" s="52"/>
      <c r="F35" s="52"/>
      <c r="G35" s="52"/>
      <c r="H35" s="52"/>
      <c r="I35" s="52"/>
      <c r="J35" s="52"/>
      <c r="K35" s="52"/>
      <c r="L35" s="8"/>
      <c r="M35" s="8"/>
      <c r="N35" s="24"/>
      <c r="O35" s="25">
        <f t="shared" si="2"/>
        <v>40</v>
      </c>
      <c r="P35" s="25">
        <f t="shared" si="3"/>
        <v>100</v>
      </c>
      <c r="R35" s="18"/>
      <c r="T35" s="18"/>
    </row>
    <row r="36" spans="1:20" ht="17.100000000000001" customHeight="1" x14ac:dyDescent="0.25">
      <c r="A36" s="11">
        <v>12</v>
      </c>
      <c r="B36" s="89">
        <v>43803</v>
      </c>
      <c r="C36" s="90">
        <v>5</v>
      </c>
      <c r="D36" s="52"/>
      <c r="E36" s="52"/>
      <c r="F36" s="52"/>
      <c r="G36" s="52"/>
      <c r="H36" s="52"/>
      <c r="I36" s="52"/>
      <c r="J36" s="52"/>
      <c r="K36" s="52"/>
      <c r="L36" s="8"/>
      <c r="M36" s="8"/>
      <c r="N36" s="24"/>
      <c r="O36" s="25">
        <f t="shared" si="2"/>
        <v>40</v>
      </c>
      <c r="P36" s="25">
        <f t="shared" si="3"/>
        <v>100</v>
      </c>
      <c r="R36" s="18"/>
      <c r="T36" s="18"/>
    </row>
    <row r="37" spans="1:20" ht="17.100000000000001" customHeight="1" x14ac:dyDescent="0.25">
      <c r="A37" s="11" t="s">
        <v>11</v>
      </c>
      <c r="B37" s="34"/>
      <c r="C37" s="33" t="e">
        <f>IF(R37=0, "&lt; 1", R37)</f>
        <v>#DIV/0!</v>
      </c>
      <c r="D37" s="52"/>
      <c r="E37" s="52"/>
      <c r="F37" s="52"/>
      <c r="G37" s="52"/>
      <c r="H37" s="52"/>
      <c r="I37" s="52"/>
      <c r="J37" s="52"/>
      <c r="K37" s="52"/>
      <c r="L37" s="8"/>
      <c r="M37" s="8"/>
      <c r="N37" s="26"/>
      <c r="O37" s="25"/>
      <c r="P37" s="25"/>
      <c r="R37" s="11" t="e">
        <f>ROUNDUP(AVERAGE(R13:R36), 0)</f>
        <v>#DIV/0!</v>
      </c>
      <c r="S37" s="18"/>
      <c r="T37" s="11" t="e">
        <f>ROUNDUP(AVERAGE(T13:T36), 0)</f>
        <v>#DIV/0!</v>
      </c>
    </row>
    <row r="38" spans="1:20" ht="17.100000000000001" customHeight="1" x14ac:dyDescent="0.25">
      <c r="A38" s="11" t="s">
        <v>12</v>
      </c>
      <c r="B38" s="35"/>
      <c r="C38" s="33">
        <f>MIN(C13:C36)</f>
        <v>0</v>
      </c>
      <c r="D38" s="52"/>
      <c r="E38" s="52"/>
      <c r="F38" s="52"/>
      <c r="G38" s="52"/>
      <c r="H38" s="52"/>
      <c r="I38" s="52"/>
      <c r="J38" s="52"/>
      <c r="K38" s="52"/>
      <c r="L38" s="8"/>
      <c r="M38" s="8"/>
      <c r="N38" s="24"/>
      <c r="O38" s="25"/>
      <c r="P38" s="25"/>
      <c r="R38" s="11">
        <f>MIN(R13:R36)</f>
        <v>0</v>
      </c>
      <c r="S38" s="18"/>
      <c r="T38" s="11">
        <f>MIN(T13:T36)</f>
        <v>0</v>
      </c>
    </row>
    <row r="39" spans="1:20" ht="17.100000000000001" customHeight="1" x14ac:dyDescent="0.25">
      <c r="A39" s="11" t="s">
        <v>13</v>
      </c>
      <c r="B39" s="35"/>
      <c r="C39" s="33">
        <f>MAX(C25:C36)</f>
        <v>7</v>
      </c>
      <c r="D39" s="52"/>
      <c r="E39" s="52"/>
      <c r="F39" s="52"/>
      <c r="G39" s="52"/>
      <c r="H39" s="52"/>
      <c r="I39" s="52"/>
      <c r="J39" s="52"/>
      <c r="K39" s="52"/>
      <c r="L39" s="8"/>
      <c r="M39" s="8"/>
      <c r="N39" s="24"/>
      <c r="O39" s="25"/>
      <c r="P39" s="25"/>
      <c r="R39" s="11">
        <f>MAX(R13:R36)</f>
        <v>0</v>
      </c>
      <c r="S39" s="18"/>
      <c r="T39" s="11">
        <f>MAX(T13:T36)</f>
        <v>0</v>
      </c>
    </row>
    <row r="40" spans="1:20" ht="17.100000000000001" customHeight="1" x14ac:dyDescent="0.25">
      <c r="A40" s="11" t="s">
        <v>14</v>
      </c>
      <c r="B40" s="35"/>
      <c r="C40" s="36" t="e">
        <f>R40</f>
        <v>#DIV/0!</v>
      </c>
      <c r="D40" s="53"/>
      <c r="E40" s="53"/>
      <c r="F40" s="53"/>
      <c r="G40" s="53"/>
      <c r="H40" s="53"/>
      <c r="I40" s="53"/>
      <c r="J40" s="53"/>
      <c r="K40" s="53"/>
      <c r="L40" s="8"/>
      <c r="M40" s="8"/>
      <c r="N40" s="24"/>
      <c r="O40" s="25"/>
      <c r="P40" s="25"/>
      <c r="R40" s="12" t="e">
        <f>STDEV(R13:R36)</f>
        <v>#DIV/0!</v>
      </c>
      <c r="S40" s="18"/>
      <c r="T40" s="12" t="e">
        <f>STDEV(T13:T36)</f>
        <v>#DIV/0!</v>
      </c>
    </row>
    <row r="41" spans="1:20" ht="17.100000000000001" customHeight="1" x14ac:dyDescent="0.25">
      <c r="A41" s="11" t="s">
        <v>15</v>
      </c>
      <c r="B41" s="35"/>
      <c r="C41" s="36" t="e">
        <f>R41</f>
        <v>#DIV/0!</v>
      </c>
      <c r="D41" s="53"/>
      <c r="E41" s="53"/>
      <c r="F41" s="53"/>
      <c r="G41" s="53"/>
      <c r="H41" s="53"/>
      <c r="I41" s="53"/>
      <c r="J41" s="53"/>
      <c r="K41" s="53"/>
      <c r="L41" s="8"/>
      <c r="M41" s="8"/>
      <c r="N41" s="24"/>
      <c r="O41" s="25"/>
      <c r="P41" s="25"/>
      <c r="R41" s="12" t="e">
        <f>IF(R37=0, "NA", R40*100/R37)</f>
        <v>#DIV/0!</v>
      </c>
      <c r="S41" s="18"/>
      <c r="T41" s="12" t="e">
        <f>IF(T37=0, "NA", T40*100/T37)</f>
        <v>#DIV/0!</v>
      </c>
    </row>
    <row r="42" spans="1:20" ht="17.100000000000001" customHeight="1" x14ac:dyDescent="0.25">
      <c r="A42" s="101" t="s">
        <v>66</v>
      </c>
      <c r="B42" s="101"/>
      <c r="C42" s="101"/>
      <c r="D42" s="49"/>
      <c r="E42" s="49"/>
      <c r="F42" s="49"/>
      <c r="G42" s="49"/>
      <c r="H42" s="49"/>
      <c r="I42" s="49"/>
      <c r="J42" s="49"/>
      <c r="K42" s="49"/>
      <c r="L42" s="8"/>
      <c r="M42" s="8"/>
      <c r="N42" s="24"/>
      <c r="O42" s="25"/>
      <c r="P42" s="25"/>
      <c r="R42" s="18"/>
      <c r="S42" s="18"/>
    </row>
    <row r="43" spans="1:20" ht="17.100000000000001" customHeight="1" x14ac:dyDescent="0.25">
      <c r="A43" s="91" t="s">
        <v>65</v>
      </c>
      <c r="B43" s="91"/>
      <c r="C43" s="91"/>
      <c r="D43" s="45"/>
      <c r="E43" s="45"/>
      <c r="F43" s="45"/>
      <c r="G43" s="45"/>
      <c r="H43" s="45"/>
      <c r="I43" s="45"/>
      <c r="J43" s="45"/>
      <c r="K43" s="45"/>
      <c r="L43" s="8"/>
      <c r="M43" s="8"/>
      <c r="N43" s="24"/>
      <c r="O43" s="25"/>
      <c r="P43" s="25"/>
      <c r="R43" s="18"/>
      <c r="S43" s="18"/>
    </row>
    <row r="44" spans="1:20" ht="17.100000000000001" customHeight="1" x14ac:dyDescent="0.25">
      <c r="A44" s="11" t="s">
        <v>11</v>
      </c>
      <c r="B44" s="35"/>
      <c r="C44" s="33" t="e">
        <f>IF(T37=0, "&lt; 1", T37)</f>
        <v>#DIV/0!</v>
      </c>
      <c r="D44" s="52"/>
      <c r="E44" s="52"/>
      <c r="F44" s="52"/>
      <c r="G44" s="52"/>
      <c r="H44" s="52"/>
      <c r="I44" s="52"/>
      <c r="J44" s="52"/>
      <c r="K44" s="52"/>
      <c r="L44" s="8"/>
      <c r="M44" s="8"/>
      <c r="N44" s="24"/>
      <c r="O44" s="25"/>
      <c r="P44" s="25"/>
      <c r="R44" s="18"/>
      <c r="S44" s="18"/>
    </row>
    <row r="45" spans="1:20" ht="17.100000000000001" customHeight="1" x14ac:dyDescent="0.25">
      <c r="A45" s="11" t="s">
        <v>12</v>
      </c>
      <c r="B45" s="35"/>
      <c r="C45" s="33">
        <f>MIN(C13:C36)</f>
        <v>0</v>
      </c>
      <c r="D45" s="52"/>
      <c r="E45" s="52"/>
      <c r="F45" s="52"/>
      <c r="G45" s="52"/>
      <c r="H45" s="52"/>
      <c r="I45" s="52"/>
      <c r="J45" s="52"/>
      <c r="K45" s="52"/>
      <c r="L45" s="8"/>
      <c r="M45" s="8"/>
      <c r="N45" s="24"/>
      <c r="O45" s="25"/>
      <c r="P45" s="25"/>
      <c r="R45" s="18"/>
    </row>
    <row r="46" spans="1:20" ht="17.100000000000001" customHeight="1" x14ac:dyDescent="0.25">
      <c r="A46" s="11" t="s">
        <v>13</v>
      </c>
      <c r="B46" s="35"/>
      <c r="C46" s="33">
        <f>MAX(C13:C24)</f>
        <v>10</v>
      </c>
      <c r="D46" s="52"/>
      <c r="E46" s="52"/>
      <c r="F46" s="52"/>
      <c r="G46" s="52"/>
      <c r="H46" s="52"/>
      <c r="I46" s="52"/>
      <c r="J46" s="52"/>
      <c r="K46" s="52"/>
      <c r="L46" s="8"/>
      <c r="M46" s="8"/>
      <c r="N46" s="24"/>
      <c r="O46" s="25"/>
      <c r="P46" s="25"/>
      <c r="R46" s="18"/>
    </row>
    <row r="47" spans="1:20" ht="17.100000000000001" customHeight="1" x14ac:dyDescent="0.25">
      <c r="A47" s="11" t="s">
        <v>14</v>
      </c>
      <c r="B47" s="35"/>
      <c r="C47" s="36" t="e">
        <f>T40</f>
        <v>#DIV/0!</v>
      </c>
      <c r="D47" s="53"/>
      <c r="E47" s="53"/>
      <c r="F47" s="53"/>
      <c r="G47" s="53"/>
      <c r="H47" s="53"/>
      <c r="I47" s="53"/>
      <c r="J47" s="53"/>
      <c r="K47" s="53"/>
      <c r="L47" s="8"/>
      <c r="M47" s="8"/>
      <c r="N47" s="24"/>
      <c r="O47" s="25"/>
      <c r="P47" s="25"/>
      <c r="R47" t="s">
        <v>32</v>
      </c>
      <c r="S47"/>
      <c r="T47"/>
    </row>
    <row r="48" spans="1:20" ht="17.100000000000001" customHeight="1" thickBot="1" x14ac:dyDescent="0.3">
      <c r="A48" s="11" t="s">
        <v>15</v>
      </c>
      <c r="B48" s="35"/>
      <c r="C48" s="36" t="e">
        <f>T41</f>
        <v>#DIV/0!</v>
      </c>
      <c r="D48" s="53"/>
      <c r="E48" s="53"/>
      <c r="F48" s="53"/>
      <c r="G48" s="53"/>
      <c r="H48" s="53"/>
      <c r="I48" s="53"/>
      <c r="J48" s="53"/>
      <c r="K48" s="53"/>
      <c r="L48" s="8"/>
      <c r="M48" s="8"/>
      <c r="N48" s="26"/>
      <c r="O48" s="25"/>
      <c r="P48" s="25"/>
      <c r="R48"/>
      <c r="S48"/>
      <c r="T48"/>
    </row>
    <row r="49" spans="1:20" ht="15.9" customHeight="1" x14ac:dyDescent="0.25">
      <c r="R49" s="40"/>
      <c r="S49" s="40" t="s">
        <v>33</v>
      </c>
      <c r="T49" s="40" t="s">
        <v>34</v>
      </c>
    </row>
    <row r="50" spans="1:20" ht="15.9" customHeight="1" x14ac:dyDescent="0.25">
      <c r="A50" s="14"/>
      <c r="R50" s="38" t="s">
        <v>35</v>
      </c>
      <c r="S50" s="38">
        <v>2</v>
      </c>
      <c r="T50" s="38">
        <v>2</v>
      </c>
    </row>
    <row r="51" spans="1:20" ht="15.9" customHeight="1" x14ac:dyDescent="0.25">
      <c r="R51" s="38" t="s">
        <v>36</v>
      </c>
      <c r="S51" s="38">
        <v>0</v>
      </c>
      <c r="T51" s="38">
        <v>3.3333333333333335</v>
      </c>
    </row>
    <row r="52" spans="1:20" ht="15.9" customHeight="1" x14ac:dyDescent="0.25">
      <c r="R52" s="38" t="s">
        <v>37</v>
      </c>
      <c r="S52" s="38">
        <v>3</v>
      </c>
      <c r="T52" s="38">
        <v>7</v>
      </c>
    </row>
    <row r="53" spans="1:20" ht="15.9" customHeight="1" x14ac:dyDescent="0.25">
      <c r="R53" s="38" t="s">
        <v>38</v>
      </c>
      <c r="S53" s="38">
        <v>0</v>
      </c>
      <c r="T53" s="38"/>
    </row>
    <row r="54" spans="1:20" ht="15.9" customHeight="1" x14ac:dyDescent="0.25">
      <c r="R54" s="38" t="s">
        <v>39</v>
      </c>
      <c r="S54" s="38">
        <v>6</v>
      </c>
      <c r="T54" s="38"/>
    </row>
    <row r="55" spans="1:20" ht="15.9" customHeight="1" x14ac:dyDescent="0.25">
      <c r="R55" s="38" t="s">
        <v>40</v>
      </c>
      <c r="S55" s="38">
        <v>0</v>
      </c>
      <c r="T55" s="38"/>
    </row>
    <row r="56" spans="1:20" ht="15.9" customHeight="1" x14ac:dyDescent="0.25">
      <c r="R56" s="38" t="s">
        <v>41</v>
      </c>
      <c r="S56" s="38">
        <v>0.5</v>
      </c>
      <c r="T56" s="38"/>
    </row>
    <row r="57" spans="1:20" ht="15.9" customHeight="1" x14ac:dyDescent="0.25">
      <c r="R57" s="38" t="s">
        <v>42</v>
      </c>
      <c r="S57" s="38">
        <v>1.9431802805153031</v>
      </c>
      <c r="T57" s="38"/>
    </row>
    <row r="58" spans="1:20" ht="15.9" customHeight="1" x14ac:dyDescent="0.25">
      <c r="R58" s="38" t="s">
        <v>43</v>
      </c>
      <c r="S58" s="38">
        <v>1</v>
      </c>
      <c r="T58" s="38"/>
    </row>
    <row r="59" spans="1:20" ht="15.9" customHeight="1" thickBot="1" x14ac:dyDescent="0.3">
      <c r="R59" s="39" t="s">
        <v>44</v>
      </c>
      <c r="S59" s="39">
        <v>2.4469118511449697</v>
      </c>
      <c r="T59" s="39"/>
    </row>
    <row r="60" spans="1:20" ht="15.9" customHeight="1" x14ac:dyDescent="0.25"/>
    <row r="61" spans="1:20" ht="15.9" customHeight="1" x14ac:dyDescent="0.25">
      <c r="A61" s="13"/>
      <c r="B61" s="13"/>
      <c r="C61" s="13"/>
      <c r="D61" s="46"/>
      <c r="E61" s="46"/>
      <c r="F61" s="46"/>
      <c r="G61" s="46"/>
      <c r="H61" s="46"/>
      <c r="I61" s="46"/>
      <c r="J61" s="46"/>
      <c r="K61" s="46"/>
      <c r="L61" s="13"/>
      <c r="M61" s="13"/>
    </row>
    <row r="62" spans="1:20" ht="15.9" customHeight="1" x14ac:dyDescent="0.25">
      <c r="A62" s="13"/>
      <c r="B62" s="13"/>
      <c r="C62" s="13"/>
      <c r="D62" s="46"/>
      <c r="E62" s="46"/>
      <c r="F62" s="46"/>
      <c r="G62" s="46"/>
      <c r="H62" s="46"/>
      <c r="I62" s="46"/>
      <c r="J62" s="46"/>
      <c r="K62" s="46"/>
      <c r="L62" s="13"/>
      <c r="M62" s="13"/>
    </row>
    <row r="63" spans="1:20" ht="15.9" customHeight="1" x14ac:dyDescent="0.25">
      <c r="B63" s="13"/>
      <c r="C63" s="13"/>
      <c r="D63" s="46"/>
      <c r="E63" s="46"/>
      <c r="F63" s="46"/>
      <c r="G63" s="46"/>
      <c r="H63" s="46"/>
      <c r="I63" s="46"/>
      <c r="J63" s="46"/>
      <c r="K63" s="46"/>
      <c r="L63" s="13"/>
      <c r="M63" s="13"/>
    </row>
    <row r="64" spans="1:20" ht="15.9" customHeight="1" x14ac:dyDescent="0.25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5.9" customHeight="1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5.9" customHeight="1" x14ac:dyDescent="0.25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5.9" customHeight="1" x14ac:dyDescent="0.25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23.25" customHeight="1" x14ac:dyDescent="0.25">
      <c r="A68" s="96" t="s">
        <v>62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1:16" ht="30" customHeight="1" x14ac:dyDescent="0.25">
      <c r="A69" s="97" t="s">
        <v>63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1:16" ht="15.9" customHeight="1" x14ac:dyDescent="0.25">
      <c r="A70" s="13"/>
      <c r="B70" s="13"/>
      <c r="C70" s="13"/>
      <c r="D70" s="46"/>
      <c r="E70" s="46"/>
      <c r="F70" s="46"/>
      <c r="G70" s="46"/>
      <c r="H70" s="46"/>
      <c r="I70" s="46"/>
      <c r="J70" s="46"/>
      <c r="K70" s="46"/>
      <c r="L70" s="13"/>
      <c r="M70" s="13"/>
    </row>
    <row r="71" spans="1:16" s="27" customFormat="1" ht="15.9" customHeight="1" x14ac:dyDescent="0.25">
      <c r="A71" s="93" t="s">
        <v>18</v>
      </c>
      <c r="B71" s="93"/>
      <c r="C71" s="93"/>
      <c r="D71" s="48"/>
      <c r="E71" s="48"/>
      <c r="F71" s="48"/>
      <c r="G71" s="48"/>
      <c r="H71" s="48"/>
      <c r="I71" s="48"/>
      <c r="J71" s="48"/>
      <c r="K71" s="48"/>
      <c r="M71" s="19"/>
      <c r="N71" s="19"/>
      <c r="O71" s="19"/>
      <c r="P71" s="19"/>
    </row>
    <row r="72" spans="1:16" s="41" customFormat="1" ht="43.5" customHeight="1" x14ac:dyDescent="0.25">
      <c r="A72" s="94" t="s">
        <v>49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42"/>
      <c r="O72" s="42"/>
      <c r="P72" s="42"/>
    </row>
    <row r="73" spans="1:16" s="41" customFormat="1" ht="42" customHeight="1" x14ac:dyDescent="0.25">
      <c r="A73" s="95" t="s">
        <v>46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42"/>
      <c r="O73" s="42"/>
      <c r="P73" s="42"/>
    </row>
    <row r="74" spans="1:16" s="27" customFormat="1" ht="15.9" customHeight="1" x14ac:dyDescent="0.25">
      <c r="M74" s="19"/>
      <c r="N74" s="19"/>
      <c r="O74" s="19"/>
      <c r="P74" s="19"/>
    </row>
    <row r="75" spans="1:16" s="27" customFormat="1" ht="25.5" customHeight="1" x14ac:dyDescent="0.25">
      <c r="B75" s="92" t="s">
        <v>2</v>
      </c>
      <c r="C75" s="92"/>
      <c r="D75" s="47"/>
      <c r="E75" s="47"/>
      <c r="F75" s="47"/>
      <c r="G75" s="47"/>
      <c r="H75" s="47"/>
      <c r="I75" s="47"/>
      <c r="J75" s="47"/>
      <c r="K75" s="47"/>
      <c r="L75" s="92" t="s">
        <v>3</v>
      </c>
      <c r="M75" s="92"/>
      <c r="N75" s="19"/>
      <c r="O75" s="19"/>
      <c r="P75" s="19"/>
    </row>
    <row r="76" spans="1:16" s="27" customFormat="1" ht="38.1" customHeight="1" x14ac:dyDescent="0.25">
      <c r="B76" s="92"/>
      <c r="C76" s="92"/>
      <c r="D76" s="47"/>
      <c r="E76" s="47"/>
      <c r="F76" s="47"/>
      <c r="G76" s="47"/>
      <c r="H76" s="47"/>
      <c r="I76" s="47"/>
      <c r="J76" s="47"/>
      <c r="K76" s="47"/>
      <c r="L76" s="92"/>
      <c r="M76" s="92"/>
      <c r="N76" s="19"/>
      <c r="O76" s="19"/>
      <c r="P76" s="19"/>
    </row>
    <row r="77" spans="1:16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6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</sheetData>
  <sheetProtection formatCells="0" formatRows="0" insertRows="0" insertHyperlinks="0" deleteRows="0" sort="0" autoFilter="0" pivotTables="0"/>
  <mergeCells count="20">
    <mergeCell ref="A1:M1"/>
    <mergeCell ref="A2:M2"/>
    <mergeCell ref="A4:B4"/>
    <mergeCell ref="C4:M4"/>
    <mergeCell ref="A5:B5"/>
    <mergeCell ref="A6:B6"/>
    <mergeCell ref="A7:B7"/>
    <mergeCell ref="A8:B8"/>
    <mergeCell ref="A9:B9"/>
    <mergeCell ref="A42:C42"/>
    <mergeCell ref="A43:C43"/>
    <mergeCell ref="B76:C76"/>
    <mergeCell ref="L76:M76"/>
    <mergeCell ref="A71:C71"/>
    <mergeCell ref="A72:M72"/>
    <mergeCell ref="A73:M73"/>
    <mergeCell ref="B75:C75"/>
    <mergeCell ref="L75:M75"/>
    <mergeCell ref="A68:P68"/>
    <mergeCell ref="A69:P69"/>
  </mergeCells>
  <conditionalFormatting sqref="C33:C36">
    <cfRule type="expression" dxfId="20" priority="1">
      <formula>C33&lt;=$B$7</formula>
    </cfRule>
    <cfRule type="expression" dxfId="19" priority="2">
      <formula>AND(C33&gt;$B$7,C33&lt;=$B$6)</formula>
    </cfRule>
    <cfRule type="expression" dxfId="18" priority="3">
      <formula>AND(C33&gt;$B$6,C33&lt;=$B$5)</formula>
    </cfRule>
    <cfRule type="expression" dxfId="17" priority="4">
      <formula>C33&gt;$B$5</formula>
    </cfRule>
  </conditionalFormatting>
  <conditionalFormatting sqref="B33:B36">
    <cfRule type="expression" dxfId="16" priority="5">
      <formula>XFD33</formula>
    </cfRule>
  </conditionalFormatting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48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view="pageBreakPreview" topLeftCell="A30" zoomScaleNormal="100" zoomScaleSheetLayoutView="100" workbookViewId="0">
      <selection activeCell="C47" sqref="C47"/>
    </sheetView>
  </sheetViews>
  <sheetFormatPr defaultColWidth="9.109375" defaultRowHeight="13.2" x14ac:dyDescent="0.25"/>
  <cols>
    <col min="1" max="1" width="11.109375" style="15" customWidth="1"/>
    <col min="2" max="2" width="22.5546875" style="10" customWidth="1"/>
    <col min="3" max="3" width="17.109375" style="72" customWidth="1"/>
    <col min="4" max="9" width="10.109375" style="72" hidden="1" customWidth="1"/>
    <col min="10" max="10" width="14.88671875" style="25" customWidth="1"/>
    <col min="11" max="11" width="15.6640625" style="13" customWidth="1"/>
    <col min="12" max="12" width="17.88671875" style="13" customWidth="1"/>
    <col min="13" max="16384" width="9.109375" style="10"/>
  </cols>
  <sheetData>
    <row r="1" spans="1:16" s="3" customFormat="1" ht="33.75" customHeight="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54"/>
      <c r="K1" s="8"/>
      <c r="L1" s="8"/>
    </row>
    <row r="2" spans="1:16" s="3" customFormat="1" ht="30.75" customHeight="1" x14ac:dyDescent="0.25">
      <c r="A2" s="103" t="s">
        <v>59</v>
      </c>
      <c r="B2" s="103"/>
      <c r="C2" s="103"/>
      <c r="D2" s="103"/>
      <c r="E2" s="103"/>
      <c r="F2" s="103"/>
      <c r="G2" s="103"/>
      <c r="H2" s="103"/>
      <c r="I2" s="103"/>
      <c r="J2" s="55"/>
      <c r="K2" s="8"/>
      <c r="L2" s="8"/>
    </row>
    <row r="3" spans="1:16" s="3" customFormat="1" ht="6" customHeight="1" x14ac:dyDescent="0.25">
      <c r="A3" s="4"/>
      <c r="B3" s="4"/>
      <c r="C3" s="56"/>
      <c r="D3" s="56"/>
      <c r="E3" s="56"/>
      <c r="F3" s="56"/>
      <c r="G3" s="56"/>
      <c r="H3" s="56"/>
      <c r="I3" s="57"/>
      <c r="J3" s="55"/>
      <c r="K3" s="7"/>
      <c r="L3" s="8"/>
    </row>
    <row r="4" spans="1:16" s="3" customFormat="1" ht="27" customHeight="1" x14ac:dyDescent="0.25">
      <c r="A4" s="100" t="s">
        <v>19</v>
      </c>
      <c r="B4" s="100"/>
      <c r="C4" s="105" t="s">
        <v>24</v>
      </c>
      <c r="D4" s="105"/>
      <c r="E4" s="105"/>
      <c r="F4" s="105"/>
      <c r="G4" s="105"/>
      <c r="H4" s="105"/>
      <c r="I4" s="105"/>
      <c r="J4" s="58"/>
      <c r="K4" s="8"/>
      <c r="L4" s="8"/>
    </row>
    <row r="5" spans="1:16" s="3" customFormat="1" ht="27" customHeight="1" x14ac:dyDescent="0.25">
      <c r="A5" s="98" t="s">
        <v>4</v>
      </c>
      <c r="B5" s="99"/>
      <c r="C5" s="59" t="s">
        <v>25</v>
      </c>
      <c r="D5" s="60" t="s">
        <v>1</v>
      </c>
      <c r="E5" s="60"/>
      <c r="F5" s="60"/>
      <c r="G5" s="60"/>
      <c r="H5" s="60"/>
      <c r="I5" s="61" t="s">
        <v>64</v>
      </c>
      <c r="J5" s="62"/>
      <c r="K5" s="8"/>
      <c r="L5" s="8"/>
    </row>
    <row r="6" spans="1:16" s="3" customFormat="1" ht="28.5" customHeight="1" x14ac:dyDescent="0.25">
      <c r="A6" s="98" t="s">
        <v>5</v>
      </c>
      <c r="B6" s="99"/>
      <c r="C6" s="63" t="s">
        <v>31</v>
      </c>
      <c r="D6" s="60" t="s">
        <v>8</v>
      </c>
      <c r="E6" s="60"/>
      <c r="F6" s="60"/>
      <c r="G6" s="60"/>
      <c r="H6" s="60"/>
      <c r="I6" s="64">
        <v>11070</v>
      </c>
      <c r="J6" s="65"/>
      <c r="K6" s="8"/>
      <c r="L6" s="8"/>
    </row>
    <row r="7" spans="1:16" s="3" customFormat="1" ht="27" customHeight="1" x14ac:dyDescent="0.25">
      <c r="A7" s="98" t="s">
        <v>6</v>
      </c>
      <c r="B7" s="99"/>
      <c r="C7" s="59" t="s">
        <v>27</v>
      </c>
      <c r="D7" s="60" t="s">
        <v>9</v>
      </c>
      <c r="E7" s="60"/>
      <c r="F7" s="60"/>
      <c r="G7" s="60"/>
      <c r="H7" s="60"/>
      <c r="I7" s="64" t="s">
        <v>28</v>
      </c>
      <c r="J7" s="65"/>
      <c r="K7" s="8"/>
      <c r="L7" s="8"/>
    </row>
    <row r="8" spans="1:16" s="3" customFormat="1" ht="27" customHeight="1" x14ac:dyDescent="0.25">
      <c r="A8" s="100" t="s">
        <v>7</v>
      </c>
      <c r="B8" s="100"/>
      <c r="C8" s="59" t="s">
        <v>26</v>
      </c>
      <c r="D8" s="60" t="s">
        <v>10</v>
      </c>
      <c r="E8" s="60"/>
      <c r="F8" s="60"/>
      <c r="G8" s="60"/>
      <c r="H8" s="60"/>
      <c r="I8" s="64">
        <v>1</v>
      </c>
      <c r="J8" s="65"/>
      <c r="K8" s="8"/>
      <c r="L8" s="8"/>
    </row>
    <row r="9" spans="1:16" s="3" customFormat="1" ht="27" customHeight="1" x14ac:dyDescent="0.25">
      <c r="A9" s="98" t="s">
        <v>20</v>
      </c>
      <c r="B9" s="99"/>
      <c r="C9" s="66">
        <f>'Vial washing room (11072)'!C9</f>
        <v>40</v>
      </c>
      <c r="D9" s="60" t="s">
        <v>21</v>
      </c>
      <c r="E9" s="60"/>
      <c r="F9" s="60"/>
      <c r="G9" s="60"/>
      <c r="H9" s="60"/>
      <c r="I9" s="67">
        <f>'Vial washing room (11072)'!N9</f>
        <v>100</v>
      </c>
      <c r="J9" s="26"/>
      <c r="K9" s="8"/>
      <c r="L9" s="8"/>
    </row>
    <row r="10" spans="1:16" s="3" customFormat="1" ht="6.75" customHeight="1" x14ac:dyDescent="0.25">
      <c r="A10" s="8"/>
      <c r="B10" s="8"/>
      <c r="C10" s="68"/>
      <c r="D10" s="68"/>
      <c r="E10" s="68"/>
      <c r="F10" s="68"/>
      <c r="G10" s="68"/>
      <c r="H10" s="68"/>
      <c r="I10" s="68"/>
      <c r="J10" s="65"/>
      <c r="K10" s="8"/>
      <c r="L10" s="8"/>
    </row>
    <row r="11" spans="1:16" s="8" customFormat="1" ht="22.5" customHeight="1" x14ac:dyDescent="0.25">
      <c r="A11" s="7"/>
      <c r="B11" s="2"/>
      <c r="C11" s="69" t="s">
        <v>55</v>
      </c>
      <c r="D11" s="69" t="s">
        <v>76</v>
      </c>
      <c r="E11" s="69" t="s">
        <v>77</v>
      </c>
      <c r="F11" s="69" t="s">
        <v>78</v>
      </c>
      <c r="G11" s="69" t="s">
        <v>79</v>
      </c>
      <c r="H11" s="69" t="s">
        <v>75</v>
      </c>
      <c r="I11" s="68" t="s">
        <v>89</v>
      </c>
      <c r="J11" s="58"/>
    </row>
    <row r="12" spans="1:16" ht="25.5" customHeight="1" x14ac:dyDescent="0.25">
      <c r="A12" s="1" t="s">
        <v>16</v>
      </c>
      <c r="B12" s="9" t="s">
        <v>23</v>
      </c>
      <c r="C12" s="70" t="s">
        <v>17</v>
      </c>
      <c r="D12" s="68"/>
      <c r="E12" s="68"/>
      <c r="F12" s="68"/>
      <c r="G12" s="68"/>
      <c r="H12" s="68"/>
      <c r="I12" s="68"/>
      <c r="J12" s="26"/>
      <c r="K12" s="13" t="s">
        <v>90</v>
      </c>
      <c r="L12" s="13" t="s">
        <v>91</v>
      </c>
      <c r="M12" s="46" t="s">
        <v>22</v>
      </c>
      <c r="N12" s="1" t="s">
        <v>55</v>
      </c>
      <c r="P12" s="1" t="s">
        <v>55</v>
      </c>
    </row>
    <row r="13" spans="1:16" ht="17.100000000000001" customHeight="1" x14ac:dyDescent="0.25">
      <c r="A13" s="11">
        <v>1</v>
      </c>
      <c r="B13" s="44">
        <v>43104</v>
      </c>
      <c r="C13" s="71">
        <v>6</v>
      </c>
      <c r="D13" s="68">
        <v>3</v>
      </c>
      <c r="E13" s="68">
        <v>0</v>
      </c>
      <c r="F13" s="68">
        <v>1</v>
      </c>
      <c r="G13" s="68">
        <v>1</v>
      </c>
      <c r="H13" s="68">
        <v>0</v>
      </c>
      <c r="I13" s="71">
        <v>200</v>
      </c>
      <c r="J13" s="26"/>
      <c r="K13" s="25">
        <f t="shared" ref="K13:K31" si="0">$C$9</f>
        <v>40</v>
      </c>
      <c r="L13" s="25">
        <f t="shared" ref="L13:L31" si="1">$I$9</f>
        <v>100</v>
      </c>
      <c r="N13" s="18"/>
      <c r="P13" s="18"/>
    </row>
    <row r="14" spans="1:16" ht="17.100000000000001" customHeight="1" x14ac:dyDescent="0.25">
      <c r="A14" s="11">
        <v>2</v>
      </c>
      <c r="B14" s="44">
        <v>43133</v>
      </c>
      <c r="C14" s="71">
        <v>3</v>
      </c>
      <c r="D14" s="68"/>
      <c r="E14" s="68"/>
      <c r="F14" s="68"/>
      <c r="G14" s="68"/>
      <c r="H14" s="68"/>
      <c r="I14" s="71"/>
      <c r="J14" s="76"/>
      <c r="K14" s="25">
        <f t="shared" si="0"/>
        <v>40</v>
      </c>
      <c r="L14" s="25">
        <f t="shared" si="1"/>
        <v>100</v>
      </c>
      <c r="N14" s="18"/>
      <c r="P14" s="18"/>
    </row>
    <row r="15" spans="1:16" ht="17.100000000000001" customHeight="1" x14ac:dyDescent="0.25">
      <c r="A15" s="11">
        <v>3</v>
      </c>
      <c r="B15" s="44">
        <v>43174</v>
      </c>
      <c r="C15" s="71">
        <v>0</v>
      </c>
      <c r="D15" s="68"/>
      <c r="E15" s="68"/>
      <c r="F15" s="68"/>
      <c r="G15" s="68"/>
      <c r="H15" s="68"/>
      <c r="I15" s="71"/>
      <c r="J15" s="76"/>
      <c r="K15" s="25">
        <f t="shared" si="0"/>
        <v>40</v>
      </c>
      <c r="L15" s="25">
        <f t="shared" si="1"/>
        <v>100</v>
      </c>
      <c r="N15" s="18"/>
      <c r="P15" s="18"/>
    </row>
    <row r="16" spans="1:16" ht="17.100000000000001" customHeight="1" x14ac:dyDescent="0.25">
      <c r="A16" s="11">
        <v>4</v>
      </c>
      <c r="B16" s="44">
        <v>43201</v>
      </c>
      <c r="C16" s="71">
        <v>13</v>
      </c>
      <c r="D16" s="68"/>
      <c r="E16" s="68"/>
      <c r="F16" s="68"/>
      <c r="G16" s="68"/>
      <c r="H16" s="68"/>
      <c r="I16" s="71"/>
      <c r="J16" s="76"/>
      <c r="K16" s="25">
        <f t="shared" si="0"/>
        <v>40</v>
      </c>
      <c r="L16" s="25">
        <f t="shared" si="1"/>
        <v>100</v>
      </c>
      <c r="N16" s="18"/>
      <c r="P16" s="18"/>
    </row>
    <row r="17" spans="1:16" ht="17.100000000000001" customHeight="1" x14ac:dyDescent="0.25">
      <c r="A17" s="11">
        <v>5</v>
      </c>
      <c r="B17" s="44">
        <v>43231</v>
      </c>
      <c r="C17" s="71">
        <v>10</v>
      </c>
      <c r="D17" s="68"/>
      <c r="E17" s="68"/>
      <c r="F17" s="68"/>
      <c r="G17" s="68"/>
      <c r="H17" s="68"/>
      <c r="I17" s="71"/>
      <c r="J17" s="76"/>
      <c r="K17" s="25">
        <f t="shared" si="0"/>
        <v>40</v>
      </c>
      <c r="L17" s="25">
        <f t="shared" si="1"/>
        <v>100</v>
      </c>
      <c r="N17" s="18"/>
      <c r="P17" s="18"/>
    </row>
    <row r="18" spans="1:16" ht="17.100000000000001" customHeight="1" x14ac:dyDescent="0.25">
      <c r="A18" s="11">
        <v>6</v>
      </c>
      <c r="B18" s="44">
        <v>43259</v>
      </c>
      <c r="C18" s="71">
        <v>13</v>
      </c>
      <c r="D18" s="68"/>
      <c r="E18" s="68"/>
      <c r="F18" s="68"/>
      <c r="G18" s="68"/>
      <c r="H18" s="68"/>
      <c r="I18" s="71"/>
      <c r="J18" s="76"/>
      <c r="K18" s="25">
        <f t="shared" si="0"/>
        <v>40</v>
      </c>
      <c r="L18" s="25">
        <f t="shared" si="1"/>
        <v>100</v>
      </c>
      <c r="N18" s="18"/>
      <c r="P18" s="18"/>
    </row>
    <row r="19" spans="1:16" ht="17.100000000000001" customHeight="1" x14ac:dyDescent="0.25">
      <c r="A19" s="11">
        <v>7</v>
      </c>
      <c r="B19" s="44">
        <v>43288</v>
      </c>
      <c r="C19" s="71">
        <v>8</v>
      </c>
      <c r="D19" s="68"/>
      <c r="E19" s="68"/>
      <c r="F19" s="68"/>
      <c r="G19" s="68"/>
      <c r="H19" s="68"/>
      <c r="I19" s="71"/>
      <c r="J19" s="76"/>
      <c r="K19" s="25">
        <f t="shared" si="0"/>
        <v>40</v>
      </c>
      <c r="L19" s="25">
        <f t="shared" si="1"/>
        <v>100</v>
      </c>
      <c r="N19" s="18"/>
      <c r="P19" s="18"/>
    </row>
    <row r="20" spans="1:16" ht="17.100000000000001" customHeight="1" x14ac:dyDescent="0.25">
      <c r="A20" s="11">
        <v>8</v>
      </c>
      <c r="B20" s="44">
        <v>43315</v>
      </c>
      <c r="C20" s="71">
        <v>1</v>
      </c>
      <c r="D20" s="68"/>
      <c r="E20" s="68"/>
      <c r="F20" s="68"/>
      <c r="G20" s="68"/>
      <c r="H20" s="68"/>
      <c r="I20" s="71"/>
      <c r="J20" s="76"/>
      <c r="K20" s="25">
        <f t="shared" si="0"/>
        <v>40</v>
      </c>
      <c r="L20" s="25">
        <f t="shared" si="1"/>
        <v>100</v>
      </c>
      <c r="N20" s="18"/>
      <c r="P20" s="18"/>
    </row>
    <row r="21" spans="1:16" ht="17.100000000000001" customHeight="1" x14ac:dyDescent="0.25">
      <c r="A21" s="11">
        <v>9</v>
      </c>
      <c r="B21" s="44">
        <v>43355</v>
      </c>
      <c r="C21" s="71">
        <v>3</v>
      </c>
      <c r="D21" s="68"/>
      <c r="E21" s="68"/>
      <c r="F21" s="68"/>
      <c r="G21" s="68"/>
      <c r="H21" s="68"/>
      <c r="I21" s="71"/>
      <c r="J21" s="76"/>
      <c r="K21" s="25">
        <f t="shared" si="0"/>
        <v>40</v>
      </c>
      <c r="L21" s="25">
        <f t="shared" si="1"/>
        <v>100</v>
      </c>
      <c r="N21" s="18"/>
      <c r="P21" s="18"/>
    </row>
    <row r="22" spans="1:16" ht="17.100000000000001" customHeight="1" x14ac:dyDescent="0.25">
      <c r="A22" s="11">
        <v>10</v>
      </c>
      <c r="B22" s="44">
        <v>43383</v>
      </c>
      <c r="C22" s="71">
        <v>8</v>
      </c>
      <c r="D22" s="68"/>
      <c r="E22" s="68"/>
      <c r="F22" s="68"/>
      <c r="G22" s="68"/>
      <c r="H22" s="68"/>
      <c r="I22" s="71"/>
      <c r="J22" s="76"/>
      <c r="K22" s="25">
        <f t="shared" si="0"/>
        <v>40</v>
      </c>
      <c r="L22" s="25">
        <f t="shared" si="1"/>
        <v>100</v>
      </c>
      <c r="N22" s="18"/>
      <c r="P22" s="18"/>
    </row>
    <row r="23" spans="1:16" ht="17.100000000000001" customHeight="1" x14ac:dyDescent="0.25">
      <c r="A23" s="11">
        <v>11</v>
      </c>
      <c r="B23" s="44">
        <v>43412</v>
      </c>
      <c r="C23" s="71">
        <v>6</v>
      </c>
      <c r="D23" s="68"/>
      <c r="E23" s="68"/>
      <c r="F23" s="68"/>
      <c r="G23" s="68"/>
      <c r="H23" s="68"/>
      <c r="I23" s="71"/>
      <c r="J23" s="76"/>
      <c r="K23" s="25">
        <f t="shared" si="0"/>
        <v>40</v>
      </c>
      <c r="L23" s="25">
        <f t="shared" si="1"/>
        <v>100</v>
      </c>
      <c r="N23" s="18"/>
      <c r="P23" s="18"/>
    </row>
    <row r="24" spans="1:16" s="82" customFormat="1" ht="17.100000000000001" customHeight="1" x14ac:dyDescent="0.25">
      <c r="A24" s="77">
        <v>12</v>
      </c>
      <c r="B24" s="78">
        <v>43438</v>
      </c>
      <c r="C24" s="84">
        <v>5</v>
      </c>
      <c r="D24" s="85"/>
      <c r="E24" s="85"/>
      <c r="F24" s="85"/>
      <c r="G24" s="85"/>
      <c r="H24" s="85"/>
      <c r="I24" s="84"/>
      <c r="J24" s="86">
        <v>120</v>
      </c>
      <c r="K24" s="87">
        <f t="shared" si="0"/>
        <v>40</v>
      </c>
      <c r="L24" s="87">
        <f t="shared" si="1"/>
        <v>100</v>
      </c>
      <c r="N24" s="83"/>
      <c r="P24" s="83"/>
    </row>
    <row r="25" spans="1:16" ht="17.100000000000001" customHeight="1" x14ac:dyDescent="0.25">
      <c r="A25" s="11">
        <v>1</v>
      </c>
      <c r="B25" s="88">
        <v>43467</v>
      </c>
      <c r="C25" s="71">
        <v>2</v>
      </c>
      <c r="D25" s="68"/>
      <c r="E25" s="68"/>
      <c r="F25" s="68"/>
      <c r="G25" s="68"/>
      <c r="H25" s="68"/>
      <c r="I25" s="71"/>
      <c r="J25" s="76"/>
      <c r="K25" s="25">
        <f t="shared" si="0"/>
        <v>40</v>
      </c>
      <c r="L25" s="25">
        <f t="shared" si="1"/>
        <v>100</v>
      </c>
      <c r="N25" s="18"/>
      <c r="P25" s="18"/>
    </row>
    <row r="26" spans="1:16" ht="17.100000000000001" customHeight="1" x14ac:dyDescent="0.25">
      <c r="A26" s="11">
        <v>2</v>
      </c>
      <c r="B26" s="88">
        <v>43509</v>
      </c>
      <c r="C26" s="71">
        <v>3</v>
      </c>
      <c r="D26" s="68"/>
      <c r="E26" s="68"/>
      <c r="F26" s="68"/>
      <c r="G26" s="68"/>
      <c r="H26" s="68"/>
      <c r="I26" s="71"/>
      <c r="J26" s="76"/>
      <c r="K26" s="25">
        <f t="shared" si="0"/>
        <v>40</v>
      </c>
      <c r="L26" s="25">
        <f t="shared" si="1"/>
        <v>100</v>
      </c>
      <c r="N26" s="18"/>
      <c r="P26" s="18"/>
    </row>
    <row r="27" spans="1:16" ht="17.100000000000001" customHeight="1" x14ac:dyDescent="0.25">
      <c r="A27" s="11">
        <v>3</v>
      </c>
      <c r="B27" s="88">
        <v>43537</v>
      </c>
      <c r="C27" s="71">
        <v>5</v>
      </c>
      <c r="D27" s="68"/>
      <c r="E27" s="68"/>
      <c r="F27" s="68"/>
      <c r="G27" s="68"/>
      <c r="H27" s="68"/>
      <c r="I27" s="71"/>
      <c r="J27" s="76"/>
      <c r="K27" s="25">
        <f t="shared" si="0"/>
        <v>40</v>
      </c>
      <c r="L27" s="25">
        <f t="shared" si="1"/>
        <v>100</v>
      </c>
      <c r="N27" s="18"/>
      <c r="P27" s="18"/>
    </row>
    <row r="28" spans="1:16" ht="17.100000000000001" customHeight="1" x14ac:dyDescent="0.25">
      <c r="A28" s="11">
        <v>4</v>
      </c>
      <c r="B28" s="88">
        <v>43565</v>
      </c>
      <c r="C28" s="71">
        <v>1</v>
      </c>
      <c r="D28" s="68"/>
      <c r="E28" s="68"/>
      <c r="F28" s="68"/>
      <c r="G28" s="68"/>
      <c r="H28" s="68"/>
      <c r="I28" s="71"/>
      <c r="J28" s="76"/>
      <c r="K28" s="25">
        <f t="shared" si="0"/>
        <v>40</v>
      </c>
      <c r="L28" s="25">
        <f t="shared" si="1"/>
        <v>100</v>
      </c>
      <c r="N28" s="18"/>
      <c r="P28" s="18"/>
    </row>
    <row r="29" spans="1:16" ht="17.100000000000001" customHeight="1" x14ac:dyDescent="0.25">
      <c r="A29" s="11">
        <v>5</v>
      </c>
      <c r="B29" s="88">
        <v>43594</v>
      </c>
      <c r="C29" s="71">
        <v>6</v>
      </c>
      <c r="D29" s="68"/>
      <c r="E29" s="68"/>
      <c r="F29" s="68"/>
      <c r="G29" s="68"/>
      <c r="H29" s="68"/>
      <c r="I29" s="71"/>
      <c r="J29" s="76"/>
      <c r="K29" s="25">
        <f t="shared" si="0"/>
        <v>40</v>
      </c>
      <c r="L29" s="25">
        <f t="shared" si="1"/>
        <v>100</v>
      </c>
      <c r="N29" s="18"/>
      <c r="P29" s="18"/>
    </row>
    <row r="30" spans="1:16" ht="17.100000000000001" customHeight="1" x14ac:dyDescent="0.25">
      <c r="A30" s="11">
        <v>6</v>
      </c>
      <c r="B30" s="88">
        <v>43622</v>
      </c>
      <c r="C30" s="71">
        <v>5</v>
      </c>
      <c r="D30" s="68">
        <v>2</v>
      </c>
      <c r="E30" s="68">
        <v>2</v>
      </c>
      <c r="F30" s="68">
        <v>2</v>
      </c>
      <c r="G30" s="68">
        <v>1</v>
      </c>
      <c r="H30" s="68">
        <v>2</v>
      </c>
      <c r="I30" s="71">
        <v>200</v>
      </c>
      <c r="J30" s="26"/>
      <c r="K30" s="25">
        <f t="shared" si="0"/>
        <v>40</v>
      </c>
      <c r="L30" s="25">
        <f t="shared" si="1"/>
        <v>100</v>
      </c>
      <c r="N30" s="18"/>
      <c r="P30" s="18"/>
    </row>
    <row r="31" spans="1:16" ht="17.100000000000001" customHeight="1" x14ac:dyDescent="0.25">
      <c r="A31" s="11">
        <v>7</v>
      </c>
      <c r="B31" s="88">
        <v>43650</v>
      </c>
      <c r="C31" s="71">
        <v>1</v>
      </c>
      <c r="D31" s="68">
        <v>1</v>
      </c>
      <c r="E31" s="68">
        <v>1</v>
      </c>
      <c r="F31" s="68">
        <v>4</v>
      </c>
      <c r="G31" s="68">
        <v>2</v>
      </c>
      <c r="H31" s="68">
        <v>1</v>
      </c>
      <c r="I31" s="71">
        <v>200</v>
      </c>
      <c r="J31" s="26"/>
      <c r="K31" s="25">
        <f t="shared" si="0"/>
        <v>40</v>
      </c>
      <c r="L31" s="25">
        <f t="shared" si="1"/>
        <v>100</v>
      </c>
      <c r="N31" s="18"/>
      <c r="P31" s="18"/>
    </row>
    <row r="32" spans="1:16" ht="17.100000000000001" customHeight="1" x14ac:dyDescent="0.25">
      <c r="A32" s="11">
        <v>8</v>
      </c>
      <c r="B32" s="88">
        <v>43678</v>
      </c>
      <c r="C32" s="71">
        <v>4</v>
      </c>
      <c r="D32" s="68"/>
      <c r="E32" s="68"/>
      <c r="F32" s="68"/>
      <c r="G32" s="68"/>
      <c r="H32" s="68"/>
      <c r="I32" s="68"/>
      <c r="J32" s="26"/>
      <c r="K32" s="25">
        <f t="shared" ref="K32:K36" si="2">$C$9</f>
        <v>40</v>
      </c>
      <c r="L32" s="25">
        <f t="shared" ref="L32:L36" si="3">$I$9</f>
        <v>100</v>
      </c>
      <c r="N32" s="18"/>
      <c r="P32" s="18"/>
    </row>
    <row r="33" spans="1:17" ht="17.100000000000001" customHeight="1" x14ac:dyDescent="0.25">
      <c r="A33" s="11">
        <v>9</v>
      </c>
      <c r="B33" s="89">
        <v>43720</v>
      </c>
      <c r="C33" s="90">
        <v>3</v>
      </c>
      <c r="D33" s="68"/>
      <c r="E33" s="68"/>
      <c r="F33" s="68"/>
      <c r="G33" s="68"/>
      <c r="H33" s="68"/>
      <c r="I33" s="68"/>
      <c r="J33" s="26"/>
      <c r="K33" s="25">
        <f t="shared" si="2"/>
        <v>40</v>
      </c>
      <c r="L33" s="25">
        <f t="shared" si="3"/>
        <v>100</v>
      </c>
      <c r="N33" s="18"/>
      <c r="P33" s="18"/>
    </row>
    <row r="34" spans="1:17" ht="17.100000000000001" customHeight="1" x14ac:dyDescent="0.25">
      <c r="A34" s="11">
        <v>10</v>
      </c>
      <c r="B34" s="89">
        <v>43748</v>
      </c>
      <c r="C34" s="90">
        <v>15</v>
      </c>
      <c r="D34" s="68"/>
      <c r="E34" s="68"/>
      <c r="F34" s="68"/>
      <c r="G34" s="68"/>
      <c r="H34" s="68"/>
      <c r="I34" s="68"/>
      <c r="J34" s="26"/>
      <c r="K34" s="25">
        <f t="shared" si="2"/>
        <v>40</v>
      </c>
      <c r="L34" s="25">
        <f t="shared" si="3"/>
        <v>100</v>
      </c>
      <c r="N34" s="18"/>
      <c r="P34" s="18"/>
    </row>
    <row r="35" spans="1:17" ht="17.100000000000001" customHeight="1" x14ac:dyDescent="0.25">
      <c r="A35" s="11">
        <v>11</v>
      </c>
      <c r="B35" s="89">
        <v>43776</v>
      </c>
      <c r="C35" s="90">
        <v>3</v>
      </c>
      <c r="D35" s="68"/>
      <c r="E35" s="68"/>
      <c r="F35" s="68"/>
      <c r="G35" s="68"/>
      <c r="H35" s="68"/>
      <c r="I35" s="68"/>
      <c r="J35" s="26"/>
      <c r="K35" s="25">
        <f t="shared" si="2"/>
        <v>40</v>
      </c>
      <c r="L35" s="25">
        <f t="shared" si="3"/>
        <v>100</v>
      </c>
      <c r="N35" s="18"/>
      <c r="P35" s="18"/>
    </row>
    <row r="36" spans="1:17" ht="17.100000000000001" customHeight="1" x14ac:dyDescent="0.25">
      <c r="A36" s="11">
        <v>12</v>
      </c>
      <c r="B36" s="89">
        <v>43803</v>
      </c>
      <c r="C36" s="90">
        <v>2</v>
      </c>
      <c r="D36" s="68"/>
      <c r="E36" s="68"/>
      <c r="F36" s="68"/>
      <c r="G36" s="68"/>
      <c r="H36" s="68"/>
      <c r="I36" s="68"/>
      <c r="J36" s="26"/>
      <c r="K36" s="25">
        <f t="shared" si="2"/>
        <v>40</v>
      </c>
      <c r="L36" s="25">
        <f t="shared" si="3"/>
        <v>100</v>
      </c>
      <c r="N36" s="18"/>
      <c r="P36" s="18"/>
    </row>
    <row r="37" spans="1:17" ht="17.100000000000001" customHeight="1" x14ac:dyDescent="0.25">
      <c r="A37" s="11" t="s">
        <v>11</v>
      </c>
      <c r="B37" s="34"/>
      <c r="C37" s="71" t="e">
        <f>IF(N37=0, "&lt; 1", N37)</f>
        <v>#DIV/0!</v>
      </c>
      <c r="D37" s="68"/>
      <c r="E37" s="68"/>
      <c r="F37" s="68"/>
      <c r="G37" s="68"/>
      <c r="H37" s="68"/>
      <c r="I37" s="68"/>
      <c r="J37" s="26"/>
      <c r="K37" s="25"/>
      <c r="L37" s="25"/>
      <c r="N37" s="11" t="e">
        <f>ROUNDUP(AVERAGE(N13:N36), 0)</f>
        <v>#DIV/0!</v>
      </c>
      <c r="O37" s="18"/>
      <c r="P37" s="11" t="e">
        <f>ROUNDUP(AVERAGE(P13:P36), 0)</f>
        <v>#DIV/0!</v>
      </c>
      <c r="Q37" s="11" t="e">
        <f>ROUNDUP(AVERAGE(Q13:Q36), 0)</f>
        <v>#DIV/0!</v>
      </c>
    </row>
    <row r="38" spans="1:17" ht="17.100000000000001" customHeight="1" x14ac:dyDescent="0.25">
      <c r="A38" s="11" t="s">
        <v>12</v>
      </c>
      <c r="B38" s="35"/>
      <c r="C38" s="71">
        <f>MIN(C13:C36)</f>
        <v>0</v>
      </c>
      <c r="D38" s="68"/>
      <c r="E38" s="68"/>
      <c r="F38" s="68"/>
      <c r="G38" s="68"/>
      <c r="H38" s="68"/>
      <c r="I38" s="68"/>
      <c r="J38" s="26"/>
      <c r="K38" s="25"/>
      <c r="L38" s="25"/>
      <c r="N38" s="11">
        <f>MIN(N13:N36)</f>
        <v>0</v>
      </c>
      <c r="O38" s="18"/>
      <c r="P38" s="11">
        <f>MIN(P13:P36)</f>
        <v>0</v>
      </c>
      <c r="Q38" s="11">
        <f>MIN(Q13:Q36)</f>
        <v>0</v>
      </c>
    </row>
    <row r="39" spans="1:17" ht="17.100000000000001" customHeight="1" x14ac:dyDescent="0.25">
      <c r="A39" s="11" t="s">
        <v>13</v>
      </c>
      <c r="B39" s="35"/>
      <c r="C39" s="71">
        <f>MAX(C25:C36)</f>
        <v>15</v>
      </c>
      <c r="D39" s="68"/>
      <c r="E39" s="68"/>
      <c r="F39" s="68"/>
      <c r="G39" s="68"/>
      <c r="H39" s="68"/>
      <c r="I39" s="68"/>
      <c r="J39" s="26"/>
      <c r="K39" s="25"/>
      <c r="L39" s="25"/>
      <c r="N39" s="11">
        <f>MAX(N13:N36)</f>
        <v>0</v>
      </c>
      <c r="O39" s="18"/>
      <c r="P39" s="11">
        <f>MAX(P13:P36)</f>
        <v>0</v>
      </c>
      <c r="Q39" s="11">
        <f>MAX(Q13:Q36)</f>
        <v>0</v>
      </c>
    </row>
    <row r="40" spans="1:17" ht="17.100000000000001" customHeight="1" x14ac:dyDescent="0.25">
      <c r="A40" s="11" t="s">
        <v>14</v>
      </c>
      <c r="B40" s="35"/>
      <c r="C40" s="71" t="e">
        <f>N40</f>
        <v>#DIV/0!</v>
      </c>
      <c r="D40" s="68"/>
      <c r="E40" s="68"/>
      <c r="F40" s="68"/>
      <c r="G40" s="68"/>
      <c r="H40" s="68"/>
      <c r="I40" s="68"/>
      <c r="J40" s="26"/>
      <c r="K40" s="25"/>
      <c r="L40" s="25"/>
      <c r="N40" s="12" t="e">
        <f>STDEV(N13:N36)</f>
        <v>#DIV/0!</v>
      </c>
      <c r="O40" s="18"/>
      <c r="P40" s="12" t="e">
        <f>STDEV(P13:P36)</f>
        <v>#DIV/0!</v>
      </c>
      <c r="Q40" s="12" t="e">
        <f>STDEV(Q13:Q36)</f>
        <v>#DIV/0!</v>
      </c>
    </row>
    <row r="41" spans="1:17" ht="17.100000000000001" customHeight="1" x14ac:dyDescent="0.25">
      <c r="A41" s="11" t="s">
        <v>15</v>
      </c>
      <c r="B41" s="35"/>
      <c r="C41" s="71" t="e">
        <f>N41</f>
        <v>#DIV/0!</v>
      </c>
      <c r="D41" s="68"/>
      <c r="E41" s="68"/>
      <c r="F41" s="68"/>
      <c r="G41" s="68"/>
      <c r="H41" s="68"/>
      <c r="I41" s="68"/>
      <c r="J41" s="26"/>
      <c r="K41" s="25"/>
      <c r="L41" s="25"/>
      <c r="N41" s="12" t="e">
        <f>IF(N37=0, "NA", N40*100/N37)</f>
        <v>#DIV/0!</v>
      </c>
      <c r="O41" s="18"/>
      <c r="P41" s="12" t="e">
        <f>IF(P37=0, "NA", P40*100/P37)</f>
        <v>#DIV/0!</v>
      </c>
      <c r="Q41" s="12" t="e">
        <f>IF(Q37=0, "NA", Q40*100/Q37)</f>
        <v>#DIV/0!</v>
      </c>
    </row>
    <row r="42" spans="1:17" ht="17.100000000000001" customHeight="1" x14ac:dyDescent="0.25">
      <c r="A42" s="101" t="s">
        <v>66</v>
      </c>
      <c r="B42" s="101"/>
      <c r="C42" s="101"/>
      <c r="D42" s="68"/>
      <c r="E42" s="68"/>
      <c r="F42" s="68"/>
      <c r="G42" s="68"/>
      <c r="H42" s="68"/>
      <c r="I42" s="68"/>
      <c r="J42" s="26"/>
      <c r="K42" s="25"/>
      <c r="L42" s="25"/>
      <c r="N42" s="18"/>
      <c r="O42" s="18"/>
    </row>
    <row r="43" spans="1:17" ht="17.100000000000001" customHeight="1" x14ac:dyDescent="0.25">
      <c r="A43" s="91" t="s">
        <v>65</v>
      </c>
      <c r="B43" s="91"/>
      <c r="C43" s="91"/>
      <c r="D43" s="68"/>
      <c r="E43" s="68"/>
      <c r="F43" s="68"/>
      <c r="G43" s="68"/>
      <c r="H43" s="68"/>
      <c r="I43" s="68"/>
      <c r="J43" s="26"/>
      <c r="K43" s="25"/>
      <c r="L43" s="25"/>
      <c r="N43" s="18"/>
      <c r="O43" s="18"/>
    </row>
    <row r="44" spans="1:17" ht="17.100000000000001" customHeight="1" x14ac:dyDescent="0.25">
      <c r="A44" s="11" t="s">
        <v>11</v>
      </c>
      <c r="B44" s="35"/>
      <c r="C44" s="71" t="e">
        <f>IF(P37=0, "&lt; 1", P37)</f>
        <v>#DIV/0!</v>
      </c>
      <c r="D44" s="68"/>
      <c r="E44" s="68"/>
      <c r="F44" s="68"/>
      <c r="G44" s="68"/>
      <c r="H44" s="68"/>
      <c r="I44" s="68"/>
      <c r="J44" s="26"/>
      <c r="K44" s="25"/>
      <c r="L44" s="25"/>
      <c r="N44" s="18"/>
      <c r="O44" s="18"/>
    </row>
    <row r="45" spans="1:17" ht="17.100000000000001" customHeight="1" x14ac:dyDescent="0.25">
      <c r="A45" s="11" t="s">
        <v>12</v>
      </c>
      <c r="B45" s="35"/>
      <c r="C45" s="71" t="str">
        <f>IF(P38=0, "&lt; 1", P38)</f>
        <v>&lt; 1</v>
      </c>
      <c r="D45" s="68"/>
      <c r="E45" s="68"/>
      <c r="F45" s="68"/>
      <c r="G45" s="68"/>
      <c r="H45" s="68"/>
      <c r="I45" s="68"/>
      <c r="J45" s="26"/>
      <c r="K45" s="25"/>
      <c r="L45" s="25"/>
      <c r="N45" s="18"/>
    </row>
    <row r="46" spans="1:17" ht="17.100000000000001" customHeight="1" x14ac:dyDescent="0.25">
      <c r="A46" s="11" t="s">
        <v>13</v>
      </c>
      <c r="B46" s="35"/>
      <c r="C46" s="71">
        <f>MAX(C13:C24)</f>
        <v>13</v>
      </c>
      <c r="D46" s="68"/>
      <c r="E46" s="68"/>
      <c r="F46" s="68"/>
      <c r="G46" s="68"/>
      <c r="H46" s="68"/>
      <c r="I46" s="68"/>
      <c r="J46" s="26"/>
      <c r="K46" s="25"/>
      <c r="L46" s="25"/>
      <c r="N46" s="18"/>
    </row>
    <row r="47" spans="1:17" ht="17.100000000000001" customHeight="1" x14ac:dyDescent="0.25">
      <c r="A47" s="11" t="s">
        <v>14</v>
      </c>
      <c r="B47" s="35"/>
      <c r="C47" s="71" t="e">
        <f>P40</f>
        <v>#DIV/0!</v>
      </c>
      <c r="D47" s="68"/>
      <c r="E47" s="68"/>
      <c r="F47" s="68"/>
      <c r="G47" s="68"/>
      <c r="H47" s="68"/>
      <c r="I47" s="68"/>
      <c r="J47" s="26"/>
      <c r="K47" s="25"/>
      <c r="L47" s="25"/>
      <c r="N47" t="s">
        <v>32</v>
      </c>
      <c r="O47"/>
      <c r="P47"/>
    </row>
    <row r="48" spans="1:17" ht="17.100000000000001" customHeight="1" thickBot="1" x14ac:dyDescent="0.3">
      <c r="A48" s="11" t="s">
        <v>15</v>
      </c>
      <c r="B48" s="35"/>
      <c r="C48" s="71" t="e">
        <f>P41</f>
        <v>#DIV/0!</v>
      </c>
      <c r="D48" s="68"/>
      <c r="E48" s="68"/>
      <c r="F48" s="68"/>
      <c r="G48" s="68"/>
      <c r="H48" s="68"/>
      <c r="I48" s="68"/>
      <c r="J48" s="26"/>
      <c r="K48" s="25"/>
      <c r="L48" s="25"/>
      <c r="N48"/>
      <c r="O48"/>
      <c r="P48"/>
    </row>
    <row r="49" spans="1:16" ht="15.9" customHeight="1" x14ac:dyDescent="0.25">
      <c r="N49" s="40"/>
      <c r="O49" s="40" t="s">
        <v>33</v>
      </c>
      <c r="P49" s="40" t="s">
        <v>34</v>
      </c>
    </row>
    <row r="50" spans="1:16" ht="15.9" customHeight="1" x14ac:dyDescent="0.25">
      <c r="A50" s="14"/>
      <c r="N50" s="38" t="s">
        <v>35</v>
      </c>
      <c r="O50" s="38">
        <v>2</v>
      </c>
      <c r="P50" s="38">
        <v>1.5714285714285714</v>
      </c>
    </row>
    <row r="51" spans="1:16" ht="15.9" customHeight="1" x14ac:dyDescent="0.25">
      <c r="N51" s="38" t="s">
        <v>36</v>
      </c>
      <c r="O51" s="38">
        <v>1</v>
      </c>
      <c r="P51" s="38">
        <v>2.285714285714286</v>
      </c>
    </row>
    <row r="52" spans="1:16" ht="15.9" customHeight="1" x14ac:dyDescent="0.25">
      <c r="N52" s="38" t="s">
        <v>37</v>
      </c>
      <c r="O52" s="38">
        <v>3</v>
      </c>
      <c r="P52" s="38">
        <v>7</v>
      </c>
    </row>
    <row r="53" spans="1:16" ht="15.9" customHeight="1" x14ac:dyDescent="0.25">
      <c r="N53" s="38" t="s">
        <v>38</v>
      </c>
      <c r="O53" s="38">
        <v>0</v>
      </c>
      <c r="P53" s="38"/>
    </row>
    <row r="54" spans="1:16" ht="15.9" customHeight="1" x14ac:dyDescent="0.25">
      <c r="N54" s="38" t="s">
        <v>39</v>
      </c>
      <c r="O54" s="38">
        <v>6</v>
      </c>
      <c r="P54" s="38"/>
    </row>
    <row r="55" spans="1:16" ht="15.9" customHeight="1" x14ac:dyDescent="0.25">
      <c r="N55" s="38" t="s">
        <v>40</v>
      </c>
      <c r="O55" s="38">
        <v>0.52758934358449427</v>
      </c>
      <c r="P55" s="38"/>
    </row>
    <row r="56" spans="1:16" ht="15.9" customHeight="1" x14ac:dyDescent="0.25">
      <c r="N56" s="38" t="s">
        <v>41</v>
      </c>
      <c r="O56" s="38">
        <v>0.30835804453545818</v>
      </c>
      <c r="P56" s="38"/>
    </row>
    <row r="57" spans="1:16" ht="15.9" customHeight="1" x14ac:dyDescent="0.25">
      <c r="N57" s="38" t="s">
        <v>42</v>
      </c>
      <c r="O57" s="38">
        <v>1.9431802805153031</v>
      </c>
      <c r="P57" s="38"/>
    </row>
    <row r="58" spans="1:16" ht="15.9" customHeight="1" x14ac:dyDescent="0.25">
      <c r="N58" s="38" t="s">
        <v>43</v>
      </c>
      <c r="O58" s="38">
        <v>0.61671608907091635</v>
      </c>
      <c r="P58" s="38"/>
    </row>
    <row r="59" spans="1:16" ht="15.9" customHeight="1" thickBot="1" x14ac:dyDescent="0.3">
      <c r="N59" s="39" t="s">
        <v>44</v>
      </c>
      <c r="O59" s="39">
        <v>2.4469118511449697</v>
      </c>
      <c r="P59" s="39"/>
    </row>
    <row r="60" spans="1:16" ht="15.9" customHeight="1" x14ac:dyDescent="0.25"/>
    <row r="61" spans="1:16" ht="15.9" customHeight="1" x14ac:dyDescent="0.25">
      <c r="A61" s="13"/>
      <c r="B61" s="13"/>
      <c r="C61" s="25"/>
      <c r="D61" s="25"/>
      <c r="E61" s="25"/>
      <c r="F61" s="25"/>
      <c r="G61" s="25"/>
      <c r="H61" s="25"/>
      <c r="I61" s="25"/>
    </row>
    <row r="62" spans="1:16" ht="15.9" customHeight="1" x14ac:dyDescent="0.25">
      <c r="A62" s="13"/>
      <c r="B62" s="13"/>
      <c r="C62" s="25"/>
      <c r="D62" s="25"/>
      <c r="E62" s="25"/>
      <c r="F62" s="25"/>
      <c r="G62" s="25"/>
      <c r="H62" s="25"/>
      <c r="I62" s="25"/>
    </row>
    <row r="63" spans="1:16" ht="15.9" customHeight="1" x14ac:dyDescent="0.25">
      <c r="B63" s="13"/>
      <c r="C63" s="25"/>
      <c r="D63" s="25"/>
      <c r="E63" s="25"/>
      <c r="F63" s="25"/>
      <c r="G63" s="25"/>
      <c r="H63" s="25"/>
      <c r="I63" s="25"/>
    </row>
    <row r="64" spans="1:16" ht="15.9" customHeight="1" x14ac:dyDescent="0.25">
      <c r="B64" s="50"/>
      <c r="C64" s="25"/>
      <c r="D64" s="25"/>
      <c r="E64" s="25"/>
      <c r="F64" s="25"/>
      <c r="G64" s="25"/>
      <c r="H64" s="25"/>
      <c r="I64" s="25"/>
      <c r="K64" s="50"/>
      <c r="L64" s="50"/>
    </row>
    <row r="65" spans="1:12" ht="15.9" customHeight="1" x14ac:dyDescent="0.25">
      <c r="B65" s="50"/>
      <c r="C65" s="25"/>
      <c r="D65" s="25"/>
      <c r="E65" s="25"/>
      <c r="F65" s="25"/>
      <c r="G65" s="25"/>
      <c r="H65" s="25"/>
      <c r="I65" s="25"/>
      <c r="K65" s="50"/>
      <c r="L65" s="50"/>
    </row>
    <row r="66" spans="1:12" ht="16.5" customHeight="1" x14ac:dyDescent="0.25">
      <c r="A66" s="96" t="s">
        <v>60</v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1:12" ht="15" customHeight="1" x14ac:dyDescent="0.25">
      <c r="A67" s="97" t="s">
        <v>61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1:12" ht="15.9" customHeight="1" x14ac:dyDescent="0.25">
      <c r="A68" s="13"/>
      <c r="B68" s="13"/>
      <c r="C68" s="25"/>
      <c r="D68" s="25"/>
      <c r="E68" s="25"/>
      <c r="F68" s="25"/>
      <c r="G68" s="25"/>
      <c r="H68" s="25"/>
      <c r="I68" s="25"/>
    </row>
    <row r="69" spans="1:12" s="27" customFormat="1" ht="15.9" customHeight="1" x14ac:dyDescent="0.25">
      <c r="A69" s="93" t="s">
        <v>18</v>
      </c>
      <c r="B69" s="93"/>
      <c r="C69" s="93"/>
      <c r="D69" s="73"/>
      <c r="E69" s="73"/>
      <c r="F69" s="73"/>
      <c r="G69" s="73"/>
      <c r="H69" s="73"/>
      <c r="I69" s="26"/>
      <c r="J69" s="26"/>
      <c r="K69" s="19"/>
      <c r="L69" s="19"/>
    </row>
    <row r="70" spans="1:12" s="41" customFormat="1" ht="26.25" customHeight="1" x14ac:dyDescent="0.25">
      <c r="A70" s="94" t="s">
        <v>50</v>
      </c>
      <c r="B70" s="94"/>
      <c r="C70" s="94"/>
      <c r="D70" s="94"/>
      <c r="E70" s="94"/>
      <c r="F70" s="94"/>
      <c r="G70" s="94"/>
      <c r="H70" s="94"/>
      <c r="I70" s="94"/>
      <c r="J70" s="74"/>
      <c r="K70" s="42"/>
      <c r="L70" s="42"/>
    </row>
    <row r="71" spans="1:12" s="41" customFormat="1" ht="40.5" customHeight="1" x14ac:dyDescent="0.25">
      <c r="A71" s="95" t="s">
        <v>47</v>
      </c>
      <c r="B71" s="95"/>
      <c r="C71" s="95"/>
      <c r="D71" s="95"/>
      <c r="E71" s="95"/>
      <c r="F71" s="95"/>
      <c r="G71" s="95"/>
      <c r="H71" s="95"/>
      <c r="I71" s="95"/>
      <c r="J71" s="74"/>
      <c r="K71" s="42"/>
      <c r="L71" s="42"/>
    </row>
    <row r="72" spans="1:12" s="27" customFormat="1" ht="15.9" customHeight="1" x14ac:dyDescent="0.25">
      <c r="C72" s="73"/>
      <c r="D72" s="73"/>
      <c r="E72" s="73"/>
      <c r="F72" s="73"/>
      <c r="G72" s="73"/>
      <c r="H72" s="73"/>
      <c r="I72" s="26"/>
      <c r="J72" s="26"/>
      <c r="K72" s="19"/>
      <c r="L72" s="19"/>
    </row>
    <row r="73" spans="1:12" s="27" customFormat="1" ht="25.5" customHeight="1" x14ac:dyDescent="0.25">
      <c r="B73" s="92" t="s">
        <v>2</v>
      </c>
      <c r="C73" s="92"/>
      <c r="D73" s="106" t="s">
        <v>3</v>
      </c>
      <c r="E73" s="106"/>
      <c r="F73" s="106"/>
      <c r="G73" s="106"/>
      <c r="H73" s="106"/>
      <c r="I73" s="106"/>
      <c r="J73" s="26"/>
      <c r="K73" s="19"/>
      <c r="L73" s="19"/>
    </row>
    <row r="74" spans="1:12" s="27" customFormat="1" ht="38.1" customHeight="1" x14ac:dyDescent="0.25">
      <c r="B74" s="92"/>
      <c r="C74" s="92"/>
      <c r="D74" s="106"/>
      <c r="E74" s="106"/>
      <c r="F74" s="106"/>
      <c r="G74" s="106"/>
      <c r="H74" s="106"/>
      <c r="I74" s="106"/>
      <c r="J74" s="26"/>
      <c r="K74" s="19"/>
      <c r="L74" s="19"/>
    </row>
    <row r="75" spans="1:12" x14ac:dyDescent="0.25">
      <c r="B75" s="29"/>
      <c r="C75" s="75"/>
      <c r="D75" s="75"/>
      <c r="E75" s="75"/>
      <c r="F75" s="75"/>
      <c r="G75" s="75"/>
      <c r="H75" s="75"/>
      <c r="I75" s="75"/>
    </row>
    <row r="76" spans="1:12" x14ac:dyDescent="0.25">
      <c r="B76" s="29"/>
      <c r="C76" s="75"/>
      <c r="D76" s="75"/>
      <c r="E76" s="75"/>
      <c r="F76" s="75"/>
      <c r="G76" s="75"/>
      <c r="H76" s="75"/>
      <c r="I76" s="75"/>
    </row>
  </sheetData>
  <sheetProtection formatCells="0" formatRows="0" insertRows="0" insertHyperlinks="0" deleteRows="0" sort="0" autoFilter="0" pivotTables="0"/>
  <mergeCells count="20">
    <mergeCell ref="B74:C74"/>
    <mergeCell ref="D74:I74"/>
    <mergeCell ref="A69:C69"/>
    <mergeCell ref="A70:I70"/>
    <mergeCell ref="A71:I71"/>
    <mergeCell ref="B73:C73"/>
    <mergeCell ref="D73:I73"/>
    <mergeCell ref="A67:L67"/>
    <mergeCell ref="A1:I1"/>
    <mergeCell ref="A2:I2"/>
    <mergeCell ref="A4:B4"/>
    <mergeCell ref="C4:I4"/>
    <mergeCell ref="A5:B5"/>
    <mergeCell ref="A6:B6"/>
    <mergeCell ref="A7:B7"/>
    <mergeCell ref="A8:B8"/>
    <mergeCell ref="A9:B9"/>
    <mergeCell ref="A42:C42"/>
    <mergeCell ref="A43:C43"/>
    <mergeCell ref="A66:L66"/>
  </mergeCells>
  <conditionalFormatting sqref="B33:B36">
    <cfRule type="expression" dxfId="15" priority="8">
      <formula>XFD33</formula>
    </cfRule>
  </conditionalFormatting>
  <conditionalFormatting sqref="C33:C36">
    <cfRule type="expression" dxfId="14" priority="5">
      <formula>AND(C33&gt;$C$6,C33&lt;=$C$7)</formula>
    </cfRule>
    <cfRule type="expression" dxfId="13" priority="6">
      <formula>AND(C33&gt;$C$7,C33&lt;=$C$5)</formula>
    </cfRule>
    <cfRule type="expression" dxfId="12" priority="7">
      <formula>C33&gt;$C$5</formula>
    </cfRule>
  </conditionalFormatting>
  <conditionalFormatting sqref="C33:C36">
    <cfRule type="expression" dxfId="11" priority="1">
      <formula>C33&lt;=$B$7</formula>
    </cfRule>
    <cfRule type="expression" dxfId="10" priority="2">
      <formula>AND(C33&gt;$B$7,C33&lt;=$B$6)</formula>
    </cfRule>
    <cfRule type="expression" dxfId="9" priority="3">
      <formula>AND(C33&gt;$B$6,C33&lt;=$B$5)</formula>
    </cfRule>
    <cfRule type="expression" dxfId="8" priority="4">
      <formula>C33&gt;$B$5</formula>
    </cfRule>
  </conditionalFormatting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48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view="pageBreakPreview" topLeftCell="A27" zoomScaleNormal="100" zoomScaleSheetLayoutView="100" workbookViewId="0">
      <selection activeCell="C47" sqref="C47"/>
    </sheetView>
  </sheetViews>
  <sheetFormatPr defaultColWidth="9.109375" defaultRowHeight="13.2" x14ac:dyDescent="0.25"/>
  <cols>
    <col min="1" max="1" width="13.5546875" style="15" customWidth="1"/>
    <col min="2" max="2" width="19.33203125" style="10" customWidth="1"/>
    <col min="3" max="3" width="18.5546875" style="10" customWidth="1"/>
    <col min="4" max="4" width="10.5546875" style="10" hidden="1" customWidth="1"/>
    <col min="5" max="11" width="10.33203125" style="10" hidden="1" customWidth="1"/>
    <col min="12" max="13" width="11" style="10" hidden="1" customWidth="1"/>
    <col min="14" max="14" width="16.5546875" style="10" customWidth="1"/>
    <col min="15" max="15" width="6.6640625" style="13" hidden="1" customWidth="1"/>
    <col min="16" max="16" width="15.44140625" style="13" customWidth="1"/>
    <col min="17" max="17" width="18.109375" style="13" customWidth="1"/>
    <col min="18" max="16384" width="9.109375" style="10"/>
  </cols>
  <sheetData>
    <row r="1" spans="1:21" s="3" customFormat="1" ht="33.75" customHeight="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22"/>
      <c r="P1" s="8"/>
      <c r="Q1" s="8"/>
    </row>
    <row r="2" spans="1:21" s="3" customFormat="1" ht="30.75" customHeight="1" x14ac:dyDescent="0.25">
      <c r="A2" s="103" t="s">
        <v>56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23"/>
      <c r="P2" s="8"/>
      <c r="Q2" s="8"/>
    </row>
    <row r="3" spans="1:21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8"/>
      <c r="O3" s="23"/>
      <c r="P3" s="7"/>
      <c r="Q3" s="8"/>
    </row>
    <row r="4" spans="1:21" s="3" customFormat="1" ht="27" customHeight="1" x14ac:dyDescent="0.25">
      <c r="A4" s="100" t="s">
        <v>19</v>
      </c>
      <c r="B4" s="100"/>
      <c r="C4" s="104" t="s">
        <v>24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6"/>
      <c r="P4" s="8"/>
      <c r="Q4" s="8"/>
    </row>
    <row r="5" spans="1:21" s="3" customFormat="1" ht="27" customHeight="1" x14ac:dyDescent="0.25">
      <c r="A5" s="98" t="s">
        <v>4</v>
      </c>
      <c r="B5" s="99"/>
      <c r="C5" s="30" t="s">
        <v>25</v>
      </c>
      <c r="D5" s="31" t="s">
        <v>1</v>
      </c>
      <c r="E5" s="31"/>
      <c r="F5" s="31"/>
      <c r="G5" s="31"/>
      <c r="H5" s="31"/>
      <c r="I5" s="31"/>
      <c r="J5" s="31"/>
      <c r="K5" s="31"/>
      <c r="L5" s="31"/>
      <c r="M5" s="31"/>
      <c r="N5" s="43" t="s">
        <v>64</v>
      </c>
      <c r="O5" s="20"/>
      <c r="P5" s="8"/>
      <c r="Q5" s="8"/>
    </row>
    <row r="6" spans="1:21" s="3" customFormat="1" ht="51" customHeight="1" x14ac:dyDescent="0.25">
      <c r="A6" s="98" t="s">
        <v>5</v>
      </c>
      <c r="B6" s="99"/>
      <c r="C6" s="3" t="s">
        <v>51</v>
      </c>
      <c r="D6" s="31" t="s">
        <v>8</v>
      </c>
      <c r="E6" s="31"/>
      <c r="F6" s="31"/>
      <c r="G6" s="31"/>
      <c r="H6" s="31"/>
      <c r="I6" s="31"/>
      <c r="J6" s="31"/>
      <c r="K6" s="31"/>
      <c r="L6" s="31"/>
      <c r="M6" s="31"/>
      <c r="N6" s="5">
        <v>11072</v>
      </c>
      <c r="O6" s="7"/>
      <c r="P6" s="8"/>
      <c r="Q6" s="8"/>
    </row>
    <row r="7" spans="1:21" s="3" customFormat="1" ht="27" customHeight="1" x14ac:dyDescent="0.25">
      <c r="A7" s="98" t="s">
        <v>6</v>
      </c>
      <c r="B7" s="99"/>
      <c r="C7" s="30" t="s">
        <v>27</v>
      </c>
      <c r="D7" s="31" t="s">
        <v>9</v>
      </c>
      <c r="E7" s="31"/>
      <c r="F7" s="31"/>
      <c r="G7" s="31"/>
      <c r="H7" s="31"/>
      <c r="I7" s="31"/>
      <c r="J7" s="31"/>
      <c r="K7" s="31"/>
      <c r="L7" s="31"/>
      <c r="M7" s="31"/>
      <c r="N7" s="5" t="s">
        <v>28</v>
      </c>
      <c r="O7" s="7"/>
      <c r="P7" s="8"/>
      <c r="Q7" s="8"/>
    </row>
    <row r="8" spans="1:21" s="3" customFormat="1" ht="27" customHeight="1" x14ac:dyDescent="0.25">
      <c r="A8" s="100" t="s">
        <v>7</v>
      </c>
      <c r="B8" s="100"/>
      <c r="C8" s="30" t="s">
        <v>26</v>
      </c>
      <c r="D8" s="31" t="s">
        <v>10</v>
      </c>
      <c r="E8" s="31"/>
      <c r="F8" s="31"/>
      <c r="G8" s="31"/>
      <c r="H8" s="31"/>
      <c r="I8" s="31"/>
      <c r="J8" s="31"/>
      <c r="K8" s="31"/>
      <c r="L8" s="31"/>
      <c r="M8" s="31"/>
      <c r="N8" s="5">
        <v>1</v>
      </c>
      <c r="O8" s="7"/>
      <c r="P8" s="8"/>
      <c r="Q8" s="8"/>
    </row>
    <row r="9" spans="1:21" s="3" customFormat="1" ht="27" customHeight="1" x14ac:dyDescent="0.25">
      <c r="A9" s="98" t="s">
        <v>20</v>
      </c>
      <c r="B9" s="99"/>
      <c r="C9" s="37">
        <v>40</v>
      </c>
      <c r="D9" s="31" t="s">
        <v>21</v>
      </c>
      <c r="E9" s="31"/>
      <c r="F9" s="31"/>
      <c r="G9" s="31"/>
      <c r="H9" s="31"/>
      <c r="I9" s="31"/>
      <c r="J9" s="31"/>
      <c r="K9" s="31"/>
      <c r="L9" s="31"/>
      <c r="M9" s="31"/>
      <c r="N9" s="6">
        <v>100</v>
      </c>
      <c r="O9" s="21"/>
      <c r="P9" s="8"/>
      <c r="Q9" s="8"/>
    </row>
    <row r="10" spans="1:21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8"/>
      <c r="Q10" s="8"/>
    </row>
    <row r="11" spans="1:21" s="8" customFormat="1" ht="22.5" customHeight="1" x14ac:dyDescent="0.25">
      <c r="A11" s="7"/>
      <c r="B11" s="2"/>
      <c r="C11" s="1" t="s">
        <v>53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 t="s">
        <v>86</v>
      </c>
      <c r="J11" s="1" t="s">
        <v>87</v>
      </c>
      <c r="K11" s="1" t="s">
        <v>80</v>
      </c>
      <c r="L11" s="1" t="s">
        <v>88</v>
      </c>
      <c r="M11" s="1" t="s">
        <v>89</v>
      </c>
      <c r="O11" s="16"/>
    </row>
    <row r="12" spans="1:21" ht="25.5" customHeight="1" x14ac:dyDescent="0.25">
      <c r="A12" s="1" t="s">
        <v>16</v>
      </c>
      <c r="B12" s="9" t="s">
        <v>23</v>
      </c>
      <c r="C12" s="32" t="s">
        <v>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7"/>
      <c r="P12" s="13" t="s">
        <v>90</v>
      </c>
      <c r="Q12" s="13" t="s">
        <v>91</v>
      </c>
      <c r="R12" s="46" t="s">
        <v>22</v>
      </c>
      <c r="S12" s="1" t="s">
        <v>53</v>
      </c>
      <c r="U12" s="1" t="s">
        <v>53</v>
      </c>
    </row>
    <row r="13" spans="1:21" ht="17.100000000000001" customHeight="1" x14ac:dyDescent="0.25">
      <c r="A13" s="11">
        <v>1</v>
      </c>
      <c r="B13" s="44">
        <v>43104</v>
      </c>
      <c r="C13" s="33">
        <v>2</v>
      </c>
      <c r="D13" s="8">
        <v>1</v>
      </c>
      <c r="E13" s="8">
        <v>1</v>
      </c>
      <c r="F13" s="8">
        <v>1</v>
      </c>
      <c r="G13" s="8">
        <v>1</v>
      </c>
      <c r="H13" s="8">
        <v>2</v>
      </c>
      <c r="I13" s="8">
        <v>4</v>
      </c>
      <c r="J13" s="8">
        <v>3</v>
      </c>
      <c r="K13" s="8">
        <v>1</v>
      </c>
      <c r="L13" s="8">
        <v>2</v>
      </c>
      <c r="M13" s="8">
        <v>200</v>
      </c>
      <c r="N13" s="8"/>
      <c r="O13" s="24"/>
      <c r="P13" s="25">
        <f t="shared" ref="P13:P32" si="0">$C$9</f>
        <v>40</v>
      </c>
      <c r="Q13" s="25">
        <f t="shared" ref="Q13:Q32" si="1">$N$9</f>
        <v>100</v>
      </c>
      <c r="S13" s="18"/>
      <c r="U13" s="18"/>
    </row>
    <row r="14" spans="1:21" ht="17.100000000000001" customHeight="1" x14ac:dyDescent="0.25">
      <c r="A14" s="11">
        <v>2</v>
      </c>
      <c r="B14" s="44">
        <v>43133</v>
      </c>
      <c r="C14" s="33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24"/>
      <c r="P14" s="25">
        <f t="shared" si="0"/>
        <v>40</v>
      </c>
      <c r="Q14" s="25">
        <f t="shared" si="1"/>
        <v>100</v>
      </c>
      <c r="S14" s="18"/>
      <c r="U14" s="18"/>
    </row>
    <row r="15" spans="1:21" ht="17.100000000000001" customHeight="1" x14ac:dyDescent="0.25">
      <c r="A15" s="11">
        <v>3</v>
      </c>
      <c r="B15" s="44">
        <v>43174</v>
      </c>
      <c r="C15" s="33">
        <v>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24"/>
      <c r="P15" s="25">
        <f t="shared" si="0"/>
        <v>40</v>
      </c>
      <c r="Q15" s="25">
        <f t="shared" si="1"/>
        <v>100</v>
      </c>
      <c r="S15" s="18"/>
      <c r="U15" s="18"/>
    </row>
    <row r="16" spans="1:21" ht="17.100000000000001" customHeight="1" x14ac:dyDescent="0.25">
      <c r="A16" s="11">
        <v>4</v>
      </c>
      <c r="B16" s="44">
        <v>43201</v>
      </c>
      <c r="C16" s="33">
        <v>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24"/>
      <c r="P16" s="25">
        <f t="shared" si="0"/>
        <v>40</v>
      </c>
      <c r="Q16" s="25">
        <f t="shared" si="1"/>
        <v>100</v>
      </c>
      <c r="S16" s="18"/>
      <c r="U16" s="18"/>
    </row>
    <row r="17" spans="1:21" ht="17.100000000000001" customHeight="1" x14ac:dyDescent="0.25">
      <c r="A17" s="11">
        <v>5</v>
      </c>
      <c r="B17" s="44">
        <v>43231</v>
      </c>
      <c r="C17" s="33">
        <v>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24"/>
      <c r="P17" s="25">
        <f t="shared" si="0"/>
        <v>40</v>
      </c>
      <c r="Q17" s="25">
        <f t="shared" si="1"/>
        <v>100</v>
      </c>
      <c r="S17" s="18"/>
      <c r="U17" s="18"/>
    </row>
    <row r="18" spans="1:21" ht="17.100000000000001" customHeight="1" x14ac:dyDescent="0.25">
      <c r="A18" s="11">
        <v>6</v>
      </c>
      <c r="B18" s="44">
        <v>43259</v>
      </c>
      <c r="C18" s="33">
        <v>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24"/>
      <c r="P18" s="25">
        <f t="shared" si="0"/>
        <v>40</v>
      </c>
      <c r="Q18" s="25">
        <f t="shared" si="1"/>
        <v>100</v>
      </c>
      <c r="S18" s="18"/>
      <c r="U18" s="18"/>
    </row>
    <row r="19" spans="1:21" ht="17.100000000000001" customHeight="1" x14ac:dyDescent="0.25">
      <c r="A19" s="11">
        <v>7</v>
      </c>
      <c r="B19" s="44">
        <v>43288</v>
      </c>
      <c r="C19" s="33">
        <v>10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4"/>
      <c r="P19" s="25">
        <f t="shared" si="0"/>
        <v>40</v>
      </c>
      <c r="Q19" s="25">
        <f t="shared" si="1"/>
        <v>100</v>
      </c>
      <c r="S19" s="18"/>
      <c r="U19" s="18"/>
    </row>
    <row r="20" spans="1:21" ht="17.100000000000001" customHeight="1" x14ac:dyDescent="0.25">
      <c r="A20" s="11">
        <v>8</v>
      </c>
      <c r="B20" s="44">
        <v>43315</v>
      </c>
      <c r="C20" s="33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4"/>
      <c r="P20" s="25">
        <f t="shared" si="0"/>
        <v>40</v>
      </c>
      <c r="Q20" s="25">
        <f t="shared" si="1"/>
        <v>100</v>
      </c>
      <c r="S20" s="18"/>
      <c r="U20" s="18"/>
    </row>
    <row r="21" spans="1:21" ht="17.100000000000001" customHeight="1" x14ac:dyDescent="0.25">
      <c r="A21" s="11">
        <v>9</v>
      </c>
      <c r="B21" s="44">
        <v>43355</v>
      </c>
      <c r="C21" s="33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4"/>
      <c r="P21" s="25">
        <f t="shared" si="0"/>
        <v>40</v>
      </c>
      <c r="Q21" s="25">
        <f t="shared" si="1"/>
        <v>100</v>
      </c>
      <c r="S21" s="18"/>
      <c r="U21" s="18"/>
    </row>
    <row r="22" spans="1:21" ht="17.100000000000001" customHeight="1" x14ac:dyDescent="0.25">
      <c r="A22" s="11">
        <v>10</v>
      </c>
      <c r="B22" s="44">
        <v>43383</v>
      </c>
      <c r="C22" s="33">
        <v>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4"/>
      <c r="P22" s="25">
        <f t="shared" si="0"/>
        <v>40</v>
      </c>
      <c r="Q22" s="25">
        <f t="shared" si="1"/>
        <v>100</v>
      </c>
      <c r="S22" s="18"/>
      <c r="U22" s="18"/>
    </row>
    <row r="23" spans="1:21" ht="17.100000000000001" customHeight="1" x14ac:dyDescent="0.25">
      <c r="A23" s="11">
        <v>11</v>
      </c>
      <c r="B23" s="44">
        <v>43412</v>
      </c>
      <c r="C23" s="33">
        <v>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24"/>
      <c r="P23" s="25">
        <f t="shared" si="0"/>
        <v>40</v>
      </c>
      <c r="Q23" s="25">
        <f t="shared" si="1"/>
        <v>100</v>
      </c>
      <c r="S23" s="18"/>
      <c r="U23" s="18"/>
    </row>
    <row r="24" spans="1:21" s="82" customFormat="1" ht="17.100000000000001" customHeight="1" x14ac:dyDescent="0.25">
      <c r="A24" s="77">
        <v>12</v>
      </c>
      <c r="B24" s="78">
        <v>43438</v>
      </c>
      <c r="C24" s="79">
        <v>1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>
        <v>120</v>
      </c>
      <c r="O24" s="81"/>
      <c r="P24" s="87">
        <f t="shared" si="0"/>
        <v>40</v>
      </c>
      <c r="Q24" s="87">
        <f t="shared" si="1"/>
        <v>100</v>
      </c>
      <c r="S24" s="83"/>
      <c r="U24" s="83"/>
    </row>
    <row r="25" spans="1:21" ht="17.100000000000001" customHeight="1" x14ac:dyDescent="0.25">
      <c r="A25" s="11">
        <v>1</v>
      </c>
      <c r="B25" s="88">
        <v>43467</v>
      </c>
      <c r="C25" s="33">
        <v>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4"/>
      <c r="P25" s="25">
        <f t="shared" si="0"/>
        <v>40</v>
      </c>
      <c r="Q25" s="25">
        <f t="shared" si="1"/>
        <v>100</v>
      </c>
      <c r="S25" s="18"/>
      <c r="U25" s="18"/>
    </row>
    <row r="26" spans="1:21" ht="17.100000000000001" customHeight="1" x14ac:dyDescent="0.25">
      <c r="A26" s="11">
        <v>2</v>
      </c>
      <c r="B26" s="88">
        <v>43509</v>
      </c>
      <c r="C26" s="33">
        <v>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24"/>
      <c r="P26" s="25">
        <f t="shared" si="0"/>
        <v>40</v>
      </c>
      <c r="Q26" s="25">
        <f t="shared" si="1"/>
        <v>100</v>
      </c>
      <c r="S26" s="18"/>
      <c r="U26" s="18"/>
    </row>
    <row r="27" spans="1:21" ht="17.100000000000001" customHeight="1" x14ac:dyDescent="0.25">
      <c r="A27" s="11">
        <v>3</v>
      </c>
      <c r="B27" s="88">
        <v>43537</v>
      </c>
      <c r="C27" s="33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24"/>
      <c r="P27" s="25">
        <f t="shared" si="0"/>
        <v>40</v>
      </c>
      <c r="Q27" s="25">
        <f t="shared" si="1"/>
        <v>100</v>
      </c>
      <c r="S27" s="18"/>
      <c r="U27" s="18"/>
    </row>
    <row r="28" spans="1:21" ht="17.100000000000001" customHeight="1" x14ac:dyDescent="0.25">
      <c r="A28" s="11">
        <v>4</v>
      </c>
      <c r="B28" s="88">
        <v>43565</v>
      </c>
      <c r="C28" s="33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4"/>
      <c r="P28" s="25">
        <f t="shared" si="0"/>
        <v>40</v>
      </c>
      <c r="Q28" s="25">
        <f t="shared" si="1"/>
        <v>100</v>
      </c>
      <c r="S28" s="18"/>
      <c r="U28" s="18"/>
    </row>
    <row r="29" spans="1:21" ht="17.100000000000001" customHeight="1" x14ac:dyDescent="0.25">
      <c r="A29" s="11">
        <v>5</v>
      </c>
      <c r="B29" s="88">
        <v>43594</v>
      </c>
      <c r="C29" s="33">
        <v>11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24"/>
      <c r="P29" s="25">
        <f t="shared" si="0"/>
        <v>40</v>
      </c>
      <c r="Q29" s="25">
        <f t="shared" si="1"/>
        <v>100</v>
      </c>
      <c r="S29" s="18"/>
      <c r="U29" s="18"/>
    </row>
    <row r="30" spans="1:21" ht="17.100000000000001" customHeight="1" x14ac:dyDescent="0.25">
      <c r="A30" s="11">
        <v>6</v>
      </c>
      <c r="B30" s="88">
        <v>43622</v>
      </c>
      <c r="C30" s="33">
        <v>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4"/>
      <c r="P30" s="25">
        <f t="shared" si="0"/>
        <v>40</v>
      </c>
      <c r="Q30" s="25">
        <f t="shared" si="1"/>
        <v>100</v>
      </c>
      <c r="S30" s="18"/>
      <c r="U30" s="18"/>
    </row>
    <row r="31" spans="1:21" ht="17.100000000000001" customHeight="1" x14ac:dyDescent="0.25">
      <c r="A31" s="11">
        <v>7</v>
      </c>
      <c r="B31" s="88">
        <v>43650</v>
      </c>
      <c r="C31" s="33">
        <v>0</v>
      </c>
      <c r="D31" s="8">
        <v>0</v>
      </c>
      <c r="E31" s="8">
        <v>1</v>
      </c>
      <c r="F31" s="8">
        <v>2</v>
      </c>
      <c r="G31" s="8">
        <v>1</v>
      </c>
      <c r="H31" s="8">
        <v>2</v>
      </c>
      <c r="I31" s="8">
        <v>2</v>
      </c>
      <c r="J31" s="8">
        <v>0</v>
      </c>
      <c r="K31" s="8">
        <v>0</v>
      </c>
      <c r="L31" s="8">
        <v>0</v>
      </c>
      <c r="M31" s="8">
        <v>200</v>
      </c>
      <c r="N31" s="8"/>
      <c r="O31" s="24"/>
      <c r="P31" s="25">
        <f t="shared" si="0"/>
        <v>40</v>
      </c>
      <c r="Q31" s="25">
        <f t="shared" si="1"/>
        <v>100</v>
      </c>
      <c r="S31" s="18"/>
      <c r="U31" s="18"/>
    </row>
    <row r="32" spans="1:21" ht="17.100000000000001" customHeight="1" x14ac:dyDescent="0.25">
      <c r="A32" s="11">
        <v>8</v>
      </c>
      <c r="B32" s="88">
        <v>43678</v>
      </c>
      <c r="C32" s="33">
        <v>1</v>
      </c>
      <c r="D32" s="8">
        <v>2</v>
      </c>
      <c r="E32" s="8">
        <v>2</v>
      </c>
      <c r="F32" s="8">
        <v>3</v>
      </c>
      <c r="G32" s="8">
        <v>1</v>
      </c>
      <c r="H32" s="8">
        <v>1</v>
      </c>
      <c r="I32" s="8">
        <v>1</v>
      </c>
      <c r="J32" s="8">
        <v>1</v>
      </c>
      <c r="K32" s="8">
        <v>0</v>
      </c>
      <c r="L32" s="8">
        <v>0</v>
      </c>
      <c r="M32" s="8">
        <v>200</v>
      </c>
      <c r="N32" s="8"/>
      <c r="O32" s="24"/>
      <c r="P32" s="25">
        <f t="shared" si="0"/>
        <v>40</v>
      </c>
      <c r="Q32" s="25">
        <f t="shared" si="1"/>
        <v>100</v>
      </c>
      <c r="S32" s="18"/>
      <c r="U32" s="18"/>
    </row>
    <row r="33" spans="1:22" ht="17.100000000000001" customHeight="1" x14ac:dyDescent="0.25">
      <c r="A33" s="11">
        <v>9</v>
      </c>
      <c r="B33" s="89">
        <v>43720</v>
      </c>
      <c r="C33" s="90">
        <v>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24"/>
      <c r="P33" s="25">
        <f t="shared" ref="P33:P36" si="2">$C$9</f>
        <v>40</v>
      </c>
      <c r="Q33" s="25">
        <f t="shared" ref="Q33:Q36" si="3">$N$9</f>
        <v>100</v>
      </c>
      <c r="S33" s="18"/>
      <c r="U33" s="18"/>
    </row>
    <row r="34" spans="1:22" ht="17.100000000000001" customHeight="1" x14ac:dyDescent="0.25">
      <c r="A34" s="11">
        <v>10</v>
      </c>
      <c r="B34" s="89">
        <v>43748</v>
      </c>
      <c r="C34" s="90">
        <v>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24"/>
      <c r="P34" s="25">
        <f t="shared" si="2"/>
        <v>40</v>
      </c>
      <c r="Q34" s="25">
        <f t="shared" si="3"/>
        <v>100</v>
      </c>
      <c r="S34" s="18"/>
      <c r="U34" s="18"/>
    </row>
    <row r="35" spans="1:22" ht="17.100000000000001" customHeight="1" x14ac:dyDescent="0.25">
      <c r="A35" s="11">
        <v>11</v>
      </c>
      <c r="B35" s="89">
        <v>43776</v>
      </c>
      <c r="C35" s="90">
        <v>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24"/>
      <c r="P35" s="25">
        <f t="shared" si="2"/>
        <v>40</v>
      </c>
      <c r="Q35" s="25">
        <f t="shared" si="3"/>
        <v>100</v>
      </c>
      <c r="S35" s="18"/>
      <c r="U35" s="18"/>
    </row>
    <row r="36" spans="1:22" ht="17.100000000000001" customHeight="1" x14ac:dyDescent="0.25">
      <c r="A36" s="11">
        <v>12</v>
      </c>
      <c r="B36" s="89">
        <v>43803</v>
      </c>
      <c r="C36" s="90">
        <v>1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24"/>
      <c r="P36" s="25">
        <f t="shared" si="2"/>
        <v>40</v>
      </c>
      <c r="Q36" s="25">
        <f t="shared" si="3"/>
        <v>100</v>
      </c>
      <c r="S36" s="18"/>
      <c r="U36" s="18"/>
    </row>
    <row r="37" spans="1:22" ht="17.100000000000001" customHeight="1" x14ac:dyDescent="0.25">
      <c r="A37" s="11" t="s">
        <v>11</v>
      </c>
      <c r="B37" s="34"/>
      <c r="C37" s="33" t="e">
        <f>IF(S37=0, "&lt; 1", S37)</f>
        <v>#DIV/0!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26"/>
      <c r="P37" s="25"/>
      <c r="Q37" s="25"/>
      <c r="S37" s="11" t="e">
        <f>ROUNDUP(AVERAGE(S13:S36), 0)</f>
        <v>#DIV/0!</v>
      </c>
      <c r="T37" s="18"/>
      <c r="U37" s="11" t="e">
        <f>ROUNDUP(AVERAGE(U13:U36), 0)</f>
        <v>#DIV/0!</v>
      </c>
      <c r="V37" s="11" t="e">
        <f>ROUNDUP(AVERAGE(V13:V36), 0)</f>
        <v>#DIV/0!</v>
      </c>
    </row>
    <row r="38" spans="1:22" ht="17.100000000000001" customHeight="1" x14ac:dyDescent="0.25">
      <c r="A38" s="11" t="s">
        <v>12</v>
      </c>
      <c r="B38" s="35"/>
      <c r="C38" s="33">
        <f>MIN(C13:C36)</f>
        <v>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24"/>
      <c r="P38" s="25"/>
      <c r="Q38" s="25"/>
      <c r="S38" s="11">
        <f>MIN(S13:S36)</f>
        <v>0</v>
      </c>
      <c r="T38" s="18"/>
      <c r="U38" s="11">
        <f>MIN(U13:U36)</f>
        <v>0</v>
      </c>
      <c r="V38" s="11">
        <f>MIN(V13:V36)</f>
        <v>0</v>
      </c>
    </row>
    <row r="39" spans="1:22" ht="17.100000000000001" customHeight="1" x14ac:dyDescent="0.25">
      <c r="A39" s="11" t="s">
        <v>13</v>
      </c>
      <c r="B39" s="35"/>
      <c r="C39" s="33">
        <f>MAX(C25:C36)</f>
        <v>11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4"/>
      <c r="P39" s="25"/>
      <c r="Q39" s="25"/>
      <c r="S39" s="11">
        <f>MAX(S13:S36)</f>
        <v>0</v>
      </c>
      <c r="T39" s="18"/>
      <c r="U39" s="11">
        <f>MAX(U13:U36)</f>
        <v>0</v>
      </c>
      <c r="V39" s="11">
        <f>MAX(V13:V36)</f>
        <v>0</v>
      </c>
    </row>
    <row r="40" spans="1:22" ht="17.100000000000001" customHeight="1" x14ac:dyDescent="0.25">
      <c r="A40" s="11" t="s">
        <v>14</v>
      </c>
      <c r="B40" s="35"/>
      <c r="C40" s="36" t="e">
        <f>S40</f>
        <v>#DIV/0!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24"/>
      <c r="P40" s="25"/>
      <c r="Q40" s="25"/>
      <c r="S40" s="12" t="e">
        <f>STDEV(S13:S36)</f>
        <v>#DIV/0!</v>
      </c>
      <c r="T40" s="18"/>
      <c r="U40" s="12" t="e">
        <f>STDEV(U13:U36)</f>
        <v>#DIV/0!</v>
      </c>
      <c r="V40" s="12" t="e">
        <f>STDEV(V13:V36)</f>
        <v>#DIV/0!</v>
      </c>
    </row>
    <row r="41" spans="1:22" ht="17.100000000000001" customHeight="1" x14ac:dyDescent="0.25">
      <c r="A41" s="11" t="s">
        <v>15</v>
      </c>
      <c r="B41" s="35"/>
      <c r="C41" s="36" t="e">
        <f>S41</f>
        <v>#DIV/0!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24"/>
      <c r="P41" s="25"/>
      <c r="Q41" s="25"/>
      <c r="S41" s="12" t="e">
        <f>IF(S37=0, "NA", S40*100/S37)</f>
        <v>#DIV/0!</v>
      </c>
      <c r="T41" s="18"/>
      <c r="U41" s="12" t="e">
        <f>IF(U37=0, "NA", U40*100/U37)</f>
        <v>#DIV/0!</v>
      </c>
      <c r="V41" s="12" t="e">
        <f>IF(V37=0, "NA", V40*100/V37)</f>
        <v>#DIV/0!</v>
      </c>
    </row>
    <row r="42" spans="1:22" ht="17.100000000000001" customHeight="1" x14ac:dyDescent="0.25">
      <c r="A42" s="101" t="s">
        <v>66</v>
      </c>
      <c r="B42" s="101"/>
      <c r="C42" s="10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24"/>
      <c r="P42" s="25"/>
      <c r="Q42" s="25"/>
      <c r="S42" s="18"/>
      <c r="T42" s="18"/>
      <c r="U42" s="18"/>
    </row>
    <row r="43" spans="1:22" ht="17.100000000000001" customHeight="1" x14ac:dyDescent="0.25">
      <c r="A43" s="91" t="s">
        <v>29</v>
      </c>
      <c r="B43" s="91"/>
      <c r="C43" s="9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24"/>
      <c r="P43" s="25"/>
      <c r="Q43" s="25"/>
      <c r="S43" s="18"/>
      <c r="T43" s="18"/>
      <c r="U43" s="18"/>
    </row>
    <row r="44" spans="1:22" ht="17.100000000000001" customHeight="1" x14ac:dyDescent="0.25">
      <c r="A44" s="11" t="s">
        <v>11</v>
      </c>
      <c r="B44" s="35"/>
      <c r="C44" s="33" t="e">
        <f>IF(U37=0, "&lt; 1", U37)</f>
        <v>#DIV/0!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24"/>
      <c r="P44" s="25"/>
      <c r="Q44" s="25"/>
      <c r="S44" s="18"/>
      <c r="T44" s="18"/>
    </row>
    <row r="45" spans="1:22" ht="17.100000000000001" customHeight="1" x14ac:dyDescent="0.25">
      <c r="A45" s="11" t="s">
        <v>12</v>
      </c>
      <c r="B45" s="35"/>
      <c r="C45" s="33" t="str">
        <f t="shared" ref="C45:C46" si="4">IF(U38=0, "&lt; 1", U38)</f>
        <v>&lt; 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24"/>
      <c r="P45" s="25"/>
      <c r="Q45" s="25"/>
      <c r="S45" s="18"/>
    </row>
    <row r="46" spans="1:22" ht="17.100000000000001" customHeight="1" x14ac:dyDescent="0.25">
      <c r="A46" s="11" t="s">
        <v>13</v>
      </c>
      <c r="B46" s="35"/>
      <c r="C46" s="33">
        <f>MAX(C13:C24)</f>
        <v>10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24"/>
      <c r="P46" s="25"/>
      <c r="Q46" s="25"/>
      <c r="S46" s="18"/>
    </row>
    <row r="47" spans="1:22" ht="17.100000000000001" customHeight="1" x14ac:dyDescent="0.25">
      <c r="A47" s="11" t="s">
        <v>14</v>
      </c>
      <c r="B47" s="35"/>
      <c r="C47" s="36" t="e">
        <f>U40</f>
        <v>#DIV/0!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24"/>
      <c r="P47" s="25"/>
      <c r="Q47" s="25"/>
      <c r="S47" s="18"/>
    </row>
    <row r="48" spans="1:22" ht="17.100000000000001" customHeight="1" x14ac:dyDescent="0.25">
      <c r="A48" s="11" t="s">
        <v>15</v>
      </c>
      <c r="B48" s="35"/>
      <c r="C48" s="36" t="e">
        <f>U41</f>
        <v>#DIV/0!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26"/>
      <c r="P48" s="25"/>
      <c r="Q48" s="25"/>
      <c r="S48" s="18"/>
    </row>
    <row r="49" spans="1:17" ht="15.9" customHeight="1" x14ac:dyDescent="0.25"/>
    <row r="50" spans="1:17" ht="15.9" customHeight="1" x14ac:dyDescent="0.25">
      <c r="A50" s="14"/>
    </row>
    <row r="51" spans="1:17" ht="15.9" customHeight="1" x14ac:dyDescent="0.25"/>
    <row r="52" spans="1:17" ht="15.9" customHeight="1" x14ac:dyDescent="0.25"/>
    <row r="53" spans="1:17" ht="15.9" customHeight="1" x14ac:dyDescent="0.25"/>
    <row r="54" spans="1:17" ht="15.9" customHeight="1" x14ac:dyDescent="0.25"/>
    <row r="55" spans="1:17" ht="15.9" customHeight="1" x14ac:dyDescent="0.25"/>
    <row r="56" spans="1:17" ht="15.9" customHeight="1" x14ac:dyDescent="0.25"/>
    <row r="57" spans="1:17" ht="15.9" customHeight="1" x14ac:dyDescent="0.25"/>
    <row r="58" spans="1:17" ht="15.9" customHeight="1" x14ac:dyDescent="0.25"/>
    <row r="59" spans="1:17" ht="15.9" customHeight="1" x14ac:dyDescent="0.25"/>
    <row r="60" spans="1:17" ht="15.9" customHeight="1" x14ac:dyDescent="0.25"/>
    <row r="61" spans="1:17" ht="15.9" customHeight="1" x14ac:dyDescent="0.25">
      <c r="A61" s="13"/>
      <c r="B61" s="13"/>
      <c r="C61" s="13"/>
      <c r="D61" s="13"/>
      <c r="E61" s="46"/>
      <c r="F61" s="46"/>
      <c r="G61" s="46"/>
      <c r="H61" s="46"/>
      <c r="I61" s="46"/>
      <c r="J61" s="46"/>
      <c r="K61" s="46"/>
      <c r="L61" s="46"/>
      <c r="M61" s="46"/>
      <c r="N61" s="13"/>
    </row>
    <row r="62" spans="1:17" ht="15.9" customHeight="1" x14ac:dyDescent="0.25">
      <c r="A62" s="13"/>
      <c r="B62" s="13"/>
      <c r="C62" s="13"/>
      <c r="D62" s="13"/>
      <c r="E62" s="46"/>
      <c r="F62" s="46"/>
      <c r="G62" s="46"/>
      <c r="H62" s="46"/>
      <c r="I62" s="46"/>
      <c r="J62" s="46"/>
      <c r="K62" s="46"/>
      <c r="L62" s="46"/>
      <c r="M62" s="46"/>
      <c r="N62" s="13"/>
    </row>
    <row r="63" spans="1:17" ht="15.9" customHeight="1" x14ac:dyDescent="0.25">
      <c r="B63" s="13"/>
      <c r="C63" s="13"/>
      <c r="D63" s="13"/>
      <c r="E63" s="46"/>
      <c r="F63" s="46"/>
      <c r="G63" s="46"/>
      <c r="H63" s="46"/>
      <c r="I63" s="46"/>
      <c r="J63" s="46"/>
      <c r="K63" s="46"/>
      <c r="L63" s="46"/>
      <c r="M63" s="46"/>
      <c r="N63" s="13"/>
    </row>
    <row r="64" spans="1:17" ht="15.9" customHeight="1" x14ac:dyDescent="0.25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</row>
    <row r="65" spans="1:17" ht="15.9" customHeight="1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</row>
    <row r="66" spans="1:17" ht="16.5" customHeight="1" x14ac:dyDescent="0.25">
      <c r="A66" s="96" t="s">
        <v>57</v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1:17" ht="25.5" customHeight="1" x14ac:dyDescent="0.25">
      <c r="A67" s="97" t="s">
        <v>58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1:17" ht="15.9" customHeight="1" x14ac:dyDescent="0.25">
      <c r="A68" s="13"/>
      <c r="B68" s="13"/>
      <c r="C68" s="13"/>
      <c r="D68" s="13"/>
      <c r="E68" s="46"/>
      <c r="F68" s="46"/>
      <c r="G68" s="46"/>
      <c r="H68" s="46"/>
      <c r="I68" s="46"/>
      <c r="J68" s="46"/>
      <c r="K68" s="46"/>
      <c r="L68" s="46"/>
      <c r="M68" s="46"/>
      <c r="N68" s="13"/>
    </row>
    <row r="69" spans="1:17" s="27" customFormat="1" ht="15.9" customHeight="1" x14ac:dyDescent="0.25">
      <c r="A69" s="94" t="s">
        <v>52</v>
      </c>
      <c r="B69" s="94"/>
      <c r="C69" s="94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2"/>
      <c r="O69" s="19"/>
      <c r="P69" s="19"/>
      <c r="Q69" s="19"/>
    </row>
    <row r="70" spans="1:17" s="27" customFormat="1" ht="26.25" customHeight="1" x14ac:dyDescent="0.25">
      <c r="A70" s="94" t="s">
        <v>48</v>
      </c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19"/>
      <c r="P70" s="19"/>
      <c r="Q70" s="19"/>
    </row>
    <row r="71" spans="1:17" s="27" customFormat="1" ht="30" customHeight="1" x14ac:dyDescent="0.25">
      <c r="A71" s="95" t="s">
        <v>45</v>
      </c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19"/>
      <c r="P71" s="19"/>
      <c r="Q71" s="19"/>
    </row>
    <row r="72" spans="1:17" s="27" customFormat="1" ht="15.9" customHeight="1" x14ac:dyDescent="0.25">
      <c r="N72" s="19"/>
      <c r="O72" s="19"/>
      <c r="P72" s="19"/>
      <c r="Q72" s="19"/>
    </row>
    <row r="73" spans="1:17" s="27" customFormat="1" ht="25.5" customHeight="1" x14ac:dyDescent="0.25">
      <c r="B73" s="92" t="s">
        <v>2</v>
      </c>
      <c r="C73" s="92"/>
      <c r="D73" s="92" t="s">
        <v>3</v>
      </c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19"/>
      <c r="P73" s="19"/>
      <c r="Q73" s="19"/>
    </row>
    <row r="74" spans="1:17" s="27" customFormat="1" ht="38.1" customHeight="1" x14ac:dyDescent="0.25"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19"/>
      <c r="P74" s="19"/>
      <c r="Q74" s="19"/>
    </row>
    <row r="75" spans="1:17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7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</sheetData>
  <sheetProtection formatCells="0" formatRows="0" insertRows="0" insertHyperlinks="0" deleteRows="0" sort="0" autoFilter="0" pivotTables="0"/>
  <customSheetViews>
    <customSheetView guid="{B0B9736D-9E0A-43CB-9E72-F805E9BDE0DD}" showAutoFilter="1" showRuler="0">
      <selection sqref="A1:G3"/>
      <pageMargins left="0.5" right="0.1" top="0.2" bottom="0.2" header="0.1" footer="0.1"/>
      <pageSetup orientation="portrait" r:id="rId1"/>
      <headerFooter alignWithMargins="0">
        <oddFooter>&amp;LRef. No.: 030009.01/02&amp;RPage &amp;P of &amp;N</oddFooter>
      </headerFooter>
      <autoFilter ref="B1:H1"/>
    </customSheetView>
  </customSheetViews>
  <mergeCells count="20">
    <mergeCell ref="A42:C42"/>
    <mergeCell ref="B74:C74"/>
    <mergeCell ref="D73:N73"/>
    <mergeCell ref="D74:N74"/>
    <mergeCell ref="A70:N70"/>
    <mergeCell ref="A71:N71"/>
    <mergeCell ref="A69:C69"/>
    <mergeCell ref="A43:C43"/>
    <mergeCell ref="B73:C73"/>
    <mergeCell ref="A66:Q66"/>
    <mergeCell ref="A67:Q67"/>
    <mergeCell ref="A1:N1"/>
    <mergeCell ref="A2:N2"/>
    <mergeCell ref="A4:B4"/>
    <mergeCell ref="A8:B8"/>
    <mergeCell ref="A9:B9"/>
    <mergeCell ref="C4:N4"/>
    <mergeCell ref="A5:B5"/>
    <mergeCell ref="A6:B6"/>
    <mergeCell ref="A7:B7"/>
  </mergeCells>
  <phoneticPr fontId="3" type="noConversion"/>
  <conditionalFormatting sqref="B33:B36">
    <cfRule type="expression" dxfId="7" priority="8">
      <formula>XFD33</formula>
    </cfRule>
  </conditionalFormatting>
  <conditionalFormatting sqref="C33:C36">
    <cfRule type="expression" dxfId="6" priority="5">
      <formula>AND(C33&gt;$C$6,C33&lt;=$C$7)</formula>
    </cfRule>
    <cfRule type="expression" dxfId="5" priority="6">
      <formula>AND(C33&gt;$C$7,C33&lt;=$C$5)</formula>
    </cfRule>
    <cfRule type="expression" dxfId="4" priority="7">
      <formula>C33&gt;$C$5</formula>
    </cfRule>
  </conditionalFormatting>
  <conditionalFormatting sqref="C33:C36">
    <cfRule type="expression" dxfId="3" priority="1">
      <formula>C33&lt;=$B$7</formula>
    </cfRule>
    <cfRule type="expression" dxfId="2" priority="2">
      <formula>AND(C33&gt;$B$7,C33&lt;=$B$6)</formula>
    </cfRule>
    <cfRule type="expression" dxfId="1" priority="3">
      <formula>AND(C33&gt;$B$6,C33&lt;=$B$5)</formula>
    </cfRule>
    <cfRule type="expression" dxfId="0" priority="4">
      <formula>C33&gt;$B$5</formula>
    </cfRule>
  </conditionalFormatting>
  <pageMargins left="0.3" right="0.1" top="0.2" bottom="0.3" header="0.1" footer="0.2"/>
  <pageSetup paperSize="9" orientation="landscape" r:id="rId2"/>
  <headerFooter>
    <oddFooter>&amp;L&amp;"Arial,Bold"&amp;12Ref. No.: 020025.04/01 &amp;R&amp;12Page &amp;P / &amp;N</oddFooter>
  </headerFooter>
  <rowBreaks count="1" manualBreakCount="1">
    <brk id="48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Preparation room 2 (11069)</vt:lpstr>
      <vt:lpstr>Washing room 1 (11070)</vt:lpstr>
      <vt:lpstr>Vial washing room (11072)</vt:lpstr>
      <vt:lpstr>'Preparation room 2 (11069)'!Print_Area</vt:lpstr>
      <vt:lpstr>'Vial washing room (11072)'!Print_Area</vt:lpstr>
      <vt:lpstr>'Washing room 1 (11070)'!Print_Area</vt:lpstr>
      <vt:lpstr>'Preparation room 2 (11069)'!Print_Titles</vt:lpstr>
      <vt:lpstr>'Vial washing room (11072)'!Print_Titles</vt:lpstr>
      <vt:lpstr>'Washing room 1 (11070)'!Print_Titles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2018-01-19T07:50:28Z</cp:lastPrinted>
  <dcterms:created xsi:type="dcterms:W3CDTF">1996-10-14T23:33:28Z</dcterms:created>
  <dcterms:modified xsi:type="dcterms:W3CDTF">2020-02-15T09:12:37Z</dcterms:modified>
</cp:coreProperties>
</file>