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24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6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27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0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32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3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34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36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38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9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0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4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42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_ PHONG_BST_2018\Cấp D\"/>
    </mc:Choice>
  </mc:AlternateContent>
  <bookViews>
    <workbookView xWindow="0" yWindow="0" windowWidth="17532" windowHeight="7356" tabRatio="898" firstSheet="39" activeTab="41"/>
  </bookViews>
  <sheets>
    <sheet name="LAF 1 (21147)" sheetId="34" r:id="rId1"/>
    <sheet name="A. PB 2 (21145)" sheetId="35" r:id="rId2"/>
    <sheet name="LAF 6 (21148)" sheetId="37" r:id="rId3"/>
    <sheet name="Air shower 1 (21150)" sheetId="38" r:id="rId4"/>
    <sheet name="A. PB 6 (21140)" sheetId="64" r:id="rId5"/>
    <sheet name="Air shower 2 (21136)" sheetId="70" r:id="rId6"/>
    <sheet name="A. PB 4 (21177)" sheetId="48" r:id="rId7"/>
    <sheet name="Pass box 1 (21137)" sheetId="71" r:id="rId8"/>
    <sheet name="Pass box 2 (21138)" sheetId="72" r:id="rId9"/>
    <sheet name="PB 3 (21139)" sheetId="66" r:id="rId10"/>
    <sheet name="Buffer room 2 (11074)" sheetId="41" r:id="rId11"/>
    <sheet name="Preparation room 2 (11069)" sheetId="36" r:id="rId12"/>
    <sheet name="Washing room 1 (11070)" sheetId="39" r:id="rId13"/>
    <sheet name="Vial airlock (11071)" sheetId="42" r:id="rId14"/>
    <sheet name="Wash &amp; depyrogen (11072)" sheetId="43" r:id="rId15"/>
    <sheet name="Washing room 2 (11089)" sheetId="58" r:id="rId16"/>
    <sheet name="Cleaning tool room 1 (11088)" sheetId="59" r:id="rId17"/>
    <sheet name="Staging room 1 (11083)" sheetId="60" r:id="rId18"/>
    <sheet name="Inspection &amp; labelling (11084)" sheetId="29" r:id="rId19"/>
    <sheet name="Gowning room 2 (11090)" sheetId="61" r:id="rId20"/>
    <sheet name="Material airlock 3 (11091)" sheetId="62" r:id="rId21"/>
    <sheet name="Clean corridor 1 (11066)" sheetId="63" r:id="rId22"/>
    <sheet name="Auxiliary room 1 (11073)" sheetId="40" r:id="rId23"/>
    <sheet name="Material airlock 2 (11065)" sheetId="44" r:id="rId24"/>
    <sheet name="Laundry 2 (11094)" sheetId="45" r:id="rId25"/>
    <sheet name="Garment storage room 1 (11093)" sheetId="46" r:id="rId26"/>
    <sheet name="Garment packaging room (11097)" sheetId="49" r:id="rId27"/>
    <sheet name="Buffer room 4 (11096)" sheetId="50" r:id="rId28"/>
    <sheet name="Gowning room 2 (11095)" sheetId="51" r:id="rId29"/>
    <sheet name="Auxiliary room 3 (11098)" sheetId="52" r:id="rId30"/>
    <sheet name="Auxiliary room 2 (11099)" sheetId="53" r:id="rId31"/>
    <sheet name="Clean corridor 2 (11092)" sheetId="54" r:id="rId32"/>
    <sheet name="Garment storage room 2 (11100)" sheetId="55" r:id="rId33"/>
    <sheet name="Raw material airlock (11085)" sheetId="56" r:id="rId34"/>
    <sheet name="IPC office (11086)" sheetId="57" r:id="rId35"/>
    <sheet name="Office (11087)" sheetId="75" r:id="rId36"/>
    <sheet name="Stairs (11062)" sheetId="65" r:id="rId37"/>
    <sheet name="Buffer room 1 (11061)" sheetId="67" r:id="rId38"/>
    <sheet name="Change room 2 (men) (11060)" sheetId="68" r:id="rId39"/>
    <sheet name="Change room 2 (women) (11057)" sheetId="69" r:id="rId40"/>
    <sheet name="Laundry 1 (11053)" sheetId="73" r:id="rId41"/>
    <sheet name="Change room (laundry 1) (11052)" sheetId="74" r:id="rId42"/>
  </sheets>
  <definedNames>
    <definedName name="_xlnm._FilterDatabase" localSheetId="1" hidden="1">'A. PB 2 (21145)'!#REF!</definedName>
    <definedName name="_xlnm._FilterDatabase" localSheetId="6" hidden="1">'A. PB 4 (21177)'!#REF!</definedName>
    <definedName name="_xlnm._FilterDatabase" localSheetId="4" hidden="1">'A. PB 6 (21140)'!#REF!</definedName>
    <definedName name="_xlnm._FilterDatabase" localSheetId="3" hidden="1">'Air shower 1 (21150)'!#REF!</definedName>
    <definedName name="_xlnm._FilterDatabase" localSheetId="5" hidden="1">'Air shower 2 (21136)'!#REF!</definedName>
    <definedName name="_xlnm._FilterDatabase" localSheetId="22" hidden="1">'Auxiliary room 1 (11073)'!#REF!</definedName>
    <definedName name="_xlnm._FilterDatabase" localSheetId="30" hidden="1">'Auxiliary room 2 (11099)'!#REF!</definedName>
    <definedName name="_xlnm._FilterDatabase" localSheetId="29" hidden="1">'Auxiliary room 3 (11098)'!#REF!</definedName>
    <definedName name="_xlnm._FilterDatabase" localSheetId="37" hidden="1">'Buffer room 1 (11061)'!#REF!</definedName>
    <definedName name="_xlnm._FilterDatabase" localSheetId="10" hidden="1">'Buffer room 2 (11074)'!#REF!</definedName>
    <definedName name="_xlnm._FilterDatabase" localSheetId="27" hidden="1">'Buffer room 4 (11096)'!#REF!</definedName>
    <definedName name="_xlnm._FilterDatabase" localSheetId="41" hidden="1">'Change room (laundry 1) (11052)'!#REF!</definedName>
    <definedName name="_xlnm._FilterDatabase" localSheetId="38" hidden="1">'Change room 2 (men) (11060)'!#REF!</definedName>
    <definedName name="_xlnm._FilterDatabase" localSheetId="39" hidden="1">'Change room 2 (women) (11057)'!#REF!</definedName>
    <definedName name="_xlnm._FilterDatabase" localSheetId="21" hidden="1">'Clean corridor 1 (11066)'!#REF!</definedName>
    <definedName name="_xlnm._FilterDatabase" localSheetId="31" hidden="1">'Clean corridor 2 (11092)'!#REF!</definedName>
    <definedName name="_xlnm._FilterDatabase" localSheetId="16" hidden="1">'Cleaning tool room 1 (11088)'!#REF!</definedName>
    <definedName name="_xlnm._FilterDatabase" localSheetId="26" hidden="1">'Garment packaging room (11097)'!#REF!</definedName>
    <definedName name="_xlnm._FilterDatabase" localSheetId="25" hidden="1">'Garment storage room 1 (11093)'!#REF!</definedName>
    <definedName name="_xlnm._FilterDatabase" localSheetId="32" hidden="1">'Garment storage room 2 (11100)'!#REF!</definedName>
    <definedName name="_xlnm._FilterDatabase" localSheetId="19" hidden="1">'Gowning room 2 (11090)'!#REF!</definedName>
    <definedName name="_xlnm._FilterDatabase" localSheetId="28" hidden="1">'Gowning room 2 (11095)'!#REF!</definedName>
    <definedName name="_xlnm._FilterDatabase" localSheetId="18" hidden="1">'Inspection &amp; labelling (11084)'!#REF!</definedName>
    <definedName name="_xlnm._FilterDatabase" localSheetId="34" hidden="1">'IPC office (11086)'!#REF!</definedName>
    <definedName name="_xlnm._FilterDatabase" localSheetId="0" hidden="1">'LAF 1 (21147)'!#REF!</definedName>
    <definedName name="_xlnm._FilterDatabase" localSheetId="2" hidden="1">'LAF 6 (21148)'!#REF!</definedName>
    <definedName name="_xlnm._FilterDatabase" localSheetId="40" hidden="1">'Laundry 1 (11053)'!#REF!</definedName>
    <definedName name="_xlnm._FilterDatabase" localSheetId="24" hidden="1">'Laundry 2 (11094)'!#REF!</definedName>
    <definedName name="_xlnm._FilterDatabase" localSheetId="23" hidden="1">'Material airlock 2 (11065)'!#REF!</definedName>
    <definedName name="_xlnm._FilterDatabase" localSheetId="20" hidden="1">'Material airlock 3 (11091)'!#REF!</definedName>
    <definedName name="_xlnm._FilterDatabase" localSheetId="35" hidden="1">'Office (11087)'!#REF!</definedName>
    <definedName name="_xlnm._FilterDatabase" localSheetId="7" hidden="1">'Pass box 1 (21137)'!#REF!</definedName>
    <definedName name="_xlnm._FilterDatabase" localSheetId="8" hidden="1">'Pass box 2 (21138)'!#REF!</definedName>
    <definedName name="_xlnm._FilterDatabase" localSheetId="9" hidden="1">'PB 3 (21139)'!#REF!</definedName>
    <definedName name="_xlnm._FilterDatabase" localSheetId="11" hidden="1">'Preparation room 2 (11069)'!#REF!</definedName>
    <definedName name="_xlnm._FilterDatabase" localSheetId="33" hidden="1">'Raw material airlock (11085)'!#REF!</definedName>
    <definedName name="_xlnm._FilterDatabase" localSheetId="17" hidden="1">'Staging room 1 (11083)'!#REF!</definedName>
    <definedName name="_xlnm._FilterDatabase" localSheetId="36" hidden="1">'Stairs (11062)'!#REF!</definedName>
    <definedName name="_xlnm._FilterDatabase" localSheetId="13" hidden="1">'Vial airlock (11071)'!#REF!</definedName>
    <definedName name="_xlnm._FilterDatabase" localSheetId="14" hidden="1">'Wash &amp; depyrogen (11072)'!#REF!</definedName>
    <definedName name="_xlnm._FilterDatabase" localSheetId="12" hidden="1">'Washing room 1 (11070)'!#REF!</definedName>
    <definedName name="_xlnm._FilterDatabase" localSheetId="15" hidden="1">'Washing room 2 (11089)'!#REF!</definedName>
    <definedName name="_xlnm.Print_Area" localSheetId="1">'A. PB 2 (21145)'!$A$1:$E$73</definedName>
    <definedName name="_xlnm.Print_Area" localSheetId="6">'A. PB 4 (21177)'!$A$1:$E$66</definedName>
    <definedName name="_xlnm.Print_Area" localSheetId="4">'A. PB 6 (21140)'!$A$1:$E$73</definedName>
    <definedName name="_xlnm.Print_Area" localSheetId="3">'Air shower 1 (21150)'!$A$1:$E$73</definedName>
    <definedName name="_xlnm.Print_Area" localSheetId="5">'Air shower 2 (21136)'!$A$1:$E$66</definedName>
    <definedName name="_xlnm.Print_Area" localSheetId="22">'Auxiliary room 1 (11073)'!$A$1:$H$73</definedName>
    <definedName name="_xlnm.Print_Area" localSheetId="30">'Auxiliary room 2 (11099)'!$A$1:$H$73</definedName>
    <definedName name="_xlnm.Print_Area" localSheetId="29">'Auxiliary room 3 (11098)'!$A$1:$H$73</definedName>
    <definedName name="_xlnm.Print_Area" localSheetId="37">'Buffer room 1 (11061)'!$A$1:$H$73</definedName>
    <definedName name="_xlnm.Print_Area" localSheetId="10">'Buffer room 2 (11074)'!$A$1:$K$73</definedName>
    <definedName name="_xlnm.Print_Area" localSheetId="27">'Buffer room 4 (11096)'!$A$1:$H$73</definedName>
    <definedName name="_xlnm.Print_Area" localSheetId="41">'Change room (laundry 1) (11052)'!$A$1:$H$73</definedName>
    <definedName name="_xlnm.Print_Area" localSheetId="38">'Change room 2 (men) (11060)'!$A$1:$H$73</definedName>
    <definedName name="_xlnm.Print_Area" localSheetId="39">'Change room 2 (women) (11057)'!$A$1:$I$73</definedName>
    <definedName name="_xlnm.Print_Area" localSheetId="21">'Clean corridor 1 (11066)'!$A$1:$U$77</definedName>
    <definedName name="_xlnm.Print_Area" localSheetId="31">'Clean corridor 2 (11092)'!$A$1:$H$73</definedName>
    <definedName name="_xlnm.Print_Area" localSheetId="16">'Cleaning tool room 1 (11088)'!$A$1:$J$73</definedName>
    <definedName name="_xlnm.Print_Area" localSheetId="26">'Garment packaging room (11097)'!$A$1:$I$73</definedName>
    <definedName name="_xlnm.Print_Area" localSheetId="25">'Garment storage room 1 (11093)'!$A$1:$I$73</definedName>
    <definedName name="_xlnm.Print_Area" localSheetId="32">'Garment storage room 2 (11100)'!$A$1:$H$73</definedName>
    <definedName name="_xlnm.Print_Area" localSheetId="19">'Gowning room 2 (11090)'!$A$1:$J$73</definedName>
    <definedName name="_xlnm.Print_Area" localSheetId="28">'Gowning room 2 (11095)'!$A$1:$H$73</definedName>
    <definedName name="_xlnm.Print_Area" localSheetId="18">'Inspection &amp; labelling (11084)'!$A$1:$X$77</definedName>
    <definedName name="_xlnm.Print_Area" localSheetId="34">'IPC office (11086)'!$A$1:$H$73</definedName>
    <definedName name="_xlnm.Print_Area" localSheetId="0">'LAF 1 (21147)'!$A$1:$E$73</definedName>
    <definedName name="_xlnm.Print_Area" localSheetId="2">'LAF 6 (21148)'!$A$1:$E$73</definedName>
    <definedName name="_xlnm.Print_Area" localSheetId="40">'Laundry 1 (11053)'!$A$1:$K$73</definedName>
    <definedName name="_xlnm.Print_Area" localSheetId="24">'Laundry 2 (11094)'!$A$1:$H$73</definedName>
    <definedName name="_xlnm.Print_Area" localSheetId="23">'Material airlock 2 (11065)'!$A$1:$I$73</definedName>
    <definedName name="_xlnm.Print_Area" localSheetId="20">'Material airlock 3 (11091)'!$A$1:$K$73</definedName>
    <definedName name="_xlnm.Print_Area" localSheetId="35">'Office (11087)'!$A$1:$H$73</definedName>
    <definedName name="_xlnm.Print_Area" localSheetId="7">'Pass box 1 (21137)'!$A$1:$E$66</definedName>
    <definedName name="_xlnm.Print_Area" localSheetId="8">'Pass box 2 (21138)'!$A$1:$E$66</definedName>
    <definedName name="_xlnm.Print_Area" localSheetId="9">'PB 3 (21139)'!$A$1:$E$66</definedName>
    <definedName name="_xlnm.Print_Area" localSheetId="11">'Preparation room 2 (11069)'!$A$1:$P$73</definedName>
    <definedName name="_xlnm.Print_Area" localSheetId="33">'Raw material airlock (11085)'!$A$1:$H$73</definedName>
    <definedName name="_xlnm.Print_Area" localSheetId="17">'Staging room 1 (11083)'!$A$1:$M$73</definedName>
    <definedName name="_xlnm.Print_Area" localSheetId="36">'Stairs (11062)'!$A$1:$I$73</definedName>
    <definedName name="_xlnm.Print_Area" localSheetId="13">'Vial airlock (11071)'!$A$1:$L$73</definedName>
    <definedName name="_xlnm.Print_Area" localSheetId="14">'Wash &amp; depyrogen (11072)'!$A$1:$Q$73</definedName>
    <definedName name="_xlnm.Print_Area" localSheetId="12">'Washing room 1 (11070)'!$A$1:$M$73</definedName>
    <definedName name="_xlnm.Print_Area" localSheetId="15">'Washing room 2 (11089)'!$A$1:$L$73</definedName>
    <definedName name="_xlnm.Print_Titles" localSheetId="1">'A. PB 2 (21145)'!$1:$9</definedName>
    <definedName name="_xlnm.Print_Titles" localSheetId="6">'A. PB 4 (21177)'!$1:$9</definedName>
    <definedName name="_xlnm.Print_Titles" localSheetId="4">'A. PB 6 (21140)'!$1:$9</definedName>
    <definedName name="_xlnm.Print_Titles" localSheetId="3">'Air shower 1 (21150)'!$1:$9</definedName>
    <definedName name="_xlnm.Print_Titles" localSheetId="5">'Air shower 2 (21136)'!$1:$9</definedName>
    <definedName name="_xlnm.Print_Titles" localSheetId="22">'Auxiliary room 1 (11073)'!$1:$9</definedName>
    <definedName name="_xlnm.Print_Titles" localSheetId="30">'Auxiliary room 2 (11099)'!$1:$9</definedName>
    <definedName name="_xlnm.Print_Titles" localSheetId="29">'Auxiliary room 3 (11098)'!$1:$9</definedName>
    <definedName name="_xlnm.Print_Titles" localSheetId="37">'Buffer room 1 (11061)'!$1:$9</definedName>
    <definedName name="_xlnm.Print_Titles" localSheetId="10">'Buffer room 2 (11074)'!$1:$9</definedName>
    <definedName name="_xlnm.Print_Titles" localSheetId="27">'Buffer room 4 (11096)'!$1:$9</definedName>
    <definedName name="_xlnm.Print_Titles" localSheetId="41">'Change room (laundry 1) (11052)'!$1:$9</definedName>
    <definedName name="_xlnm.Print_Titles" localSheetId="38">'Change room 2 (men) (11060)'!$1:$9</definedName>
    <definedName name="_xlnm.Print_Titles" localSheetId="39">'Change room 2 (women) (11057)'!$1:$9</definedName>
    <definedName name="_xlnm.Print_Titles" localSheetId="21">'Clean corridor 1 (11066)'!$1:$9</definedName>
    <definedName name="_xlnm.Print_Titles" localSheetId="31">'Clean corridor 2 (11092)'!$1:$9</definedName>
    <definedName name="_xlnm.Print_Titles" localSheetId="16">'Cleaning tool room 1 (11088)'!$1:$9</definedName>
    <definedName name="_xlnm.Print_Titles" localSheetId="26">'Garment packaging room (11097)'!$1:$9</definedName>
    <definedName name="_xlnm.Print_Titles" localSheetId="25">'Garment storage room 1 (11093)'!$1:$9</definedName>
    <definedName name="_xlnm.Print_Titles" localSheetId="32">'Garment storage room 2 (11100)'!$1:$9</definedName>
    <definedName name="_xlnm.Print_Titles" localSheetId="19">'Gowning room 2 (11090)'!$1:$9</definedName>
    <definedName name="_xlnm.Print_Titles" localSheetId="28">'Gowning room 2 (11095)'!$1:$9</definedName>
    <definedName name="_xlnm.Print_Titles" localSheetId="18">'Inspection &amp; labelling (11084)'!$1:$9</definedName>
    <definedName name="_xlnm.Print_Titles" localSheetId="34">'IPC office (11086)'!$1:$9</definedName>
    <definedName name="_xlnm.Print_Titles" localSheetId="0">'LAF 1 (21147)'!$1:$9</definedName>
    <definedName name="_xlnm.Print_Titles" localSheetId="2">'LAF 6 (21148)'!$1:$9</definedName>
    <definedName name="_xlnm.Print_Titles" localSheetId="40">'Laundry 1 (11053)'!$1:$9</definedName>
    <definedName name="_xlnm.Print_Titles" localSheetId="24">'Laundry 2 (11094)'!$1:$9</definedName>
    <definedName name="_xlnm.Print_Titles" localSheetId="23">'Material airlock 2 (11065)'!$1:$9</definedName>
    <definedName name="_xlnm.Print_Titles" localSheetId="20">'Material airlock 3 (11091)'!$1:$9</definedName>
    <definedName name="_xlnm.Print_Titles" localSheetId="35">'Office (11087)'!$1:$9</definedName>
    <definedName name="_xlnm.Print_Titles" localSheetId="7">'Pass box 1 (21137)'!$1:$9</definedName>
    <definedName name="_xlnm.Print_Titles" localSheetId="8">'Pass box 2 (21138)'!$1:$9</definedName>
    <definedName name="_xlnm.Print_Titles" localSheetId="9">'PB 3 (21139)'!$1:$9</definedName>
    <definedName name="_xlnm.Print_Titles" localSheetId="11">'Preparation room 2 (11069)'!$1:$9</definedName>
    <definedName name="_xlnm.Print_Titles" localSheetId="33">'Raw material airlock (11085)'!$1:$9</definedName>
    <definedName name="_xlnm.Print_Titles" localSheetId="17">'Staging room 1 (11083)'!$1:$9</definedName>
    <definedName name="_xlnm.Print_Titles" localSheetId="36">'Stairs (11062)'!$1:$9</definedName>
    <definedName name="_xlnm.Print_Titles" localSheetId="13">'Vial airlock (11071)'!$1:$9</definedName>
    <definedName name="_xlnm.Print_Titles" localSheetId="14">'Wash &amp; depyrogen (11072)'!$1:$9</definedName>
    <definedName name="_xlnm.Print_Titles" localSheetId="12">'Washing room 1 (11070)'!$1:$9</definedName>
    <definedName name="_xlnm.Print_Titles" localSheetId="15">'Washing room 2 (11089)'!$1:$9</definedName>
    <definedName name="Z_B0B9736D_9E0A_43CB_9E72_F805E9BDE0DD_.wvu.FilterData" localSheetId="1" hidden="1">'A. PB 2 (21145)'!$A$11:$E$11</definedName>
    <definedName name="Z_B0B9736D_9E0A_43CB_9E72_F805E9BDE0DD_.wvu.FilterData" localSheetId="6" hidden="1">'A. PB 4 (21177)'!$A$11:$E$11</definedName>
    <definedName name="Z_B0B9736D_9E0A_43CB_9E72_F805E9BDE0DD_.wvu.FilterData" localSheetId="4" hidden="1">'A. PB 6 (21140)'!$A$11:$E$11</definedName>
    <definedName name="Z_B0B9736D_9E0A_43CB_9E72_F805E9BDE0DD_.wvu.FilterData" localSheetId="3" hidden="1">'Air shower 1 (21150)'!$A$11:$E$11</definedName>
    <definedName name="Z_B0B9736D_9E0A_43CB_9E72_F805E9BDE0DD_.wvu.FilterData" localSheetId="5" hidden="1">'Air shower 2 (21136)'!$A$11:$E$11</definedName>
    <definedName name="Z_B0B9736D_9E0A_43CB_9E72_F805E9BDE0DD_.wvu.FilterData" localSheetId="22" hidden="1">'Auxiliary room 1 (11073)'!$A$11:$E$11</definedName>
    <definedName name="Z_B0B9736D_9E0A_43CB_9E72_F805E9BDE0DD_.wvu.FilterData" localSheetId="30" hidden="1">'Auxiliary room 2 (11099)'!$A$11:$E$11</definedName>
    <definedName name="Z_B0B9736D_9E0A_43CB_9E72_F805E9BDE0DD_.wvu.FilterData" localSheetId="29" hidden="1">'Auxiliary room 3 (11098)'!$A$11:$E$11</definedName>
    <definedName name="Z_B0B9736D_9E0A_43CB_9E72_F805E9BDE0DD_.wvu.FilterData" localSheetId="37" hidden="1">'Buffer room 1 (11061)'!$A$11:$E$11</definedName>
    <definedName name="Z_B0B9736D_9E0A_43CB_9E72_F805E9BDE0DD_.wvu.FilterData" localSheetId="10" hidden="1">'Buffer room 2 (11074)'!$A$11:$H$11</definedName>
    <definedName name="Z_B0B9736D_9E0A_43CB_9E72_F805E9BDE0DD_.wvu.FilterData" localSheetId="27" hidden="1">'Buffer room 4 (11096)'!$A$11:$E$11</definedName>
    <definedName name="Z_B0B9736D_9E0A_43CB_9E72_F805E9BDE0DD_.wvu.FilterData" localSheetId="41" hidden="1">'Change room (laundry 1) (11052)'!$A$11:$E$11</definedName>
    <definedName name="Z_B0B9736D_9E0A_43CB_9E72_F805E9BDE0DD_.wvu.FilterData" localSheetId="38" hidden="1">'Change room 2 (men) (11060)'!$A$11:$E$11</definedName>
    <definedName name="Z_B0B9736D_9E0A_43CB_9E72_F805E9BDE0DD_.wvu.FilterData" localSheetId="39" hidden="1">'Change room 2 (women) (11057)'!$A$11:$F$11</definedName>
    <definedName name="Z_B0B9736D_9E0A_43CB_9E72_F805E9BDE0DD_.wvu.FilterData" localSheetId="21" hidden="1">'Clean corridor 1 (11066)'!$A$11:$F$11</definedName>
    <definedName name="Z_B0B9736D_9E0A_43CB_9E72_F805E9BDE0DD_.wvu.FilterData" localSheetId="31" hidden="1">'Clean corridor 2 (11092)'!$A$11:$E$11</definedName>
    <definedName name="Z_B0B9736D_9E0A_43CB_9E72_F805E9BDE0DD_.wvu.FilterData" localSheetId="16" hidden="1">'Cleaning tool room 1 (11088)'!$A$11:$G$11</definedName>
    <definedName name="Z_B0B9736D_9E0A_43CB_9E72_F805E9BDE0DD_.wvu.FilterData" localSheetId="26" hidden="1">'Garment packaging room (11097)'!$A$11:$F$11</definedName>
    <definedName name="Z_B0B9736D_9E0A_43CB_9E72_F805E9BDE0DD_.wvu.FilterData" localSheetId="25" hidden="1">'Garment storage room 1 (11093)'!$A$11:$F$11</definedName>
    <definedName name="Z_B0B9736D_9E0A_43CB_9E72_F805E9BDE0DD_.wvu.FilterData" localSheetId="32" hidden="1">'Garment storage room 2 (11100)'!$A$11:$E$11</definedName>
    <definedName name="Z_B0B9736D_9E0A_43CB_9E72_F805E9BDE0DD_.wvu.FilterData" localSheetId="19" hidden="1">'Gowning room 2 (11090)'!$A$11:$G$11</definedName>
    <definedName name="Z_B0B9736D_9E0A_43CB_9E72_F805E9BDE0DD_.wvu.FilterData" localSheetId="28" hidden="1">'Gowning room 2 (11095)'!$A$11:$E$11</definedName>
    <definedName name="Z_B0B9736D_9E0A_43CB_9E72_F805E9BDE0DD_.wvu.FilterData" localSheetId="18" hidden="1">'Inspection &amp; labelling (11084)'!$A$11:$E$11</definedName>
    <definedName name="Z_B0B9736D_9E0A_43CB_9E72_F805E9BDE0DD_.wvu.FilterData" localSheetId="34" hidden="1">'IPC office (11086)'!$A$11:$E$11</definedName>
    <definedName name="Z_B0B9736D_9E0A_43CB_9E72_F805E9BDE0DD_.wvu.FilterData" localSheetId="0" hidden="1">'LAF 1 (21147)'!$A$11:$E$11</definedName>
    <definedName name="Z_B0B9736D_9E0A_43CB_9E72_F805E9BDE0DD_.wvu.FilterData" localSheetId="2" hidden="1">'LAF 6 (21148)'!$A$11:$E$11</definedName>
    <definedName name="Z_B0B9736D_9E0A_43CB_9E72_F805E9BDE0DD_.wvu.FilterData" localSheetId="40" hidden="1">'Laundry 1 (11053)'!$A$11:$H$11</definedName>
    <definedName name="Z_B0B9736D_9E0A_43CB_9E72_F805E9BDE0DD_.wvu.FilterData" localSheetId="24" hidden="1">'Laundry 2 (11094)'!$A$11:$E$11</definedName>
    <definedName name="Z_B0B9736D_9E0A_43CB_9E72_F805E9BDE0DD_.wvu.FilterData" localSheetId="23" hidden="1">'Material airlock 2 (11065)'!$A$11:$F$11</definedName>
    <definedName name="Z_B0B9736D_9E0A_43CB_9E72_F805E9BDE0DD_.wvu.FilterData" localSheetId="20" hidden="1">'Material airlock 3 (11091)'!$A$11:$H$11</definedName>
    <definedName name="Z_B0B9736D_9E0A_43CB_9E72_F805E9BDE0DD_.wvu.FilterData" localSheetId="35" hidden="1">'Office (11087)'!$A$11:$E$11</definedName>
    <definedName name="Z_B0B9736D_9E0A_43CB_9E72_F805E9BDE0DD_.wvu.FilterData" localSheetId="7" hidden="1">'Pass box 1 (21137)'!$A$11:$E$11</definedName>
    <definedName name="Z_B0B9736D_9E0A_43CB_9E72_F805E9BDE0DD_.wvu.FilterData" localSheetId="8" hidden="1">'Pass box 2 (21138)'!$A$11:$E$11</definedName>
    <definedName name="Z_B0B9736D_9E0A_43CB_9E72_F805E9BDE0DD_.wvu.FilterData" localSheetId="9" hidden="1">'PB 3 (21139)'!$A$11:$E$11</definedName>
    <definedName name="Z_B0B9736D_9E0A_43CB_9E72_F805E9BDE0DD_.wvu.FilterData" localSheetId="11" hidden="1">'Preparation room 2 (11069)'!$A$11:$M$11</definedName>
    <definedName name="Z_B0B9736D_9E0A_43CB_9E72_F805E9BDE0DD_.wvu.FilterData" localSheetId="33" hidden="1">'Raw material airlock (11085)'!$A$11:$E$11</definedName>
    <definedName name="Z_B0B9736D_9E0A_43CB_9E72_F805E9BDE0DD_.wvu.FilterData" localSheetId="17" hidden="1">'Staging room 1 (11083)'!$A$11:$J$11</definedName>
    <definedName name="Z_B0B9736D_9E0A_43CB_9E72_F805E9BDE0DD_.wvu.FilterData" localSheetId="36" hidden="1">'Stairs (11062)'!$A$11:$F$11</definedName>
    <definedName name="Z_B0B9736D_9E0A_43CB_9E72_F805E9BDE0DD_.wvu.FilterData" localSheetId="13" hidden="1">'Vial airlock (11071)'!$A$11:$I$11</definedName>
    <definedName name="Z_B0B9736D_9E0A_43CB_9E72_F805E9BDE0DD_.wvu.FilterData" localSheetId="14" hidden="1">'Wash &amp; depyrogen (11072)'!$A$11:$F$11</definedName>
    <definedName name="Z_B0B9736D_9E0A_43CB_9E72_F805E9BDE0DD_.wvu.FilterData" localSheetId="12" hidden="1">'Washing room 1 (11070)'!$A$11:$J$11</definedName>
    <definedName name="Z_B0B9736D_9E0A_43CB_9E72_F805E9BDE0DD_.wvu.FilterData" localSheetId="15" hidden="1">'Washing room 2 (11089)'!$A$11:$I$11</definedName>
    <definedName name="Z_B0B9736D_9E0A_43CB_9E72_F805E9BDE0DD_.wvu.PrintArea" localSheetId="1" hidden="1">'A. PB 2 (21145)'!$A$1:$E$11</definedName>
    <definedName name="Z_B0B9736D_9E0A_43CB_9E72_F805E9BDE0DD_.wvu.PrintArea" localSheetId="6" hidden="1">'A. PB 4 (21177)'!$A$1:$E$11</definedName>
    <definedName name="Z_B0B9736D_9E0A_43CB_9E72_F805E9BDE0DD_.wvu.PrintArea" localSheetId="4" hidden="1">'A. PB 6 (21140)'!$A$1:$E$11</definedName>
    <definedName name="Z_B0B9736D_9E0A_43CB_9E72_F805E9BDE0DD_.wvu.PrintArea" localSheetId="3" hidden="1">'Air shower 1 (21150)'!$A$1:$E$11</definedName>
    <definedName name="Z_B0B9736D_9E0A_43CB_9E72_F805E9BDE0DD_.wvu.PrintArea" localSheetId="5" hidden="1">'Air shower 2 (21136)'!$A$1:$E$11</definedName>
    <definedName name="Z_B0B9736D_9E0A_43CB_9E72_F805E9BDE0DD_.wvu.PrintArea" localSheetId="22" hidden="1">'Auxiliary room 1 (11073)'!$A$1:$E$11</definedName>
    <definedName name="Z_B0B9736D_9E0A_43CB_9E72_F805E9BDE0DD_.wvu.PrintArea" localSheetId="30" hidden="1">'Auxiliary room 2 (11099)'!$A$1:$E$11</definedName>
    <definedName name="Z_B0B9736D_9E0A_43CB_9E72_F805E9BDE0DD_.wvu.PrintArea" localSheetId="29" hidden="1">'Auxiliary room 3 (11098)'!$A$1:$E$11</definedName>
    <definedName name="Z_B0B9736D_9E0A_43CB_9E72_F805E9BDE0DD_.wvu.PrintArea" localSheetId="37" hidden="1">'Buffer room 1 (11061)'!$A$1:$E$11</definedName>
    <definedName name="Z_B0B9736D_9E0A_43CB_9E72_F805E9BDE0DD_.wvu.PrintArea" localSheetId="10" hidden="1">'Buffer room 2 (11074)'!$A$1:$H$11</definedName>
    <definedName name="Z_B0B9736D_9E0A_43CB_9E72_F805E9BDE0DD_.wvu.PrintArea" localSheetId="27" hidden="1">'Buffer room 4 (11096)'!$A$1:$E$11</definedName>
    <definedName name="Z_B0B9736D_9E0A_43CB_9E72_F805E9BDE0DD_.wvu.PrintArea" localSheetId="41" hidden="1">'Change room (laundry 1) (11052)'!$A$1:$E$11</definedName>
    <definedName name="Z_B0B9736D_9E0A_43CB_9E72_F805E9BDE0DD_.wvu.PrintArea" localSheetId="38" hidden="1">'Change room 2 (men) (11060)'!$A$1:$E$11</definedName>
    <definedName name="Z_B0B9736D_9E0A_43CB_9E72_F805E9BDE0DD_.wvu.PrintArea" localSheetId="39" hidden="1">'Change room 2 (women) (11057)'!$A$1:$F$11</definedName>
    <definedName name="Z_B0B9736D_9E0A_43CB_9E72_F805E9BDE0DD_.wvu.PrintArea" localSheetId="21" hidden="1">'Clean corridor 1 (11066)'!$A$1:$F$11</definedName>
    <definedName name="Z_B0B9736D_9E0A_43CB_9E72_F805E9BDE0DD_.wvu.PrintArea" localSheetId="31" hidden="1">'Clean corridor 2 (11092)'!$A$1:$E$11</definedName>
    <definedName name="Z_B0B9736D_9E0A_43CB_9E72_F805E9BDE0DD_.wvu.PrintArea" localSheetId="16" hidden="1">'Cleaning tool room 1 (11088)'!$A$1:$G$11</definedName>
    <definedName name="Z_B0B9736D_9E0A_43CB_9E72_F805E9BDE0DD_.wvu.PrintArea" localSheetId="26" hidden="1">'Garment packaging room (11097)'!$A$1:$F$11</definedName>
    <definedName name="Z_B0B9736D_9E0A_43CB_9E72_F805E9BDE0DD_.wvu.PrintArea" localSheetId="25" hidden="1">'Garment storage room 1 (11093)'!$A$1:$F$11</definedName>
    <definedName name="Z_B0B9736D_9E0A_43CB_9E72_F805E9BDE0DD_.wvu.PrintArea" localSheetId="32" hidden="1">'Garment storage room 2 (11100)'!$A$1:$E$11</definedName>
    <definedName name="Z_B0B9736D_9E0A_43CB_9E72_F805E9BDE0DD_.wvu.PrintArea" localSheetId="19" hidden="1">'Gowning room 2 (11090)'!$A$1:$G$11</definedName>
    <definedName name="Z_B0B9736D_9E0A_43CB_9E72_F805E9BDE0DD_.wvu.PrintArea" localSheetId="28" hidden="1">'Gowning room 2 (11095)'!$A$1:$E$11</definedName>
    <definedName name="Z_B0B9736D_9E0A_43CB_9E72_F805E9BDE0DD_.wvu.PrintArea" localSheetId="18" hidden="1">'Inspection &amp; labelling (11084)'!$A$1:$F$11</definedName>
    <definedName name="Z_B0B9736D_9E0A_43CB_9E72_F805E9BDE0DD_.wvu.PrintArea" localSheetId="34" hidden="1">'IPC office (11086)'!$A$1:$E$11</definedName>
    <definedName name="Z_B0B9736D_9E0A_43CB_9E72_F805E9BDE0DD_.wvu.PrintArea" localSheetId="0" hidden="1">'LAF 1 (21147)'!$A$1:$E$11</definedName>
    <definedName name="Z_B0B9736D_9E0A_43CB_9E72_F805E9BDE0DD_.wvu.PrintArea" localSheetId="2" hidden="1">'LAF 6 (21148)'!$A$1:$E$11</definedName>
    <definedName name="Z_B0B9736D_9E0A_43CB_9E72_F805E9BDE0DD_.wvu.PrintArea" localSheetId="40" hidden="1">'Laundry 1 (11053)'!$A$1:$H$11</definedName>
    <definedName name="Z_B0B9736D_9E0A_43CB_9E72_F805E9BDE0DD_.wvu.PrintArea" localSheetId="24" hidden="1">'Laundry 2 (11094)'!$A$1:$E$11</definedName>
    <definedName name="Z_B0B9736D_9E0A_43CB_9E72_F805E9BDE0DD_.wvu.PrintArea" localSheetId="23" hidden="1">'Material airlock 2 (11065)'!$A$1:$F$11</definedName>
    <definedName name="Z_B0B9736D_9E0A_43CB_9E72_F805E9BDE0DD_.wvu.PrintArea" localSheetId="20" hidden="1">'Material airlock 3 (11091)'!$A$1:$H$11</definedName>
    <definedName name="Z_B0B9736D_9E0A_43CB_9E72_F805E9BDE0DD_.wvu.PrintArea" localSheetId="35" hidden="1">'Office (11087)'!$A$1:$E$11</definedName>
    <definedName name="Z_B0B9736D_9E0A_43CB_9E72_F805E9BDE0DD_.wvu.PrintArea" localSheetId="7" hidden="1">'Pass box 1 (21137)'!$A$1:$E$11</definedName>
    <definedName name="Z_B0B9736D_9E0A_43CB_9E72_F805E9BDE0DD_.wvu.PrintArea" localSheetId="8" hidden="1">'Pass box 2 (21138)'!$A$1:$E$11</definedName>
    <definedName name="Z_B0B9736D_9E0A_43CB_9E72_F805E9BDE0DD_.wvu.PrintArea" localSheetId="9" hidden="1">'PB 3 (21139)'!$A$1:$E$11</definedName>
    <definedName name="Z_B0B9736D_9E0A_43CB_9E72_F805E9BDE0DD_.wvu.PrintArea" localSheetId="11" hidden="1">'Preparation room 2 (11069)'!$A$1:$M$11</definedName>
    <definedName name="Z_B0B9736D_9E0A_43CB_9E72_F805E9BDE0DD_.wvu.PrintArea" localSheetId="33" hidden="1">'Raw material airlock (11085)'!$A$1:$E$11</definedName>
    <definedName name="Z_B0B9736D_9E0A_43CB_9E72_F805E9BDE0DD_.wvu.PrintArea" localSheetId="17" hidden="1">'Staging room 1 (11083)'!$A$1:$J$11</definedName>
    <definedName name="Z_B0B9736D_9E0A_43CB_9E72_F805E9BDE0DD_.wvu.PrintArea" localSheetId="36" hidden="1">'Stairs (11062)'!$A$1:$F$11</definedName>
    <definedName name="Z_B0B9736D_9E0A_43CB_9E72_F805E9BDE0DD_.wvu.PrintArea" localSheetId="13" hidden="1">'Vial airlock (11071)'!$A$1:$I$11</definedName>
    <definedName name="Z_B0B9736D_9E0A_43CB_9E72_F805E9BDE0DD_.wvu.PrintArea" localSheetId="14" hidden="1">'Wash &amp; depyrogen (11072)'!$A$1:$F$11</definedName>
    <definedName name="Z_B0B9736D_9E0A_43CB_9E72_F805E9BDE0DD_.wvu.PrintArea" localSheetId="12" hidden="1">'Washing room 1 (11070)'!$A$1:$J$11</definedName>
    <definedName name="Z_B0B9736D_9E0A_43CB_9E72_F805E9BDE0DD_.wvu.PrintArea" localSheetId="15" hidden="1">'Washing room 2 (11089)'!$A$1:$I$11</definedName>
    <definedName name="Z_B0B9736D_9E0A_43CB_9E72_F805E9BDE0DD_.wvu.PrintTitles" localSheetId="1" hidden="1">'A. PB 2 (21145)'!$1:$11</definedName>
    <definedName name="Z_B0B9736D_9E0A_43CB_9E72_F805E9BDE0DD_.wvu.PrintTitles" localSheetId="6" hidden="1">'A. PB 4 (21177)'!$1:$11</definedName>
    <definedName name="Z_B0B9736D_9E0A_43CB_9E72_F805E9BDE0DD_.wvu.PrintTitles" localSheetId="4" hidden="1">'A. PB 6 (21140)'!$1:$11</definedName>
    <definedName name="Z_B0B9736D_9E0A_43CB_9E72_F805E9BDE0DD_.wvu.PrintTitles" localSheetId="3" hidden="1">'Air shower 1 (21150)'!$1:$11</definedName>
    <definedName name="Z_B0B9736D_9E0A_43CB_9E72_F805E9BDE0DD_.wvu.PrintTitles" localSheetId="5" hidden="1">'Air shower 2 (21136)'!$1:$11</definedName>
    <definedName name="Z_B0B9736D_9E0A_43CB_9E72_F805E9BDE0DD_.wvu.PrintTitles" localSheetId="22" hidden="1">'Auxiliary room 1 (11073)'!$1:$11</definedName>
    <definedName name="Z_B0B9736D_9E0A_43CB_9E72_F805E9BDE0DD_.wvu.PrintTitles" localSheetId="30" hidden="1">'Auxiliary room 2 (11099)'!$1:$11</definedName>
    <definedName name="Z_B0B9736D_9E0A_43CB_9E72_F805E9BDE0DD_.wvu.PrintTitles" localSheetId="29" hidden="1">'Auxiliary room 3 (11098)'!$1:$11</definedName>
    <definedName name="Z_B0B9736D_9E0A_43CB_9E72_F805E9BDE0DD_.wvu.PrintTitles" localSheetId="37" hidden="1">'Buffer room 1 (11061)'!$1:$11</definedName>
    <definedName name="Z_B0B9736D_9E0A_43CB_9E72_F805E9BDE0DD_.wvu.PrintTitles" localSheetId="10" hidden="1">'Buffer room 2 (11074)'!$1:$11</definedName>
    <definedName name="Z_B0B9736D_9E0A_43CB_9E72_F805E9BDE0DD_.wvu.PrintTitles" localSheetId="27" hidden="1">'Buffer room 4 (11096)'!$1:$11</definedName>
    <definedName name="Z_B0B9736D_9E0A_43CB_9E72_F805E9BDE0DD_.wvu.PrintTitles" localSheetId="41" hidden="1">'Change room (laundry 1) (11052)'!$1:$11</definedName>
    <definedName name="Z_B0B9736D_9E0A_43CB_9E72_F805E9BDE0DD_.wvu.PrintTitles" localSheetId="38" hidden="1">'Change room 2 (men) (11060)'!$1:$11</definedName>
    <definedName name="Z_B0B9736D_9E0A_43CB_9E72_F805E9BDE0DD_.wvu.PrintTitles" localSheetId="39" hidden="1">'Change room 2 (women) (11057)'!$1:$11</definedName>
    <definedName name="Z_B0B9736D_9E0A_43CB_9E72_F805E9BDE0DD_.wvu.PrintTitles" localSheetId="21" hidden="1">'Clean corridor 1 (11066)'!$1:$11</definedName>
    <definedName name="Z_B0B9736D_9E0A_43CB_9E72_F805E9BDE0DD_.wvu.PrintTitles" localSheetId="31" hidden="1">'Clean corridor 2 (11092)'!$1:$11</definedName>
    <definedName name="Z_B0B9736D_9E0A_43CB_9E72_F805E9BDE0DD_.wvu.PrintTitles" localSheetId="16" hidden="1">'Cleaning tool room 1 (11088)'!$1:$11</definedName>
    <definedName name="Z_B0B9736D_9E0A_43CB_9E72_F805E9BDE0DD_.wvu.PrintTitles" localSheetId="26" hidden="1">'Garment packaging room (11097)'!$1:$11</definedName>
    <definedName name="Z_B0B9736D_9E0A_43CB_9E72_F805E9BDE0DD_.wvu.PrintTitles" localSheetId="25" hidden="1">'Garment storage room 1 (11093)'!$1:$11</definedName>
    <definedName name="Z_B0B9736D_9E0A_43CB_9E72_F805E9BDE0DD_.wvu.PrintTitles" localSheetId="32" hidden="1">'Garment storage room 2 (11100)'!$1:$11</definedName>
    <definedName name="Z_B0B9736D_9E0A_43CB_9E72_F805E9BDE0DD_.wvu.PrintTitles" localSheetId="19" hidden="1">'Gowning room 2 (11090)'!$1:$11</definedName>
    <definedName name="Z_B0B9736D_9E0A_43CB_9E72_F805E9BDE0DD_.wvu.PrintTitles" localSheetId="28" hidden="1">'Gowning room 2 (11095)'!$1:$11</definedName>
    <definedName name="Z_B0B9736D_9E0A_43CB_9E72_F805E9BDE0DD_.wvu.PrintTitles" localSheetId="18" hidden="1">'Inspection &amp; labelling (11084)'!$1:$11</definedName>
    <definedName name="Z_B0B9736D_9E0A_43CB_9E72_F805E9BDE0DD_.wvu.PrintTitles" localSheetId="34" hidden="1">'IPC office (11086)'!$1:$11</definedName>
    <definedName name="Z_B0B9736D_9E0A_43CB_9E72_F805E9BDE0DD_.wvu.PrintTitles" localSheetId="0" hidden="1">'LAF 1 (21147)'!$1:$11</definedName>
    <definedName name="Z_B0B9736D_9E0A_43CB_9E72_F805E9BDE0DD_.wvu.PrintTitles" localSheetId="2" hidden="1">'LAF 6 (21148)'!$1:$11</definedName>
    <definedName name="Z_B0B9736D_9E0A_43CB_9E72_F805E9BDE0DD_.wvu.PrintTitles" localSheetId="40" hidden="1">'Laundry 1 (11053)'!$1:$11</definedName>
    <definedName name="Z_B0B9736D_9E0A_43CB_9E72_F805E9BDE0DD_.wvu.PrintTitles" localSheetId="24" hidden="1">'Laundry 2 (11094)'!$1:$11</definedName>
    <definedName name="Z_B0B9736D_9E0A_43CB_9E72_F805E9BDE0DD_.wvu.PrintTitles" localSheetId="23" hidden="1">'Material airlock 2 (11065)'!$1:$11</definedName>
    <definedName name="Z_B0B9736D_9E0A_43CB_9E72_F805E9BDE0DD_.wvu.PrintTitles" localSheetId="20" hidden="1">'Material airlock 3 (11091)'!$1:$11</definedName>
    <definedName name="Z_B0B9736D_9E0A_43CB_9E72_F805E9BDE0DD_.wvu.PrintTitles" localSheetId="35" hidden="1">'Office (11087)'!$1:$11</definedName>
    <definedName name="Z_B0B9736D_9E0A_43CB_9E72_F805E9BDE0DD_.wvu.PrintTitles" localSheetId="7" hidden="1">'Pass box 1 (21137)'!$1:$11</definedName>
    <definedName name="Z_B0B9736D_9E0A_43CB_9E72_F805E9BDE0DD_.wvu.PrintTitles" localSheetId="8" hidden="1">'Pass box 2 (21138)'!$1:$11</definedName>
    <definedName name="Z_B0B9736D_9E0A_43CB_9E72_F805E9BDE0DD_.wvu.PrintTitles" localSheetId="9" hidden="1">'PB 3 (21139)'!$1:$11</definedName>
    <definedName name="Z_B0B9736D_9E0A_43CB_9E72_F805E9BDE0DD_.wvu.PrintTitles" localSheetId="11" hidden="1">'Preparation room 2 (11069)'!$1:$11</definedName>
    <definedName name="Z_B0B9736D_9E0A_43CB_9E72_F805E9BDE0DD_.wvu.PrintTitles" localSheetId="33" hidden="1">'Raw material airlock (11085)'!$1:$11</definedName>
    <definedName name="Z_B0B9736D_9E0A_43CB_9E72_F805E9BDE0DD_.wvu.PrintTitles" localSheetId="17" hidden="1">'Staging room 1 (11083)'!$1:$11</definedName>
    <definedName name="Z_B0B9736D_9E0A_43CB_9E72_F805E9BDE0DD_.wvu.PrintTitles" localSheetId="36" hidden="1">'Stairs (11062)'!$1:$11</definedName>
    <definedName name="Z_B0B9736D_9E0A_43CB_9E72_F805E9BDE0DD_.wvu.PrintTitles" localSheetId="13" hidden="1">'Vial airlock (11071)'!$1:$11</definedName>
    <definedName name="Z_B0B9736D_9E0A_43CB_9E72_F805E9BDE0DD_.wvu.PrintTitles" localSheetId="14" hidden="1">'Wash &amp; depyrogen (11072)'!$1:$11</definedName>
    <definedName name="Z_B0B9736D_9E0A_43CB_9E72_F805E9BDE0DD_.wvu.PrintTitles" localSheetId="12" hidden="1">'Washing room 1 (11070)'!$1:$11</definedName>
    <definedName name="Z_B0B9736D_9E0A_43CB_9E72_F805E9BDE0DD_.wvu.PrintTitles" localSheetId="15" hidden="1">'Washing room 2 (11089)'!$1:$11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40" i="44" l="1"/>
  <c r="F40" i="43" l="1"/>
  <c r="E40" i="43"/>
  <c r="D40" i="43"/>
  <c r="C40" i="43"/>
  <c r="D40" i="42"/>
  <c r="C40" i="42"/>
  <c r="E40" i="39"/>
  <c r="D40" i="39"/>
  <c r="C40" i="39"/>
  <c r="F40" i="36"/>
  <c r="E40" i="36"/>
  <c r="C40" i="36"/>
  <c r="D40" i="36"/>
  <c r="C40" i="41"/>
  <c r="C39" i="41"/>
  <c r="F39" i="36"/>
  <c r="E39" i="36"/>
  <c r="D39" i="36"/>
  <c r="C39" i="36"/>
  <c r="E39" i="39"/>
  <c r="D39" i="39"/>
  <c r="C39" i="39"/>
  <c r="D39" i="42"/>
  <c r="C39" i="42"/>
  <c r="F39" i="43"/>
  <c r="E39" i="43"/>
  <c r="D39" i="43"/>
  <c r="C39" i="43"/>
  <c r="C40" i="58"/>
  <c r="C39" i="58"/>
  <c r="C40" i="59"/>
  <c r="C39" i="59"/>
  <c r="D40" i="60"/>
  <c r="D39" i="60"/>
  <c r="C40" i="60"/>
  <c r="C39" i="60"/>
  <c r="F40" i="29"/>
  <c r="E40" i="29"/>
  <c r="D40" i="29"/>
  <c r="C40" i="29"/>
  <c r="F39" i="29"/>
  <c r="E39" i="29"/>
  <c r="D39" i="29"/>
  <c r="C39" i="29"/>
  <c r="C40" i="61"/>
  <c r="C39" i="61"/>
  <c r="C47" i="62"/>
  <c r="C46" i="62"/>
  <c r="C40" i="62"/>
  <c r="C39" i="62"/>
  <c r="F40" i="63"/>
  <c r="E40" i="63"/>
  <c r="D40" i="63"/>
  <c r="C40" i="63"/>
  <c r="F39" i="63"/>
  <c r="E39" i="63"/>
  <c r="D39" i="63"/>
  <c r="C39" i="63"/>
  <c r="C40" i="40"/>
  <c r="C39" i="40"/>
  <c r="E40" i="44"/>
  <c r="D40" i="44"/>
  <c r="E39" i="44"/>
  <c r="D39" i="44"/>
  <c r="C39" i="44"/>
  <c r="D40" i="45"/>
  <c r="C40" i="45"/>
  <c r="D39" i="45"/>
  <c r="C39" i="45"/>
  <c r="D40" i="46"/>
  <c r="D39" i="46"/>
  <c r="C40" i="46"/>
  <c r="C39" i="46"/>
  <c r="D40" i="49"/>
  <c r="C40" i="49"/>
  <c r="D39" i="49"/>
  <c r="C39" i="49"/>
  <c r="C40" i="50"/>
  <c r="C39" i="50"/>
  <c r="C40" i="51"/>
  <c r="C39" i="51"/>
  <c r="C40" i="52"/>
  <c r="C39" i="52"/>
  <c r="C40" i="53"/>
  <c r="C39" i="53"/>
  <c r="D40" i="54"/>
  <c r="C40" i="54"/>
  <c r="D39" i="54"/>
  <c r="C39" i="54"/>
  <c r="C40" i="55"/>
  <c r="C39" i="55"/>
  <c r="C40" i="56"/>
  <c r="C39" i="56"/>
  <c r="C40" i="57"/>
  <c r="C39" i="57"/>
  <c r="D40" i="75"/>
  <c r="C40" i="75"/>
  <c r="D39" i="75"/>
  <c r="C39" i="75"/>
  <c r="E40" i="65"/>
  <c r="D40" i="65"/>
  <c r="C40" i="65"/>
  <c r="E39" i="65"/>
  <c r="D39" i="65"/>
  <c r="C39" i="65"/>
  <c r="C40" i="67"/>
  <c r="C39" i="67"/>
  <c r="D40" i="68"/>
  <c r="C40" i="68"/>
  <c r="D39" i="68"/>
  <c r="C39" i="68"/>
  <c r="D40" i="69"/>
  <c r="C40" i="69"/>
  <c r="D39" i="69"/>
  <c r="C39" i="69"/>
  <c r="F40" i="73"/>
  <c r="E40" i="73"/>
  <c r="D40" i="73"/>
  <c r="C40" i="73"/>
  <c r="F39" i="73"/>
  <c r="E39" i="73"/>
  <c r="D39" i="73"/>
  <c r="C39" i="73"/>
  <c r="C46" i="73"/>
  <c r="D46" i="73"/>
  <c r="E46" i="73"/>
  <c r="F46" i="73"/>
  <c r="C47" i="73"/>
  <c r="D47" i="73"/>
  <c r="E47" i="73"/>
  <c r="F47" i="73"/>
  <c r="C39" i="74"/>
  <c r="C47" i="74"/>
  <c r="C46" i="74"/>
  <c r="C40" i="74"/>
  <c r="D47" i="69"/>
  <c r="C47" i="69"/>
  <c r="D46" i="69"/>
  <c r="C46" i="69"/>
  <c r="D47" i="68"/>
  <c r="C47" i="68"/>
  <c r="D46" i="68"/>
  <c r="C46" i="68"/>
  <c r="C47" i="67"/>
  <c r="C46" i="67"/>
  <c r="E47" i="65"/>
  <c r="D47" i="65"/>
  <c r="C47" i="65"/>
  <c r="E46" i="65"/>
  <c r="D46" i="65"/>
  <c r="C46" i="65"/>
  <c r="D47" i="75"/>
  <c r="C47" i="75"/>
  <c r="D46" i="75"/>
  <c r="C46" i="75"/>
  <c r="C47" i="57"/>
  <c r="C46" i="57"/>
  <c r="C47" i="56"/>
  <c r="C46" i="56"/>
  <c r="C47" i="55"/>
  <c r="C46" i="55"/>
  <c r="D47" i="54"/>
  <c r="C47" i="54"/>
  <c r="D46" i="54"/>
  <c r="C46" i="54"/>
  <c r="C47" i="53"/>
  <c r="C46" i="53"/>
  <c r="C47" i="52"/>
  <c r="C46" i="52"/>
  <c r="C47" i="51"/>
  <c r="C46" i="51"/>
  <c r="C47" i="50"/>
  <c r="C46" i="50"/>
  <c r="D47" i="49"/>
  <c r="C47" i="49"/>
  <c r="D46" i="49"/>
  <c r="C46" i="49"/>
  <c r="D47" i="46"/>
  <c r="C47" i="46"/>
  <c r="D46" i="46"/>
  <c r="C46" i="46"/>
  <c r="D47" i="45"/>
  <c r="C47" i="45"/>
  <c r="D46" i="45"/>
  <c r="C46" i="45"/>
  <c r="E47" i="44"/>
  <c r="D47" i="44"/>
  <c r="C47" i="44"/>
  <c r="E46" i="44"/>
  <c r="D46" i="44"/>
  <c r="C46" i="44"/>
  <c r="C47" i="40"/>
  <c r="C46" i="40"/>
  <c r="F47" i="63"/>
  <c r="E47" i="63"/>
  <c r="D47" i="63"/>
  <c r="C47" i="63"/>
  <c r="F46" i="63"/>
  <c r="E46" i="63"/>
  <c r="D46" i="63"/>
  <c r="C46" i="63"/>
  <c r="C47" i="61"/>
  <c r="C46" i="61"/>
  <c r="F47" i="29"/>
  <c r="E47" i="29"/>
  <c r="D47" i="29"/>
  <c r="C47" i="29"/>
  <c r="F46" i="29"/>
  <c r="E46" i="29"/>
  <c r="D46" i="29"/>
  <c r="C46" i="29"/>
  <c r="D47" i="60"/>
  <c r="C47" i="60"/>
  <c r="D46" i="60"/>
  <c r="C46" i="60"/>
  <c r="C47" i="59"/>
  <c r="C46" i="59"/>
  <c r="C47" i="58"/>
  <c r="C46" i="58"/>
  <c r="F47" i="43"/>
  <c r="E47" i="43"/>
  <c r="D47" i="43"/>
  <c r="C47" i="43"/>
  <c r="F46" i="43"/>
  <c r="E46" i="43"/>
  <c r="D46" i="43"/>
  <c r="C46" i="43"/>
  <c r="D47" i="42"/>
  <c r="C47" i="42"/>
  <c r="D46" i="42"/>
  <c r="C46" i="42"/>
  <c r="E47" i="39"/>
  <c r="D47" i="39"/>
  <c r="C47" i="39"/>
  <c r="E46" i="39"/>
  <c r="D46" i="39"/>
  <c r="C46" i="39"/>
  <c r="F47" i="36"/>
  <c r="E47" i="36"/>
  <c r="D47" i="36"/>
  <c r="C47" i="36"/>
  <c r="F46" i="36"/>
  <c r="E46" i="36"/>
  <c r="D46" i="36"/>
  <c r="C46" i="36"/>
  <c r="C46" i="41"/>
  <c r="C47" i="41"/>
  <c r="G21" i="34" l="1"/>
  <c r="H21" i="34"/>
  <c r="G22" i="34"/>
  <c r="H22" i="34"/>
  <c r="G23" i="34"/>
  <c r="H23" i="34"/>
  <c r="G24" i="34"/>
  <c r="H24" i="34"/>
  <c r="G25" i="34"/>
  <c r="H25" i="34"/>
  <c r="B26" i="38" l="1"/>
  <c r="C26" i="38"/>
  <c r="A26" i="37"/>
  <c r="A27" i="37"/>
  <c r="B26" i="37"/>
  <c r="B27" i="37"/>
  <c r="B26" i="35"/>
  <c r="H26" i="34"/>
  <c r="G26" i="34"/>
  <c r="C47" i="34" l="1"/>
  <c r="A25" i="72" l="1"/>
  <c r="A26" i="72"/>
  <c r="A27" i="72"/>
  <c r="A28" i="72"/>
  <c r="A29" i="72"/>
  <c r="A25" i="71"/>
  <c r="A26" i="71"/>
  <c r="A27" i="71"/>
  <c r="A28" i="71"/>
  <c r="A29" i="71"/>
  <c r="A25" i="70"/>
  <c r="A26" i="70"/>
  <c r="A27" i="70"/>
  <c r="A28" i="70"/>
  <c r="A29" i="70"/>
  <c r="G37" i="34"/>
  <c r="H37" i="34"/>
  <c r="G34" i="34" l="1"/>
  <c r="H34" i="34"/>
  <c r="G35" i="34"/>
  <c r="H35" i="34"/>
  <c r="G36" i="34"/>
  <c r="H36" i="34"/>
  <c r="A25" i="66" l="1"/>
  <c r="A26" i="66"/>
  <c r="A27" i="66"/>
  <c r="A28" i="66"/>
  <c r="A25" i="48"/>
  <c r="A26" i="48"/>
  <c r="A27" i="48"/>
  <c r="A28" i="48"/>
  <c r="A34" i="64" l="1"/>
  <c r="A35" i="64"/>
  <c r="A36" i="64"/>
  <c r="A34" i="38"/>
  <c r="A35" i="38"/>
  <c r="A36" i="38"/>
  <c r="A34" i="37"/>
  <c r="A35" i="37"/>
  <c r="A36" i="37"/>
  <c r="A36" i="35"/>
  <c r="A34" i="35"/>
  <c r="A35" i="35"/>
  <c r="B29" i="64" l="1"/>
  <c r="B30" i="64"/>
  <c r="B31" i="64"/>
  <c r="B33" i="64"/>
  <c r="H5" i="41"/>
  <c r="M41" i="74" l="1"/>
  <c r="M40" i="74"/>
  <c r="M39" i="74"/>
  <c r="M38" i="74"/>
  <c r="U41" i="73"/>
  <c r="F48" i="73" s="1"/>
  <c r="T41" i="73"/>
  <c r="E48" i="73" s="1"/>
  <c r="S41" i="73"/>
  <c r="D48" i="73" s="1"/>
  <c r="R41" i="73"/>
  <c r="C48" i="73" s="1"/>
  <c r="U40" i="73"/>
  <c r="T40" i="73"/>
  <c r="S40" i="73"/>
  <c r="R40" i="73"/>
  <c r="U39" i="73"/>
  <c r="T39" i="73"/>
  <c r="S39" i="73"/>
  <c r="R39" i="73"/>
  <c r="U38" i="73"/>
  <c r="T38" i="73"/>
  <c r="S38" i="73"/>
  <c r="D45" i="73" s="1"/>
  <c r="R38" i="73"/>
  <c r="L34" i="72"/>
  <c r="L33" i="72"/>
  <c r="L32" i="72"/>
  <c r="L31" i="72"/>
  <c r="L35" i="72" s="1"/>
  <c r="L34" i="71"/>
  <c r="L33" i="71"/>
  <c r="L32" i="71"/>
  <c r="L31" i="71"/>
  <c r="L35" i="71" s="1"/>
  <c r="L34" i="70"/>
  <c r="L33" i="70"/>
  <c r="L32" i="70"/>
  <c r="L31" i="70"/>
  <c r="O41" i="69"/>
  <c r="N41" i="69"/>
  <c r="O40" i="69"/>
  <c r="N40" i="69"/>
  <c r="O39" i="69"/>
  <c r="N39" i="69"/>
  <c r="O38" i="69"/>
  <c r="N38" i="69"/>
  <c r="O41" i="68"/>
  <c r="N41" i="68"/>
  <c r="O40" i="68"/>
  <c r="N40" i="68"/>
  <c r="O39" i="68"/>
  <c r="N39" i="68"/>
  <c r="O38" i="68"/>
  <c r="O42" i="68" s="1"/>
  <c r="N38" i="68"/>
  <c r="M41" i="67"/>
  <c r="M40" i="67"/>
  <c r="M39" i="67"/>
  <c r="M38" i="67"/>
  <c r="L34" i="66"/>
  <c r="L33" i="66"/>
  <c r="L32" i="66"/>
  <c r="L31" i="66"/>
  <c r="L35" i="66" s="1"/>
  <c r="R41" i="65"/>
  <c r="Q41" i="65"/>
  <c r="P41" i="65"/>
  <c r="R40" i="65"/>
  <c r="Q40" i="65"/>
  <c r="P40" i="65"/>
  <c r="R39" i="65"/>
  <c r="Q39" i="65"/>
  <c r="P39" i="65"/>
  <c r="R38" i="65"/>
  <c r="R42" i="65" s="1"/>
  <c r="Q38" i="65"/>
  <c r="P38" i="65"/>
  <c r="O41" i="75"/>
  <c r="N41" i="75"/>
  <c r="O40" i="75"/>
  <c r="N40" i="75"/>
  <c r="O39" i="75"/>
  <c r="N39" i="75"/>
  <c r="O38" i="75"/>
  <c r="N38" i="75"/>
  <c r="L41" i="57"/>
  <c r="L40" i="57"/>
  <c r="L39" i="57"/>
  <c r="L38" i="57"/>
  <c r="L42" i="57" s="1"/>
  <c r="L41" i="56"/>
  <c r="L40" i="56"/>
  <c r="L39" i="56"/>
  <c r="L38" i="56"/>
  <c r="M41" i="55"/>
  <c r="M40" i="55"/>
  <c r="M39" i="55"/>
  <c r="M38" i="55"/>
  <c r="O41" i="54"/>
  <c r="N41" i="54"/>
  <c r="O40" i="54"/>
  <c r="N40" i="54"/>
  <c r="O39" i="54"/>
  <c r="N39" i="54"/>
  <c r="O38" i="54"/>
  <c r="O42" i="54" s="1"/>
  <c r="N38" i="54"/>
  <c r="N42" i="54" s="1"/>
  <c r="L41" i="53"/>
  <c r="L40" i="53"/>
  <c r="L39" i="53"/>
  <c r="L38" i="53"/>
  <c r="L41" i="52"/>
  <c r="L40" i="52"/>
  <c r="L39" i="52"/>
  <c r="L38" i="52"/>
  <c r="L42" i="52" s="1"/>
  <c r="L41" i="51"/>
  <c r="L40" i="51"/>
  <c r="L39" i="51"/>
  <c r="L38" i="51"/>
  <c r="L42" i="51" s="1"/>
  <c r="L41" i="50"/>
  <c r="L40" i="50"/>
  <c r="L39" i="50"/>
  <c r="L38" i="50"/>
  <c r="O41" i="49"/>
  <c r="N41" i="49"/>
  <c r="O40" i="49"/>
  <c r="N40" i="49"/>
  <c r="O39" i="49"/>
  <c r="N39" i="49"/>
  <c r="O38" i="49"/>
  <c r="O42" i="49" s="1"/>
  <c r="N38" i="49"/>
  <c r="L34" i="48"/>
  <c r="L33" i="48"/>
  <c r="L32" i="48"/>
  <c r="L31" i="48"/>
  <c r="O41" i="46"/>
  <c r="N41" i="46"/>
  <c r="O40" i="46"/>
  <c r="N40" i="46"/>
  <c r="O39" i="46"/>
  <c r="N39" i="46"/>
  <c r="O38" i="46"/>
  <c r="N38" i="46"/>
  <c r="O41" i="45"/>
  <c r="N41" i="45"/>
  <c r="O40" i="45"/>
  <c r="N40" i="45"/>
  <c r="O39" i="45"/>
  <c r="N39" i="45"/>
  <c r="O38" i="45"/>
  <c r="N38" i="45"/>
  <c r="N42" i="45" s="1"/>
  <c r="R41" i="44"/>
  <c r="Q41" i="44"/>
  <c r="P41" i="44"/>
  <c r="R40" i="44"/>
  <c r="Q40" i="44"/>
  <c r="P40" i="44"/>
  <c r="R39" i="44"/>
  <c r="Q39" i="44"/>
  <c r="P39" i="44"/>
  <c r="R38" i="44"/>
  <c r="Q38" i="44"/>
  <c r="P38" i="44"/>
  <c r="L41" i="40"/>
  <c r="L40" i="40"/>
  <c r="L39" i="40"/>
  <c r="L38" i="40"/>
  <c r="L41" i="64"/>
  <c r="L40" i="64"/>
  <c r="L39" i="64"/>
  <c r="L38" i="64"/>
  <c r="AE41" i="63"/>
  <c r="AD41" i="63"/>
  <c r="AC41" i="63"/>
  <c r="AB41" i="63"/>
  <c r="AE40" i="63"/>
  <c r="AD40" i="63"/>
  <c r="AC40" i="63"/>
  <c r="AB40" i="63"/>
  <c r="AE39" i="63"/>
  <c r="AD39" i="63"/>
  <c r="AC39" i="63"/>
  <c r="AB39" i="63"/>
  <c r="AE38" i="63"/>
  <c r="AE42" i="63" s="1"/>
  <c r="AD38" i="63"/>
  <c r="AD42" i="63" s="1"/>
  <c r="AC38" i="63"/>
  <c r="AB38" i="63"/>
  <c r="AB42" i="63" s="1"/>
  <c r="O41" i="62"/>
  <c r="O40" i="62"/>
  <c r="O39" i="62"/>
  <c r="O38" i="62"/>
  <c r="N41" i="61"/>
  <c r="N40" i="61"/>
  <c r="N39" i="61"/>
  <c r="N38" i="61"/>
  <c r="AH41" i="29"/>
  <c r="AG41" i="29"/>
  <c r="AF41" i="29"/>
  <c r="AE41" i="29"/>
  <c r="AH40" i="29"/>
  <c r="AG40" i="29"/>
  <c r="AF40" i="29"/>
  <c r="AE40" i="29"/>
  <c r="AH39" i="29"/>
  <c r="AG39" i="29"/>
  <c r="AF39" i="29"/>
  <c r="AE39" i="29"/>
  <c r="AH38" i="29"/>
  <c r="AH42" i="29" s="1"/>
  <c r="AG38" i="29"/>
  <c r="AG42" i="29" s="1"/>
  <c r="AF38" i="29"/>
  <c r="AF42" i="29" s="1"/>
  <c r="AE38" i="29"/>
  <c r="S41" i="60"/>
  <c r="R41" i="60"/>
  <c r="S40" i="60"/>
  <c r="R40" i="60"/>
  <c r="S39" i="60"/>
  <c r="R39" i="60"/>
  <c r="S38" i="60"/>
  <c r="R38" i="60"/>
  <c r="R42" i="60" s="1"/>
  <c r="N41" i="59"/>
  <c r="N40" i="59"/>
  <c r="N39" i="59"/>
  <c r="N38" i="59"/>
  <c r="R42" i="73" l="1"/>
  <c r="C49" i="73" s="1"/>
  <c r="C45" i="73"/>
  <c r="T42" i="73"/>
  <c r="E49" i="73" s="1"/>
  <c r="E45" i="73"/>
  <c r="U42" i="73"/>
  <c r="F49" i="73" s="1"/>
  <c r="F45" i="73"/>
  <c r="Q42" i="65"/>
  <c r="O42" i="69"/>
  <c r="O42" i="75"/>
  <c r="L42" i="40"/>
  <c r="S42" i="73"/>
  <c r="D49" i="73" s="1"/>
  <c r="M42" i="67"/>
  <c r="M42" i="55"/>
  <c r="L42" i="53"/>
  <c r="L42" i="50"/>
  <c r="N42" i="49"/>
  <c r="N42" i="46"/>
  <c r="P42" i="44"/>
  <c r="AC42" i="63"/>
  <c r="L35" i="70"/>
  <c r="L42" i="64"/>
  <c r="AE42" i="29"/>
  <c r="S42" i="60"/>
  <c r="N42" i="75"/>
  <c r="N42" i="59"/>
  <c r="N42" i="61"/>
  <c r="O42" i="62"/>
  <c r="L42" i="56"/>
  <c r="P42" i="65"/>
  <c r="N42" i="68"/>
  <c r="N42" i="69"/>
  <c r="M42" i="74"/>
  <c r="O42" i="45"/>
  <c r="O42" i="46"/>
  <c r="R42" i="44"/>
  <c r="L35" i="48"/>
  <c r="C38" i="48"/>
  <c r="Q42" i="44"/>
  <c r="P41" i="58"/>
  <c r="P40" i="58"/>
  <c r="P39" i="58"/>
  <c r="P38" i="58"/>
  <c r="AA41" i="43"/>
  <c r="Z41" i="43"/>
  <c r="Y41" i="43"/>
  <c r="X41" i="43"/>
  <c r="AA40" i="43"/>
  <c r="Z40" i="43"/>
  <c r="Y40" i="43"/>
  <c r="X40" i="43"/>
  <c r="AA39" i="43"/>
  <c r="Z39" i="43"/>
  <c r="Y39" i="43"/>
  <c r="X39" i="43"/>
  <c r="AA38" i="43"/>
  <c r="AA42" i="43" s="1"/>
  <c r="Z38" i="43"/>
  <c r="Z42" i="43" s="1"/>
  <c r="Y38" i="43"/>
  <c r="Y42" i="43" s="1"/>
  <c r="X38" i="43"/>
  <c r="X42" i="43" s="1"/>
  <c r="S41" i="42"/>
  <c r="R41" i="42"/>
  <c r="S40" i="42"/>
  <c r="R40" i="42"/>
  <c r="S39" i="42"/>
  <c r="R39" i="42"/>
  <c r="S38" i="42"/>
  <c r="R38" i="42"/>
  <c r="V41" i="39"/>
  <c r="U41" i="39"/>
  <c r="T41" i="39"/>
  <c r="V40" i="39"/>
  <c r="U40" i="39"/>
  <c r="T40" i="39"/>
  <c r="V39" i="39"/>
  <c r="U39" i="39"/>
  <c r="T39" i="39"/>
  <c r="V38" i="39"/>
  <c r="U38" i="39"/>
  <c r="D45" i="39" s="1"/>
  <c r="T38" i="39"/>
  <c r="C45" i="39" s="1"/>
  <c r="L41" i="38"/>
  <c r="L40" i="38"/>
  <c r="L39" i="38"/>
  <c r="L38" i="38"/>
  <c r="L41" i="37"/>
  <c r="L40" i="37"/>
  <c r="L39" i="37"/>
  <c r="L38" i="37"/>
  <c r="Z41" i="36"/>
  <c r="Y41" i="36"/>
  <c r="X41" i="36"/>
  <c r="W41" i="36"/>
  <c r="Z40" i="36"/>
  <c r="Y40" i="36"/>
  <c r="X40" i="36"/>
  <c r="W40" i="36"/>
  <c r="Z39" i="36"/>
  <c r="Y39" i="36"/>
  <c r="X39" i="36"/>
  <c r="W39" i="36"/>
  <c r="Z38" i="36"/>
  <c r="Z42" i="36" s="1"/>
  <c r="Y38" i="36"/>
  <c r="Y42" i="36" s="1"/>
  <c r="X38" i="36"/>
  <c r="X42" i="36" s="1"/>
  <c r="W38" i="36"/>
  <c r="W42" i="36" s="1"/>
  <c r="L41" i="35"/>
  <c r="L40" i="35"/>
  <c r="L39" i="35"/>
  <c r="L38" i="35"/>
  <c r="L41" i="34"/>
  <c r="L40" i="34"/>
  <c r="L39" i="34"/>
  <c r="L38" i="34"/>
  <c r="O41" i="41"/>
  <c r="O40" i="41"/>
  <c r="O39" i="41"/>
  <c r="O38" i="41"/>
  <c r="L42" i="35" l="1"/>
  <c r="L42" i="37"/>
  <c r="R42" i="42"/>
  <c r="L42" i="38"/>
  <c r="T42" i="39"/>
  <c r="L42" i="34"/>
  <c r="O42" i="41"/>
  <c r="S42" i="42"/>
  <c r="V42" i="39"/>
  <c r="C45" i="42"/>
  <c r="E45" i="39"/>
  <c r="P42" i="58"/>
  <c r="U42" i="39"/>
  <c r="C21" i="72" l="1"/>
  <c r="C23" i="72"/>
  <c r="C24" i="72"/>
  <c r="B20" i="72"/>
  <c r="B21" i="72"/>
  <c r="B22" i="72"/>
  <c r="B23" i="72"/>
  <c r="B24" i="72"/>
  <c r="A21" i="72"/>
  <c r="A22" i="72"/>
  <c r="A23" i="72"/>
  <c r="A24" i="72"/>
  <c r="B20" i="71"/>
  <c r="C21" i="71"/>
  <c r="B21" i="71"/>
  <c r="B22" i="71"/>
  <c r="C23" i="71"/>
  <c r="B23" i="71"/>
  <c r="C24" i="71"/>
  <c r="B24" i="71"/>
  <c r="A21" i="71"/>
  <c r="A22" i="71"/>
  <c r="A23" i="71"/>
  <c r="A24" i="71"/>
  <c r="B20" i="70"/>
  <c r="C21" i="70"/>
  <c r="B21" i="70"/>
  <c r="B22" i="70"/>
  <c r="C23" i="70"/>
  <c r="B23" i="70"/>
  <c r="C24" i="70"/>
  <c r="B24" i="70"/>
  <c r="A21" i="70"/>
  <c r="A22" i="70"/>
  <c r="A23" i="70"/>
  <c r="A24" i="70"/>
  <c r="C21" i="66"/>
  <c r="C23" i="66"/>
  <c r="C24" i="66"/>
  <c r="A21" i="66"/>
  <c r="A22" i="66"/>
  <c r="A23" i="66"/>
  <c r="A24" i="66"/>
  <c r="C21" i="48"/>
  <c r="C24" i="48"/>
  <c r="B20" i="48"/>
  <c r="B21" i="48"/>
  <c r="B22" i="48"/>
  <c r="B23" i="48"/>
  <c r="B24" i="48"/>
  <c r="A21" i="48"/>
  <c r="A22" i="48"/>
  <c r="A23" i="48"/>
  <c r="A24" i="48"/>
  <c r="C29" i="64"/>
  <c r="C30" i="64"/>
  <c r="C31" i="64"/>
  <c r="C33" i="64"/>
  <c r="A29" i="64"/>
  <c r="A30" i="64"/>
  <c r="A31" i="64"/>
  <c r="A32" i="64"/>
  <c r="A33" i="64"/>
  <c r="B29" i="38"/>
  <c r="C29" i="38"/>
  <c r="B30" i="38"/>
  <c r="C30" i="38"/>
  <c r="B31" i="38"/>
  <c r="C31" i="38"/>
  <c r="B32" i="38"/>
  <c r="B33" i="38"/>
  <c r="C33" i="38"/>
  <c r="A29" i="38"/>
  <c r="A30" i="38"/>
  <c r="A31" i="38"/>
  <c r="A32" i="38"/>
  <c r="A33" i="38"/>
  <c r="C30" i="37"/>
  <c r="B29" i="37"/>
  <c r="B30" i="37"/>
  <c r="B31" i="37"/>
  <c r="B32" i="37"/>
  <c r="B33" i="37"/>
  <c r="A29" i="37"/>
  <c r="A30" i="37"/>
  <c r="A31" i="37"/>
  <c r="A32" i="37"/>
  <c r="A33" i="37"/>
  <c r="B29" i="35"/>
  <c r="B30" i="35"/>
  <c r="B31" i="35"/>
  <c r="B32" i="35"/>
  <c r="B33" i="35"/>
  <c r="C31" i="35"/>
  <c r="A29" i="35"/>
  <c r="A30" i="35"/>
  <c r="A31" i="35"/>
  <c r="A32" i="35"/>
  <c r="A33" i="35"/>
  <c r="A27" i="35"/>
  <c r="M38" i="41"/>
  <c r="C38" i="41" s="1"/>
  <c r="G29" i="34"/>
  <c r="H29" i="34"/>
  <c r="G30" i="34"/>
  <c r="H30" i="34"/>
  <c r="G31" i="34"/>
  <c r="H31" i="34"/>
  <c r="G32" i="34"/>
  <c r="H32" i="34"/>
  <c r="G33" i="34"/>
  <c r="H33" i="34"/>
  <c r="C33" i="48" l="1"/>
  <c r="C20" i="66"/>
  <c r="A20" i="66"/>
  <c r="J41" i="67" l="1"/>
  <c r="J40" i="67"/>
  <c r="J39" i="67"/>
  <c r="J38" i="67"/>
  <c r="J42" i="67" l="1"/>
  <c r="J41" i="74" l="1"/>
  <c r="J40" i="74"/>
  <c r="J39" i="74"/>
  <c r="J38" i="74"/>
  <c r="J42" i="74" l="1"/>
  <c r="P38" i="73"/>
  <c r="F38" i="73" s="1"/>
  <c r="O38" i="73"/>
  <c r="E38" i="73" s="1"/>
  <c r="N38" i="73"/>
  <c r="D38" i="73" s="1"/>
  <c r="M38" i="73"/>
  <c r="C38" i="73" s="1"/>
  <c r="J34" i="72"/>
  <c r="J33" i="72"/>
  <c r="J32" i="72"/>
  <c r="J31" i="72"/>
  <c r="J35" i="72" l="1"/>
  <c r="J34" i="71"/>
  <c r="J33" i="71"/>
  <c r="J32" i="71"/>
  <c r="J31" i="71"/>
  <c r="J34" i="70"/>
  <c r="L38" i="69"/>
  <c r="K38" i="69"/>
  <c r="J35" i="71" l="1"/>
  <c r="D45" i="75"/>
  <c r="D48" i="75"/>
  <c r="D49" i="75"/>
  <c r="K38" i="75"/>
  <c r="D38" i="75" s="1"/>
  <c r="J38" i="75"/>
  <c r="C38" i="75" s="1"/>
  <c r="K40" i="75"/>
  <c r="K39" i="75"/>
  <c r="K41" i="75"/>
  <c r="D41" i="75" s="1"/>
  <c r="C49" i="75"/>
  <c r="C48" i="75"/>
  <c r="C45" i="75"/>
  <c r="J41" i="75"/>
  <c r="C41" i="75" s="1"/>
  <c r="J40" i="75"/>
  <c r="J39" i="75"/>
  <c r="E9" i="75"/>
  <c r="C9" i="75"/>
  <c r="E5" i="75"/>
  <c r="J41" i="53"/>
  <c r="D45" i="46"/>
  <c r="W41" i="63"/>
  <c r="C41" i="63" s="1"/>
  <c r="Z38" i="29"/>
  <c r="C38" i="29" s="1"/>
  <c r="C9" i="58"/>
  <c r="G34" i="75" l="1"/>
  <c r="G36" i="75"/>
  <c r="G35" i="75"/>
  <c r="G37" i="75"/>
  <c r="H37" i="75"/>
  <c r="H34" i="75"/>
  <c r="H36" i="75"/>
  <c r="H35" i="75"/>
  <c r="H28" i="75"/>
  <c r="H31" i="75"/>
  <c r="H30" i="75"/>
  <c r="H32" i="75"/>
  <c r="H33" i="75"/>
  <c r="H29" i="75"/>
  <c r="G30" i="75"/>
  <c r="G32" i="75"/>
  <c r="G29" i="75"/>
  <c r="G31" i="75"/>
  <c r="G33" i="75"/>
  <c r="G28" i="75"/>
  <c r="K42" i="75"/>
  <c r="D42" i="75" s="1"/>
  <c r="H27" i="75"/>
  <c r="J42" i="75"/>
  <c r="C42" i="75" s="1"/>
  <c r="G27" i="75"/>
  <c r="D48" i="63" l="1"/>
  <c r="E48" i="63"/>
  <c r="F48" i="63"/>
  <c r="D49" i="63"/>
  <c r="E49" i="63"/>
  <c r="F49" i="63"/>
  <c r="C49" i="63"/>
  <c r="C48" i="63"/>
  <c r="D48" i="29"/>
  <c r="E48" i="29"/>
  <c r="F48" i="29"/>
  <c r="D49" i="29"/>
  <c r="E49" i="29"/>
  <c r="F49" i="29"/>
  <c r="C49" i="29"/>
  <c r="C48" i="29"/>
  <c r="D48" i="60"/>
  <c r="D49" i="60"/>
  <c r="C49" i="60"/>
  <c r="C48" i="60"/>
  <c r="D49" i="69"/>
  <c r="C49" i="69"/>
  <c r="D48" i="69"/>
  <c r="C48" i="69"/>
  <c r="E49" i="65"/>
  <c r="D49" i="65"/>
  <c r="C49" i="65"/>
  <c r="E48" i="65"/>
  <c r="D48" i="65"/>
  <c r="C48" i="65"/>
  <c r="D49" i="49"/>
  <c r="D48" i="49"/>
  <c r="C48" i="49"/>
  <c r="C49" i="74"/>
  <c r="C48" i="74"/>
  <c r="C49" i="67"/>
  <c r="C48" i="67"/>
  <c r="C49" i="55"/>
  <c r="C48" i="55"/>
  <c r="D49" i="68"/>
  <c r="C49" i="68"/>
  <c r="D48" i="68"/>
  <c r="C48" i="68"/>
  <c r="C49" i="62"/>
  <c r="C48" i="62"/>
  <c r="C49" i="61"/>
  <c r="C48" i="61"/>
  <c r="C49" i="59"/>
  <c r="C48" i="59"/>
  <c r="C49" i="58"/>
  <c r="C48" i="58"/>
  <c r="C49" i="57"/>
  <c r="C48" i="57"/>
  <c r="C49" i="56"/>
  <c r="C48" i="56"/>
  <c r="D49" i="54"/>
  <c r="C49" i="54"/>
  <c r="D48" i="54"/>
  <c r="C48" i="54"/>
  <c r="C49" i="53"/>
  <c r="C48" i="53"/>
  <c r="C49" i="52"/>
  <c r="C48" i="52"/>
  <c r="C49" i="51"/>
  <c r="C48" i="51"/>
  <c r="C49" i="50"/>
  <c r="C48" i="50"/>
  <c r="D45" i="43"/>
  <c r="E45" i="43"/>
  <c r="F45" i="43"/>
  <c r="E48" i="43"/>
  <c r="E49" i="43"/>
  <c r="C48" i="43"/>
  <c r="C45" i="43"/>
  <c r="E48" i="39"/>
  <c r="C48" i="39"/>
  <c r="C49" i="39"/>
  <c r="C49" i="43" l="1"/>
  <c r="F48" i="43"/>
  <c r="D48" i="43"/>
  <c r="D49" i="39"/>
  <c r="D48" i="39"/>
  <c r="E49" i="39"/>
  <c r="C45" i="36"/>
  <c r="D45" i="36"/>
  <c r="E49" i="36"/>
  <c r="F45" i="36"/>
  <c r="D49" i="36"/>
  <c r="E48" i="36"/>
  <c r="F49" i="36"/>
  <c r="C48" i="36"/>
  <c r="C49" i="36"/>
  <c r="C42" i="72"/>
  <c r="C41" i="72"/>
  <c r="C42" i="71"/>
  <c r="C41" i="71"/>
  <c r="C42" i="70"/>
  <c r="C41" i="70"/>
  <c r="C42" i="66"/>
  <c r="C41" i="66"/>
  <c r="C49" i="64"/>
  <c r="C48" i="64"/>
  <c r="D49" i="43" l="1"/>
  <c r="F49" i="43"/>
  <c r="F48" i="36"/>
  <c r="D48" i="36"/>
  <c r="E45" i="36"/>
  <c r="B19" i="72" l="1"/>
  <c r="B19" i="71"/>
  <c r="B19" i="70"/>
  <c r="A19" i="66"/>
  <c r="C20" i="72" l="1"/>
  <c r="A20" i="72"/>
  <c r="C20" i="71"/>
  <c r="A20" i="71"/>
  <c r="C20" i="70"/>
  <c r="A20" i="70"/>
  <c r="C19" i="66"/>
  <c r="C33" i="66" s="1"/>
  <c r="C28" i="64"/>
  <c r="A28" i="64"/>
  <c r="A20" i="48"/>
  <c r="C28" i="38"/>
  <c r="B28" i="38"/>
  <c r="A28" i="38"/>
  <c r="C28" i="37"/>
  <c r="C40" i="37" s="1"/>
  <c r="B28" i="37"/>
  <c r="A28" i="37"/>
  <c r="B28" i="35"/>
  <c r="A28" i="35"/>
  <c r="H28" i="34"/>
  <c r="G28" i="34"/>
  <c r="B27" i="64" l="1"/>
  <c r="B28" i="64"/>
  <c r="C41" i="74"/>
  <c r="C45" i="74"/>
  <c r="C38" i="74"/>
  <c r="E9" i="74"/>
  <c r="C9" i="74"/>
  <c r="E5" i="74"/>
  <c r="P41" i="73"/>
  <c r="O41" i="73"/>
  <c r="E41" i="73" s="1"/>
  <c r="N41" i="73"/>
  <c r="M41" i="73"/>
  <c r="P40" i="73"/>
  <c r="O40" i="73"/>
  <c r="N40" i="73"/>
  <c r="M40" i="73"/>
  <c r="P39" i="73"/>
  <c r="O39" i="73"/>
  <c r="N39" i="73"/>
  <c r="M39" i="73"/>
  <c r="G9" i="73"/>
  <c r="C9" i="73"/>
  <c r="G5" i="73"/>
  <c r="C34" i="72"/>
  <c r="C40" i="72"/>
  <c r="C39" i="72"/>
  <c r="C32" i="72"/>
  <c r="C38" i="72"/>
  <c r="C19" i="72"/>
  <c r="C33" i="72" s="1"/>
  <c r="A19" i="72"/>
  <c r="E9" i="72"/>
  <c r="C9" i="72"/>
  <c r="E5" i="72"/>
  <c r="C34" i="71"/>
  <c r="C40" i="71"/>
  <c r="C39" i="71"/>
  <c r="C32" i="71"/>
  <c r="C38" i="71"/>
  <c r="C31" i="71"/>
  <c r="C19" i="71"/>
  <c r="C33" i="71" s="1"/>
  <c r="A19" i="71"/>
  <c r="E9" i="71"/>
  <c r="C9" i="71"/>
  <c r="E5" i="71"/>
  <c r="C34" i="70"/>
  <c r="C40" i="70"/>
  <c r="J33" i="70"/>
  <c r="C39" i="70"/>
  <c r="J32" i="70"/>
  <c r="C32" i="70" s="1"/>
  <c r="C38" i="70"/>
  <c r="J31" i="70"/>
  <c r="C19" i="70"/>
  <c r="A19" i="70"/>
  <c r="E9" i="70"/>
  <c r="C9" i="70"/>
  <c r="E5" i="70"/>
  <c r="L41" i="69"/>
  <c r="D41" i="69" s="1"/>
  <c r="K41" i="69"/>
  <c r="C41" i="69" s="1"/>
  <c r="L40" i="69"/>
  <c r="K40" i="69"/>
  <c r="L39" i="69"/>
  <c r="K39" i="69"/>
  <c r="D45" i="69"/>
  <c r="C45" i="69"/>
  <c r="L42" i="69"/>
  <c r="D42" i="69" s="1"/>
  <c r="K42" i="69"/>
  <c r="C42" i="69" s="1"/>
  <c r="F9" i="69"/>
  <c r="C9" i="69"/>
  <c r="F5" i="69"/>
  <c r="K41" i="68"/>
  <c r="D41" i="68" s="1"/>
  <c r="J41" i="68"/>
  <c r="C41" i="68" s="1"/>
  <c r="K40" i="68"/>
  <c r="J40" i="68"/>
  <c r="K39" i="68"/>
  <c r="J39" i="68"/>
  <c r="D45" i="68"/>
  <c r="C45" i="68"/>
  <c r="K38" i="68"/>
  <c r="D38" i="68" s="1"/>
  <c r="J38" i="68"/>
  <c r="E9" i="68"/>
  <c r="C9" i="68"/>
  <c r="E5" i="68"/>
  <c r="C41" i="67"/>
  <c r="C45" i="67"/>
  <c r="C42" i="67"/>
  <c r="E9" i="67"/>
  <c r="C9" i="67"/>
  <c r="E5" i="67"/>
  <c r="J34" i="66"/>
  <c r="C34" i="66" s="1"/>
  <c r="C40" i="66"/>
  <c r="J33" i="66"/>
  <c r="C39" i="66"/>
  <c r="J32" i="66"/>
  <c r="C32" i="66" s="1"/>
  <c r="C38" i="66"/>
  <c r="J31" i="66"/>
  <c r="C31" i="66" s="1"/>
  <c r="E9" i="66"/>
  <c r="C9" i="66"/>
  <c r="E5" i="66"/>
  <c r="M41" i="65"/>
  <c r="E41" i="65" s="1"/>
  <c r="L41" i="65"/>
  <c r="D41" i="65" s="1"/>
  <c r="K41" i="65"/>
  <c r="C41" i="65" s="1"/>
  <c r="M40" i="65"/>
  <c r="L40" i="65"/>
  <c r="K40" i="65"/>
  <c r="M39" i="65"/>
  <c r="L39" i="65"/>
  <c r="K39" i="65"/>
  <c r="E45" i="65"/>
  <c r="D45" i="65"/>
  <c r="C45" i="65"/>
  <c r="M38" i="65"/>
  <c r="L38" i="65"/>
  <c r="K38" i="65"/>
  <c r="F9" i="65"/>
  <c r="C9" i="65"/>
  <c r="F5" i="65"/>
  <c r="A27" i="64"/>
  <c r="J41" i="64"/>
  <c r="C41" i="64" s="1"/>
  <c r="C47" i="64"/>
  <c r="J40" i="64"/>
  <c r="C46" i="64"/>
  <c r="J39" i="64"/>
  <c r="C39" i="64" s="1"/>
  <c r="C45" i="64"/>
  <c r="J38" i="64"/>
  <c r="C38" i="64" s="1"/>
  <c r="C27" i="64"/>
  <c r="C40" i="64" s="1"/>
  <c r="E9" i="64"/>
  <c r="C9" i="64"/>
  <c r="E5" i="64"/>
  <c r="Z41" i="63"/>
  <c r="Y41" i="63"/>
  <c r="E41" i="63" s="1"/>
  <c r="X41" i="63"/>
  <c r="D41" i="63" s="1"/>
  <c r="Z40" i="63"/>
  <c r="Y40" i="63"/>
  <c r="X40" i="63"/>
  <c r="W40" i="63"/>
  <c r="Z39" i="63"/>
  <c r="Y39" i="63"/>
  <c r="X39" i="63"/>
  <c r="W39" i="63"/>
  <c r="F45" i="63"/>
  <c r="E45" i="63"/>
  <c r="D45" i="63"/>
  <c r="C45" i="63"/>
  <c r="Z38" i="63"/>
  <c r="Y38" i="63"/>
  <c r="E38" i="63" s="1"/>
  <c r="X38" i="63"/>
  <c r="D38" i="63" s="1"/>
  <c r="W38" i="63"/>
  <c r="M41" i="62"/>
  <c r="C41" i="62" s="1"/>
  <c r="M40" i="62"/>
  <c r="M39" i="62"/>
  <c r="C45" i="62"/>
  <c r="M38" i="62"/>
  <c r="C38" i="62" s="1"/>
  <c r="H9" i="62"/>
  <c r="C9" i="62"/>
  <c r="H5" i="62"/>
  <c r="L41" i="61"/>
  <c r="C41" i="61" s="1"/>
  <c r="L40" i="61"/>
  <c r="L39" i="61"/>
  <c r="C45" i="61"/>
  <c r="L38" i="61"/>
  <c r="C38" i="61" s="1"/>
  <c r="G9" i="61"/>
  <c r="C9" i="61"/>
  <c r="G5" i="61"/>
  <c r="P41" i="60"/>
  <c r="D41" i="60" s="1"/>
  <c r="O41" i="60"/>
  <c r="C41" i="60" s="1"/>
  <c r="P40" i="60"/>
  <c r="O40" i="60"/>
  <c r="P39" i="60"/>
  <c r="O39" i="60"/>
  <c r="D45" i="60"/>
  <c r="C45" i="60"/>
  <c r="P38" i="60"/>
  <c r="D38" i="60" s="1"/>
  <c r="O38" i="60"/>
  <c r="C38" i="60" s="1"/>
  <c r="J9" i="60"/>
  <c r="C9" i="60"/>
  <c r="J5" i="60"/>
  <c r="L41" i="59"/>
  <c r="C41" i="59" s="1"/>
  <c r="L40" i="59"/>
  <c r="L39" i="59"/>
  <c r="C45" i="59"/>
  <c r="L38" i="59"/>
  <c r="C38" i="59" s="1"/>
  <c r="C9" i="59"/>
  <c r="N41" i="58"/>
  <c r="C41" i="58" s="1"/>
  <c r="N40" i="58"/>
  <c r="N39" i="58"/>
  <c r="C45" i="58"/>
  <c r="N38" i="58"/>
  <c r="C38" i="58" s="1"/>
  <c r="I9" i="58"/>
  <c r="I5" i="58"/>
  <c r="J41" i="57"/>
  <c r="C41" i="57" s="1"/>
  <c r="J40" i="57"/>
  <c r="J39" i="57"/>
  <c r="C45" i="57"/>
  <c r="J38" i="57"/>
  <c r="C38" i="57" s="1"/>
  <c r="E9" i="57"/>
  <c r="C9" i="57"/>
  <c r="E5" i="57"/>
  <c r="J41" i="56"/>
  <c r="C41" i="56" s="1"/>
  <c r="J40" i="56"/>
  <c r="J39" i="56"/>
  <c r="C45" i="56"/>
  <c r="J38" i="56"/>
  <c r="C38" i="56" s="1"/>
  <c r="E9" i="56"/>
  <c r="C9" i="56"/>
  <c r="E5" i="56"/>
  <c r="J41" i="55"/>
  <c r="C41" i="55" s="1"/>
  <c r="J40" i="55"/>
  <c r="J39" i="55"/>
  <c r="C45" i="55"/>
  <c r="J38" i="55"/>
  <c r="C38" i="55" s="1"/>
  <c r="E9" i="55"/>
  <c r="C9" i="55"/>
  <c r="E5" i="55"/>
  <c r="K41" i="54"/>
  <c r="D41" i="54" s="1"/>
  <c r="J41" i="54"/>
  <c r="C41" i="54" s="1"/>
  <c r="K40" i="54"/>
  <c r="J40" i="54"/>
  <c r="K39" i="54"/>
  <c r="J39" i="54"/>
  <c r="D45" i="54"/>
  <c r="C45" i="54"/>
  <c r="K38" i="54"/>
  <c r="J38" i="54"/>
  <c r="C38" i="54" s="1"/>
  <c r="E9" i="54"/>
  <c r="C9" i="54"/>
  <c r="E5" i="54"/>
  <c r="C41" i="53"/>
  <c r="J40" i="53"/>
  <c r="J39" i="53"/>
  <c r="C45" i="53"/>
  <c r="J38" i="53"/>
  <c r="E9" i="53"/>
  <c r="C9" i="53"/>
  <c r="E5" i="53"/>
  <c r="J41" i="52"/>
  <c r="C41" i="52" s="1"/>
  <c r="J40" i="52"/>
  <c r="J39" i="52"/>
  <c r="C45" i="52"/>
  <c r="J38" i="52"/>
  <c r="C38" i="52" s="1"/>
  <c r="E9" i="52"/>
  <c r="C9" i="52"/>
  <c r="E5" i="52"/>
  <c r="J41" i="51"/>
  <c r="C41" i="51" s="1"/>
  <c r="J40" i="51"/>
  <c r="J39" i="51"/>
  <c r="C45" i="51"/>
  <c r="J38" i="51"/>
  <c r="C38" i="51" s="1"/>
  <c r="E9" i="51"/>
  <c r="C9" i="51"/>
  <c r="E5" i="51"/>
  <c r="J41" i="50"/>
  <c r="C41" i="50" s="1"/>
  <c r="J40" i="50"/>
  <c r="J39" i="50"/>
  <c r="C45" i="50"/>
  <c r="J38" i="50"/>
  <c r="E9" i="50"/>
  <c r="C9" i="50"/>
  <c r="E5" i="50"/>
  <c r="L41" i="49"/>
  <c r="D41" i="49" s="1"/>
  <c r="K41" i="49"/>
  <c r="C41" i="49" s="1"/>
  <c r="L40" i="49"/>
  <c r="K40" i="49"/>
  <c r="L39" i="49"/>
  <c r="K39" i="49"/>
  <c r="D45" i="49"/>
  <c r="L38" i="49"/>
  <c r="K38" i="49"/>
  <c r="C38" i="49" s="1"/>
  <c r="F9" i="49"/>
  <c r="C9" i="49"/>
  <c r="F5" i="49"/>
  <c r="B19" i="48"/>
  <c r="C41" i="48"/>
  <c r="J34" i="48"/>
  <c r="C34" i="48" s="1"/>
  <c r="C40" i="48"/>
  <c r="J33" i="48"/>
  <c r="C39" i="48"/>
  <c r="J32" i="48"/>
  <c r="C32" i="48" s="1"/>
  <c r="J31" i="48"/>
  <c r="C31" i="48" s="1"/>
  <c r="A19" i="48"/>
  <c r="E9" i="48"/>
  <c r="C9" i="48"/>
  <c r="E5" i="48"/>
  <c r="D48" i="46"/>
  <c r="C48" i="46"/>
  <c r="L41" i="46"/>
  <c r="D41" i="46" s="1"/>
  <c r="K41" i="46"/>
  <c r="C41" i="46" s="1"/>
  <c r="L40" i="46"/>
  <c r="K40" i="46"/>
  <c r="L39" i="46"/>
  <c r="K39" i="46"/>
  <c r="C45" i="46"/>
  <c r="L38" i="46"/>
  <c r="K38" i="46"/>
  <c r="F9" i="46"/>
  <c r="C9" i="46"/>
  <c r="F5" i="46"/>
  <c r="D48" i="45"/>
  <c r="C48" i="45"/>
  <c r="K41" i="45"/>
  <c r="D41" i="45" s="1"/>
  <c r="J41" i="45"/>
  <c r="C41" i="45" s="1"/>
  <c r="K40" i="45"/>
  <c r="J40" i="45"/>
  <c r="K39" i="45"/>
  <c r="J39" i="45"/>
  <c r="D45" i="45"/>
  <c r="D49" i="45"/>
  <c r="C45" i="45"/>
  <c r="C49" i="45"/>
  <c r="K38" i="45"/>
  <c r="J38" i="45"/>
  <c r="C38" i="45" s="1"/>
  <c r="E9" i="45"/>
  <c r="C9" i="45"/>
  <c r="E5" i="45"/>
  <c r="E48" i="44"/>
  <c r="D48" i="44"/>
  <c r="C48" i="44"/>
  <c r="M41" i="44"/>
  <c r="E41" i="44" s="1"/>
  <c r="L41" i="44"/>
  <c r="D41" i="44" s="1"/>
  <c r="K41" i="44"/>
  <c r="C41" i="44" s="1"/>
  <c r="M40" i="44"/>
  <c r="L40" i="44"/>
  <c r="K40" i="44"/>
  <c r="M39" i="44"/>
  <c r="L39" i="44"/>
  <c r="K39" i="44"/>
  <c r="M38" i="44"/>
  <c r="E38" i="44" s="1"/>
  <c r="L38" i="44"/>
  <c r="K38" i="44"/>
  <c r="F9" i="44"/>
  <c r="C9" i="44"/>
  <c r="F5" i="44"/>
  <c r="V41" i="43"/>
  <c r="U41" i="43"/>
  <c r="E41" i="43" s="1"/>
  <c r="T41" i="43"/>
  <c r="S41" i="43"/>
  <c r="C41" i="43" s="1"/>
  <c r="V40" i="43"/>
  <c r="U40" i="43"/>
  <c r="T40" i="43"/>
  <c r="S40" i="43"/>
  <c r="V39" i="43"/>
  <c r="U39" i="43"/>
  <c r="T39" i="43"/>
  <c r="S39" i="43"/>
  <c r="V38" i="43"/>
  <c r="U38" i="43"/>
  <c r="E38" i="43" s="1"/>
  <c r="T38" i="43"/>
  <c r="D38" i="43" s="1"/>
  <c r="S38" i="43"/>
  <c r="C38" i="43" s="1"/>
  <c r="F9" i="43"/>
  <c r="C9" i="43"/>
  <c r="F5" i="43"/>
  <c r="D48" i="42"/>
  <c r="C48" i="42"/>
  <c r="O41" i="42"/>
  <c r="D41" i="42" s="1"/>
  <c r="N41" i="42"/>
  <c r="C41" i="42" s="1"/>
  <c r="O40" i="42"/>
  <c r="N40" i="42"/>
  <c r="O39" i="42"/>
  <c r="N39" i="42"/>
  <c r="O38" i="42"/>
  <c r="N38" i="42"/>
  <c r="I9" i="42"/>
  <c r="C9" i="42"/>
  <c r="I5" i="42"/>
  <c r="C48" i="41"/>
  <c r="M41" i="41"/>
  <c r="C41" i="41" s="1"/>
  <c r="M40" i="41"/>
  <c r="M39" i="41"/>
  <c r="H9" i="41"/>
  <c r="C9" i="41"/>
  <c r="C48" i="40"/>
  <c r="J41" i="40"/>
  <c r="C41" i="40" s="1"/>
  <c r="J40" i="40"/>
  <c r="J39" i="40"/>
  <c r="J38" i="40"/>
  <c r="C38" i="40" s="1"/>
  <c r="E9" i="40"/>
  <c r="C9" i="40"/>
  <c r="E5" i="40"/>
  <c r="Q41" i="39"/>
  <c r="E41" i="39" s="1"/>
  <c r="P41" i="39"/>
  <c r="D41" i="39" s="1"/>
  <c r="O41" i="39"/>
  <c r="C41" i="39" s="1"/>
  <c r="Q40" i="39"/>
  <c r="P40" i="39"/>
  <c r="O40" i="39"/>
  <c r="Q39" i="39"/>
  <c r="P39" i="39"/>
  <c r="O39" i="39"/>
  <c r="Q38" i="39"/>
  <c r="E38" i="39" s="1"/>
  <c r="P38" i="39"/>
  <c r="O38" i="39"/>
  <c r="C38" i="39" s="1"/>
  <c r="J9" i="39"/>
  <c r="C9" i="39"/>
  <c r="J5" i="39"/>
  <c r="C48" i="38"/>
  <c r="J41" i="38"/>
  <c r="C41" i="38" s="1"/>
  <c r="C47" i="38"/>
  <c r="J40" i="38"/>
  <c r="C46" i="38"/>
  <c r="J39" i="38"/>
  <c r="C39" i="38" s="1"/>
  <c r="J38" i="38"/>
  <c r="C38" i="38" s="1"/>
  <c r="C27" i="38"/>
  <c r="B27" i="38"/>
  <c r="A27" i="38"/>
  <c r="C40" i="38"/>
  <c r="E9" i="38"/>
  <c r="C9" i="38"/>
  <c r="E5" i="38"/>
  <c r="C48" i="37"/>
  <c r="J41" i="37"/>
  <c r="C41" i="37" s="1"/>
  <c r="C47" i="37"/>
  <c r="J40" i="37"/>
  <c r="C46" i="37"/>
  <c r="J39" i="37"/>
  <c r="C39" i="37" s="1"/>
  <c r="J38" i="37"/>
  <c r="C38" i="37" s="1"/>
  <c r="E9" i="37"/>
  <c r="C9" i="37"/>
  <c r="E5" i="37"/>
  <c r="F9" i="29"/>
  <c r="F5" i="29"/>
  <c r="M9" i="36"/>
  <c r="C9" i="36"/>
  <c r="M5" i="36"/>
  <c r="U41" i="36"/>
  <c r="F41" i="36" s="1"/>
  <c r="T41" i="36"/>
  <c r="E41" i="36" s="1"/>
  <c r="S41" i="36"/>
  <c r="D41" i="36" s="1"/>
  <c r="R41" i="36"/>
  <c r="C41" i="36" s="1"/>
  <c r="U40" i="36"/>
  <c r="T40" i="36"/>
  <c r="S40" i="36"/>
  <c r="R40" i="36"/>
  <c r="U39" i="36"/>
  <c r="T39" i="36"/>
  <c r="S39" i="36"/>
  <c r="R39" i="36"/>
  <c r="U38" i="36"/>
  <c r="F38" i="36" s="1"/>
  <c r="T38" i="36"/>
  <c r="E38" i="36" s="1"/>
  <c r="S38" i="36"/>
  <c r="D38" i="36" s="1"/>
  <c r="R38" i="36"/>
  <c r="C38" i="36" s="1"/>
  <c r="B27" i="35"/>
  <c r="E9" i="35"/>
  <c r="C9" i="35"/>
  <c r="E5" i="35"/>
  <c r="C48" i="35"/>
  <c r="J41" i="35"/>
  <c r="C41" i="35" s="1"/>
  <c r="C47" i="35"/>
  <c r="J40" i="35"/>
  <c r="C46" i="35"/>
  <c r="J39" i="35"/>
  <c r="C39" i="35" s="1"/>
  <c r="C45" i="35"/>
  <c r="J38" i="35"/>
  <c r="C38" i="35" s="1"/>
  <c r="C27" i="35"/>
  <c r="C40" i="35" s="1"/>
  <c r="C48" i="34"/>
  <c r="J41" i="34"/>
  <c r="C41" i="34" s="1"/>
  <c r="J40" i="34"/>
  <c r="C40" i="34" s="1"/>
  <c r="C46" i="34"/>
  <c r="J39" i="34"/>
  <c r="C39" i="34" s="1"/>
  <c r="J38" i="34"/>
  <c r="C38" i="34" s="1"/>
  <c r="H27" i="34"/>
  <c r="G27" i="34"/>
  <c r="C27" i="34"/>
  <c r="E45" i="29"/>
  <c r="F45" i="29"/>
  <c r="AB38" i="29"/>
  <c r="E38" i="29" s="1"/>
  <c r="AC38" i="29"/>
  <c r="AB39" i="29"/>
  <c r="AC39" i="29"/>
  <c r="AB40" i="29"/>
  <c r="AC40" i="29"/>
  <c r="AB41" i="29"/>
  <c r="E41" i="29" s="1"/>
  <c r="AC41" i="29"/>
  <c r="AA41" i="29"/>
  <c r="D41" i="29" s="1"/>
  <c r="Z41" i="29"/>
  <c r="C41" i="29" s="1"/>
  <c r="AA40" i="29"/>
  <c r="Z40" i="29"/>
  <c r="AA39" i="29"/>
  <c r="Z39" i="29"/>
  <c r="D45" i="29"/>
  <c r="C45" i="29"/>
  <c r="AA38" i="29"/>
  <c r="M42" i="73" l="1"/>
  <c r="C42" i="73" s="1"/>
  <c r="C41" i="73"/>
  <c r="N42" i="73"/>
  <c r="D42" i="73" s="1"/>
  <c r="D41" i="73"/>
  <c r="P42" i="73"/>
  <c r="F42" i="73" s="1"/>
  <c r="F41" i="73"/>
  <c r="H36" i="45"/>
  <c r="H37" i="45"/>
  <c r="G36" i="45"/>
  <c r="G37" i="45"/>
  <c r="X13" i="29"/>
  <c r="X15" i="29"/>
  <c r="X17" i="29"/>
  <c r="X19" i="29"/>
  <c r="X21" i="29"/>
  <c r="X23" i="29"/>
  <c r="X25" i="29"/>
  <c r="X27" i="29"/>
  <c r="X29" i="29"/>
  <c r="X31" i="29"/>
  <c r="X33" i="29"/>
  <c r="X14" i="29"/>
  <c r="X16" i="29"/>
  <c r="X18" i="29"/>
  <c r="X20" i="29"/>
  <c r="X22" i="29"/>
  <c r="X24" i="29"/>
  <c r="X26" i="29"/>
  <c r="X28" i="29"/>
  <c r="X30" i="29"/>
  <c r="X32" i="29"/>
  <c r="H14" i="67"/>
  <c r="H20" i="67"/>
  <c r="H24" i="67"/>
  <c r="H13" i="67"/>
  <c r="H15" i="67"/>
  <c r="H17" i="67"/>
  <c r="H19" i="67"/>
  <c r="H21" i="67"/>
  <c r="H23" i="67"/>
  <c r="H25" i="67"/>
  <c r="H16" i="67"/>
  <c r="H18" i="67"/>
  <c r="H22" i="67"/>
  <c r="G13" i="67"/>
  <c r="G15" i="67"/>
  <c r="G17" i="67"/>
  <c r="G19" i="67"/>
  <c r="G21" i="67"/>
  <c r="G23" i="67"/>
  <c r="G25" i="67"/>
  <c r="G16" i="67"/>
  <c r="G18" i="67"/>
  <c r="G22" i="67"/>
  <c r="G14" i="67"/>
  <c r="G20" i="67"/>
  <c r="G24" i="67"/>
  <c r="G37" i="56"/>
  <c r="H37" i="56"/>
  <c r="L14" i="60"/>
  <c r="L16" i="60"/>
  <c r="L18" i="60"/>
  <c r="L20" i="60"/>
  <c r="L22" i="60"/>
  <c r="L24" i="60"/>
  <c r="L26" i="60"/>
  <c r="L28" i="60"/>
  <c r="L30" i="60"/>
  <c r="L15" i="60"/>
  <c r="L17" i="60"/>
  <c r="L19" i="60"/>
  <c r="L21" i="60"/>
  <c r="L23" i="60"/>
  <c r="L25" i="60"/>
  <c r="L27" i="60"/>
  <c r="L29" i="60"/>
  <c r="L31" i="60"/>
  <c r="L13" i="60"/>
  <c r="M14" i="60"/>
  <c r="M16" i="60"/>
  <c r="M18" i="60"/>
  <c r="M20" i="60"/>
  <c r="M22" i="60"/>
  <c r="M24" i="60"/>
  <c r="M26" i="60"/>
  <c r="M28" i="60"/>
  <c r="M30" i="60"/>
  <c r="M13" i="60"/>
  <c r="M15" i="60"/>
  <c r="M17" i="60"/>
  <c r="M19" i="60"/>
  <c r="M21" i="60"/>
  <c r="M25" i="60"/>
  <c r="M27" i="60"/>
  <c r="M31" i="60"/>
  <c r="M23" i="60"/>
  <c r="M29" i="60"/>
  <c r="I14" i="59"/>
  <c r="I18" i="59"/>
  <c r="I22" i="59"/>
  <c r="I29" i="59"/>
  <c r="I15" i="59"/>
  <c r="I23" i="59"/>
  <c r="I26" i="59"/>
  <c r="I30" i="59"/>
  <c r="I16" i="59"/>
  <c r="I20" i="59"/>
  <c r="I24" i="59"/>
  <c r="I27" i="59"/>
  <c r="I13" i="59"/>
  <c r="I21" i="59"/>
  <c r="I28" i="59"/>
  <c r="I19" i="59"/>
  <c r="I17" i="59"/>
  <c r="I25" i="59"/>
  <c r="M37" i="60"/>
  <c r="M33" i="60"/>
  <c r="M35" i="60"/>
  <c r="M32" i="60"/>
  <c r="M34" i="60"/>
  <c r="M36" i="60"/>
  <c r="L37" i="60"/>
  <c r="L33" i="60"/>
  <c r="L35" i="60"/>
  <c r="L32" i="60"/>
  <c r="L34" i="60"/>
  <c r="L36" i="60"/>
  <c r="H26" i="35"/>
  <c r="H21" i="35"/>
  <c r="H23" i="35"/>
  <c r="H25" i="35"/>
  <c r="H22" i="35"/>
  <c r="H24" i="35"/>
  <c r="G21" i="37"/>
  <c r="G23" i="37"/>
  <c r="G25" i="37"/>
  <c r="G22" i="37"/>
  <c r="G24" i="37"/>
  <c r="G26" i="37"/>
  <c r="G27" i="37"/>
  <c r="I36" i="59"/>
  <c r="I32" i="59"/>
  <c r="I34" i="59"/>
  <c r="I31" i="59"/>
  <c r="I33" i="59"/>
  <c r="I35" i="59"/>
  <c r="H26" i="64"/>
  <c r="H22" i="64"/>
  <c r="H24" i="64"/>
  <c r="H21" i="64"/>
  <c r="H23" i="64"/>
  <c r="H25" i="64"/>
  <c r="H22" i="37"/>
  <c r="H24" i="37"/>
  <c r="H21" i="37"/>
  <c r="H23" i="37"/>
  <c r="H25" i="37"/>
  <c r="H26" i="37"/>
  <c r="H27" i="37"/>
  <c r="X36" i="29"/>
  <c r="X37" i="29"/>
  <c r="X34" i="29"/>
  <c r="X35" i="29"/>
  <c r="G22" i="38"/>
  <c r="G24" i="38"/>
  <c r="G21" i="38"/>
  <c r="G23" i="38"/>
  <c r="G25" i="38"/>
  <c r="G29" i="67"/>
  <c r="G26" i="67"/>
  <c r="G28" i="67"/>
  <c r="G27" i="67"/>
  <c r="G26" i="35"/>
  <c r="G22" i="35"/>
  <c r="G24" i="35"/>
  <c r="G21" i="35"/>
  <c r="G23" i="35"/>
  <c r="G25" i="35"/>
  <c r="H21" i="38"/>
  <c r="H23" i="38"/>
  <c r="H25" i="38"/>
  <c r="H22" i="38"/>
  <c r="H24" i="38"/>
  <c r="G26" i="64"/>
  <c r="G21" i="64"/>
  <c r="G23" i="64"/>
  <c r="G25" i="64"/>
  <c r="G22" i="64"/>
  <c r="G24" i="64"/>
  <c r="H29" i="67"/>
  <c r="H26" i="67"/>
  <c r="H28" i="67"/>
  <c r="H27" i="67"/>
  <c r="I30" i="65"/>
  <c r="I37" i="65"/>
  <c r="I32" i="65"/>
  <c r="I29" i="65"/>
  <c r="I33" i="65"/>
  <c r="I36" i="65"/>
  <c r="I28" i="65"/>
  <c r="I35" i="65"/>
  <c r="I31" i="65"/>
  <c r="I34" i="65"/>
  <c r="H29" i="65"/>
  <c r="H33" i="65"/>
  <c r="H36" i="65"/>
  <c r="H35" i="65"/>
  <c r="H28" i="65"/>
  <c r="H37" i="65"/>
  <c r="H31" i="65"/>
  <c r="H32" i="65"/>
  <c r="H34" i="65"/>
  <c r="H30" i="65"/>
  <c r="C33" i="70"/>
  <c r="G37" i="38"/>
  <c r="G26" i="38"/>
  <c r="H37" i="38"/>
  <c r="H26" i="38"/>
  <c r="H36" i="56"/>
  <c r="G29" i="70"/>
  <c r="G30" i="70"/>
  <c r="H29" i="70"/>
  <c r="H30" i="70"/>
  <c r="H29" i="72"/>
  <c r="H30" i="72"/>
  <c r="G29" i="66"/>
  <c r="G30" i="66"/>
  <c r="G29" i="71"/>
  <c r="G30" i="71"/>
  <c r="G36" i="56"/>
  <c r="H29" i="66"/>
  <c r="H30" i="66"/>
  <c r="H29" i="71"/>
  <c r="H30" i="71"/>
  <c r="G29" i="72"/>
  <c r="G30" i="72"/>
  <c r="G29" i="48"/>
  <c r="G30" i="48"/>
  <c r="H29" i="48"/>
  <c r="H30" i="48"/>
  <c r="H37" i="35"/>
  <c r="H35" i="35"/>
  <c r="H36" i="35"/>
  <c r="H34" i="35"/>
  <c r="G37" i="64"/>
  <c r="G34" i="64"/>
  <c r="G36" i="64"/>
  <c r="G35" i="64"/>
  <c r="G37" i="35"/>
  <c r="G35" i="35"/>
  <c r="G34" i="35"/>
  <c r="G36" i="35"/>
  <c r="H37" i="64"/>
  <c r="H34" i="64"/>
  <c r="H36" i="64"/>
  <c r="H35" i="64"/>
  <c r="G35" i="74"/>
  <c r="G37" i="74"/>
  <c r="G36" i="74"/>
  <c r="H35" i="74"/>
  <c r="H37" i="74"/>
  <c r="H36" i="74"/>
  <c r="J37" i="73"/>
  <c r="K37" i="73"/>
  <c r="G25" i="72"/>
  <c r="G27" i="72"/>
  <c r="G26" i="72"/>
  <c r="G28" i="72"/>
  <c r="H28" i="72"/>
  <c r="H25" i="72"/>
  <c r="H27" i="72"/>
  <c r="H26" i="72"/>
  <c r="H26" i="71"/>
  <c r="H25" i="71"/>
  <c r="H27" i="71"/>
  <c r="H28" i="71"/>
  <c r="G25" i="71"/>
  <c r="G27" i="71"/>
  <c r="G28" i="71"/>
  <c r="G26" i="71"/>
  <c r="G25" i="70"/>
  <c r="G27" i="70"/>
  <c r="G26" i="70"/>
  <c r="G28" i="70"/>
  <c r="H25" i="70"/>
  <c r="H27" i="70"/>
  <c r="H26" i="70"/>
  <c r="H28" i="70"/>
  <c r="I36" i="69"/>
  <c r="I37" i="69"/>
  <c r="H36" i="69"/>
  <c r="H37" i="69"/>
  <c r="H36" i="68"/>
  <c r="H37" i="68"/>
  <c r="G36" i="68"/>
  <c r="G37" i="68"/>
  <c r="G37" i="67"/>
  <c r="H37" i="67"/>
  <c r="H25" i="66"/>
  <c r="H27" i="66"/>
  <c r="H26" i="66"/>
  <c r="H28" i="66"/>
  <c r="G25" i="66"/>
  <c r="G27" i="66"/>
  <c r="G26" i="66"/>
  <c r="G28" i="66"/>
  <c r="H34" i="57"/>
  <c r="H36" i="57"/>
  <c r="H37" i="57"/>
  <c r="H35" i="57"/>
  <c r="G34" i="57"/>
  <c r="G36" i="57"/>
  <c r="G35" i="57"/>
  <c r="G37" i="57"/>
  <c r="H33" i="56"/>
  <c r="H32" i="56"/>
  <c r="H34" i="56"/>
  <c r="H35" i="56"/>
  <c r="G32" i="56"/>
  <c r="G34" i="56"/>
  <c r="G35" i="56"/>
  <c r="G33" i="56"/>
  <c r="H36" i="55"/>
  <c r="H37" i="55"/>
  <c r="G36" i="55"/>
  <c r="G37" i="55"/>
  <c r="G34" i="54"/>
  <c r="G36" i="54"/>
  <c r="G35" i="54"/>
  <c r="G37" i="54"/>
  <c r="H34" i="54"/>
  <c r="H36" i="54"/>
  <c r="H37" i="54"/>
  <c r="H35" i="54"/>
  <c r="G35" i="53"/>
  <c r="G37" i="53"/>
  <c r="G36" i="53"/>
  <c r="H35" i="53"/>
  <c r="H37" i="53"/>
  <c r="H36" i="53"/>
  <c r="G36" i="52"/>
  <c r="G35" i="52"/>
  <c r="G37" i="52"/>
  <c r="H36" i="52"/>
  <c r="H35" i="52"/>
  <c r="H37" i="52"/>
  <c r="G36" i="51"/>
  <c r="G37" i="51"/>
  <c r="H36" i="51"/>
  <c r="H37" i="51"/>
  <c r="G36" i="50"/>
  <c r="G37" i="50"/>
  <c r="H37" i="50"/>
  <c r="H36" i="50"/>
  <c r="H37" i="49"/>
  <c r="H36" i="49"/>
  <c r="I37" i="49"/>
  <c r="I36" i="49"/>
  <c r="H26" i="48"/>
  <c r="H25" i="48"/>
  <c r="H27" i="48"/>
  <c r="H28" i="48"/>
  <c r="G25" i="48"/>
  <c r="G27" i="48"/>
  <c r="G28" i="48"/>
  <c r="G26" i="48"/>
  <c r="H35" i="46"/>
  <c r="H37" i="46"/>
  <c r="H36" i="46"/>
  <c r="I35" i="46"/>
  <c r="I37" i="46"/>
  <c r="I36" i="46"/>
  <c r="H37" i="40"/>
  <c r="G37" i="40"/>
  <c r="H35" i="38"/>
  <c r="H34" i="38"/>
  <c r="H36" i="38"/>
  <c r="G34" i="38"/>
  <c r="G36" i="38"/>
  <c r="G35" i="38"/>
  <c r="H35" i="37"/>
  <c r="H34" i="37"/>
  <c r="H36" i="37"/>
  <c r="G35" i="37"/>
  <c r="G34" i="37"/>
  <c r="G36" i="37"/>
  <c r="L42" i="65"/>
  <c r="D42" i="65" s="1"/>
  <c r="O42" i="73"/>
  <c r="E42" i="73" s="1"/>
  <c r="M42" i="65"/>
  <c r="E42" i="65" s="1"/>
  <c r="K42" i="65"/>
  <c r="C42" i="65" s="1"/>
  <c r="K42" i="44"/>
  <c r="C42" i="44" s="1"/>
  <c r="J42" i="50"/>
  <c r="C42" i="50" s="1"/>
  <c r="Z42" i="29"/>
  <c r="C42" i="29" s="1"/>
  <c r="G32" i="45"/>
  <c r="G34" i="45"/>
  <c r="G31" i="45"/>
  <c r="G33" i="45"/>
  <c r="G35" i="45"/>
  <c r="G20" i="66"/>
  <c r="G23" i="66"/>
  <c r="G22" i="66"/>
  <c r="G24" i="66"/>
  <c r="G21" i="66"/>
  <c r="G29" i="45"/>
  <c r="G29" i="38"/>
  <c r="G31" i="38"/>
  <c r="G33" i="38"/>
  <c r="G30" i="38"/>
  <c r="G32" i="38"/>
  <c r="H31" i="45"/>
  <c r="H33" i="45"/>
  <c r="H35" i="45"/>
  <c r="H32" i="45"/>
  <c r="H34" i="45"/>
  <c r="G21" i="48"/>
  <c r="G23" i="48"/>
  <c r="G22" i="48"/>
  <c r="G24" i="48"/>
  <c r="G29" i="54"/>
  <c r="G31" i="54"/>
  <c r="G33" i="54"/>
  <c r="G30" i="54"/>
  <c r="G32" i="54"/>
  <c r="G35" i="55"/>
  <c r="G32" i="55"/>
  <c r="G34" i="55"/>
  <c r="G31" i="55"/>
  <c r="G33" i="55"/>
  <c r="H28" i="64"/>
  <c r="H29" i="64"/>
  <c r="H31" i="64"/>
  <c r="H33" i="64"/>
  <c r="H30" i="64"/>
  <c r="H32" i="64"/>
  <c r="H20" i="66"/>
  <c r="H21" i="66"/>
  <c r="H23" i="66"/>
  <c r="H22" i="66"/>
  <c r="H24" i="66"/>
  <c r="H31" i="67"/>
  <c r="H36" i="67"/>
  <c r="H33" i="67"/>
  <c r="H35" i="67"/>
  <c r="H32" i="67"/>
  <c r="H34" i="67"/>
  <c r="G19" i="70"/>
  <c r="G21" i="70"/>
  <c r="G23" i="70"/>
  <c r="G22" i="70"/>
  <c r="G24" i="70"/>
  <c r="G30" i="64"/>
  <c r="G32" i="64"/>
  <c r="G29" i="64"/>
  <c r="G31" i="64"/>
  <c r="G33" i="64"/>
  <c r="G33" i="67"/>
  <c r="G35" i="67"/>
  <c r="G32" i="67"/>
  <c r="G34" i="67"/>
  <c r="G36" i="67"/>
  <c r="H32" i="68"/>
  <c r="H34" i="68"/>
  <c r="H31" i="68"/>
  <c r="H33" i="68"/>
  <c r="H35" i="68"/>
  <c r="H21" i="71"/>
  <c r="H23" i="71"/>
  <c r="H22" i="71"/>
  <c r="H24" i="71"/>
  <c r="G30" i="35"/>
  <c r="G32" i="35"/>
  <c r="G31" i="35"/>
  <c r="G33" i="35"/>
  <c r="G29" i="35"/>
  <c r="H29" i="38"/>
  <c r="H31" i="38"/>
  <c r="H33" i="38"/>
  <c r="H30" i="38"/>
  <c r="H32" i="38"/>
  <c r="H36" i="44"/>
  <c r="H37" i="44"/>
  <c r="H21" i="48"/>
  <c r="H23" i="48"/>
  <c r="H22" i="48"/>
  <c r="H24" i="48"/>
  <c r="H30" i="54"/>
  <c r="H29" i="54"/>
  <c r="H31" i="54"/>
  <c r="H33" i="54"/>
  <c r="H32" i="54"/>
  <c r="H31" i="55"/>
  <c r="H33" i="55"/>
  <c r="H35" i="55"/>
  <c r="H32" i="55"/>
  <c r="H34" i="55"/>
  <c r="H24" i="70"/>
  <c r="H21" i="70"/>
  <c r="H23" i="70"/>
  <c r="H22" i="70"/>
  <c r="G24" i="72"/>
  <c r="G21" i="72"/>
  <c r="G23" i="72"/>
  <c r="G22" i="72"/>
  <c r="H30" i="37"/>
  <c r="H32" i="37"/>
  <c r="H29" i="37"/>
  <c r="H31" i="37"/>
  <c r="H33" i="37"/>
  <c r="H28" i="35"/>
  <c r="H29" i="35"/>
  <c r="H31" i="35"/>
  <c r="H33" i="35"/>
  <c r="H30" i="35"/>
  <c r="H32" i="35"/>
  <c r="G29" i="37"/>
  <c r="G31" i="37"/>
  <c r="G33" i="37"/>
  <c r="G30" i="37"/>
  <c r="G32" i="37"/>
  <c r="I36" i="44"/>
  <c r="I37" i="44"/>
  <c r="D38" i="65"/>
  <c r="G34" i="68"/>
  <c r="G31" i="68"/>
  <c r="G33" i="68"/>
  <c r="G35" i="68"/>
  <c r="G32" i="68"/>
  <c r="G20" i="71"/>
  <c r="G21" i="71"/>
  <c r="G22" i="71"/>
  <c r="G24" i="71"/>
  <c r="G23" i="71"/>
  <c r="H22" i="72"/>
  <c r="H24" i="72"/>
  <c r="H21" i="72"/>
  <c r="H23" i="72"/>
  <c r="N42" i="42"/>
  <c r="C42" i="42" s="1"/>
  <c r="J42" i="64"/>
  <c r="C42" i="64" s="1"/>
  <c r="G30" i="74"/>
  <c r="G31" i="74"/>
  <c r="G32" i="74"/>
  <c r="G33" i="74"/>
  <c r="G34" i="74"/>
  <c r="H30" i="74"/>
  <c r="H31" i="74"/>
  <c r="H32" i="74"/>
  <c r="H33" i="74"/>
  <c r="H34" i="74"/>
  <c r="K31" i="73"/>
  <c r="K32" i="73"/>
  <c r="K33" i="73"/>
  <c r="K34" i="73"/>
  <c r="K35" i="73"/>
  <c r="K36" i="73"/>
  <c r="J31" i="73"/>
  <c r="J32" i="73"/>
  <c r="J33" i="73"/>
  <c r="J34" i="73"/>
  <c r="J35" i="73"/>
  <c r="J36" i="73"/>
  <c r="I30" i="69"/>
  <c r="I31" i="69"/>
  <c r="I32" i="69"/>
  <c r="I33" i="69"/>
  <c r="I34" i="69"/>
  <c r="I35" i="69"/>
  <c r="H31" i="69"/>
  <c r="H32" i="69"/>
  <c r="H33" i="69"/>
  <c r="H34" i="69"/>
  <c r="H35" i="69"/>
  <c r="H27" i="57"/>
  <c r="H29" i="57"/>
  <c r="H30" i="57"/>
  <c r="H31" i="57"/>
  <c r="H32" i="57"/>
  <c r="H33" i="57"/>
  <c r="G29" i="57"/>
  <c r="G30" i="57"/>
  <c r="G31" i="57"/>
  <c r="G32" i="57"/>
  <c r="G33" i="57"/>
  <c r="G27" i="56"/>
  <c r="G28" i="56"/>
  <c r="G29" i="56"/>
  <c r="G30" i="56"/>
  <c r="G31" i="56"/>
  <c r="H26" i="56"/>
  <c r="H27" i="56"/>
  <c r="H28" i="56"/>
  <c r="H29" i="56"/>
  <c r="H30" i="56"/>
  <c r="H31" i="56"/>
  <c r="G28" i="53"/>
  <c r="G30" i="53"/>
  <c r="G31" i="53"/>
  <c r="G32" i="53"/>
  <c r="G33" i="53"/>
  <c r="G34" i="53"/>
  <c r="H30" i="53"/>
  <c r="H31" i="53"/>
  <c r="H32" i="53"/>
  <c r="H33" i="53"/>
  <c r="H34" i="53"/>
  <c r="H30" i="52"/>
  <c r="H31" i="52"/>
  <c r="H32" i="52"/>
  <c r="H33" i="52"/>
  <c r="H34" i="52"/>
  <c r="G30" i="52"/>
  <c r="G31" i="52"/>
  <c r="G32" i="52"/>
  <c r="G33" i="52"/>
  <c r="G34" i="52"/>
  <c r="H31" i="51"/>
  <c r="H32" i="51"/>
  <c r="H33" i="51"/>
  <c r="H34" i="51"/>
  <c r="H35" i="51"/>
  <c r="G31" i="51"/>
  <c r="G32" i="51"/>
  <c r="G33" i="51"/>
  <c r="G34" i="51"/>
  <c r="G35" i="51"/>
  <c r="H31" i="50"/>
  <c r="H32" i="50"/>
  <c r="H33" i="50"/>
  <c r="H34" i="50"/>
  <c r="H35" i="50"/>
  <c r="G29" i="50"/>
  <c r="G31" i="50"/>
  <c r="G32" i="50"/>
  <c r="G33" i="50"/>
  <c r="G34" i="50"/>
  <c r="G35" i="50"/>
  <c r="I29" i="49"/>
  <c r="I31" i="49"/>
  <c r="I32" i="49"/>
  <c r="I33" i="49"/>
  <c r="I34" i="49"/>
  <c r="I35" i="49"/>
  <c r="H29" i="49"/>
  <c r="H31" i="49"/>
  <c r="H32" i="49"/>
  <c r="H33" i="49"/>
  <c r="H34" i="49"/>
  <c r="H35" i="49"/>
  <c r="I30" i="46"/>
  <c r="I31" i="46"/>
  <c r="I32" i="46"/>
  <c r="I33" i="46"/>
  <c r="I34" i="46"/>
  <c r="H30" i="46"/>
  <c r="H31" i="46"/>
  <c r="H32" i="46"/>
  <c r="H33" i="46"/>
  <c r="H34" i="46"/>
  <c r="H31" i="40"/>
  <c r="H32" i="40"/>
  <c r="H33" i="40"/>
  <c r="H34" i="40"/>
  <c r="H35" i="40"/>
  <c r="H36" i="40"/>
  <c r="G29" i="40"/>
  <c r="G31" i="40"/>
  <c r="G32" i="40"/>
  <c r="G33" i="40"/>
  <c r="G34" i="40"/>
  <c r="G35" i="40"/>
  <c r="G36" i="40"/>
  <c r="P36" i="43"/>
  <c r="J42" i="54"/>
  <c r="C42" i="54" s="1"/>
  <c r="L42" i="46"/>
  <c r="D42" i="46" s="1"/>
  <c r="Q37" i="43"/>
  <c r="Q42" i="39"/>
  <c r="E42" i="39" s="1"/>
  <c r="M42" i="41"/>
  <c r="C42" i="41" s="1"/>
  <c r="H27" i="35"/>
  <c r="C31" i="70"/>
  <c r="J35" i="70"/>
  <c r="C35" i="70" s="1"/>
  <c r="C38" i="53"/>
  <c r="J42" i="53"/>
  <c r="C42" i="53" s="1"/>
  <c r="L42" i="49"/>
  <c r="D42" i="49" s="1"/>
  <c r="L42" i="44"/>
  <c r="D42" i="44" s="1"/>
  <c r="J42" i="57"/>
  <c r="C42" i="57" s="1"/>
  <c r="D38" i="46"/>
  <c r="C49" i="40"/>
  <c r="C45" i="40"/>
  <c r="C38" i="63"/>
  <c r="W42" i="63"/>
  <c r="C42" i="63" s="1"/>
  <c r="AA42" i="29"/>
  <c r="D42" i="29" s="1"/>
  <c r="D38" i="29"/>
  <c r="C49" i="41"/>
  <c r="C45" i="41"/>
  <c r="L42" i="59"/>
  <c r="C42" i="59" s="1"/>
  <c r="J42" i="56"/>
  <c r="C42" i="56" s="1"/>
  <c r="F38" i="43"/>
  <c r="D41" i="43"/>
  <c r="F41" i="43"/>
  <c r="C49" i="42"/>
  <c r="D49" i="42"/>
  <c r="D45" i="42"/>
  <c r="P42" i="39"/>
  <c r="D42" i="39" s="1"/>
  <c r="C49" i="35"/>
  <c r="J30" i="73"/>
  <c r="C38" i="67"/>
  <c r="C49" i="49"/>
  <c r="C45" i="49"/>
  <c r="C42" i="48"/>
  <c r="C49" i="46"/>
  <c r="D49" i="46"/>
  <c r="D49" i="44"/>
  <c r="D45" i="44"/>
  <c r="C49" i="44"/>
  <c r="C45" i="44"/>
  <c r="E49" i="44"/>
  <c r="E45" i="44"/>
  <c r="C49" i="38"/>
  <c r="C45" i="38"/>
  <c r="C49" i="37"/>
  <c r="C45" i="37"/>
  <c r="C49" i="34"/>
  <c r="C45" i="34"/>
  <c r="C38" i="50"/>
  <c r="M42" i="62"/>
  <c r="C42" i="62" s="1"/>
  <c r="K42" i="45"/>
  <c r="D42" i="45" s="1"/>
  <c r="C35" i="71"/>
  <c r="K42" i="68"/>
  <c r="D42" i="68" s="1"/>
  <c r="Z42" i="63"/>
  <c r="Y42" i="63"/>
  <c r="E42" i="63" s="1"/>
  <c r="D38" i="45"/>
  <c r="T42" i="43"/>
  <c r="K42" i="54"/>
  <c r="D42" i="54" s="1"/>
  <c r="J35" i="48"/>
  <c r="C35" i="48" s="1"/>
  <c r="H29" i="74"/>
  <c r="G29" i="74"/>
  <c r="H19" i="72"/>
  <c r="H20" i="72"/>
  <c r="G20" i="72"/>
  <c r="H20" i="71"/>
  <c r="H20" i="70"/>
  <c r="G20" i="70"/>
  <c r="H29" i="69"/>
  <c r="H30" i="69"/>
  <c r="H30" i="68"/>
  <c r="G30" i="68"/>
  <c r="G30" i="67"/>
  <c r="G31" i="67"/>
  <c r="G19" i="66"/>
  <c r="H19" i="66"/>
  <c r="E38" i="65"/>
  <c r="G28" i="64"/>
  <c r="H28" i="57"/>
  <c r="G28" i="57"/>
  <c r="G26" i="56"/>
  <c r="G25" i="56"/>
  <c r="G30" i="55"/>
  <c r="H30" i="55"/>
  <c r="H29" i="55"/>
  <c r="G29" i="55"/>
  <c r="G28" i="54"/>
  <c r="H28" i="54"/>
  <c r="H29" i="53"/>
  <c r="G29" i="53"/>
  <c r="G29" i="52"/>
  <c r="H29" i="52"/>
  <c r="G30" i="51"/>
  <c r="H30" i="51"/>
  <c r="H29" i="51"/>
  <c r="G30" i="50"/>
  <c r="H30" i="50"/>
  <c r="H30" i="49"/>
  <c r="I30" i="49"/>
  <c r="H20" i="48"/>
  <c r="G20" i="48"/>
  <c r="I29" i="46"/>
  <c r="H29" i="46"/>
  <c r="G30" i="45"/>
  <c r="H30" i="45"/>
  <c r="I35" i="44"/>
  <c r="Q36" i="43"/>
  <c r="G30" i="40"/>
  <c r="H29" i="40"/>
  <c r="H30" i="40"/>
  <c r="H28" i="38"/>
  <c r="G28" i="38"/>
  <c r="H28" i="37"/>
  <c r="G28" i="37"/>
  <c r="G28" i="35"/>
  <c r="H35" i="44"/>
  <c r="I28" i="46"/>
  <c r="H29" i="50"/>
  <c r="G27" i="57"/>
  <c r="G27" i="64"/>
  <c r="H19" i="70"/>
  <c r="H28" i="74"/>
  <c r="C38" i="65"/>
  <c r="N42" i="58"/>
  <c r="C42" i="58" s="1"/>
  <c r="D38" i="54"/>
  <c r="J42" i="52"/>
  <c r="C42" i="52" s="1"/>
  <c r="J42" i="51"/>
  <c r="C42" i="51" s="1"/>
  <c r="D38" i="49"/>
  <c r="J42" i="45"/>
  <c r="C42" i="45" s="1"/>
  <c r="C38" i="44"/>
  <c r="C38" i="42"/>
  <c r="R42" i="36"/>
  <c r="C42" i="36" s="1"/>
  <c r="J42" i="35"/>
  <c r="C42" i="35" s="1"/>
  <c r="H19" i="71"/>
  <c r="H27" i="38"/>
  <c r="H29" i="45"/>
  <c r="H28" i="53"/>
  <c r="H29" i="68"/>
  <c r="P37" i="43"/>
  <c r="H28" i="46"/>
  <c r="G29" i="51"/>
  <c r="G27" i="35"/>
  <c r="G19" i="72"/>
  <c r="G28" i="74"/>
  <c r="G29" i="68"/>
  <c r="M42" i="44"/>
  <c r="E42" i="44" s="1"/>
  <c r="D38" i="44"/>
  <c r="O42" i="42"/>
  <c r="D42" i="42" s="1"/>
  <c r="J42" i="40"/>
  <c r="C42" i="40" s="1"/>
  <c r="J42" i="38"/>
  <c r="C42" i="38" s="1"/>
  <c r="S42" i="36"/>
  <c r="D42" i="36" s="1"/>
  <c r="C42" i="74"/>
  <c r="D38" i="69"/>
  <c r="C38" i="69"/>
  <c r="J35" i="66"/>
  <c r="C35" i="66" s="1"/>
  <c r="V42" i="43"/>
  <c r="S42" i="43"/>
  <c r="C42" i="43" s="1"/>
  <c r="P42" i="60"/>
  <c r="D42" i="60" s="1"/>
  <c r="U42" i="43"/>
  <c r="E42" i="43" s="1"/>
  <c r="D38" i="39"/>
  <c r="O42" i="39"/>
  <c r="C42" i="39" s="1"/>
  <c r="G19" i="71"/>
  <c r="K42" i="46"/>
  <c r="C42" i="46" s="1"/>
  <c r="C38" i="46"/>
  <c r="H25" i="56"/>
  <c r="J42" i="68"/>
  <c r="C42" i="68" s="1"/>
  <c r="C38" i="68"/>
  <c r="I29" i="69"/>
  <c r="J42" i="34"/>
  <c r="C42" i="34" s="1"/>
  <c r="T42" i="36"/>
  <c r="E42" i="36" s="1"/>
  <c r="U42" i="36"/>
  <c r="F42" i="36" s="1"/>
  <c r="J42" i="37"/>
  <c r="C42" i="37" s="1"/>
  <c r="G19" i="48"/>
  <c r="G28" i="52"/>
  <c r="G27" i="54"/>
  <c r="I37" i="59"/>
  <c r="L42" i="61"/>
  <c r="C42" i="61" s="1"/>
  <c r="X42" i="63"/>
  <c r="D42" i="63" s="1"/>
  <c r="AC42" i="29"/>
  <c r="AB42" i="29"/>
  <c r="E42" i="29" s="1"/>
  <c r="G27" i="38"/>
  <c r="D38" i="42"/>
  <c r="H19" i="48"/>
  <c r="K42" i="49"/>
  <c r="C42" i="49" s="1"/>
  <c r="H28" i="52"/>
  <c r="H27" i="54"/>
  <c r="J42" i="55"/>
  <c r="C42" i="55" s="1"/>
  <c r="O42" i="60"/>
  <c r="C42" i="60" s="1"/>
  <c r="H30" i="67"/>
  <c r="K30" i="73"/>
  <c r="H27" i="64"/>
  <c r="C31" i="72"/>
  <c r="C35" i="72"/>
  <c r="F42" i="43" l="1"/>
  <c r="D42" i="43"/>
</calcChain>
</file>

<file path=xl/sharedStrings.xml><?xml version="1.0" encoding="utf-8"?>
<sst xmlns="http://schemas.openxmlformats.org/spreadsheetml/2006/main" count="2288" uniqueCount="389">
  <si>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</si>
  <si>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</si>
  <si>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</si>
  <si>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</si>
  <si>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</si>
  <si>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</si>
  <si>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</si>
  <si>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</si>
  <si>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</si>
  <si>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</si>
  <si>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</si>
  <si>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</si>
  <si>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</si>
  <si>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</si>
  <si>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</si>
  <si>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</si>
  <si>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</si>
  <si>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</si>
  <si>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</si>
  <si>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</si>
  <si>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</si>
  <si>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</si>
  <si>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</si>
  <si>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</si>
  <si>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</si>
  <si>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</si>
  <si>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</si>
  <si>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Đặt đĩa thạch
</t>
    </r>
    <r>
      <rPr>
        <i/>
        <sz val="10"/>
        <rFont val="Arial"/>
        <family val="2"/>
        <charset val="163"/>
      </rPr>
      <t>Settle plates</t>
    </r>
  </si>
  <si>
    <r>
      <t xml:space="preserve">Hàng tháng
</t>
    </r>
    <r>
      <rPr>
        <i/>
        <sz val="10"/>
        <rFont val="Arial"/>
        <family val="2"/>
        <charset val="163"/>
      </rPr>
      <t>Monthly</t>
    </r>
  </si>
  <si>
    <t>D</t>
  </si>
  <si>
    <t>LAF 1</t>
  </si>
  <si>
    <t>Active pass box 2</t>
  </si>
  <si>
    <r>
      <t xml:space="preserve">Người kiểm tra/ Ngày:
</t>
    </r>
    <r>
      <rPr>
        <i/>
        <sz val="10"/>
        <rFont val="Arial"/>
        <family val="2"/>
        <charset val="163"/>
      </rPr>
      <t>Checked by/ Date</t>
    </r>
  </si>
  <si>
    <r>
      <t xml:space="preserve">Phòng chuẩn bị 2
</t>
    </r>
    <r>
      <rPr>
        <i/>
        <sz val="10"/>
        <rFont val="Arial"/>
        <family val="2"/>
        <charset val="163"/>
      </rPr>
      <t>Preparation room 2</t>
    </r>
  </si>
  <si>
    <t>LAF 6</t>
  </si>
  <si>
    <t>Air shower 1</t>
  </si>
  <si>
    <r>
      <t xml:space="preserve">Phòng rửa dụng cụ 1
</t>
    </r>
    <r>
      <rPr>
        <i/>
        <sz val="10"/>
        <rFont val="Arial"/>
        <family val="2"/>
        <charset val="163"/>
      </rPr>
      <t>Washing room 1</t>
    </r>
  </si>
  <si>
    <r>
      <t xml:space="preserve">Phòng bảo quản 1
</t>
    </r>
    <r>
      <rPr>
        <i/>
        <sz val="10"/>
        <rFont val="Arial"/>
        <family val="2"/>
        <charset val="163"/>
      </rPr>
      <t>Auxiliary room 1</t>
    </r>
  </si>
  <si>
    <r>
      <t xml:space="preserve">Phòng đệm 2
</t>
    </r>
    <r>
      <rPr>
        <i/>
        <sz val="10"/>
        <rFont val="Arial"/>
        <family val="2"/>
        <charset val="163"/>
      </rPr>
      <t>Buffer room 2</t>
    </r>
  </si>
  <si>
    <r>
      <t xml:space="preserve">Airlock chai lọ
</t>
    </r>
    <r>
      <rPr>
        <i/>
        <sz val="10"/>
        <rFont val="Arial"/>
        <family val="2"/>
        <charset val="163"/>
      </rPr>
      <t>Vial airlock</t>
    </r>
  </si>
  <si>
    <r>
      <t xml:space="preserve">Phòng rửa &amp; khử chí nhiệt tố chai lọ
</t>
    </r>
    <r>
      <rPr>
        <i/>
        <sz val="10"/>
        <rFont val="Arial"/>
        <family val="2"/>
        <charset val="163"/>
      </rPr>
      <t>Vial washing &amp; depyrogenation room</t>
    </r>
  </si>
  <si>
    <r>
      <t xml:space="preserve">Airlock nguyên vật liệu 2
</t>
    </r>
    <r>
      <rPr>
        <i/>
        <sz val="10"/>
        <rFont val="Arial"/>
        <family val="2"/>
        <charset val="163"/>
      </rPr>
      <t>Material airlock 2</t>
    </r>
  </si>
  <si>
    <r>
      <t xml:space="preserve">Phòng giặt 2
</t>
    </r>
    <r>
      <rPr>
        <i/>
        <sz val="10"/>
        <rFont val="Arial"/>
        <family val="2"/>
        <charset val="163"/>
      </rPr>
      <t>Washing room - Laundry 2</t>
    </r>
  </si>
  <si>
    <r>
      <t xml:space="preserve">Phòng chuyển trang phục 1
</t>
    </r>
    <r>
      <rPr>
        <i/>
        <sz val="10"/>
        <rFont val="Arial"/>
        <family val="2"/>
        <charset val="163"/>
      </rPr>
      <t>Garment storage room 1</t>
    </r>
  </si>
  <si>
    <t>Active pass box 4</t>
  </si>
  <si>
    <r>
      <t xml:space="preserve">Phòng xếp trang phục
</t>
    </r>
    <r>
      <rPr>
        <i/>
        <sz val="10"/>
        <rFont val="Arial"/>
        <family val="2"/>
        <charset val="163"/>
      </rPr>
      <t>Garment packaging room</t>
    </r>
  </si>
  <si>
    <r>
      <t xml:space="preserve">Phòng đệm 4
</t>
    </r>
    <r>
      <rPr>
        <i/>
        <sz val="10"/>
        <rFont val="Arial"/>
        <family val="2"/>
        <charset val="163"/>
      </rPr>
      <t>Buffer room 4</t>
    </r>
  </si>
  <si>
    <r>
      <t xml:space="preserve">Phòng thay trang phục 2
</t>
    </r>
    <r>
      <rPr>
        <i/>
        <sz val="10"/>
        <rFont val="Arial"/>
        <family val="2"/>
        <charset val="163"/>
      </rPr>
      <t>Gowning room 2</t>
    </r>
  </si>
  <si>
    <r>
      <t xml:space="preserve">Phòng bảo quản 3
</t>
    </r>
    <r>
      <rPr>
        <i/>
        <sz val="10"/>
        <rFont val="Arial"/>
        <family val="2"/>
        <charset val="163"/>
      </rPr>
      <t>Auxiliary room 3</t>
    </r>
  </si>
  <si>
    <r>
      <t xml:space="preserve">Phòng bảo quản 2
</t>
    </r>
    <r>
      <rPr>
        <i/>
        <sz val="10"/>
        <rFont val="Arial"/>
        <family val="2"/>
        <charset val="163"/>
      </rPr>
      <t>Auxiliary room 2</t>
    </r>
  </si>
  <si>
    <r>
      <t xml:space="preserve">Hành lang sạch 2
</t>
    </r>
    <r>
      <rPr>
        <i/>
        <sz val="10"/>
        <rFont val="Arial"/>
        <family val="2"/>
        <charset val="163"/>
      </rPr>
      <t>Clean corridor 2</t>
    </r>
  </si>
  <si>
    <r>
      <t xml:space="preserve">Airlock nguyên liệu
</t>
    </r>
    <r>
      <rPr>
        <i/>
        <sz val="10"/>
        <rFont val="Arial"/>
        <family val="2"/>
        <charset val="163"/>
      </rPr>
      <t>Raw material airlock</t>
    </r>
  </si>
  <si>
    <r>
      <t xml:space="preserve">Phòng chuyển trang phục 2
</t>
    </r>
    <r>
      <rPr>
        <i/>
        <sz val="10"/>
        <rFont val="Arial"/>
        <family val="2"/>
        <charset val="163"/>
      </rPr>
      <t>Garment storage room 2</t>
    </r>
  </si>
  <si>
    <r>
      <t xml:space="preserve">Phòng IPC
</t>
    </r>
    <r>
      <rPr>
        <i/>
        <sz val="10"/>
        <rFont val="Arial"/>
        <family val="2"/>
        <charset val="163"/>
      </rPr>
      <t>IPC office</t>
    </r>
  </si>
  <si>
    <r>
      <t xml:space="preserve">Phòng rửa dụng cụ 2
</t>
    </r>
    <r>
      <rPr>
        <i/>
        <sz val="10"/>
        <rFont val="Arial"/>
        <family val="2"/>
        <charset val="163"/>
      </rPr>
      <t>Washing room 2</t>
    </r>
  </si>
  <si>
    <r>
      <t xml:space="preserve">Phòng dụng cụ vệ sinh 1
</t>
    </r>
    <r>
      <rPr>
        <i/>
        <sz val="10"/>
        <rFont val="Arial"/>
        <family val="2"/>
        <charset val="163"/>
      </rPr>
      <t>Cleaning tool room 1</t>
    </r>
  </si>
  <si>
    <r>
      <t xml:space="preserve">Phòng biệt trữ 1
</t>
    </r>
    <r>
      <rPr>
        <i/>
        <sz val="10"/>
        <rFont val="Arial"/>
        <family val="2"/>
        <charset val="163"/>
      </rPr>
      <t>Staging room 1</t>
    </r>
  </si>
  <si>
    <r>
      <t xml:space="preserve">Airlock nguyên vật liệu 3
</t>
    </r>
    <r>
      <rPr>
        <i/>
        <sz val="10"/>
        <rFont val="Arial"/>
        <family val="2"/>
        <charset val="163"/>
      </rPr>
      <t>Material airlock 3</t>
    </r>
  </si>
  <si>
    <t>Active pass box 6</t>
  </si>
  <si>
    <r>
      <t xml:space="preserve">Cầu thang
</t>
    </r>
    <r>
      <rPr>
        <i/>
        <sz val="10"/>
        <rFont val="Arial"/>
        <family val="2"/>
        <charset val="163"/>
      </rPr>
      <t>Stairs</t>
    </r>
  </si>
  <si>
    <t>Pass box 3</t>
  </si>
  <si>
    <r>
      <t xml:space="preserve">Phòng đệm 1
</t>
    </r>
    <r>
      <rPr>
        <i/>
        <sz val="10"/>
        <rFont val="Arial"/>
        <family val="2"/>
        <charset val="163"/>
      </rPr>
      <t>Buffer room 1</t>
    </r>
  </si>
  <si>
    <r>
      <t xml:space="preserve">Phòng thay trang phục 2 (nam)
</t>
    </r>
    <r>
      <rPr>
        <i/>
        <sz val="10"/>
        <rFont val="Arial"/>
        <family val="2"/>
        <charset val="163"/>
      </rPr>
      <t>Change room 2 (men)</t>
    </r>
  </si>
  <si>
    <r>
      <t xml:space="preserve">Phòng thay trang phục 2 (nữ)
</t>
    </r>
    <r>
      <rPr>
        <i/>
        <sz val="10"/>
        <rFont val="Arial"/>
        <family val="2"/>
        <charset val="163"/>
      </rPr>
      <t>Change room 2 (women)</t>
    </r>
  </si>
  <si>
    <t>Air shower 2</t>
  </si>
  <si>
    <t>Pass box 1</t>
  </si>
  <si>
    <t>Pass box 2</t>
  </si>
  <si>
    <r>
      <t xml:space="preserve">Phòng giặt 1
</t>
    </r>
    <r>
      <rPr>
        <i/>
        <sz val="10"/>
        <rFont val="Arial"/>
        <family val="2"/>
        <charset val="163"/>
      </rPr>
      <t>Laundry 1</t>
    </r>
  </si>
  <si>
    <r>
      <t xml:space="preserve">Phòng thay trang phục (Phòng giặt 1)
</t>
    </r>
    <r>
      <rPr>
        <i/>
        <sz val="10"/>
        <rFont val="Arial"/>
        <family val="2"/>
        <charset val="163"/>
      </rPr>
      <t>Change room (laundry 1)</t>
    </r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</si>
  <si>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</si>
  <si>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</si>
  <si>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</si>
  <si>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</si>
  <si>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</si>
  <si>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</si>
  <si>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</si>
  <si>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</si>
  <si>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</si>
  <si>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</si>
  <si>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</si>
  <si>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</si>
  <si>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</si>
  <si>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LAF 1 (21147) - cấp sạch D - Phân xưởng thuốc vô trùng betalactam: Đặt đĩa thạch từ 04/01/16 đến 31/03/16 của mỗi điểm lấy mẫu không có giá trị nào vượt giới hạn hành động, xu hướng ổn định</t>
  </si>
  <si>
    <t>Active pass box 2 (21145) - cấp sạch D - Phân xưởng thuốc vô trùng betalactam: Đặt đĩa thạch từ 04/01/16 đến 31/03/16 của mỗi điểm lấy mẫu không có giá trị nào vượt giới hạn hành động, xu hướng ổn định</t>
  </si>
  <si>
    <t>Phòng chuẩn bị 2 (11069) - cấp sạch D - Phân xưởng thuốc vô trùng betalactam: Đặt đĩa thạch từ 04/01/16 đến 31/03/16 của mỗi điểm lấy mẫu không có giá trị nào vượt giới hạn hành động, xu hướng ổn định; so với quý 4 năm 2015, vi sinh của vị trí P70, P71, P73 biến đổi có ý nghĩa, theo chiều hướng tốt hơn, các vị trí còn lại biến đổi không có ý nghĩa.</t>
  </si>
  <si>
    <t>LAF 6 (21148) - cấp sạch D - Phân xưởng thuốc vô trùng betalactam: Đặt đĩa thạch từ 04/01/16 đến 31/03/16 của mỗi điểm lấy mẫu không có giá trị nào vượt giới hạn hành động, xu hướng ổn định</t>
  </si>
  <si>
    <t>Air shower 1 (21150) - cấp sạch D - Phân xưởng thuốc vô trùng betalactam: Đặt đĩa thạch từ 04/01/16 đến 31/03/16 của mỗi điểm lấy mẫu không có giá trị nào vượt giới hạn hành động, xu hướng ổn định</t>
  </si>
  <si>
    <t>Phòng rửa dụng cụ 1 (11070) - cấp sạch D - Phân xưởng thuốc vô trùng betalactam: Đặt đĩa thạch từ 04/01/16 đến 31/03/16 của mỗi điểm lấy mẫu không có giá trị nào vượt giới hạn hành động, xu hướng ổn định; so với quý 4 năm 2015, vi sinh của điểm lấy mẫu biến đổi không có ý nghĩa, kết quả ổn định.</t>
  </si>
  <si>
    <t>Phòng bảo quản 1 (11073) - cấp sạch D - Phân xưởng thuốc vô trùng betalactam: Đặt đĩa thạch từ 04/01/16 đến 31/03/16 của mỗi điểm lấy mẫu không có giá trị nào vượt giới hạn hành động, xu hướng ổn định</t>
  </si>
  <si>
    <t>Phòng đệm 2 (11074) - cấp sạch D - Phân xưởng thuốc vô trùng betalactam: Đặt đĩa thạch từ 04/01/16 đến 31/03/16 của mỗi điểm lấy mẫu không có giá trị nào vượt giới hạn hành động, xu hướng ổn định</t>
  </si>
  <si>
    <t>Airlock chai lọ (11071) - cấp sạch D - Phân xưởng thuốc vô trùng betalactam: Đặt đĩa thạch từ 04/01/16 đến 31/03/16 của mỗi điểm lấy mẫu không có giá trị nào vượt giới hạn hành động, xu hướng ổn định</t>
  </si>
  <si>
    <t>Phòng rửa &amp; khử chí nhiệt tố chai lọ (11072) - cấp sạch D - Phân xưởng thuốc vô trùng betalactam: Đặt đĩa thạch từ 04/01/16 đến 31/03/16 của mỗi điểm lấy mẫu không có giá trị nào vượt giới hạn hành động, xu hướng ổn định; so với quý 4 năm 2015, vi sinh của điểm lấy mẫu biến đổi không có ý nghĩa, kết quả ổn định.</t>
  </si>
  <si>
    <t>Airlock nguyên vật liệu 2 (11065) - cấp sạch D - Phân xưởng thuốc vô trùng betalactam: Đặt đĩa thạch từ 04/01/16 đến 31/03/16 của mỗi điểm lấy mẫu không có giá trị nào vượt giới hạn hành động, xu hướng ổn định</t>
  </si>
  <si>
    <t>Phòng giặt 2 (11094) - cấp sạch D - Phân xưởng thuốc vô trùng betalactam: Đặt đĩa thạch từ 04/01/16 đến 31/03/16 của mỗi điểm lấy mẫu không có giá trị nào vượt giới hạn hành động, xu hướng ổn định</t>
  </si>
  <si>
    <t>Phòng chuyển trang phục 1 (11093) - cấp sạch D - Phân xưởng thuốc vô trùng betalactam: Đặt đĩa thạch từ 04/01/16 đến 31/03/16 của mỗi điểm lấy mẫu không có giá trị nào vượt giới hạn hành động, xu hướng ổn định</t>
  </si>
  <si>
    <t>Active pass box 4 (21177) - cấp sạch D - Phân xưởng thuốc vô trùng betalactam: Đặt đĩa thạch từ 04/01/16 đến 31/03/16 của mỗi điểm lấy mẫu không có giá trị nào vượt giới hạn hành động, xu hướng ổn định</t>
  </si>
  <si>
    <t>Phòng xếp trang phục (11097) - cấp sạch D - Phân xưởng thuốc vô trùng betalactam: Đặt đĩa thạch từ 04/01/16 đến 31/03/16 của mỗi điểm lấy mẫu không có giá trị nào vượt giới hạn hành động, xu hướng ổn định</t>
  </si>
  <si>
    <t>Phòng đệm 4 (11096)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</si>
  <si>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(11095) - cấp sạch D - Phân xưởng thuốc vô trùng betalactam: Đặt đĩa thạch từ 04/01/16 đến 31/03/16 của mỗi điểm lấy mẫu không có giá trị nào vượt giới hạn hành động, xu hướng ổn định</t>
  </si>
  <si>
    <t>Phòng bảo quản 3 (11098) - cấp sạch D - Phân xưởng thuốc vô trùng betalactam: Đặt đĩa thạch từ 04/01/16 đến 31/03/16 của mỗi điểm lấy mẫu không có giá trị nào vượt giới hạn hành động, xu hướng ổn định</t>
  </si>
  <si>
    <t>Phòng bảo quản 2 (11099) - cấp sạch D - Phân xưởng thuốc vô trùng betalactam: Đặt đĩa thạch từ 04/01/16 đến 31/03/16 của mỗi điểm lấy mẫu không có giá trị nào vượt giới hạn hành động, xu hướng ổn định</t>
  </si>
  <si>
    <t>Hành lang sạch 2 (11092) - cấp sạch D - Phân xưởng thuốc vô trùng betalactam: Đặt đĩa thạch từ 04/01/16 đến 31/03/16 của mỗi điểm lấy mẫu không có giá trị nào vượt giới hạn hành động, xu hướng ổn định</t>
  </si>
  <si>
    <t>Phòng chuyển trang phục 2 (11100) - cấp sạch D - Phân xưởng thuốc vô trùng betalactam: Đặt đĩa thạch từ 04/01/16 đến 31/03/16 của mỗi điểm lấy mẫu không có giá trị nào vượt giới hạn hành động, xu hướng ổn định</t>
  </si>
  <si>
    <t>Airlock nguyên liệu (11085) - cấp sạch D - Phân xưởng thuốc vô trùng betalactam: Đặt đĩa thạch từ 04/01/16 đến 31/03/16 của mỗi điểm lấy mẫu không có giá trị nào vượt giới hạn hành động, xu hướng ổn định</t>
  </si>
  <si>
    <t>Phòng IPC (11086) - cấp sạch D - Phân xưởng thuốc vô trùng betalactam: Đặt đĩa thạch từ 04/01/16 đến 31/03/16 của mỗi điểm lấy mẫu không có giá trị nào vượt giới hạn hành động, xu hướng ổn định</t>
  </si>
  <si>
    <t>Phòng rửa dụng cụ 2 (11089) - cấp sạch D - Phân xưởng thuốc vô trùng betalactam: Đặt đĩa thạch từ 04/01/16 đến 31/03/16 của mỗi điểm lấy mẫu không có giá trị nào vượt giới hạn hành động, xu hướng ổn định</t>
  </si>
  <si>
    <t>Phòng dụng cụ vệ sinh 1 (11088) - cấp sạch D - Phân xưởng thuốc vô trùng betalactam: Đặt đĩa thạch từ 04/01/16 đến 31/03/16 của mỗi điểm lấy mẫu không có giá trị nào vượt giới hạn hành động, xu hướng ổn định</t>
  </si>
  <si>
    <t>Phòng biệt trữ 1 (11083) - cấp sạch D - Phân xưởng thuốc vô trùng betalactam: Đặt đĩa thạch từ 04/01/16 đến 31/03/16 của mỗi điểm lấy mẫu không có giá trị nào vượt giới hạn hành động, xu hướng ổn định</t>
  </si>
  <si>
    <t>Phòng soi &amp; dán nhãn (11084)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</si>
  <si>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(11090) - cấp sạch D - Phân xưởng thuốc vô trùng betalactam: Đặt đĩa thạch từ 04/01/16 đến 31/03/16 của mỗi điểm lấy mẫu không có giá trị nào vượt giới hạn hành động, xu hướng ổn định</t>
  </si>
  <si>
    <t>Airlock nguyên vật liệu 3 (11091) - cấp sạch D - Phân xưởng thuốc vô trùng betalactam: Đặt đĩa thạch từ 04/01/16 đến 31/03/16 của mỗi điểm lấy mẫu không có giá trị nào vượt giới hạn hành động, xu hướng ổn định</t>
  </si>
  <si>
    <t>Hành lang sạch 1 (11066) - cấp sạch D - Phân xưởng thuốc vô trùng betalactam: Đặt đĩa thạch từ 04/01/16 đến 31/03/16 của mỗi điểm lấy mẫu không có giá trị nào vượt giới hạn hành động, xu hướng ổn định</t>
  </si>
  <si>
    <t>Active pass box 6 (21140) - cấp sạch D - Phân xưởng thuốc vô trùng betalactam: Đặt đĩa thạch từ 04/01/16 đến 31/03/16 của mỗi điểm lấy mẫu không có giá trị nào vượt giới hạn hành động, xu hướng ổn định</t>
  </si>
  <si>
    <t>Cầu thang (11062) - cấp sạch D - Phân xưởng thuốc vô trùng betalactam: Đặt đĩa thạch từ 04/01/16 đến 31/03/16 của mỗi điểm lấy mẫu không có giá trị nào vượt giới hạn hành động, xu hướng ổn định</t>
  </si>
  <si>
    <t>Pass box 3 (21139) - cấp sạch D - Phân xưởng thuốc vô trùng betalactam: Đặt đĩa thạch từ 04/01/16 đến 31/03/16 của mỗi điểm lấy mẫu không có giá trị nào vượt giới hạn hành động, xu hướng ổn định</t>
  </si>
  <si>
    <t>Phòng đệm 1 (11061)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</si>
  <si>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(nam) (11060)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</si>
  <si>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2 (nữ) (11057) - cấp sạch D - Phân xưởng thuốc vô trùng betalactam: Đặt đĩa thạch từ 04/01/16 đến 31/03/16 của mỗi điểm lấy mẫu không có giá trị nào vượt giới hạn hành động, xu hướng ổn định</t>
  </si>
  <si>
    <t>Air shower 2 (21136) - cấp sạch D - Phân xưởng thuốc vô trùng betalactam: Đặt đĩa thạch từ 04/01/16 đến 31/03/16 của mỗi điểm lấy mẫu không có giá trị nào vượt giới hạn hành động, xu hướng ổn định</t>
  </si>
  <si>
    <t>Pass box 1 (21137) - cấp sạch D - Phân xưởng thuốc vô trùng betalactam: Đặt đĩa thạch từ 04/01/16 đến 31/03/16 của mỗi điểm lấy mẫu không có giá trị nào vượt giới hạn hành động, xu hướng ổn định</t>
  </si>
  <si>
    <t>Pass box 2 (21138) - cấp sạch D - Phân xưởng thuốc vô trùng betalactam: Đặt đĩa thạch từ 04/01/16 đến 31/03/16 của mỗi điểm lấy mẫu không có giá trị nào vượt giới hạn hành động, xu hướng ổn định</t>
  </si>
  <si>
    <t>Phòng giặt 1 (11053) - cấp sạch D - Phân xưởng thuốc vô trùng betalactam: Đặt đĩa thạch từ 04/01/16 đến 31/03/16 của mỗi điểm lấy mẫu không có giá trị nào vượt giới hạn hành động, xu hướng ổn định</t>
  </si>
  <si>
    <t>Phòng thay trang phục (Phòng giặt 1) (11052) - cấp sạch D - Phân xưởng thuốc vô trùng betalactam: Đặt đĩa thạch từ 04/01/16 đến 31/03/16 của mỗi điểm lấy mẫu không có giá trị nào vượt giới hạn hành động, xu hướng ổn định</t>
  </si>
  <si>
    <t>LAF 1 (21147) - air-cleanliness grade D - Betalactam sterile workshop: Settle plates in the period from 04/01/16 to 31/03/16 of each sampling point shows that no any value is out of action level, steady trending</t>
  </si>
  <si>
    <t>Active pass box 2 (21145) - air-cleanliness grade D - Betalactam sterile workshop: Settle plates in the period from 04/01/16 to 31/03/16 of each sampling point shows that no any value is out of action level, steady trending</t>
  </si>
  <si>
    <t>Preparation room 2 (11069) - air-cleanliness grade D - Betalactam sterile workshop: Settle plates in the period from 04/01/16 to 31/03/16 of each sampling point shows that no any value is out of action level, steady trending; compare with the previous quater 4 of 2015, microbiology of location P70, P71, P73 have meaningful variation, better trend, remaining locations have no meaningful variation.</t>
  </si>
  <si>
    <t>LAF 6 (21148) - air-cleanliness grade D - Betalactam sterile workshop: Settle plates in the period from 04/01/16 to 31/03/16 of each sampling point shows that no any value is out of action level, steady trending</t>
  </si>
  <si>
    <t>Air shower 1 (21150) - air-cleanliness grade D - Betalactam sterile workshop: Settle plates in the period from 04/01/16 to 31/03/16 of each sampling point shows that no any value is out of action level, steady trending</t>
  </si>
  <si>
    <t>Washing room 1 (11070) - air-cleanliness grade D - Betalactam sterile workshop: Settle plates in the period from 04/01/16 to 31/03/16 of each sampling point shows that no any value is out of action level, steady trending; compare with the previous quater 4 of 2015, microbiology of sampling point is no meaningful variation.</t>
  </si>
  <si>
    <t>Auxiliary room 1 (11073) - air-cleanliness grade D - Betalactam sterile workshop: Settle plates in the period from 04/01/16 to 31/03/16 of each sampling point shows that no any value is out of action level, steady trending</t>
  </si>
  <si>
    <t>Buffer room 2 (11074) - air-cleanliness grade D - Betalactam sterile workshop: Settle plates in the period from 04/01/16 to 31/03/16 of each sampling point shows that no any value is out of action level, steady trending</t>
  </si>
  <si>
    <t>Vial airlock (11071) - air-cleanliness grade D - Betalactam sterile workshop: Settle plates in the period from 04/01/16 to 31/03/16 of each sampling point shows that no any value is out of action level, steady trending</t>
  </si>
  <si>
    <t>Vial washing &amp; depyrogenation room (11072) - air-cleanliness grade D - Betalactam sterile workshop: Settle plates in the period from 04/01/16 to 31/03/16 of each sampling point shows that no any value is out of action level, steady trending; compare with the previous quater 4 of 2015, microbiology of sampling point is no meaningful variation.</t>
  </si>
  <si>
    <t>Material airlock 2 (11065) - air-cleanliness grade D - Betalactam sterile workshop: Settle plates in the period from 04/01/16 to 31/03/16 of each sampling point shows that no any value is out of action level, steady trending</t>
  </si>
  <si>
    <t>Washing room - Laundry 2 (11094) - air-cleanliness grade D - Betalactam sterile workshop: Settle plates in the period from 04/01/16 to 31/03/16 of each sampling point shows that no any value is out of action level, steady trending</t>
  </si>
  <si>
    <t>Garment storage room 1 (11093) - air-cleanliness grade D - Betalactam sterile workshop: Settle plates in the period from 04/01/16 to 31/03/16 of each sampling point shows that no any value is out of action level, steady trending</t>
  </si>
  <si>
    <t>Active pass box 4 (21177) - air-cleanliness grade D - Betalactam sterile workshop: Settle plates in the period from 04/01/16 to 31/03/16 of each sampling point shows that no any value is out of action level, steady trending</t>
  </si>
  <si>
    <t>Garment packaging room (11097) - air-cleanliness grade D - Betalactam sterile workshop: Settle plates in the period from 04/01/16 to 31/03/16 of each sampling point shows that no any value is out of action level, steady trending</t>
  </si>
  <si>
    <t>Buffer room 4 (11096) - air-cleanliness grade D - Betalactam sterile workshop: Settle plates in the period from 04/01/16 to 31/03/16 of each sampling point shows that no any value is out of action level, steady trending</t>
  </si>
  <si>
    <t>Gowning room 2 (11095) - air-cleanliness grade D - Betalactam sterile workshop: Settle plates in the period from 04/01/16 to 31/03/16 of each sampling point shows that no any value is out of action level, steady trending</t>
  </si>
  <si>
    <t>Auxiliary room 3 (11098) - air-cleanliness grade D - Betalactam sterile workshop: Settle plates in the period from 04/01/16 to 31/03/16 of each sampling point shows that no any value is out of action level, steady trending</t>
  </si>
  <si>
    <t>Auxiliary room 2 (11099) - air-cleanliness grade D - Betalactam sterile workshop: Settle plates in the period from 04/01/16 to 31/03/16 of each sampling point shows that no any value is out of action level, steady trending</t>
  </si>
  <si>
    <t>Clean corridor 2 (11092) - air-cleanliness grade D - Betalactam sterile workshop: Settle plates in the period from 04/01/16 to 31/03/16 of each sampling point shows that no any value is out of action level, steady trending</t>
  </si>
  <si>
    <t>Garment storage room 2 (11100) - air-cleanliness grade D - Betalactam sterile workshop: Settle plates in the period from 04/01/16 to 31/03/16 of each sampling point shows that no any value is out of action level, steady trending</t>
  </si>
  <si>
    <t>IPC office (11086) - air-cleanliness grade D - Betalactam sterile workshop: Settle plates in the period from 04/01/16 to 31/03/16 of each sampling point shows that no any value is out of action level, steady trending</t>
  </si>
  <si>
    <t>Washing room 2 (11089) - air-cleanliness grade D - Betalactam sterile workshop: Settle plates in the period from 04/01/16 to 31/03/16 of each sampling point shows that no any value is out of action level, steady trending</t>
  </si>
  <si>
    <t>Cleaning tool room 1 (11088) - air-cleanliness grade D - Betalactam sterile workshop: Settle plates in the period from 04/01/16 to 31/03/16 of each sampling point shows that no any value is out of action level, steady trending</t>
  </si>
  <si>
    <t>Staging room 1 (11083) - air-cleanliness grade D - Betalactam sterile workshop: Settle plates in the period from 04/01/16 to 31/03/16 of each sampling point shows that no any value is out of action level, steady trending</t>
  </si>
  <si>
    <t>Visual inspection &amp; labelling room (11084) - air-cleanliness grade D - Betalactam sterile workshop: Settle plates in the period from 04/01/16 to 31/03/16 of each sampling point shows that no any value is out of action level, steady trending</t>
  </si>
  <si>
    <t>Gowning room 2 (11090) - air-cleanliness grade D - Betalactam sterile workshop: Settle plates in the period from 04/01/16 to 31/03/16 of each sampling point shows that no any value is out of action level, steady trending</t>
  </si>
  <si>
    <t>Material airlock 3 (11091) - air-cleanliness grade D - Betalactam sterile workshop: Settle plates in the period from 04/01/16 to 31/03/16 of each sampling point shows that no any value is out of action level, steady trending</t>
  </si>
  <si>
    <t>Clean corridor 1 (11066) - air-cleanliness grade D - Betalactam sterile workshop: Settle plates in the period from 04/01/16 to 31/03/16 of each sampling point shows that no any value is out of action level, steady trending</t>
  </si>
  <si>
    <t>Active pass box 6 (21140) - air-cleanliness grade D - Betalactam sterile workshop: Settle plates in the period from 04/01/16 to 31/03/16 of each sampling point shows that no any value is out of action level, steady trending</t>
  </si>
  <si>
    <t>Stairs (11062) - air-cleanliness grade D - Betalactam sterile workshop: Settle plates in the period from 04/01/16 to 31/03/16 of each sampling point shows that no any value is out of action level, steady trending</t>
  </si>
  <si>
    <t>Pass box 3 (21139) - air-cleanliness grade D - Betalactam sterile workshop: Settle plates in the period from 04/01/16 to 31/03/16 of each sampling point shows that no any value is out of action level, steady trending</t>
  </si>
  <si>
    <t>Buffer room 1 (11061) - air-cleanliness grade D - Betalactam sterile workshop: Settle plates in the period from 04/01/16 to 31/03/16 of each sampling point shows that no any value is out of action level, steady trending</t>
  </si>
  <si>
    <t>Change room 2 (men) (11060) - air-cleanliness grade D - Betalactam sterile workshop: Settle plates in the period from 04/01/16 to 31/03/16 of each sampling point shows that no any value is out of action level, steady trending</t>
  </si>
  <si>
    <t>Change room 2 (women) (11057) - air-cleanliness grade D - Betalactam sterile workshop: Settle plates in the period from 04/01/16 to 31/03/16 of each sampling point shows that no any value is out of action level, steady trending</t>
  </si>
  <si>
    <t>Air shower 2 (21136) - air-cleanliness grade D - Betalactam sterile workshop: Settle plates in the period from 04/01/16 to 31/03/16 of each sampling point shows that no any value is out of action level, steady trending</t>
  </si>
  <si>
    <t>Pass box 1 (21137) - air-cleanliness grade D - Betalactam sterile workshop: Settle plates in the period from 04/01/16 to 31/03/16 of each sampling point shows that no any value is out of action level, steady trending</t>
  </si>
  <si>
    <t>Pass box 2 (21138) - air-cleanliness grade D - Betalactam sterile workshop: Settle plates in the period from 04/01/16 to 31/03/16 of each sampling point shows that no any value is out of action level, steady trending</t>
  </si>
  <si>
    <t>Laundry 1 (11053) - air-cleanliness grade D - Betalactam sterile workshop: Settle plates in the period from 04/01/16 to 31/03/16 of each sampling point shows that no any value is out of action level, steady trending</t>
  </si>
  <si>
    <t>Change room (laundry 1) (11052) - air-cleanliness grade D - Betalactam sterile workshop: Settle plates in the period from 04/01/16 to 31/03/16 of each sampling point shows that no any value is out of action level, steady trending</t>
  </si>
  <si>
    <t>21147_P1</t>
  </si>
  <si>
    <t>21145_P1</t>
  </si>
  <si>
    <t>11069_P3</t>
  </si>
  <si>
    <t>11069_P5</t>
  </si>
  <si>
    <t>11069_P6</t>
  </si>
  <si>
    <t>11069_P8</t>
  </si>
  <si>
    <t>21148_P1</t>
  </si>
  <si>
    <t>21150_P1</t>
  </si>
  <si>
    <t>11070_P1</t>
  </si>
  <si>
    <t>11070_P3</t>
  </si>
  <si>
    <t>11070_P5</t>
  </si>
  <si>
    <t>11071_P3</t>
  </si>
  <si>
    <t>11071_P4</t>
  </si>
  <si>
    <t>11072_P1</t>
  </si>
  <si>
    <t>11072_P2</t>
  </si>
  <si>
    <t>11072_P8</t>
  </si>
  <si>
    <t>11072_P9</t>
  </si>
  <si>
    <t>`</t>
  </si>
  <si>
    <t>11085_P2</t>
  </si>
  <si>
    <t>11089_P2</t>
  </si>
  <si>
    <t>11088_P3</t>
  </si>
  <si>
    <t>11083_P3</t>
  </si>
  <si>
    <t>11083_P5</t>
  </si>
  <si>
    <t>11074_P1</t>
  </si>
  <si>
    <t>11084_P3</t>
  </si>
  <si>
    <t>11084_P6</t>
  </si>
  <si>
    <t>11084_P9</t>
  </si>
  <si>
    <t>11084_P13</t>
  </si>
  <si>
    <t>11090_P3</t>
  </si>
  <si>
    <t>11091_P3</t>
  </si>
  <si>
    <t>11066_P2</t>
  </si>
  <si>
    <t>11066_P4</t>
  </si>
  <si>
    <t>11066_P9</t>
  </si>
  <si>
    <t>11066_P12</t>
  </si>
  <si>
    <t>21140_P1</t>
  </si>
  <si>
    <t>11073_P1</t>
  </si>
  <si>
    <t>11065_P4</t>
  </si>
  <si>
    <t>11065_P5</t>
  </si>
  <si>
    <t>11065_P6</t>
  </si>
  <si>
    <t>11094_P1</t>
  </si>
  <si>
    <t>11094_P5</t>
  </si>
  <si>
    <t>11093_P1</t>
  </si>
  <si>
    <t>11093_P2</t>
  </si>
  <si>
    <t>21177_P1</t>
  </si>
  <si>
    <t>11097_P2</t>
  </si>
  <si>
    <t>11097_P6</t>
  </si>
  <si>
    <t>11096_P2</t>
  </si>
  <si>
    <t>11095_P2</t>
  </si>
  <si>
    <t>11098_P2</t>
  </si>
  <si>
    <t>11099_P2</t>
  </si>
  <si>
    <t>11092_P1</t>
  </si>
  <si>
    <t>11092_P4</t>
  </si>
  <si>
    <t>11100_P1</t>
  </si>
  <si>
    <t>11086_P2</t>
  </si>
  <si>
    <t>11087_P4</t>
  </si>
  <si>
    <r>
      <t xml:space="preserve">Phòng Quản đốc
</t>
    </r>
    <r>
      <rPr>
        <i/>
        <sz val="10"/>
        <rFont val="Arial"/>
        <family val="2"/>
        <charset val="163"/>
      </rPr>
      <t>Office</t>
    </r>
  </si>
  <si>
    <t>11062_P4</t>
  </si>
  <si>
    <t>11062_P5</t>
  </si>
  <si>
    <t>11062_P6</t>
  </si>
  <si>
    <t>21139_P1</t>
  </si>
  <si>
    <t>11061_P2</t>
  </si>
  <si>
    <t>11060_P2</t>
  </si>
  <si>
    <t>11060_P4</t>
  </si>
  <si>
    <t>11057_P1</t>
  </si>
  <si>
    <t>11057_P2</t>
  </si>
  <si>
    <t>21136_P1</t>
  </si>
  <si>
    <t>21137_P1</t>
  </si>
  <si>
    <t>21138_P1</t>
  </si>
  <si>
    <t>11053_P3</t>
  </si>
  <si>
    <t>11053_P4</t>
  </si>
  <si>
    <t>11053_P8</t>
  </si>
  <si>
    <t>11053_P9</t>
  </si>
  <si>
    <t>11052_P1</t>
  </si>
  <si>
    <t>02/01/17 - 31/12/17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</si>
  <si>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</si>
  <si>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Kết quả của 3 tháng trước:</t>
  </si>
  <si>
    <t>Results of 3 months previous period</t>
  </si>
  <si>
    <t>Hình: Biểu đồ xu hướng vi sinh môi trường (Đặt đĩa thạch) Phòng đệm 2 (11074)</t>
  </si>
  <si>
    <t xml:space="preserve">Figure: Trend line of environmental microbiology (Settle plates) of Buffer room 2 (11074) 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</si>
  <si>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</si>
  <si>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 xml:space="preserve">Hình: Biểu đồ xu hướng vi sinh môi trường (Đặt đĩa thạch) LAF 1 (21147) </t>
  </si>
  <si>
    <t xml:space="preserve">Figure: Trend line of environmental microbiology (Settle plates) of LAF 1 (21147) </t>
  </si>
  <si>
    <t>Hình: Biểu đồ xu hướng vi sinh môi trường (Đặt đĩa thạch) Active pass box 2 (21145)</t>
  </si>
  <si>
    <t xml:space="preserve">Figure: Trend line of environmental microbiology (Settle plates) of Active pass box 2 (21145) </t>
  </si>
  <si>
    <t>Hình: Biểu đồ xu hướng vi sinh môi trường (Đặt đĩa thạch) Phòng chuẩn bị 2 (11069)</t>
  </si>
  <si>
    <t xml:space="preserve">Figure: Trend line of environmental microbiology (Settle plates) of Preparation room 2 (11069) </t>
  </si>
  <si>
    <t>Hình: Biểu đồ xu hướng vi sinh môi trường (Đặt đĩa thạch) LAF 6 (21148)</t>
  </si>
  <si>
    <t xml:space="preserve">Figure: Trend line of environmental microbiology (Settle plates) of LAF 6 (21148) </t>
  </si>
  <si>
    <t>Hình: Biểu đồ xu hướng vi sinh môi trường (Đặt đĩa thạch) Air shower 1 (21150)</t>
  </si>
  <si>
    <t xml:space="preserve">Figure: Trend line of environmental microbiology (Settle plates) of Air shower 1 (21150) </t>
  </si>
  <si>
    <t>Hình: Biểu đồ xu hướng vi sinh môi trường (Đặt đĩa thạch) Phòng rửa dụng cụ 1 (11070)</t>
  </si>
  <si>
    <t xml:space="preserve">Figure: Trend line of environmental microbiology (Settle plates) of Washing room 1 (11070) </t>
  </si>
  <si>
    <t>Hình: Biểu đồ xu hướng vi sinh môi trường (Đặt đĩa thạch) Airlock chai lọ (11071)</t>
  </si>
  <si>
    <t xml:space="preserve">Figure: Trend line of environmental microbiology (Settle plates) of Vial airlock (11071) </t>
  </si>
  <si>
    <t>Hình: Biểu đồ xu hướng vi sinh môi trường (Đặt đĩa thạch) Phòng rửa &amp; khử chí nhiệt tố chai lọ (11072)</t>
  </si>
  <si>
    <t>Figure: Trend line of environmental microbiology (Settle plates) of Vial washing &amp; depyrogenation room (11072)</t>
  </si>
  <si>
    <t>Hình: Biểu đồ xu hướng vi sinh môi trường (Đặt đĩa thạch) Phòng rửa dụng cụ 2 (11089)</t>
  </si>
  <si>
    <t xml:space="preserve">Figure: Trend line of environmental microbiology (Settle plates) of Washing room 2 (11089) </t>
  </si>
  <si>
    <t>Hình: Biểu đồ xu hướng vi sinh môi trường (Đặt đĩa thạch) Phòng dụng cụ vệ sinh 1 (11088)</t>
  </si>
  <si>
    <t xml:space="preserve">Figure: Trend line of environmental microbiology (Settle plates) of Cleaning tool room 1 (11088) </t>
  </si>
  <si>
    <t xml:space="preserve">Hình: Biểu đồ xu hướng vi sinh môi trường (Đặt đĩa thạch) Phòng biệt trữ 1 (11083) </t>
  </si>
  <si>
    <t xml:space="preserve">Figure: Trend line of environmental microbiology (Settle plates) of Staging room 1 (11083) </t>
  </si>
  <si>
    <t xml:space="preserve">Hình: Biểu đồ xu hướng vi sinh môi trường (Đặt đĩa thạch) Phòng soi &amp; dán nhãn (11084) </t>
  </si>
  <si>
    <t xml:space="preserve">Figure: Trend line of environmental microbiology (Settle plates) of Visual inspection &amp; labelling room (11084) </t>
  </si>
  <si>
    <t>Hình: Biểu đồ xu hướng vi sinh môi trường (Đặt đĩa thạch) Phòng thay trang phục 2 (11090)</t>
  </si>
  <si>
    <t xml:space="preserve">Figure: Trend line of environmental microbiology (Settle plates) of Gowning room 2 (11090) </t>
  </si>
  <si>
    <t>Hình: Biểu đồ xu hướng vi sinh môi trường (Đặt đĩa thạch) Airlock nguyên vật liệu 3 (11091)</t>
  </si>
  <si>
    <t xml:space="preserve">Figure: Trend line of environmental microbiology (Settle plates) of Material airlock 3 (11091) </t>
  </si>
  <si>
    <t>Hình: Biểu đồ xu hướng vi sinh môi trường (Đặt đĩa thạch) Hành lang sạch 1 (11066)</t>
  </si>
  <si>
    <t xml:space="preserve">Figure: Trend line of environmental microbiology (Settle plates) of Clean corridor 1 (11066) </t>
  </si>
  <si>
    <t>Hình: Biểu đồ xu hướng vi sinh môi trường (Đặt đĩa thạch) Active pass box 6 (21140)</t>
  </si>
  <si>
    <t xml:space="preserve">Figure: Trend line of environmental microbiology (Settle plates) of Active pass box 6 (21140) </t>
  </si>
  <si>
    <t>Hình: Biểu đồ xu hướng vi sinh môi trường (Đặt đĩa thạch) Phòng bảo quản 1 (11073)</t>
  </si>
  <si>
    <t xml:space="preserve">Figure: Trend line of environmental microbiology (Settle plates) of Auxiliary room 1 (11073) </t>
  </si>
  <si>
    <t>Hình: Biểu đồ xu hướng vi sinh môi trường (Đặt đĩa thạch) Airlock nguyên vật liệu 2 (11065)</t>
  </si>
  <si>
    <t xml:space="preserve">Figure: Trend line of environmental microbiology (Settle plates) of Material airlock 2 (11065) </t>
  </si>
  <si>
    <t>Hình: Biểu đồ xu hướng vi sinh môi trường (Đặt đĩa thạch) Phòng giặt 2 (11094)</t>
  </si>
  <si>
    <t xml:space="preserve">Figure: Trend line of environmental microbiology (Settle plates) of Washing room - Laundry 2 (11094) </t>
  </si>
  <si>
    <t>Hình: Biểu đồ xu hướng vi sinh môi trường (Đặt đĩa thạch) Phòng chuyển trang phục 1 (11093)</t>
  </si>
  <si>
    <t xml:space="preserve">Figure: Trend line of environmental microbiology (Settle plates) of Garment storage room 1 (11093) </t>
  </si>
  <si>
    <t>Hình: Biểu đồ xu hướng vi sinh môi trường (Đặt đĩa thạch) Active pass box 4 (21177)</t>
  </si>
  <si>
    <t>Figure: Trend line of environmental microbiology (Settle plates) of Active pass box 4 (21177)</t>
  </si>
  <si>
    <t>Hình: Biểu đồ xu hướng vi sinh môi trường (Đặt đĩa thạch) Phòng xếp trang phục (11097)</t>
  </si>
  <si>
    <t xml:space="preserve">Figure: Trend line of environmental microbiology (Settle plates) of Garment packaging room (11097) </t>
  </si>
  <si>
    <t>Hình: Biểu đồ xu hướng vi sinh môi trường (Đặt đĩa thạch) Phòng đệm 4 (11096)</t>
  </si>
  <si>
    <t xml:space="preserve">Figure: Trend line of environmental microbiology (Settle plates) of Buffer room 4 (11096) </t>
  </si>
  <si>
    <t xml:space="preserve">Hình: Biểu đồ xu hướng vi sinh môi trường (Đặt đĩa thạch) Phòng thay trang phục 2 (11095) </t>
  </si>
  <si>
    <t xml:space="preserve">Figure: Trend line of environmental microbiology (Settle plates) of Gowning room 2 (11095) </t>
  </si>
  <si>
    <t>Hình: Biểu đồ xu hướng vi sinh môi trường (Đặt đĩa thạch) Phòng bảo quản 3 (11098)</t>
  </si>
  <si>
    <t xml:space="preserve">Figure: Trend line of environmental microbiology (Settle plates) of Auxiliary room 3 (11098) </t>
  </si>
  <si>
    <t>Hình: Biểu đồ xu hướng vi sinh môi trường (Đặt đĩa thạch) Phòng bảo quản 2 (11099)</t>
  </si>
  <si>
    <t xml:space="preserve">Figure: Trend line of environmental microbiology (Settle plates) of Auxiliary room 2 (11099) </t>
  </si>
  <si>
    <t>Hình: Biểu đồ xu hướng vi sinh môi trường (Đặt đĩa thạch) Hành lang sạch 2 (11092)</t>
  </si>
  <si>
    <t xml:space="preserve">Figure: Trend line of environmental microbiology (Settle plates) of Clean corridor 2 (11092) </t>
  </si>
  <si>
    <t xml:space="preserve">Hình: Biểu đồ xu hướng vi sinh môi trường (Đặt đĩa thạch) Phòng chuyển trang phục 2 (11100) </t>
  </si>
  <si>
    <t xml:space="preserve">Figure: Trend line of environmental microbiology (Settle plates) of Garment storage room 2 (11100) </t>
  </si>
  <si>
    <t xml:space="preserve">Hình: Biểu đồ xu hướng vi sinh môi trường (Đặt đĩa thạch) Airlock nguyên liệu (11085) </t>
  </si>
  <si>
    <t xml:space="preserve">Figure: Trend line of environmental microbiology (Settle plates) of Raw material airlock (11085) </t>
  </si>
  <si>
    <t xml:space="preserve">Hình: Biểu đồ xu hướng vi sinh môi trường (Đặt đĩa thạch) Phòng IPC (11086) </t>
  </si>
  <si>
    <t xml:space="preserve">Figure: Trend line of environmental microbiology (Settle plates) of IPC office (11086) </t>
  </si>
  <si>
    <t>Hình: Biểu đồ xu hướng vi sinh môi trường (Đặt đĩa thạch) Phòng Quản đốc (11087)</t>
  </si>
  <si>
    <t xml:space="preserve">Figure: Trend line of environmental microbiology (Settle plates) of office (11087) </t>
  </si>
  <si>
    <t xml:space="preserve">Hình: Biểu đồ xu hướng vi sinh môi trường (Đặt đĩa thạch) Cầu thang (11062) </t>
  </si>
  <si>
    <t xml:space="preserve">Figure: Trend line of environmental microbiology (Settle plates) of Stairs (11062) </t>
  </si>
  <si>
    <t xml:space="preserve">Hình: Biểu đồ xu hướng vi sinh môi trường (Đặt đĩa thạch) Pass box 3 (21139) </t>
  </si>
  <si>
    <t xml:space="preserve">Figure: Trend line of environmental microbiology (Settle plates) of Pass box 3 (21139) </t>
  </si>
  <si>
    <t xml:space="preserve">Hình: Biểu đồ xu hướng vi sinh môi trường (Đặt đĩa thạch) Phòng đệm 1 (11061) </t>
  </si>
  <si>
    <t xml:space="preserve">Figure: Trend line of environmental microbiology (Settle plates) of Buffer room 1 (11061) </t>
  </si>
  <si>
    <t xml:space="preserve">Hình: Biểu đồ xu hướng vi sinh môi trường (Đặt đĩa thạch) Phòng thay trang phục 2 (nam) (11060) </t>
  </si>
  <si>
    <t xml:space="preserve">Figure: Trend line of environmental microbiology (Settle plates) of Change room 2 (men) (11060) </t>
  </si>
  <si>
    <t>Hình: Biểu đồ xu hướng vi sinh môi trường (Đặt đĩa thạch) Phòng thay trang phục 2 (nữ) (11057)</t>
  </si>
  <si>
    <t xml:space="preserve">Figure: Trend line of environmental microbiology (Settle plates) of Change room 2 (women) (11057) </t>
  </si>
  <si>
    <t xml:space="preserve">Hình: Biểu đồ xu hướng vi sinh môi trường (Đặt đĩa thạch) Air shower 2 (21136) </t>
  </si>
  <si>
    <t>Figure: Trend line of environmental microbiology (Settle plates) of Air shower 2 (21136)</t>
  </si>
  <si>
    <t>Hình: Biểu đồ xu hướng vi sinh môi trường (Đặt đĩa thạch) Pass box 1 (21137)</t>
  </si>
  <si>
    <t xml:space="preserve">Figure: Trend line of environmental microbiology (Settle plates) of Pass box 1 (21137) </t>
  </si>
  <si>
    <t xml:space="preserve">Hình: Biểu đồ xu hướng vi sinh môi trường (Đặt đĩa thạch) Pass box 2 (21138) </t>
  </si>
  <si>
    <t xml:space="preserve">Figure: Trend line of environmental microbiology (Settle plates) of Pass box 2 (21138) </t>
  </si>
  <si>
    <t xml:space="preserve">Hình: Biểu đồ xu hướng vi sinh môi trường (Đặt đĩa thạch) Phòng giặt 1 (11053) </t>
  </si>
  <si>
    <t xml:space="preserve">Figure: Trend line of environmental microbiology (Settle plates) of Laundry 1 (11053) </t>
  </si>
  <si>
    <t xml:space="preserve">Hình: Biểu đồ xu hướng vi sinh môi trường (Đặt đĩa thạch) Phòng thay trang phục (Phòng giặt 1) (11052) </t>
  </si>
  <si>
    <t xml:space="preserve">Figure: Trend line of environmental microbiology (Settle plates) of Change room (laundry 1) (11052) </t>
  </si>
  <si>
    <t>11087_P2</t>
  </si>
  <si>
    <t>26/09/16</t>
  </si>
  <si>
    <t>Criteria</t>
  </si>
  <si>
    <t>cột</t>
  </si>
  <si>
    <t>ột</t>
  </si>
  <si>
    <t>11074_P2</t>
  </si>
  <si>
    <t>11074_P3</t>
  </si>
  <si>
    <t>11069_P9</t>
  </si>
  <si>
    <t>11069_P1</t>
  </si>
  <si>
    <t>11069_P2</t>
  </si>
  <si>
    <t>11069_P4</t>
  </si>
  <si>
    <t>11069_P7</t>
  </si>
  <si>
    <t>11070_P6</t>
  </si>
  <si>
    <t>11070_P2</t>
  </si>
  <si>
    <t>11070_P4</t>
  </si>
  <si>
    <t>11071_P5</t>
  </si>
  <si>
    <t>11071_P1</t>
  </si>
  <si>
    <t>11071_P2</t>
  </si>
  <si>
    <t>11072_P10</t>
  </si>
  <si>
    <t>11072_P3</t>
  </si>
  <si>
    <t>11072_P4</t>
  </si>
  <si>
    <t>11072_P5</t>
  </si>
  <si>
    <t>11072_P6</t>
  </si>
  <si>
    <t>11072_P7</t>
  </si>
  <si>
    <t>11089_P3</t>
  </si>
  <si>
    <t>11089_P4</t>
  </si>
  <si>
    <t>11089_P1</t>
  </si>
  <si>
    <t>11089_P5</t>
  </si>
  <si>
    <t>11088_P1</t>
  </si>
  <si>
    <t>11088_P2</t>
  </si>
  <si>
    <t>11083_P6</t>
  </si>
  <si>
    <t>11083_P1</t>
  </si>
  <si>
    <t>11083_P2</t>
  </si>
  <si>
    <t>11083_P4</t>
  </si>
  <si>
    <t>11084_P1</t>
  </si>
  <si>
    <t>11084_P2</t>
  </si>
  <si>
    <t>11084_P4</t>
  </si>
  <si>
    <t>11084_P5</t>
  </si>
  <si>
    <t>11084_P7</t>
  </si>
  <si>
    <t>11084_P8</t>
  </si>
  <si>
    <t>11084_P10</t>
  </si>
  <si>
    <t>11084_P11</t>
  </si>
  <si>
    <t>11084_P12</t>
  </si>
  <si>
    <t>11084_P14</t>
  </si>
  <si>
    <t>11084_P15</t>
  </si>
  <si>
    <t>11084_P16</t>
  </si>
  <si>
    <t>11090_P1</t>
  </si>
  <si>
    <t>11090_P2</t>
  </si>
  <si>
    <t>11091_P4</t>
  </si>
  <si>
    <t>11091_P1</t>
  </si>
  <si>
    <t>11091_P2</t>
  </si>
  <si>
    <t>11066_P1</t>
  </si>
  <si>
    <t>11066_P3</t>
  </si>
  <si>
    <t>11066_P5</t>
  </si>
  <si>
    <t>11066_P6</t>
  </si>
  <si>
    <t>11066_P7</t>
  </si>
  <si>
    <t>11066_P8</t>
  </si>
  <si>
    <t>11066_P10</t>
  </si>
  <si>
    <t>11066_P11</t>
  </si>
  <si>
    <t>11066_P13</t>
  </si>
  <si>
    <t>11066_P14</t>
  </si>
  <si>
    <t>Alert limit</t>
  </si>
  <si>
    <t>Action limit</t>
  </si>
  <si>
    <t xml:space="preserve"> - air-cleanliness grade D - Betalactam sterile workshop: Settle plates in the period from 04/01/16 to 31/03/16 of each sampling point shows that no any value is out of action level, steady 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</si>
</sst>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8"/>
      <name val="Arial"/>
      <family val="2"/>
    </font>
    <font>
      <sz val="10"/>
      <color rgb="FF0000CC"/>
      <name val="Arial"/>
      <family val="2"/>
    </font>
    <font>
      <sz val="10"/>
      <color rgb="FF0000CC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3" fillId="0" borderId="0"/>
  </cellStyleXfs>
  <cellXfs count="19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66" fontId="3" fillId="0" borderId="3" xfId="0" quotePrefix="1" applyNumberFormat="1" applyFont="1" applyFill="1" applyBorder="1" applyAlignment="1" applyProtection="1">
      <alignment horizontal="left" vertical="center" wrapText="1"/>
    </xf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6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14" fontId="3" fillId="0" borderId="1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4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5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4" borderId="0" xfId="0" applyNumberFormat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14" fontId="3" fillId="4" borderId="1" xfId="2" applyNumberFormat="1" applyFont="1" applyFill="1" applyBorder="1" applyAlignment="1">
      <alignment horizontal="center" vertical="center"/>
    </xf>
    <xf numFmtId="0" fontId="3" fillId="4" borderId="1" xfId="2" applyFill="1" applyBorder="1" applyAlignment="1">
      <alignment horizontal="center" vertical="center"/>
    </xf>
    <xf numFmtId="167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1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4" xfId="1" applyFont="1" applyFill="1" applyBorder="1" applyAlignment="1" applyProtection="1">
      <alignment horizontal="left" vertical="center" wrapText="1"/>
      <protection locked="0"/>
    </xf>
    <xf numFmtId="0" fontId="9" fillId="0" borderId="5" xfId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" xfId="1"/>
    <cellStyle name="Normal 3" xfId="2"/>
  </cellStyles>
  <dxfs count="33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21-421B-9091-10361B71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874688"/>
        <c:axId val="-223871424"/>
      </c:lineChart>
      <c:catAx>
        <c:axId val="-2238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87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38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8746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3E-4CE0-A528-EB1E7725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0016"/>
        <c:axId val="-205462736"/>
      </c:lineChart>
      <c:catAx>
        <c:axId val="-20546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6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46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600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4D-40E0-AC64-51BAA3C5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4288"/>
        <c:axId val="-171159728"/>
      </c:lineChart>
      <c:catAx>
        <c:axId val="-17115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15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42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B-4735-9ED6-36DD855B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49936"/>
        <c:axId val="-171158640"/>
      </c:lineChart>
      <c:catAx>
        <c:axId val="-171149936"/>
        <c:scaling>
          <c:orientation val="minMax"/>
        </c:scaling>
        <c:delete val="0"/>
        <c:axPos val="b"/>
        <c:majorTickMark val="none"/>
        <c:minorTickMark val="none"/>
        <c:tickLblPos val="none"/>
        <c:crossAx val="-171158640"/>
        <c:crosses val="autoZero"/>
        <c:auto val="1"/>
        <c:lblAlgn val="ctr"/>
        <c:lblOffset val="100"/>
        <c:tickMarkSkip val="1"/>
        <c:noMultiLvlLbl val="0"/>
      </c:catAx>
      <c:valAx>
        <c:axId val="-17115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499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Raw material airlock (11085)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'Raw material airlock (11085)'!$D$11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'Raw material airlock (11085)'!$B$13:$B$37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'Raw material airlock (11085)'!$D$13:$D$37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EDD0-46F5-89EE-0B60EEFE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1161904"/>
        <c:axId val="-171153200"/>
      </c:barChart>
      <c:lineChart>
        <c:grouping val="standard"/>
        <c:varyColors val="0"/>
        <c:ser>
          <c:idx val="0"/>
          <c:order val="0"/>
          <c:tx>
            <c:strRef>
              <c:f>'Raw material airlock (11085)'!$H$12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'Raw material airlock (11085)'!$B$13:$B$37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'Raw material airlock (11085)'!$H$13:$H$37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D0-46F5-89EE-0B60EEFEA0E4}"/>
            </c:ext>
          </c:extLst>
        </c:ser>
        <c:ser>
          <c:idx val="1"/>
          <c:order val="1"/>
          <c:tx>
            <c:strRef>
              <c:f>'Raw material airlock (11085)'!$G$12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'Raw material airlock (11085)'!$B$13:$B$37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'Raw material airlock (11085)'!$G$13:$G$37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D0-46F5-89EE-0B60EEFEA0E4}"/>
            </c:ext>
          </c:extLst>
        </c:ser>
        <c:ser>
          <c:idx val="2"/>
          <c:order val="2"/>
          <c:tx>
            <c:strRef>
              <c:f>'Raw material airlock (11085)'!$C$11</c:f>
              <c:strCache>
                <c:ptCount val="1"/>
                <c:pt idx="0">
                  <c:v>11085_P2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'Raw material airlock (11085)'!$B$13:$B$37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'Raw material airlock (11085)'!$C$13:$C$37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D0-46F5-89EE-0B60EEFE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61904"/>
        <c:axId val="-1711532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'Raw material airlock (11085)'!$E$11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'Raw material airlock (11085)'!$B$13:$B$37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'Raw material airlock (11085)'!$E$13:$E$37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EDD0-46F5-89EE-0B60EEFEA0E4}"/>
                  </c:ext>
                </c:extLst>
              </c15:ser>
            </c15:filteredLineSeries>
          </c:ext>
        </c:extLst>
      </c:lineChart>
      <c:catAx>
        <c:axId val="-1711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1153200"/>
        <c:crossesAt val="0"/>
        <c:auto val="0"/>
        <c:lblAlgn val="ctr"/>
        <c:lblOffset val="100"/>
        <c:noMultiLvlLbl val="0"/>
      </c:catAx>
      <c:valAx>
        <c:axId val="-17115320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659966337131701"/>
              <c:y val="0.81476901051704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1161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215287585366327"/>
          <c:y val="0.15584127158930305"/>
          <c:w val="0.14355781694364372"/>
          <c:h val="0.3646990804471119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AF-42A2-800C-765B9472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61360"/>
        <c:axId val="-171157552"/>
      </c:lineChart>
      <c:catAx>
        <c:axId val="-1711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15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613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9-4511-B0D2-1E4E3F22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5456"/>
        <c:axId val="-170536544"/>
      </c:lineChart>
      <c:catAx>
        <c:axId val="-170535456"/>
        <c:scaling>
          <c:orientation val="minMax"/>
        </c:scaling>
        <c:delete val="0"/>
        <c:axPos val="b"/>
        <c:majorTickMark val="none"/>
        <c:minorTickMark val="none"/>
        <c:tickLblPos val="none"/>
        <c:crossAx val="-170536544"/>
        <c:crosses val="autoZero"/>
        <c:auto val="1"/>
        <c:lblAlgn val="ctr"/>
        <c:lblOffset val="100"/>
        <c:tickMarkSkip val="1"/>
        <c:noMultiLvlLbl val="0"/>
      </c:catAx>
      <c:valAx>
        <c:axId val="-1705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545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IPC office (11086)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3273229460178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'IPC office (11086)'!$D$11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'IPC office (11086)'!$B$13:$B$37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'IPC office (11086)'!$D$13:$D$37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F36A-4EFA-9CB9-E0AC94E5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31104"/>
        <c:axId val="-170537632"/>
      </c:barChart>
      <c:lineChart>
        <c:grouping val="standard"/>
        <c:varyColors val="0"/>
        <c:ser>
          <c:idx val="0"/>
          <c:order val="0"/>
          <c:tx>
            <c:strRef>
              <c:f>'IPC office (11086)'!$H$12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'IPC office (11086)'!$B$13:$B$37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'IPC office (11086)'!$H$13:$H$37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6A-4EFA-9CB9-E0AC94E5566C}"/>
            </c:ext>
          </c:extLst>
        </c:ser>
        <c:ser>
          <c:idx val="1"/>
          <c:order val="1"/>
          <c:tx>
            <c:strRef>
              <c:f>'IPC office (11086)'!$G$12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'IPC office (11086)'!$B$13:$B$37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'IPC office (11086)'!$G$13:$G$37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6A-4EFA-9CB9-E0AC94E5566C}"/>
            </c:ext>
          </c:extLst>
        </c:ser>
        <c:ser>
          <c:idx val="2"/>
          <c:order val="2"/>
          <c:tx>
            <c:strRef>
              <c:f>'IPC office (11086)'!$C$11</c:f>
              <c:strCache>
                <c:ptCount val="1"/>
                <c:pt idx="0">
                  <c:v>11086_P2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'IPC office (11086)'!$B$13:$B$37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'IPC office (11086)'!$C$13:$C$37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6A-4EFA-9CB9-E0AC94E5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1104"/>
        <c:axId val="-1705376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'IPC office (11086)'!$E$11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'IPC office (11086)'!$B$13:$B$37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'IPC office (11086)'!$E$13:$E$37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F36A-4EFA-9CB9-E0AC94E5566C}"/>
                  </c:ext>
                </c:extLst>
              </c15:ser>
            </c15:filteredLineSeries>
          </c:ext>
        </c:extLst>
      </c:lineChart>
      <c:catAx>
        <c:axId val="-1705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0537632"/>
        <c:crossesAt val="0"/>
        <c:auto val="0"/>
        <c:lblAlgn val="ctr"/>
        <c:lblOffset val="100"/>
        <c:noMultiLvlLbl val="0"/>
      </c:catAx>
      <c:valAx>
        <c:axId val="-17053763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454317210348708"/>
              <c:y val="0.81243800818603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053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811485564304457"/>
          <c:y val="0.15117926692729841"/>
          <c:w val="0.13372981842616205"/>
          <c:h val="0.3926711084191399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2-4A47-B3D0-99CB2316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3280"/>
        <c:axId val="-170537088"/>
      </c:lineChart>
      <c:catAx>
        <c:axId val="-1705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0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32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30-49DA-9F7E-84D48D97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6000"/>
        <c:axId val="-170534368"/>
      </c:lineChart>
      <c:catAx>
        <c:axId val="-170536000"/>
        <c:scaling>
          <c:orientation val="minMax"/>
        </c:scaling>
        <c:delete val="0"/>
        <c:axPos val="b"/>
        <c:majorTickMark val="none"/>
        <c:minorTickMark val="none"/>
        <c:tickLblPos val="none"/>
        <c:crossAx val="-170534368"/>
        <c:crosses val="autoZero"/>
        <c:auto val="1"/>
        <c:lblAlgn val="ctr"/>
        <c:lblOffset val="100"/>
        <c:tickMarkSkip val="1"/>
        <c:noMultiLvlLbl val="0"/>
      </c:catAx>
      <c:valAx>
        <c:axId val="-1705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60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office (11087)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88724985326201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065516562904878E-2"/>
          <c:y val="0.1647787383220454"/>
          <c:w val="0.79189269658124406"/>
          <c:h val="0.6541067856028486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'Office (11087)'!$E$11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'Office (11087)'!$B$13:$B$37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'Office (11087)'!$E$13:$E$37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6963-4DAD-8D97-FE11A32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29472"/>
        <c:axId val="-170534912"/>
      </c:barChart>
      <c:lineChart>
        <c:grouping val="standard"/>
        <c:varyColors val="0"/>
        <c:ser>
          <c:idx val="0"/>
          <c:order val="0"/>
          <c:tx>
            <c:strRef>
              <c:f>'Office (11087)'!$H$12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'Office (11087)'!$B$13:$B$37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'Office (11087)'!$H$13:$H$37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63-4DAD-8D97-FE11A3262BD0}"/>
            </c:ext>
          </c:extLst>
        </c:ser>
        <c:ser>
          <c:idx val="1"/>
          <c:order val="1"/>
          <c:tx>
            <c:strRef>
              <c:f>'Office (11087)'!$G$12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'Office (11087)'!$B$13:$B$37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'Office (11087)'!$G$13:$G$37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63-4DAD-8D97-FE11A3262BD0}"/>
            </c:ext>
          </c:extLst>
        </c:ser>
        <c:ser>
          <c:idx val="2"/>
          <c:order val="2"/>
          <c:tx>
            <c:strRef>
              <c:f>'Office (11087)'!$C$11</c:f>
              <c:strCache>
                <c:ptCount val="1"/>
                <c:pt idx="0">
                  <c:v>11087_P2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'Office (11087)'!$B$13:$B$37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'Office (11087)'!$C$13:$C$37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63-4DAD-8D97-FE11A3262BD0}"/>
            </c:ext>
          </c:extLst>
        </c:ser>
        <c:ser>
          <c:idx val="3"/>
          <c:order val="3"/>
          <c:tx>
            <c:strRef>
              <c:f>'Office (11087)'!$D$11</c:f>
              <c:strCache>
                <c:ptCount val="1"/>
                <c:pt idx="0">
                  <c:v>11087_P4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'Office (11087)'!$B$13:$B$37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'Office (11087)'!$D$13:$D$37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63-4DAD-8D97-FE11A32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29472"/>
        <c:axId val="-170534912"/>
        <c:extLst xmlns:c16r2="http://schemas.microsoft.com/office/drawing/2015/06/chart"/>
      </c:lineChart>
      <c:catAx>
        <c:axId val="-1705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0534912"/>
        <c:crossesAt val="0"/>
        <c:auto val="0"/>
        <c:lblAlgn val="ctr"/>
        <c:lblOffset val="100"/>
        <c:noMultiLvlLbl val="0"/>
      </c:catAx>
      <c:valAx>
        <c:axId val="-17053491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275280463359805"/>
              <c:y val="0.80311399886203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052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272367852752584"/>
          <c:y val="8.1249196997228476E-2"/>
          <c:w val="0.13372981842616205"/>
          <c:h val="0.4206431363911677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7-4D24-B522-170C5DEC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40896"/>
        <c:axId val="-170538720"/>
      </c:lineChart>
      <c:catAx>
        <c:axId val="-1705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05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408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B-4DDC-95DD-12EB57F2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9472"/>
        <c:axId val="-205464912"/>
      </c:lineChart>
      <c:catAx>
        <c:axId val="-2054594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5464912"/>
        <c:crosses val="autoZero"/>
        <c:auto val="1"/>
        <c:lblAlgn val="ctr"/>
        <c:lblOffset val="100"/>
        <c:tickMarkSkip val="1"/>
        <c:noMultiLvlLbl val="0"/>
      </c:catAx>
      <c:valAx>
        <c:axId val="-20546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94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F4-4373-A0F5-13245CE9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3824"/>
        <c:axId val="-170526752"/>
      </c:lineChart>
      <c:catAx>
        <c:axId val="-170533824"/>
        <c:scaling>
          <c:orientation val="minMax"/>
        </c:scaling>
        <c:delete val="0"/>
        <c:axPos val="b"/>
        <c:majorTickMark val="none"/>
        <c:minorTickMark val="none"/>
        <c:tickLblPos val="none"/>
        <c:crossAx val="-170526752"/>
        <c:crosses val="autoZero"/>
        <c:auto val="1"/>
        <c:lblAlgn val="ctr"/>
        <c:lblOffset val="100"/>
        <c:tickMarkSkip val="1"/>
        <c:noMultiLvlLbl val="0"/>
      </c:catAx>
      <c:valAx>
        <c:axId val="-1705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38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Stairs (11062)</a:t>
            </a:r>
            <a:endParaRPr lang="en-US" sz="1000" b="1"/>
          </a:p>
        </c:rich>
      </c:tx>
      <c:layout>
        <c:manualLayout>
          <c:xMode val="edge"/>
          <c:yMode val="edge"/>
          <c:x val="0.2793875516627277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2119525244266E-2"/>
          <c:y val="0.15545472899803606"/>
          <c:w val="0.8050940406642717"/>
          <c:h val="0.668092799588862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'Stairs (11062)'!$F$11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'Stairs (11062)'!$B$13:$B$37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'Stairs (11062)'!$F$13:$F$37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BB2E-4FB3-B937-E02B8C3B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41984"/>
        <c:axId val="-170527296"/>
      </c:barChart>
      <c:lineChart>
        <c:grouping val="standard"/>
        <c:varyColors val="0"/>
        <c:ser>
          <c:idx val="0"/>
          <c:order val="0"/>
          <c:tx>
            <c:strRef>
              <c:f>'Stairs (11062)'!$I$12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'Stairs (11062)'!$B$13:$B$37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'Stairs (11062)'!$I$13:$I$37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E-4FB3-B937-E02B8C3BBD71}"/>
            </c:ext>
          </c:extLst>
        </c:ser>
        <c:ser>
          <c:idx val="1"/>
          <c:order val="1"/>
          <c:tx>
            <c:strRef>
              <c:f>'Stairs (11062)'!$H$12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'Stairs (11062)'!$B$13:$B$37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'Stairs (11062)'!$H$13:$H$37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E-4FB3-B937-E02B8C3BBD71}"/>
            </c:ext>
          </c:extLst>
        </c:ser>
        <c:ser>
          <c:idx val="2"/>
          <c:order val="2"/>
          <c:tx>
            <c:strRef>
              <c:f>'Stairs (11062)'!$C$11</c:f>
              <c:strCache>
                <c:ptCount val="1"/>
                <c:pt idx="0">
                  <c:v>11062_P4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'Stairs (11062)'!$B$13:$B$37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'Stairs (11062)'!$C$13:$C$37</c:f>
              <c:numCache>
                <c:formatCode>General</c:formatCode>
                <c:ptCount val="25"/>
                <c:pt idx="0">
                  <c:v>11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8</c:v>
                </c:pt>
                <c:pt idx="8">
                  <c:v>18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7</c:v>
                </c:pt>
                <c:pt idx="14">
                  <c:v>11</c:v>
                </c:pt>
                <c:pt idx="15">
                  <c:v>16</c:v>
                </c:pt>
                <c:pt idx="16">
                  <c:v>19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2E-4FB3-B937-E02B8C3BBD71}"/>
            </c:ext>
          </c:extLst>
        </c:ser>
        <c:ser>
          <c:idx val="3"/>
          <c:order val="3"/>
          <c:tx>
            <c:strRef>
              <c:f>'Stairs (11062)'!$D$11</c:f>
              <c:strCache>
                <c:ptCount val="1"/>
                <c:pt idx="0">
                  <c:v>11062_P5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'Stairs (11062)'!$B$13:$B$37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'Stairs (11062)'!$D$13:$D$37</c:f>
              <c:numCache>
                <c:formatCode>General</c:formatCode>
                <c:ptCount val="25"/>
                <c:pt idx="0">
                  <c:v>13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1</c:v>
                </c:pt>
                <c:pt idx="5">
                  <c:v>14</c:v>
                </c:pt>
                <c:pt idx="6">
                  <c:v>4</c:v>
                </c:pt>
                <c:pt idx="7">
                  <c:v>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16</c:v>
                </c:pt>
                <c:pt idx="12">
                  <c:v>12</c:v>
                </c:pt>
                <c:pt idx="13">
                  <c:v>9</c:v>
                </c:pt>
                <c:pt idx="14">
                  <c:v>17</c:v>
                </c:pt>
                <c:pt idx="15">
                  <c:v>17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18</c:v>
                </c:pt>
                <c:pt idx="22">
                  <c:v>14</c:v>
                </c:pt>
                <c:pt idx="23">
                  <c:v>20</c:v>
                </c:pt>
                <c:pt idx="24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B2E-4FB3-B937-E02B8C3BBD71}"/>
            </c:ext>
          </c:extLst>
        </c:ser>
        <c:ser>
          <c:idx val="4"/>
          <c:order val="4"/>
          <c:tx>
            <c:strRef>
              <c:f>'Stairs (11062)'!$E$11</c:f>
              <c:strCache>
                <c:ptCount val="1"/>
                <c:pt idx="0">
                  <c:v>11062_P6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'Stairs (11062)'!$B$13:$B$37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'Stairs (11062)'!$E$13:$E$37</c:f>
              <c:numCache>
                <c:formatCode>General</c:formatCode>
                <c:ptCount val="25"/>
                <c:pt idx="0">
                  <c:v>9</c:v>
                </c:pt>
                <c:pt idx="1">
                  <c:v>7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7</c:v>
                </c:pt>
                <c:pt idx="7">
                  <c:v>2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12</c:v>
                </c:pt>
                <c:pt idx="13">
                  <c:v>6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19</c:v>
                </c:pt>
                <c:pt idx="22">
                  <c:v>13</c:v>
                </c:pt>
                <c:pt idx="23">
                  <c:v>13</c:v>
                </c:pt>
                <c:pt idx="24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2E-4FB3-B937-E02B8C3B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41984"/>
        <c:axId val="-170527296"/>
        <c:extLst xmlns:c16r2="http://schemas.microsoft.com/office/drawing/2015/06/chart"/>
      </c:lineChart>
      <c:catAx>
        <c:axId val="-1705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196697318951773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0527296"/>
        <c:crossesAt val="0"/>
        <c:auto val="0"/>
        <c:lblAlgn val="ctr"/>
        <c:lblOffset val="100"/>
        <c:noMultiLvlLbl val="0"/>
      </c:catAx>
      <c:valAx>
        <c:axId val="-17052729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84099813610249"/>
              <c:y val="0.79612099186902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0541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36282797426244"/>
          <c:y val="8.1249196997228476E-2"/>
          <c:w val="0.13986499179241391"/>
          <c:h val="0.5271493860470238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B8-4D72-817E-54E6FE56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2736"/>
        <c:axId val="-170530560"/>
      </c:lineChart>
      <c:catAx>
        <c:axId val="-170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05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27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B5-450B-900F-E20C9330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2192"/>
        <c:axId val="-170531648"/>
      </c:lineChart>
      <c:catAx>
        <c:axId val="-170532192"/>
        <c:scaling>
          <c:orientation val="minMax"/>
        </c:scaling>
        <c:delete val="0"/>
        <c:axPos val="b"/>
        <c:majorTickMark val="none"/>
        <c:minorTickMark val="none"/>
        <c:tickLblPos val="none"/>
        <c:crossAx val="-170531648"/>
        <c:crosses val="autoZero"/>
        <c:auto val="1"/>
        <c:lblAlgn val="ctr"/>
        <c:lblOffset val="100"/>
        <c:tickMarkSkip val="1"/>
        <c:noMultiLvlLbl val="0"/>
      </c:catAx>
      <c:valAx>
        <c:axId val="-1705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219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Buffer room 1 (11061)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46696143180122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525765962423015E-2"/>
          <c:y val="0.1647787383220454"/>
          <c:w val="0.7996265318320358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'Buffer room 1 (11061)'!$D$11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'Buffer room 1 (11061)'!$B$13:$B$37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1 (11061)'!$D$13:$D$37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87B8-4634-8859-337CFDAB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30016"/>
        <c:axId val="-170541440"/>
      </c:barChart>
      <c:lineChart>
        <c:grouping val="standard"/>
        <c:varyColors val="0"/>
        <c:ser>
          <c:idx val="0"/>
          <c:order val="0"/>
          <c:tx>
            <c:strRef>
              <c:f>'Buffer room 1 (11061)'!$H$12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1 (11061)'!$B$13:$B$37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1 (11061)'!$H$13:$H$37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8-4634-8859-337CFDAB26AB}"/>
            </c:ext>
          </c:extLst>
        </c:ser>
        <c:ser>
          <c:idx val="1"/>
          <c:order val="1"/>
          <c:tx>
            <c:strRef>
              <c:f>'Buffer room 1 (11061)'!$G$12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'Buffer room 1 (11061)'!$B$13:$B$37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1 (11061)'!$G$13:$G$37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8-4634-8859-337CFDAB26AB}"/>
            </c:ext>
          </c:extLst>
        </c:ser>
        <c:ser>
          <c:idx val="2"/>
          <c:order val="2"/>
          <c:tx>
            <c:strRef>
              <c:f>'Buffer room 1 (11061)'!$C$11</c:f>
              <c:strCache>
                <c:ptCount val="1"/>
                <c:pt idx="0">
                  <c:v>11061_P2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'Buffer room 1 (11061)'!$B$13:$B$37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1 (11061)'!$C$13:$C$37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0</c:v>
                </c:pt>
                <c:pt idx="7">
                  <c:v>6</c:v>
                </c:pt>
                <c:pt idx="8">
                  <c:v>16</c:v>
                </c:pt>
                <c:pt idx="9">
                  <c:v>8</c:v>
                </c:pt>
                <c:pt idx="10">
                  <c:v>3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10</c:v>
                </c:pt>
                <c:pt idx="16">
                  <c:v>19</c:v>
                </c:pt>
                <c:pt idx="17">
                  <c:v>11</c:v>
                </c:pt>
                <c:pt idx="18">
                  <c:v>15</c:v>
                </c:pt>
                <c:pt idx="19">
                  <c:v>6</c:v>
                </c:pt>
                <c:pt idx="20">
                  <c:v>5</c:v>
                </c:pt>
                <c:pt idx="21">
                  <c:v>11</c:v>
                </c:pt>
                <c:pt idx="22">
                  <c:v>8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B8-4634-8859-337CFDAB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0016"/>
        <c:axId val="-170541440"/>
        <c:extLst xmlns:c16r2="http://schemas.microsoft.com/office/drawing/2015/06/chart"/>
      </c:lineChart>
      <c:catAx>
        <c:axId val="-1705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0541440"/>
        <c:crossesAt val="0"/>
        <c:auto val="0"/>
        <c:lblAlgn val="ctr"/>
        <c:lblOffset val="100"/>
        <c:noMultiLvlLbl val="0"/>
      </c:catAx>
      <c:valAx>
        <c:axId val="-17054144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859835188515622"/>
              <c:y val="0.81243800818603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0530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299537947311753"/>
          <c:y val="0.16050327625130772"/>
          <c:w val="0.15825897796572105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A8-4D35-8660-0B34DDB1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40352"/>
        <c:axId val="-170539808"/>
      </c:lineChart>
      <c:catAx>
        <c:axId val="-1705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05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403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4-4CE5-B1A6-AC05F086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9264"/>
        <c:axId val="-170528928"/>
      </c:lineChart>
      <c:catAx>
        <c:axId val="-170539264"/>
        <c:scaling>
          <c:orientation val="minMax"/>
        </c:scaling>
        <c:delete val="0"/>
        <c:axPos val="b"/>
        <c:majorTickMark val="none"/>
        <c:minorTickMark val="none"/>
        <c:tickLblPos val="none"/>
        <c:crossAx val="-170528928"/>
        <c:crosses val="autoZero"/>
        <c:auto val="1"/>
        <c:lblAlgn val="ctr"/>
        <c:lblOffset val="100"/>
        <c:tickMarkSkip val="1"/>
        <c:noMultiLvlLbl val="0"/>
      </c:catAx>
      <c:valAx>
        <c:axId val="-1705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392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Change room 2 (men) (11060)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14682941859990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47787383220454"/>
          <c:w val="0.8050940406642717"/>
          <c:h val="0.6587687902648532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'Change room 2 (men) (11060)'!$E$11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'Change room 2 (men) (11060)'!$B$13:$B$37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(men) (11060)'!$E$13:$E$37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DFB-49A9-A0AE-A1D1015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0538176"/>
        <c:axId val="-170528384"/>
      </c:barChart>
      <c:lineChart>
        <c:grouping val="standard"/>
        <c:varyColors val="0"/>
        <c:ser>
          <c:idx val="0"/>
          <c:order val="0"/>
          <c:tx>
            <c:strRef>
              <c:f>'Change room 2 (men) (11060)'!$H$12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'Change room 2 (men) (11060)'!$B$13:$B$37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(men) (11060)'!$H$13:$H$37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9A9-A0AE-A1D1015AB810}"/>
            </c:ext>
          </c:extLst>
        </c:ser>
        <c:ser>
          <c:idx val="1"/>
          <c:order val="1"/>
          <c:tx>
            <c:strRef>
              <c:f>'Change room 2 (men) (11060)'!$G$12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'Change room 2 (men) (11060)'!$B$13:$B$37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(men) (11060)'!$G$13:$G$37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9A9-A0AE-A1D1015AB810}"/>
            </c:ext>
          </c:extLst>
        </c:ser>
        <c:ser>
          <c:idx val="2"/>
          <c:order val="2"/>
          <c:tx>
            <c:strRef>
              <c:f>'Change room 2 (men) (11060)'!$C$11</c:f>
              <c:strCache>
                <c:ptCount val="1"/>
                <c:pt idx="0">
                  <c:v>11060_P2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'Change room 2 (men) (11060)'!$B$13:$B$37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(men) (11060)'!$C$13:$C$37</c:f>
              <c:numCache>
                <c:formatCode>General</c:formatCode>
                <c:ptCount val="25"/>
                <c:pt idx="0">
                  <c:v>10</c:v>
                </c:pt>
                <c:pt idx="1">
                  <c:v>17</c:v>
                </c:pt>
                <c:pt idx="2">
                  <c:v>14</c:v>
                </c:pt>
                <c:pt idx="3">
                  <c:v>15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14</c:v>
                </c:pt>
                <c:pt idx="13">
                  <c:v>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15</c:v>
                </c:pt>
                <c:pt idx="22">
                  <c:v>18</c:v>
                </c:pt>
                <c:pt idx="23">
                  <c:v>20</c:v>
                </c:pt>
                <c:pt idx="24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FB-49A9-A0AE-A1D1015AB810}"/>
            </c:ext>
          </c:extLst>
        </c:ser>
        <c:ser>
          <c:idx val="3"/>
          <c:order val="3"/>
          <c:tx>
            <c:strRef>
              <c:f>'Change room 2 (men) (11060)'!$D$11</c:f>
              <c:strCache>
                <c:ptCount val="1"/>
                <c:pt idx="0">
                  <c:v>11060_P4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'Change room 2 (men) (11060)'!$B$13:$B$37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(men) (11060)'!$D$13:$D$37</c:f>
              <c:numCache>
                <c:formatCode>General</c:formatCode>
                <c:ptCount val="2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  <c:pt idx="6">
                  <c:v>16</c:v>
                </c:pt>
                <c:pt idx="7">
                  <c:v>4</c:v>
                </c:pt>
                <c:pt idx="8">
                  <c:v>20</c:v>
                </c:pt>
                <c:pt idx="9">
                  <c:v>19</c:v>
                </c:pt>
                <c:pt idx="10">
                  <c:v>16</c:v>
                </c:pt>
                <c:pt idx="11">
                  <c:v>12</c:v>
                </c:pt>
                <c:pt idx="12">
                  <c:v>18</c:v>
                </c:pt>
                <c:pt idx="13">
                  <c:v>7</c:v>
                </c:pt>
                <c:pt idx="14">
                  <c:v>16</c:v>
                </c:pt>
                <c:pt idx="15">
                  <c:v>17</c:v>
                </c:pt>
                <c:pt idx="16">
                  <c:v>20</c:v>
                </c:pt>
                <c:pt idx="17">
                  <c:v>12</c:v>
                </c:pt>
                <c:pt idx="18">
                  <c:v>12</c:v>
                </c:pt>
                <c:pt idx="19">
                  <c:v>19</c:v>
                </c:pt>
                <c:pt idx="20">
                  <c:v>5</c:v>
                </c:pt>
                <c:pt idx="21">
                  <c:v>17</c:v>
                </c:pt>
                <c:pt idx="22">
                  <c:v>10</c:v>
                </c:pt>
                <c:pt idx="23">
                  <c:v>18</c:v>
                </c:pt>
                <c:pt idx="24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FB-49A9-A0AE-A1D1015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38176"/>
        <c:axId val="-170528384"/>
        <c:extLst xmlns:c16r2="http://schemas.microsoft.com/office/drawing/2015/06/chart"/>
      </c:lineChart>
      <c:catAx>
        <c:axId val="-1705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0528384"/>
        <c:crossesAt val="0"/>
        <c:auto val="0"/>
        <c:lblAlgn val="ctr"/>
        <c:lblOffset val="100"/>
        <c:noMultiLvlLbl val="0"/>
      </c:catAx>
      <c:valAx>
        <c:axId val="-17052838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50251979525027"/>
              <c:y val="0.81476901051704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053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9192163822649"/>
          <c:y val="0.12786924361727511"/>
          <c:w val="0.13372981842616205"/>
          <c:h val="0.4159811317291631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F-413B-B8CE-E14948D7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527840"/>
        <c:axId val="-167712832"/>
      </c:lineChart>
      <c:catAx>
        <c:axId val="-1705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1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7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0527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84-450F-B200-F3B84F9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18816"/>
        <c:axId val="-167735136"/>
      </c:lineChart>
      <c:catAx>
        <c:axId val="-167718816"/>
        <c:scaling>
          <c:orientation val="minMax"/>
        </c:scaling>
        <c:delete val="0"/>
        <c:axPos val="b"/>
        <c:majorTickMark val="none"/>
        <c:minorTickMark val="none"/>
        <c:tickLblPos val="none"/>
        <c:crossAx val="-167735136"/>
        <c:crosses val="autoZero"/>
        <c:auto val="1"/>
        <c:lblAlgn val="ctr"/>
        <c:lblOffset val="100"/>
        <c:tickMarkSkip val="1"/>
        <c:noMultiLvlLbl val="0"/>
      </c:catAx>
      <c:valAx>
        <c:axId val="-1677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188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015287692998768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47787383220454"/>
          <c:w val="0.8050940406642717"/>
          <c:h val="0.6587687902648532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'Air shower 1 (21150)'!$E$11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'Air shower 1 (21150)'!$E$13:$E$37</c:f>
              <c:numCache>
                <c:formatCode>General</c:formatCode>
                <c:ptCount val="25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452400"/>
        <c:axId val="-205461648"/>
      </c:barChart>
      <c:lineChart>
        <c:grouping val="standard"/>
        <c:varyColors val="0"/>
        <c:ser>
          <c:idx val="3"/>
          <c:order val="0"/>
          <c:tx>
            <c:strRef>
              <c:f>'Air shower 1 (21150)'!$D$11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'Air shower 1 (21150)'!$D$13:$D$37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'Air shower 1 (21150)'!$H$12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'Air shower 1 (21150)'!$B$13:$B$37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'Air shower 1 (21150)'!$H$13:$H$37</c:f>
              <c:numCache>
                <c:formatCode>General</c:formatCode>
                <c:ptCount val="25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69-48A7-9C9B-02B42C97AC00}"/>
            </c:ext>
          </c:extLst>
        </c:ser>
        <c:ser>
          <c:idx val="1"/>
          <c:order val="2"/>
          <c:tx>
            <c:strRef>
              <c:f>'Air shower 1 (21150)'!$G$12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'Air shower 1 (21150)'!$B$13:$B$37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'Air shower 1 (21150)'!$G$13:$G$37</c:f>
              <c:numCache>
                <c:formatCode>General</c:formatCode>
                <c:ptCount val="25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69-48A7-9C9B-02B42C97AC00}"/>
            </c:ext>
          </c:extLst>
        </c:ser>
        <c:ser>
          <c:idx val="2"/>
          <c:order val="3"/>
          <c:tx>
            <c:strRef>
              <c:f>'Air shower 1 (21150)'!$C$11</c:f>
              <c:strCache>
                <c:ptCount val="1"/>
                <c:pt idx="0">
                  <c:v>21150_P1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'Air shower 1 (21150)'!$B$13:$B$37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'Air shower 1 (21150)'!$C$13:$C$37</c:f>
              <c:numCache>
                <c:formatCode>General</c:formatCode>
                <c:ptCount val="25"/>
                <c:pt idx="0">
                  <c:v>16</c:v>
                </c:pt>
                <c:pt idx="1">
                  <c:v>35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14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8</c:v>
                </c:pt>
                <c:pt idx="23">
                  <c:v>15</c:v>
                </c:pt>
                <c:pt idx="2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69-48A7-9C9B-02B42C97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2400"/>
        <c:axId val="-205461648"/>
        <c:extLst xmlns:c16r2="http://schemas.microsoft.com/office/drawing/2015/06/chart"/>
      </c:lineChart>
      <c:catAx>
        <c:axId val="-20545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461648"/>
        <c:crossesAt val="0"/>
        <c:auto val="0"/>
        <c:lblAlgn val="ctr"/>
        <c:lblOffset val="100"/>
        <c:noMultiLvlLbl val="0"/>
      </c:catAx>
      <c:valAx>
        <c:axId val="-20546164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97171145686002"/>
              <c:y val="0.894023089771121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452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04840607795308"/>
          <c:y val="0.30502542077345224"/>
          <c:w val="0.13372981842616208"/>
          <c:h val="0.3833470990951305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Change room 2 (women) (11057) </a:t>
            </a:r>
            <a:endParaRPr lang="en-US" sz="1000" b="1"/>
          </a:p>
        </c:rich>
      </c:tx>
      <c:layout>
        <c:manualLayout>
          <c:xMode val="edge"/>
          <c:yMode val="edge"/>
          <c:x val="0.2927774412813783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31922291764812E-2"/>
          <c:y val="0.1647787383220454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'Change room 2 (women) (11057)'!$E$11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'Change room 2 (women) (11057)'!$B$13:$B$37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(women) (11057)'!$E$13:$E$37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E110-4B8E-93E5-A15DEF89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7726432"/>
        <c:axId val="-167711744"/>
      </c:barChart>
      <c:lineChart>
        <c:grouping val="standard"/>
        <c:varyColors val="0"/>
        <c:ser>
          <c:idx val="0"/>
          <c:order val="0"/>
          <c:tx>
            <c:strRef>
              <c:f>'Change room 2 (women) (11057)'!$I$12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'Change room 2 (women) (11057)'!$B$13:$B$37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(women) (11057)'!$I$13:$I$37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10-4B8E-93E5-A15DEF897C54}"/>
            </c:ext>
          </c:extLst>
        </c:ser>
        <c:ser>
          <c:idx val="1"/>
          <c:order val="1"/>
          <c:tx>
            <c:strRef>
              <c:f>'Change room 2 (women) (11057)'!$H$12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'Change room 2 (women) (11057)'!$B$13:$B$37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(women) (11057)'!$H$13:$H$37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10-4B8E-93E5-A15DEF897C54}"/>
            </c:ext>
          </c:extLst>
        </c:ser>
        <c:ser>
          <c:idx val="2"/>
          <c:order val="2"/>
          <c:tx>
            <c:strRef>
              <c:f>'Change room 2 (women) (11057)'!$C$11</c:f>
              <c:strCache>
                <c:ptCount val="1"/>
                <c:pt idx="0">
                  <c:v>11057_P1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'Change room 2 (women) (11057)'!$B$13:$B$37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(women) (11057)'!$C$13:$C$37</c:f>
              <c:numCache>
                <c:formatCode>General</c:formatCode>
                <c:ptCount val="2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1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7</c:v>
                </c:pt>
                <c:pt idx="2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10-4B8E-93E5-A15DEF897C54}"/>
            </c:ext>
          </c:extLst>
        </c:ser>
        <c:ser>
          <c:idx val="3"/>
          <c:order val="3"/>
          <c:tx>
            <c:strRef>
              <c:f>'Change room 2 (women) (11057)'!$D$11</c:f>
              <c:strCache>
                <c:ptCount val="1"/>
                <c:pt idx="0">
                  <c:v>11057_P2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'Change room 2 (women) (11057)'!$B$13:$B$37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2 (women) (11057)'!$D$13:$D$37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6">
                  <c:v>5</c:v>
                </c:pt>
                <c:pt idx="7">
                  <c:v>3</c:v>
                </c:pt>
                <c:pt idx="8">
                  <c:v>15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9</c:v>
                </c:pt>
                <c:pt idx="15">
                  <c:v>12</c:v>
                </c:pt>
                <c:pt idx="16">
                  <c:v>16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10-4B8E-93E5-A15DEF89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26432"/>
        <c:axId val="-1677117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'Change room 2 (women) (11057)'!$F$11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star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2 (women) (11057)'!$B$13:$B$37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'Change room 2 (women) (11057)'!$F$13:$F$37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E110-4B8E-93E5-A15DEF897C54}"/>
                  </c:ext>
                </c:extLst>
              </c15:ser>
            </c15:filteredLineSeries>
          </c:ext>
        </c:extLst>
      </c:lineChart>
      <c:catAx>
        <c:axId val="-1677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844620918111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67711744"/>
        <c:crossesAt val="0"/>
        <c:auto val="0"/>
        <c:lblAlgn val="ctr"/>
        <c:lblOffset val="100"/>
        <c:noMultiLvlLbl val="0"/>
      </c:catAx>
      <c:valAx>
        <c:axId val="-16771174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864972324004042"/>
              <c:y val="0.810107005855037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67726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78494001819"/>
          <c:y val="0.29103940678743828"/>
          <c:w val="0.13391921348814451"/>
          <c:h val="0.4059372648349026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5-4689-8A5A-07218651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11200"/>
        <c:axId val="-167710112"/>
      </c:lineChart>
      <c:catAx>
        <c:axId val="-1677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1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7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11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B-4E96-B2E1-5666A858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18272"/>
        <c:axId val="-167731328"/>
      </c:lineChart>
      <c:catAx>
        <c:axId val="-167718272"/>
        <c:scaling>
          <c:orientation val="minMax"/>
        </c:scaling>
        <c:delete val="0"/>
        <c:axPos val="b"/>
        <c:majorTickMark val="none"/>
        <c:minorTickMark val="none"/>
        <c:tickLblPos val="none"/>
        <c:crossAx val="-167731328"/>
        <c:crosses val="autoZero"/>
        <c:auto val="1"/>
        <c:lblAlgn val="ctr"/>
        <c:lblOffset val="100"/>
        <c:tickMarkSkip val="1"/>
        <c:noMultiLvlLbl val="0"/>
      </c:catAx>
      <c:valAx>
        <c:axId val="-1677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182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Laundry 1 (11053)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6567644953472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9042889525173E-2"/>
          <c:y val="0.15545472899803606"/>
          <c:w val="0.8050940406642717"/>
          <c:h val="0.6680927995888627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'Laundry 1 (11053)'!$G$11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(11053)'!$G$13:$G$37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6-8243-4C94-A2EF-8DC53D0C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7719360"/>
        <c:axId val="-167724256"/>
      </c:barChart>
      <c:lineChart>
        <c:grouping val="standard"/>
        <c:varyColors val="0"/>
        <c:ser>
          <c:idx val="0"/>
          <c:order val="0"/>
          <c:tx>
            <c:strRef>
              <c:f>'Laundry 1 (11053)'!$K$12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(11053)'!$K$13:$K$37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3-4C94-A2EF-8DC53D0CC44B}"/>
            </c:ext>
          </c:extLst>
        </c:ser>
        <c:ser>
          <c:idx val="1"/>
          <c:order val="1"/>
          <c:tx>
            <c:strRef>
              <c:f>'Laundry 1 (11053)'!$J$12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(11053)'!$J$13:$J$37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43-4C94-A2EF-8DC53D0CC44B}"/>
            </c:ext>
          </c:extLst>
        </c:ser>
        <c:ser>
          <c:idx val="2"/>
          <c:order val="2"/>
          <c:tx>
            <c:strRef>
              <c:f>'Laundry 1 (11053)'!$C$11</c:f>
              <c:strCache>
                <c:ptCount val="1"/>
                <c:pt idx="0">
                  <c:v>11053_P3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(11053)'!$C$13:$C$37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13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9</c:v>
                </c:pt>
                <c:pt idx="22">
                  <c:v>1</c:v>
                </c:pt>
                <c:pt idx="23">
                  <c:v>13</c:v>
                </c:pt>
                <c:pt idx="2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43-4C94-A2EF-8DC53D0CC44B}"/>
            </c:ext>
          </c:extLst>
        </c:ser>
        <c:ser>
          <c:idx val="3"/>
          <c:order val="3"/>
          <c:tx>
            <c:strRef>
              <c:f>'Laundry 1 (11053)'!$D$11</c:f>
              <c:strCache>
                <c:ptCount val="1"/>
                <c:pt idx="0">
                  <c:v>11053_P4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(11053)'!$D$13:$D$37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8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43-4C94-A2EF-8DC53D0CC44B}"/>
            </c:ext>
          </c:extLst>
        </c:ser>
        <c:ser>
          <c:idx val="4"/>
          <c:order val="4"/>
          <c:tx>
            <c:strRef>
              <c:f>'Laundry 1 (11053)'!$E$11</c:f>
              <c:strCache>
                <c:ptCount val="1"/>
                <c:pt idx="0">
                  <c:v>11053_P8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(11053)'!$E$13:$E$37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11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1</c:v>
                </c:pt>
                <c:pt idx="15">
                  <c:v>16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20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243-4C94-A2EF-8DC53D0CC44B}"/>
            </c:ext>
          </c:extLst>
        </c:ser>
        <c:ser>
          <c:idx val="5"/>
          <c:order val="5"/>
          <c:tx>
            <c:strRef>
              <c:f>'Laundry 1 (11053)'!$F$11</c:f>
              <c:strCache>
                <c:ptCount val="1"/>
                <c:pt idx="0">
                  <c:v>11053_P9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cat>
            <c:numRef>
              <c:f>'Laundry 1 (11053)'!$B$13:$B$37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1 (11053)'!$F$13:$F$37</c:f>
              <c:numCache>
                <c:formatCode>General</c:formatCode>
                <c:ptCount val="25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9</c:v>
                </c:pt>
                <c:pt idx="8">
                  <c:v>15</c:v>
                </c:pt>
                <c:pt idx="9">
                  <c:v>7</c:v>
                </c:pt>
                <c:pt idx="10">
                  <c:v>12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19</c:v>
                </c:pt>
                <c:pt idx="24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243-4C94-A2EF-8DC53D0C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19360"/>
        <c:axId val="-1677242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'Laundry 1 (11053)'!$H$11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plus"/>
                  <c:size val="6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'Laundry 1 (11053)'!$B$13:$B$37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43158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'Laundry 1 (11053)'!$H$13:$H$37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7-8243-4C94-A2EF-8DC53D0CC44B}"/>
                  </c:ext>
                </c:extLst>
              </c15:ser>
            </c15:filteredLineSeries>
          </c:ext>
        </c:extLst>
      </c:lineChart>
      <c:catAx>
        <c:axId val="-1677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3149606299212E-3"/>
              <c:y val="5.611144760751059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67724256"/>
        <c:crossesAt val="0"/>
        <c:auto val="0"/>
        <c:lblAlgn val="ctr"/>
        <c:lblOffset val="100"/>
        <c:noMultiLvlLbl val="0"/>
      </c:catAx>
      <c:valAx>
        <c:axId val="-16772425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56903328122681"/>
              <c:y val="0.81476901051704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6771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91553328562"/>
          <c:y val="5.7939173687205185E-2"/>
          <c:w val="0.14338895848246244"/>
          <c:h val="0.5924174513150891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C9-4403-9A92-7D325040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32416"/>
        <c:axId val="-167717728"/>
      </c:lineChart>
      <c:catAx>
        <c:axId val="-1677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1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7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324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C-4401-B156-B3106086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25888"/>
        <c:axId val="-167715008"/>
      </c:lineChart>
      <c:catAx>
        <c:axId val="-167725888"/>
        <c:scaling>
          <c:orientation val="minMax"/>
        </c:scaling>
        <c:delete val="0"/>
        <c:axPos val="b"/>
        <c:majorTickMark val="none"/>
        <c:minorTickMark val="none"/>
        <c:tickLblPos val="none"/>
        <c:crossAx val="-167715008"/>
        <c:crosses val="autoZero"/>
        <c:auto val="1"/>
        <c:lblAlgn val="ctr"/>
        <c:lblOffset val="100"/>
        <c:tickMarkSkip val="1"/>
        <c:noMultiLvlLbl val="0"/>
      </c:catAx>
      <c:valAx>
        <c:axId val="-1677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677258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Change room (laundry 1) (11052)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85031574023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7876475230805938"/>
          <c:w val="0.8050940406642717"/>
          <c:h val="0.64478277627883929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'Change room (laundry 1) (11052)'!$D$11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'Change room (laundry 1) (11052)'!$B$13:$B$37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(laundry 1) (11052)'!$D$13:$D$37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53D1-4F6F-AC37-9EF4A5DF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7725344"/>
        <c:axId val="-167717184"/>
      </c:barChart>
      <c:lineChart>
        <c:grouping val="standard"/>
        <c:varyColors val="0"/>
        <c:ser>
          <c:idx val="0"/>
          <c:order val="0"/>
          <c:tx>
            <c:strRef>
              <c:f>'Change room (laundry 1) (11052)'!$H$12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'Change room (laundry 1) (11052)'!$B$13:$B$37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(laundry 1) (11052)'!$H$13:$H$37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D1-4F6F-AC37-9EF4A5DF6F56}"/>
            </c:ext>
          </c:extLst>
        </c:ser>
        <c:ser>
          <c:idx val="1"/>
          <c:order val="1"/>
          <c:tx>
            <c:strRef>
              <c:f>'Change room (laundry 1) (11052)'!$G$12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'Change room (laundry 1) (11052)'!$B$13:$B$37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(laundry 1) (11052)'!$G$13:$G$37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53D1-4F6F-AC37-9EF4A5DF6F56}"/>
            </c:ext>
          </c:extLst>
        </c:ser>
        <c:ser>
          <c:idx val="2"/>
          <c:order val="2"/>
          <c:tx>
            <c:strRef>
              <c:f>'Change room (laundry 1) (11052)'!$C$11</c:f>
              <c:strCache>
                <c:ptCount val="1"/>
                <c:pt idx="0">
                  <c:v>11052_P1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'Change room (laundry 1) (11052)'!$B$13:$B$37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43158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'Change room (laundry 1) (11052)'!$C$13:$C$37</c:f>
              <c:numCache>
                <c:formatCode>General</c:formatCode>
                <c:ptCount val="25"/>
                <c:pt idx="0">
                  <c:v>14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16</c:v>
                </c:pt>
                <c:pt idx="6">
                  <c:v>2</c:v>
                </c:pt>
                <c:pt idx="7">
                  <c:v>10</c:v>
                </c:pt>
                <c:pt idx="8">
                  <c:v>17</c:v>
                </c:pt>
                <c:pt idx="9">
                  <c:v>18</c:v>
                </c:pt>
                <c:pt idx="10">
                  <c:v>1</c:v>
                </c:pt>
                <c:pt idx="11">
                  <c:v>1</c:v>
                </c:pt>
                <c:pt idx="12">
                  <c:v>14</c:v>
                </c:pt>
                <c:pt idx="13">
                  <c:v>4</c:v>
                </c:pt>
                <c:pt idx="14">
                  <c:v>0</c:v>
                </c:pt>
                <c:pt idx="15">
                  <c:v>7</c:v>
                </c:pt>
                <c:pt idx="16">
                  <c:v>15</c:v>
                </c:pt>
                <c:pt idx="17">
                  <c:v>1</c:v>
                </c:pt>
                <c:pt idx="18">
                  <c:v>1</c:v>
                </c:pt>
                <c:pt idx="19">
                  <c:v>18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2</c:v>
                </c:pt>
                <c:pt idx="2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D1-4F6F-AC37-9EF4A5DF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725344"/>
        <c:axId val="-167717184"/>
        <c:extLst xmlns:c16r2="http://schemas.microsoft.com/office/drawing/2015/06/chart"/>
      </c:lineChart>
      <c:catAx>
        <c:axId val="-1677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67717184"/>
        <c:crossesAt val="0"/>
        <c:auto val="0"/>
        <c:lblAlgn val="ctr"/>
        <c:lblOffset val="100"/>
        <c:noMultiLvlLbl val="0"/>
      </c:catAx>
      <c:valAx>
        <c:axId val="-16771718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098070866141729"/>
              <c:y val="0.81243800818603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67725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006627296587922"/>
          <c:y val="0.24908136482939633"/>
          <c:w val="0.14826701117805818"/>
          <c:h val="0.342108914707339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6-4D7D-8579-9030032A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1856"/>
        <c:axId val="-205457840"/>
      </c:lineChart>
      <c:catAx>
        <c:axId val="-20545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45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18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6-408D-A3B2-F2DED69F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3824"/>
        <c:axId val="-205462192"/>
      </c:lineChart>
      <c:catAx>
        <c:axId val="-205463824"/>
        <c:scaling>
          <c:orientation val="minMax"/>
        </c:scaling>
        <c:delete val="0"/>
        <c:axPos val="b"/>
        <c:majorTickMark val="none"/>
        <c:minorTickMark val="none"/>
        <c:tickLblPos val="none"/>
        <c:crossAx val="-205462192"/>
        <c:crosses val="autoZero"/>
        <c:auto val="1"/>
        <c:lblAlgn val="ctr"/>
        <c:lblOffset val="100"/>
        <c:tickMarkSkip val="1"/>
        <c:noMultiLvlLbl val="0"/>
      </c:catAx>
      <c:valAx>
        <c:axId val="-20546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6382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2213225822019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'A. PB 6 (21140)'!$E$11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'A. PB 6 (21140)'!$E$13:$E$37</c:f>
              <c:numCache>
                <c:formatCode>General</c:formatCode>
                <c:ptCount val="25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461104"/>
        <c:axId val="-205458928"/>
      </c:barChart>
      <c:lineChart>
        <c:grouping val="standard"/>
        <c:varyColors val="0"/>
        <c:ser>
          <c:idx val="3"/>
          <c:order val="0"/>
          <c:tx>
            <c:strRef>
              <c:f>'A. PB 6 (21140)'!$D$11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'A. PB 6 (21140)'!$D$13:$D$37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'A. PB 6 (21140)'!$H$12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'A. PB 6 (21140)'!$B$13:$B$37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19/06/17</c:v>
                </c:pt>
                <c:pt idx="20">
                  <c:v>#REF!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'A. PB 6 (21140)'!$H$13:$H$37</c:f>
              <c:numCache>
                <c:formatCode>General</c:formatCode>
                <c:ptCount val="25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B2-4BF7-B1C2-F75FBA503BB1}"/>
            </c:ext>
          </c:extLst>
        </c:ser>
        <c:ser>
          <c:idx val="1"/>
          <c:order val="2"/>
          <c:tx>
            <c:strRef>
              <c:f>'A. PB 6 (21140)'!$G$12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'A. PB 6 (21140)'!$B$13:$B$37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19/06/17</c:v>
                </c:pt>
                <c:pt idx="20">
                  <c:v>#REF!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'A. PB 6 (21140)'!$G$13:$G$37</c:f>
              <c:numCache>
                <c:formatCode>General</c:formatCode>
                <c:ptCount val="25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2-4BF7-B1C2-F75FBA503BB1}"/>
            </c:ext>
          </c:extLst>
        </c:ser>
        <c:ser>
          <c:idx val="2"/>
          <c:order val="3"/>
          <c:tx>
            <c:strRef>
              <c:f>'A. PB 6 (21140)'!$C$11</c:f>
              <c:strCache>
                <c:ptCount val="1"/>
                <c:pt idx="0">
                  <c:v>21140_P1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'A. PB 6 (21140)'!$B$13:$B$37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19/06/17</c:v>
                </c:pt>
                <c:pt idx="20">
                  <c:v>#REF!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'A. PB 6 (21140)'!$C$13:$C$37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B2-4BF7-B1C2-F75FBA50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1104"/>
        <c:axId val="-205458928"/>
        <c:extLst xmlns:c16r2="http://schemas.microsoft.com/office/drawing/2015/06/chart"/>
      </c:lineChart>
      <c:catAx>
        <c:axId val="-20546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458928"/>
        <c:crossesAt val="0"/>
        <c:auto val="0"/>
        <c:lblAlgn val="ctr"/>
        <c:lblOffset val="100"/>
        <c:noMultiLvlLbl val="0"/>
      </c:catAx>
      <c:valAx>
        <c:axId val="-20545892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8576143328619"/>
              <c:y val="0.88165872242558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46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96118306993806"/>
          <c:y val="0.33765945340748488"/>
          <c:w val="0.14881704143417715"/>
          <c:h val="0.3048128774113026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6-437B-BD26-5B7A8B6E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0560"/>
        <c:axId val="-205458384"/>
      </c:lineChart>
      <c:catAx>
        <c:axId val="-20546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45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605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2B-4C90-BE11-FB907B4C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3472"/>
        <c:axId val="-204255312"/>
      </c:lineChart>
      <c:catAx>
        <c:axId val="-204263472"/>
        <c:scaling>
          <c:orientation val="minMax"/>
        </c:scaling>
        <c:delete val="0"/>
        <c:axPos val="b"/>
        <c:majorTickMark val="none"/>
        <c:minorTickMark val="none"/>
        <c:tickLblPos val="none"/>
        <c:crossAx val="-204255312"/>
        <c:crosses val="autoZero"/>
        <c:auto val="1"/>
        <c:lblAlgn val="ctr"/>
        <c:lblOffset val="100"/>
        <c:tickMarkSkip val="1"/>
        <c:noMultiLvlLbl val="0"/>
      </c:catAx>
      <c:valAx>
        <c:axId val="-20425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34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95823913099971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6002182895452E-2"/>
          <c:y val="0.16011673366004076"/>
          <c:w val="0.8050940406642717"/>
          <c:h val="0.6634307949268579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'Air shower 2 (21136)'!$E$11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'Air shower 2 (21136)'!$E$13:$E$30</c:f>
              <c:numCache>
                <c:formatCode>General</c:formatCode>
                <c:ptCount val="18"/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4265648"/>
        <c:axId val="-204256944"/>
      </c:barChart>
      <c:lineChart>
        <c:grouping val="standard"/>
        <c:varyColors val="0"/>
        <c:ser>
          <c:idx val="0"/>
          <c:order val="0"/>
          <c:tx>
            <c:strRef>
              <c:f>'Air shower 2 (21136)'!$H$12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'Air shower 2 (21136)'!$B$13:$B$30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'Air shower 2 (21136)'!$H$13:$H$30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54-49F7-B58E-6DE87CC8AF03}"/>
            </c:ext>
          </c:extLst>
        </c:ser>
        <c:ser>
          <c:idx val="1"/>
          <c:order val="1"/>
          <c:tx>
            <c:strRef>
              <c:f>'Air shower 2 (21136)'!$G$12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'Air shower 2 (21136)'!$B$13:$B$30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'Air shower 2 (21136)'!$G$13:$G$30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54-49F7-B58E-6DE87CC8AF03}"/>
            </c:ext>
          </c:extLst>
        </c:ser>
        <c:ser>
          <c:idx val="2"/>
          <c:order val="2"/>
          <c:tx>
            <c:strRef>
              <c:f>'Air shower 2 (21136)'!$C$11</c:f>
              <c:strCache>
                <c:ptCount val="1"/>
                <c:pt idx="0">
                  <c:v>21136_P1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'Air shower 2 (21136)'!$B$13:$B$30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'Air shower 2 (21136)'!$C$13:$C$30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54-49F7-B58E-6DE87CC8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5648"/>
        <c:axId val="-204256944"/>
        <c:extLst xmlns:c16r2="http://schemas.microsoft.com/office/drawing/2015/06/chart"/>
      </c:lineChart>
      <c:catAx>
        <c:axId val="-20426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4256944"/>
        <c:crossesAt val="0"/>
        <c:auto val="0"/>
        <c:lblAlgn val="ctr"/>
        <c:lblOffset val="100"/>
        <c:noMultiLvlLbl val="0"/>
      </c:catAx>
      <c:valAx>
        <c:axId val="-20425694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74351720886378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4265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27660032594932"/>
          <c:y val="0.32367343942147092"/>
          <c:w val="0.13372981842616208"/>
          <c:h val="0.29548886808729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DF-46F9-ACF9-5F7D7907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4768"/>
        <c:axId val="-204254224"/>
      </c:lineChart>
      <c:catAx>
        <c:axId val="-20425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5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4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9D-4096-83CD-E99AE899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870336"/>
        <c:axId val="-205463280"/>
      </c:lineChart>
      <c:catAx>
        <c:axId val="-223870336"/>
        <c:scaling>
          <c:orientation val="minMax"/>
        </c:scaling>
        <c:delete val="0"/>
        <c:axPos val="b"/>
        <c:majorTickMark val="none"/>
        <c:minorTickMark val="none"/>
        <c:tickLblPos val="none"/>
        <c:crossAx val="-205463280"/>
        <c:crosses val="autoZero"/>
        <c:auto val="1"/>
        <c:lblAlgn val="ctr"/>
        <c:lblOffset val="100"/>
        <c:tickMarkSkip val="1"/>
        <c:noMultiLvlLbl val="0"/>
      </c:catAx>
      <c:valAx>
        <c:axId val="-20546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8703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DD-4C81-8193-EB37364B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1840"/>
        <c:axId val="-204261296"/>
      </c:lineChart>
      <c:catAx>
        <c:axId val="-204261840"/>
        <c:scaling>
          <c:orientation val="minMax"/>
        </c:scaling>
        <c:delete val="0"/>
        <c:axPos val="b"/>
        <c:majorTickMark val="none"/>
        <c:minorTickMark val="none"/>
        <c:tickLblPos val="none"/>
        <c:crossAx val="-204261296"/>
        <c:crosses val="autoZero"/>
        <c:auto val="1"/>
        <c:lblAlgn val="ctr"/>
        <c:lblOffset val="100"/>
        <c:tickMarkSkip val="1"/>
        <c:noMultiLvlLbl val="0"/>
      </c:catAx>
      <c:valAx>
        <c:axId val="-20426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18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95823913099971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'A. PB 4 (21177)'!$E$11</c:f>
              <c:strCache>
                <c:ptCount val="1"/>
                <c:pt idx="0">
                  <c:v>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'A. PB 4 (21177)'!$E$13:$E$30</c:f>
              <c:numCache>
                <c:formatCode>General</c:formatCode>
                <c:ptCount val="18"/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4258576"/>
        <c:axId val="-204253680"/>
      </c:barChart>
      <c:lineChart>
        <c:grouping val="standard"/>
        <c:varyColors val="0"/>
        <c:ser>
          <c:idx val="0"/>
          <c:order val="0"/>
          <c:tx>
            <c:strRef>
              <c:f>'A. PB 4 (21177)'!$H$12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'A. PB 4 (21177)'!$B$13:$B$30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25/04/19</c:v>
                </c:pt>
                <c:pt idx="7">
                  <c:v>20/06/19</c:v>
                </c:pt>
                <c:pt idx="8">
                  <c:v>18/07/19</c:v>
                </c:pt>
                <c:pt idx="9">
                  <c:v>15/08/19</c:v>
                </c:pt>
                <c:pt idx="10">
                  <c:v>26/09/19</c:v>
                </c:pt>
                <c:pt idx="11">
                  <c:v>24/10/19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'A. PB 4 (21177)'!$H$13:$H$30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8-4363-A545-6EED751CF27E}"/>
            </c:ext>
          </c:extLst>
        </c:ser>
        <c:ser>
          <c:idx val="1"/>
          <c:order val="1"/>
          <c:tx>
            <c:strRef>
              <c:f>'A. PB 4 (21177)'!$G$12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'A. PB 4 (21177)'!$B$13:$B$30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25/04/19</c:v>
                </c:pt>
                <c:pt idx="7">
                  <c:v>20/06/19</c:v>
                </c:pt>
                <c:pt idx="8">
                  <c:v>18/07/19</c:v>
                </c:pt>
                <c:pt idx="9">
                  <c:v>15/08/19</c:v>
                </c:pt>
                <c:pt idx="10">
                  <c:v>26/09/19</c:v>
                </c:pt>
                <c:pt idx="11">
                  <c:v>24/10/19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'A. PB 4 (21177)'!$G$13:$G$30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8-4363-A545-6EED751CF27E}"/>
            </c:ext>
          </c:extLst>
        </c:ser>
        <c:ser>
          <c:idx val="2"/>
          <c:order val="2"/>
          <c:tx>
            <c:strRef>
              <c:f>'A. PB 4 (21177)'!$C$11</c:f>
              <c:strCache>
                <c:ptCount val="1"/>
                <c:pt idx="0">
                  <c:v>21177_P1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'A. PB 4 (21177)'!$B$13:$B$30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25/04/19</c:v>
                </c:pt>
                <c:pt idx="7">
                  <c:v>20/06/19</c:v>
                </c:pt>
                <c:pt idx="8">
                  <c:v>18/07/19</c:v>
                </c:pt>
                <c:pt idx="9">
                  <c:v>15/08/19</c:v>
                </c:pt>
                <c:pt idx="10">
                  <c:v>26/09/19</c:v>
                </c:pt>
                <c:pt idx="11">
                  <c:v>24/10/19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'A. PB 4 (21177)'!$C$13:$C$30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58-4363-A545-6EED751C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8576"/>
        <c:axId val="-204253680"/>
        <c:extLst xmlns:c16r2="http://schemas.microsoft.com/office/drawing/2015/06/chart"/>
      </c:lineChart>
      <c:catAx>
        <c:axId val="-2042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4253680"/>
        <c:crossesAt val="0"/>
        <c:auto val="0"/>
        <c:lblAlgn val="ctr"/>
        <c:lblOffset val="100"/>
        <c:noMultiLvlLbl val="0"/>
      </c:catAx>
      <c:valAx>
        <c:axId val="-20425368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431400282885428"/>
              <c:y val="0.87537507112310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425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173298882194182"/>
          <c:y val="0.30036341611144762"/>
          <c:w val="0.14826701117805818"/>
          <c:h val="0.3001508727492979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77-4FA2-8DB8-2ECCCB63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9120"/>
        <c:axId val="-204265104"/>
      </c:lineChart>
      <c:catAx>
        <c:axId val="-20425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6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9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F6-45BD-8C81-D6BF0B74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3136"/>
        <c:axId val="-204267280"/>
      </c:lineChart>
      <c:catAx>
        <c:axId val="-204253136"/>
        <c:scaling>
          <c:orientation val="minMax"/>
        </c:scaling>
        <c:delete val="0"/>
        <c:axPos val="b"/>
        <c:majorTickMark val="none"/>
        <c:minorTickMark val="none"/>
        <c:tickLblPos val="none"/>
        <c:crossAx val="-204267280"/>
        <c:crosses val="autoZero"/>
        <c:auto val="1"/>
        <c:lblAlgn val="ctr"/>
        <c:lblOffset val="100"/>
        <c:tickMarkSkip val="1"/>
        <c:noMultiLvlLbl val="0"/>
      </c:catAx>
      <c:valAx>
        <c:axId val="-20426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31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71260028140046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011673366004076"/>
          <c:w val="0.81263762821726493"/>
          <c:h val="0.6500527567833284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1 (21137)'!$E$11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'Pass box 1 (21137)'!$E$13:$E$30</c:f>
              <c:numCache>
                <c:formatCode>General</c:formatCode>
                <c:ptCount val="18"/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4268368"/>
        <c:axId val="-204266736"/>
      </c:barChart>
      <c:lineChart>
        <c:grouping val="standard"/>
        <c:varyColors val="0"/>
        <c:ser>
          <c:idx val="0"/>
          <c:order val="0"/>
          <c:tx>
            <c:strRef>
              <c:f>'Pass box 1 (21137)'!$H$12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'Pass box 1 (21137)'!$B$13:$B$30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'Pass box 1 (21137)'!$H$13:$H$30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3-4838-A395-211D2A887704}"/>
            </c:ext>
          </c:extLst>
        </c:ser>
        <c:ser>
          <c:idx val="1"/>
          <c:order val="1"/>
          <c:tx>
            <c:strRef>
              <c:f>'Pass box 1 (21137)'!$G$12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'Pass box 1 (21137)'!$B$13:$B$30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'Pass box 1 (21137)'!$G$13:$G$30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3-4838-A395-211D2A887704}"/>
            </c:ext>
          </c:extLst>
        </c:ser>
        <c:ser>
          <c:idx val="2"/>
          <c:order val="2"/>
          <c:tx>
            <c:strRef>
              <c:f>'Pass box 1 (21137)'!$C$11</c:f>
              <c:strCache>
                <c:ptCount val="1"/>
                <c:pt idx="0">
                  <c:v>21137_P1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'Pass box 1 (21137)'!$B$13:$B$30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'Pass box 1 (21137)'!$C$13:$C$30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0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3-4838-A395-211D2A88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8368"/>
        <c:axId val="-204266736"/>
        <c:extLst xmlns:c16r2="http://schemas.microsoft.com/office/drawing/2015/06/chart"/>
      </c:lineChart>
      <c:catAx>
        <c:axId val="-20426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4266736"/>
        <c:crossesAt val="0"/>
        <c:auto val="0"/>
        <c:lblAlgn val="ctr"/>
        <c:lblOffset val="100"/>
        <c:noMultiLvlLbl val="0"/>
      </c:catAx>
      <c:valAx>
        <c:axId val="-20426673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317303158887316"/>
              <c:y val="0.865949665990747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4268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96118306993806"/>
          <c:y val="0.34232145806948955"/>
          <c:w val="0.14693113855817527"/>
          <c:h val="0.2342776885330805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31-45E5-BD19-3097125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0752"/>
        <c:axId val="-204267824"/>
      </c:lineChart>
      <c:catAx>
        <c:axId val="-20426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6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07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76-4AFE-ADD2-CDDA6091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0208"/>
        <c:axId val="-204257488"/>
      </c:lineChart>
      <c:catAx>
        <c:axId val="-204260208"/>
        <c:scaling>
          <c:orientation val="minMax"/>
        </c:scaling>
        <c:delete val="0"/>
        <c:axPos val="b"/>
        <c:majorTickMark val="none"/>
        <c:minorTickMark val="none"/>
        <c:tickLblPos val="none"/>
        <c:crossAx val="-204257488"/>
        <c:crosses val="autoZero"/>
        <c:auto val="1"/>
        <c:lblAlgn val="ctr"/>
        <c:lblOffset val="100"/>
        <c:tickMarkSkip val="1"/>
        <c:noMultiLvlLbl val="0"/>
      </c:catAx>
      <c:valAx>
        <c:axId val="-20425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02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76964884339952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2 (21138)'!$D$11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'Pass box 2 (21138)'!$D$13:$D$30</c:f>
              <c:numCache>
                <c:formatCode>General</c:formatCode>
                <c:ptCount val="18"/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4266192"/>
        <c:axId val="-204264560"/>
      </c:barChart>
      <c:lineChart>
        <c:grouping val="standard"/>
        <c:varyColors val="0"/>
        <c:ser>
          <c:idx val="0"/>
          <c:order val="0"/>
          <c:tx>
            <c:strRef>
              <c:f>'Pass box 2 (21138)'!$H$12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'Pass box 2 (21138)'!$B$13:$B$30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'Pass box 2 (21138)'!$H$13:$H$30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10-4D9D-AD65-CE839413C020}"/>
            </c:ext>
          </c:extLst>
        </c:ser>
        <c:ser>
          <c:idx val="1"/>
          <c:order val="1"/>
          <c:tx>
            <c:strRef>
              <c:f>'Pass box 2 (21138)'!$G$12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'Pass box 2 (21138)'!$B$13:$B$30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'Pass box 2 (21138)'!$G$13:$G$30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10-4D9D-AD65-CE839413C020}"/>
            </c:ext>
          </c:extLst>
        </c:ser>
        <c:ser>
          <c:idx val="2"/>
          <c:order val="2"/>
          <c:tx>
            <c:strRef>
              <c:f>'Pass box 2 (21138)'!$C$11</c:f>
              <c:strCache>
                <c:ptCount val="1"/>
                <c:pt idx="0">
                  <c:v>21138_P1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'Pass box 2 (21138)'!$B$13:$B$30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24/05/19</c:v>
                </c:pt>
                <c:pt idx="7">
                  <c:v>18/07/19</c:v>
                </c:pt>
                <c:pt idx="8">
                  <c:v>15/08/19</c:v>
                </c:pt>
                <c:pt idx="9">
                  <c:v>26/09/19</c:v>
                </c:pt>
                <c:pt idx="10">
                  <c:v>24/10/19</c:v>
                </c:pt>
                <c:pt idx="11">
                  <c:v>20/11/19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'Pass box 2 (21138)'!$C$13:$C$30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10-4D9D-AD65-CE839413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6192"/>
        <c:axId val="-204264560"/>
        <c:extLst xmlns:c16r2="http://schemas.microsoft.com/office/drawing/2015/06/chart"/>
      </c:lineChart>
      <c:catAx>
        <c:axId val="-20426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4264560"/>
        <c:crossesAt val="0"/>
        <c:auto val="0"/>
        <c:lblAlgn val="ctr"/>
        <c:lblOffset val="100"/>
        <c:noMultiLvlLbl val="0"/>
      </c:catAx>
      <c:valAx>
        <c:axId val="-20426456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4280999528524"/>
              <c:y val="0.87527383491779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4266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04840607795308"/>
          <c:y val="0.33380805660162038"/>
          <c:w val="0.13372981842616208"/>
          <c:h val="0.2826415259965414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8F-4469-816F-34B9F916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5856"/>
        <c:axId val="-204259664"/>
      </c:lineChart>
      <c:catAx>
        <c:axId val="-20425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5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58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6F-403C-9D33-CFF150D1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6400"/>
        <c:axId val="-204258032"/>
      </c:lineChart>
      <c:catAx>
        <c:axId val="-204256400"/>
        <c:scaling>
          <c:orientation val="minMax"/>
        </c:scaling>
        <c:delete val="0"/>
        <c:axPos val="b"/>
        <c:majorTickMark val="none"/>
        <c:minorTickMark val="none"/>
        <c:tickLblPos val="none"/>
        <c:crossAx val="-204258032"/>
        <c:crosses val="autoZero"/>
        <c:auto val="1"/>
        <c:lblAlgn val="ctr"/>
        <c:lblOffset val="100"/>
        <c:tickMarkSkip val="1"/>
        <c:noMultiLvlLbl val="0"/>
      </c:catAx>
      <c:valAx>
        <c:axId val="-20425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564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85031574023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9863086421131E-2"/>
          <c:y val="0.1647787383220454"/>
          <c:w val="0.79943630808525168"/>
          <c:h val="0.6587687902648532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1 (21147)'!$E$11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'LAF 1 (21147)'!$E$13:$E$37</c:f>
              <c:numCache>
                <c:formatCode>General</c:formatCode>
                <c:ptCount val="25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454032"/>
        <c:axId val="-205450224"/>
      </c:barChart>
      <c:lineChart>
        <c:grouping val="standard"/>
        <c:varyColors val="0"/>
        <c:ser>
          <c:idx val="3"/>
          <c:order val="0"/>
          <c:tx>
            <c:strRef>
              <c:f>'LAF 1 (21147)'!$D$11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'LAF 1 (21147)'!$D$13:$D$37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'LAF 1 (21147)'!$H$12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'LAF 1 (21147)'!$B$13:$B$37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'LAF 1 (21147)'!$H$13:$H$37</c:f>
              <c:numCache>
                <c:formatCode>General</c:formatCode>
                <c:ptCount val="25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B3-4CCF-86FB-980F11488CEF}"/>
            </c:ext>
          </c:extLst>
        </c:ser>
        <c:ser>
          <c:idx val="1"/>
          <c:order val="2"/>
          <c:tx>
            <c:strRef>
              <c:f>'LAF 1 (21147)'!$G$12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'LAF 1 (21147)'!$B$13:$B$37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'LAF 1 (21147)'!$G$13:$G$37</c:f>
              <c:numCache>
                <c:formatCode>General</c:formatCode>
                <c:ptCount val="25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B3-4CCF-86FB-980F11488CEF}"/>
            </c:ext>
          </c:extLst>
        </c:ser>
        <c:ser>
          <c:idx val="2"/>
          <c:order val="3"/>
          <c:tx>
            <c:strRef>
              <c:f>'LAF 1 (21147)'!$C$11</c:f>
              <c:strCache>
                <c:ptCount val="1"/>
                <c:pt idx="0">
                  <c:v>21147_P1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'LAF 1 (21147)'!$B$13:$B$37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'LAF 1 (21147)'!$C$13:$C$37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B3-4CCF-86FB-980F1148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4032"/>
        <c:axId val="-205450224"/>
        <c:extLst xmlns:c16r2="http://schemas.microsoft.com/office/drawing/2015/06/chart"/>
      </c:lineChart>
      <c:catAx>
        <c:axId val="-20545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450224"/>
        <c:crossesAt val="0"/>
        <c:auto val="0"/>
        <c:lblAlgn val="ctr"/>
        <c:lblOffset val="100"/>
        <c:noMultiLvlLbl val="0"/>
      </c:catAx>
      <c:valAx>
        <c:axId val="-20545022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97171145686002"/>
              <c:y val="0.88083436938803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45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89169794369"/>
          <c:y val="0.32833544408347554"/>
          <c:w val="0.13372981842616208"/>
          <c:h val="0.374023089771121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8978085660084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600218289545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'PB 3 (21139)'!$D$12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val>
            <c:numRef>
              <c:f>'PB 3 (21139)'!$D$13:$D$30</c:f>
              <c:numCache>
                <c:formatCode>General</c:formatCode>
                <c:ptCount val="18"/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4264016"/>
        <c:axId val="-204262928"/>
      </c:barChart>
      <c:lineChart>
        <c:grouping val="standard"/>
        <c:varyColors val="0"/>
        <c:ser>
          <c:idx val="0"/>
          <c:order val="0"/>
          <c:tx>
            <c:strRef>
              <c:f>'PB 3 (21139)'!$H$12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'PB 3 (21139)'!$B$13:$B$30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23/03/17</c:v>
                </c:pt>
                <c:pt idx="8">
                  <c:v>21/04/17</c:v>
                </c:pt>
                <c:pt idx="9">
                  <c:v>20/05/17</c:v>
                </c:pt>
                <c:pt idx="10">
                  <c:v>19/06/17</c:v>
                </c:pt>
                <c:pt idx="11">
                  <c:v>21/07/17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'PB 3 (21139)'!$H$13:$H$30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C7-4FA2-9593-4556F6B57517}"/>
            </c:ext>
          </c:extLst>
        </c:ser>
        <c:ser>
          <c:idx val="1"/>
          <c:order val="1"/>
          <c:tx>
            <c:strRef>
              <c:f>'PB 3 (21139)'!$G$12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'PB 3 (21139)'!$B$13:$B$30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23/03/17</c:v>
                </c:pt>
                <c:pt idx="8">
                  <c:v>21/04/17</c:v>
                </c:pt>
                <c:pt idx="9">
                  <c:v>20/05/17</c:v>
                </c:pt>
                <c:pt idx="10">
                  <c:v>19/06/17</c:v>
                </c:pt>
                <c:pt idx="11">
                  <c:v>21/07/17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'PB 3 (21139)'!$G$13:$G$30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C7-4FA2-9593-4556F6B57517}"/>
            </c:ext>
          </c:extLst>
        </c:ser>
        <c:ser>
          <c:idx val="2"/>
          <c:order val="2"/>
          <c:tx>
            <c:strRef>
              <c:f>'PB 3 (21139)'!$C$11</c:f>
              <c:strCache>
                <c:ptCount val="1"/>
                <c:pt idx="0">
                  <c:v>21139_P1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'PB 3 (21139)'!$B$13:$B$30</c:f>
              <c:strCache>
                <c:ptCount val="18"/>
                <c:pt idx="0">
                  <c:v>26/09/16</c:v>
                </c:pt>
                <c:pt idx="1">
                  <c:v>26/10/16</c:v>
                </c:pt>
                <c:pt idx="2">
                  <c:v>25/11/16</c:v>
                </c:pt>
                <c:pt idx="3">
                  <c:v>16/12/16</c:v>
                </c:pt>
                <c:pt idx="4">
                  <c:v>25/12/16</c:v>
                </c:pt>
                <c:pt idx="5">
                  <c:v>24/01/17</c:v>
                </c:pt>
                <c:pt idx="6">
                  <c:v>23/02/17</c:v>
                </c:pt>
                <c:pt idx="7">
                  <c:v>23/03/17</c:v>
                </c:pt>
                <c:pt idx="8">
                  <c:v>21/04/17</c:v>
                </c:pt>
                <c:pt idx="9">
                  <c:v>20/05/17</c:v>
                </c:pt>
                <c:pt idx="10">
                  <c:v>19/06/17</c:v>
                </c:pt>
                <c:pt idx="11">
                  <c:v>21/07/17</c:v>
                </c:pt>
                <c:pt idx="12">
                  <c:v>19/08/17</c:v>
                </c:pt>
                <c:pt idx="13">
                  <c:v>10/09/17</c:v>
                </c:pt>
                <c:pt idx="14">
                  <c:v>24/09/17</c:v>
                </c:pt>
                <c:pt idx="15">
                  <c:v>23/10/17</c:v>
                </c:pt>
                <c:pt idx="16">
                  <c:v>20/11/17</c:v>
                </c:pt>
                <c:pt idx="17">
                  <c:v>18/12/17</c:v>
                </c:pt>
              </c:strCache>
            </c:strRef>
          </c:cat>
          <c:val>
            <c:numRef>
              <c:f>'PB 3 (21139)'!$C$13:$C$30</c:f>
              <c:numCache>
                <c:formatCode>General</c:formatCode>
                <c:ptCount val="18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C7-4FA2-9593-4556F6B5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4016"/>
        <c:axId val="-204262928"/>
        <c:extLst xmlns:c16r2="http://schemas.microsoft.com/office/drawing/2015/06/chart"/>
      </c:lineChart>
      <c:catAx>
        <c:axId val="-20426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4262928"/>
        <c:crossesAt val="0"/>
        <c:auto val="0"/>
        <c:lblAlgn val="ctr"/>
        <c:lblOffset val="100"/>
        <c:noMultiLvlLbl val="0"/>
      </c:catAx>
      <c:valAx>
        <c:axId val="-20426292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74351720886378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426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61889169794369"/>
          <c:y val="0.35164546739349883"/>
          <c:w val="0.13372981842616208"/>
          <c:h val="0.2908268634252886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60-4CA8-B3DC-5C4A7A8E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2384"/>
        <c:axId val="-223068464"/>
      </c:lineChart>
      <c:catAx>
        <c:axId val="-2042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6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306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42623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F-4EE1-BEEE-8E53080C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6080"/>
        <c:axId val="-223070096"/>
      </c:lineChart>
      <c:catAx>
        <c:axId val="-223076080"/>
        <c:scaling>
          <c:orientation val="minMax"/>
        </c:scaling>
        <c:delete val="0"/>
        <c:axPos val="b"/>
        <c:majorTickMark val="none"/>
        <c:minorTickMark val="none"/>
        <c:tickLblPos val="none"/>
        <c:crossAx val="-223070096"/>
        <c:crosses val="autoZero"/>
        <c:auto val="1"/>
        <c:lblAlgn val="ctr"/>
        <c:lblOffset val="100"/>
        <c:tickMarkSkip val="1"/>
        <c:noMultiLvlLbl val="0"/>
      </c:catAx>
      <c:valAx>
        <c:axId val="-22307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608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Buffer room 2 (11074)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14682941859990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47787383220454"/>
          <c:w val="0.84166518920234312"/>
          <c:h val="0.65876879026485324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'Buffer room 2 (11074)'!$G$11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val>
            <c:numRef>
              <c:f>'Buffer room 2 (11074)'!$G$13:$G$37</c:f>
              <c:numCache>
                <c:formatCode>General</c:formatCode>
                <c:ptCount val="25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23071728"/>
        <c:axId val="-223073904"/>
      </c:barChart>
      <c:lineChart>
        <c:grouping val="standard"/>
        <c:varyColors val="0"/>
        <c:ser>
          <c:idx val="5"/>
          <c:order val="0"/>
          <c:tx>
            <c:strRef>
              <c:f>'Buffer room 2 (11074)'!$F$11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 room 2 (11074)'!$F$13:$F$37</c:f>
            </c:numRef>
          </c:val>
          <c:smooth val="0"/>
        </c:ser>
        <c:ser>
          <c:idx val="0"/>
          <c:order val="1"/>
          <c:tx>
            <c:strRef>
              <c:f>'Buffer room 2 (11074)'!$K$12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2 (11074)'!$B$13:$B$37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'Buffer room 2 (11074)'!$K$13:$K$37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3F-47E2-AF1E-701007F3D1EE}"/>
            </c:ext>
          </c:extLst>
        </c:ser>
        <c:ser>
          <c:idx val="1"/>
          <c:order val="2"/>
          <c:tx>
            <c:strRef>
              <c:f>'Buffer room 2 (11074)'!$J$12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'Buffer room 2 (11074)'!$B$13:$B$37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'Buffer room 2 (11074)'!$J$13:$J$37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3F-47E2-AF1E-701007F3D1EE}"/>
            </c:ext>
          </c:extLst>
        </c:ser>
        <c:ser>
          <c:idx val="2"/>
          <c:order val="3"/>
          <c:tx>
            <c:strRef>
              <c:f>'Buffer room 2 (11074)'!$C$11</c:f>
              <c:strCache>
                <c:ptCount val="1"/>
                <c:pt idx="0">
                  <c:v>11074_P1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'Buffer room 2 (11074)'!$B$13:$B$37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'Buffer room 2 (11074)'!$C$13:$C$37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3F-47E2-AF1E-701007F3D1EE}"/>
            </c:ext>
          </c:extLst>
        </c:ser>
        <c:ser>
          <c:idx val="3"/>
          <c:order val="4"/>
          <c:tx>
            <c:strRef>
              <c:f>'Buffer room 2 (11074)'!$D$11</c:f>
              <c:strCache>
                <c:ptCount val="1"/>
                <c:pt idx="0">
                  <c:v>11074_P2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'Buffer room 2 (11074)'!$B$13:$B$37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'Buffer room 2 (11074)'!$D$13:$D$37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5F3F-47E2-AF1E-701007F3D1EE}"/>
            </c:ext>
          </c:extLst>
        </c:ser>
        <c:ser>
          <c:idx val="4"/>
          <c:order val="5"/>
          <c:tx>
            <c:strRef>
              <c:f>'Buffer room 2 (11074)'!$E$11</c:f>
              <c:strCache>
                <c:ptCount val="1"/>
                <c:pt idx="0">
                  <c:v>11074_P3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'Buffer room 2 (11074)'!$E$13:$E$37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1728"/>
        <c:axId val="-223073904"/>
        <c:extLst xmlns:c16r2="http://schemas.microsoft.com/office/drawing/2015/06/chart"/>
      </c:lineChart>
      <c:catAx>
        <c:axId val="-22307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0773452269515263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23073904"/>
        <c:crossesAt val="0"/>
        <c:auto val="0"/>
        <c:lblAlgn val="ctr"/>
        <c:lblOffset val="100"/>
        <c:noMultiLvlLbl val="0"/>
      </c:catAx>
      <c:valAx>
        <c:axId val="-22307390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684728297851646"/>
              <c:y val="0.79612099186902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2307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515723000564983"/>
          <c:y val="0.14651726226529374"/>
          <c:w val="0.11394380198388009"/>
          <c:h val="0.5357535378007818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5C-4C81-83E7-D6FC1310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9344"/>
        <c:axId val="-223066832"/>
      </c:lineChart>
      <c:catAx>
        <c:axId val="-22307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6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306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93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F-4534-B955-50560EE0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69552"/>
        <c:axId val="-223069008"/>
      </c:lineChart>
      <c:catAx>
        <c:axId val="-223069552"/>
        <c:scaling>
          <c:orientation val="minMax"/>
        </c:scaling>
        <c:delete val="0"/>
        <c:axPos val="b"/>
        <c:majorTickMark val="none"/>
        <c:minorTickMark val="none"/>
        <c:tickLblPos val="none"/>
        <c:crossAx val="-223069008"/>
        <c:crosses val="autoZero"/>
        <c:auto val="1"/>
        <c:lblAlgn val="ctr"/>
        <c:lblOffset val="100"/>
        <c:tickMarkSkip val="1"/>
        <c:noMultiLvlLbl val="0"/>
      </c:catAx>
      <c:valAx>
        <c:axId val="-22306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695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 Preparation room 2 (11069)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088010034344411"/>
          <c:y val="3.5939446963069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16410164638508E-2"/>
          <c:y val="0.1647787383220454"/>
          <c:w val="0.83817569729350172"/>
          <c:h val="0.64944478094084401"/>
        </c:manualLayout>
      </c:layout>
      <c:barChart>
        <c:barDir val="col"/>
        <c:grouping val="clustered"/>
        <c:varyColors val="0"/>
        <c:ser>
          <c:idx val="6"/>
          <c:order val="12"/>
          <c:tx>
            <c:strRef>
              <c:f>'Preparation room 2 (11069)'!$M$11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dPt>
            <c:idx val="1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noFill/>
              </a:ln>
            </c:spPr>
          </c:dPt>
          <c:val>
            <c:numRef>
              <c:f>'Preparation room 2 (11069)'!$M$13:$M$37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F117-4482-BA89-A99F0BF9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23075536"/>
        <c:axId val="-223080976"/>
      </c:barChart>
      <c:lineChart>
        <c:grouping val="standard"/>
        <c:varyColors val="0"/>
        <c:ser>
          <c:idx val="8"/>
          <c:order val="0"/>
          <c:tx>
            <c:strRef>
              <c:f>'Preparation room 2 (11069)'!$L$11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'Preparation room 2 (11069)'!$L$13:$L$37</c:f>
            </c:numRef>
          </c:val>
          <c:smooth val="0"/>
        </c:ser>
        <c:ser>
          <c:idx val="0"/>
          <c:order val="1"/>
          <c:tx>
            <c:strRef>
              <c:f>'Preparation room 2 (11069)'!$P$12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'Preparation room 2 (11069)'!$B$13:$B$37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'Preparation room 2 (11069)'!$P$13:$P$37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17-4482-BA89-A99F0BF94A4A}"/>
            </c:ext>
          </c:extLst>
        </c:ser>
        <c:ser>
          <c:idx val="1"/>
          <c:order val="2"/>
          <c:tx>
            <c:strRef>
              <c:f>'Preparation room 2 (11069)'!$O$12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'Preparation room 2 (11069)'!$B$13:$B$37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'Preparation room 2 (11069)'!$O$13:$O$37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17-4482-BA89-A99F0BF94A4A}"/>
            </c:ext>
          </c:extLst>
        </c:ser>
        <c:ser>
          <c:idx val="7"/>
          <c:order val="3"/>
          <c:tx>
            <c:strRef>
              <c:f>'Preparation room 2 (11069)'!$G$11</c:f>
              <c:strCache>
                <c:ptCount val="1"/>
                <c:pt idx="0">
                  <c:v>11069_P1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'Preparation room 2 (11069)'!$G$13:$G$37</c:f>
            </c:numRef>
          </c:val>
          <c:smooth val="0"/>
        </c:ser>
        <c:ser>
          <c:idx val="9"/>
          <c:order val="4"/>
          <c:tx>
            <c:strRef>
              <c:f>'Preparation room 2 (11069)'!$H$11</c:f>
              <c:strCache>
                <c:ptCount val="1"/>
                <c:pt idx="0">
                  <c:v>11069_P2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'Preparation room 2 (11069)'!$H$13:$H$37</c:f>
            </c:numRef>
          </c:val>
          <c:smooth val="0"/>
        </c:ser>
        <c:ser>
          <c:idx val="2"/>
          <c:order val="5"/>
          <c:tx>
            <c:strRef>
              <c:f>'Preparation room 2 (11069)'!$C$11</c:f>
              <c:strCache>
                <c:ptCount val="1"/>
                <c:pt idx="0">
                  <c:v>11069_P3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'Preparation room 2 (11069)'!$B$13:$B$37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'Preparation room 2 (11069)'!$C$13:$C$37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17-4482-BA89-A99F0BF94A4A}"/>
            </c:ext>
          </c:extLst>
        </c:ser>
        <c:ser>
          <c:idx val="10"/>
          <c:order val="6"/>
          <c:tx>
            <c:strRef>
              <c:f>'Preparation room 2 (11069)'!$I$11</c:f>
              <c:strCache>
                <c:ptCount val="1"/>
                <c:pt idx="0">
                  <c:v>11069_P4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'Preparation room 2 (11069)'!$I$13:$I$37</c:f>
            </c:numRef>
          </c:val>
          <c:smooth val="0"/>
        </c:ser>
        <c:ser>
          <c:idx val="3"/>
          <c:order val="7"/>
          <c:tx>
            <c:strRef>
              <c:f>'Preparation room 2 (11069)'!$D$11</c:f>
              <c:strCache>
                <c:ptCount val="1"/>
                <c:pt idx="0">
                  <c:v>11069_P5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2 (11069)'!$D$13:$D$37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17-4482-BA89-A99F0BF94A4A}"/>
            </c:ext>
          </c:extLst>
        </c:ser>
        <c:ser>
          <c:idx val="4"/>
          <c:order val="8"/>
          <c:tx>
            <c:strRef>
              <c:f>'Preparation room 2 (11069)'!$E$11</c:f>
              <c:strCache>
                <c:ptCount val="1"/>
                <c:pt idx="0">
                  <c:v>11069_P6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2 (11069)'!$E$13:$E$37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17-4482-BA89-A99F0BF94A4A}"/>
            </c:ext>
          </c:extLst>
        </c:ser>
        <c:ser>
          <c:idx val="11"/>
          <c:order val="9"/>
          <c:tx>
            <c:strRef>
              <c:f>'Preparation room 2 (11069)'!$J$11</c:f>
              <c:strCache>
                <c:ptCount val="1"/>
                <c:pt idx="0">
                  <c:v>11069_P7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'Preparation room 2 (11069)'!$J$13:$J$37</c:f>
            </c:numRef>
          </c:val>
          <c:smooth val="0"/>
        </c:ser>
        <c:ser>
          <c:idx val="5"/>
          <c:order val="10"/>
          <c:tx>
            <c:strRef>
              <c:f>'Preparation room 2 (11069)'!$F$11</c:f>
              <c:strCache>
                <c:ptCount val="1"/>
                <c:pt idx="0">
                  <c:v>11069_P8</c:v>
                </c:pt>
              </c:strCache>
            </c:strRef>
          </c:tx>
          <c:spPr>
            <a:ln w="12700"/>
          </c:spPr>
          <c:marker>
            <c:symbol val="star"/>
            <c:size val="5"/>
          </c:marker>
          <c:val>
            <c:numRef>
              <c:f>'Preparation room 2 (11069)'!$F$13:$F$37</c:f>
              <c:numCache>
                <c:formatCode>General</c:formatCode>
                <c:ptCount val="25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17-4482-BA89-A99F0BF94A4A}"/>
            </c:ext>
          </c:extLst>
        </c:ser>
        <c:ser>
          <c:idx val="12"/>
          <c:order val="11"/>
          <c:tx>
            <c:strRef>
              <c:f>'Preparation room 2 (11069)'!$K$11</c:f>
              <c:strCache>
                <c:ptCount val="1"/>
                <c:pt idx="0">
                  <c:v>11069_P9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'Preparation room 2 (11069)'!$K$13:$K$37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5536"/>
        <c:axId val="-223080976"/>
        <c:extLst xmlns:c16r2="http://schemas.microsoft.com/office/drawing/2015/06/chart"/>
      </c:lineChart>
      <c:catAx>
        <c:axId val="-22307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3149606299212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23080976"/>
        <c:crossesAt val="0"/>
        <c:auto val="0"/>
        <c:lblAlgn val="ctr"/>
        <c:lblOffset val="100"/>
        <c:noMultiLvlLbl val="0"/>
      </c:catAx>
      <c:valAx>
        <c:axId val="-22308097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782952130983629"/>
              <c:y val="0.772293008828441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23075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526225483950427"/>
          <c:y val="2.996714571517721E-2"/>
          <c:w val="0.10199242893991002"/>
          <c:h val="0.7602426444946129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8-4473-BCBD-9A5FB773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67920"/>
        <c:axId val="-223073360"/>
      </c:lineChart>
      <c:catAx>
        <c:axId val="-22306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307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679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C7-4C49-981B-AB1841B6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8800"/>
        <c:axId val="-223067376"/>
      </c:lineChart>
      <c:catAx>
        <c:axId val="-223078800"/>
        <c:scaling>
          <c:orientation val="minMax"/>
        </c:scaling>
        <c:delete val="0"/>
        <c:axPos val="b"/>
        <c:majorTickMark val="none"/>
        <c:minorTickMark val="none"/>
        <c:tickLblPos val="none"/>
        <c:crossAx val="-223067376"/>
        <c:crosses val="autoZero"/>
        <c:auto val="1"/>
        <c:lblAlgn val="ctr"/>
        <c:lblOffset val="100"/>
        <c:tickMarkSkip val="1"/>
        <c:noMultiLvlLbl val="0"/>
      </c:catAx>
      <c:valAx>
        <c:axId val="-22306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88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Washing room 1 (11070)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08658856667306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3404807449916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5"/>
          <c:order val="8"/>
          <c:tx>
            <c:strRef>
              <c:f>'Washing room 1 (11070)'!$J$11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noFill/>
            </a:ln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>
                <a:noFill/>
              </a:ln>
            </c:spPr>
          </c:dPt>
          <c:val>
            <c:numRef>
              <c:f>'Washing room 1 (11070)'!$J$13:$J$37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2B4C-470A-A58F-872BE778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23066288"/>
        <c:axId val="-223065744"/>
      </c:barChart>
      <c:lineChart>
        <c:grouping val="standard"/>
        <c:varyColors val="0"/>
        <c:ser>
          <c:idx val="6"/>
          <c:order val="0"/>
          <c:tx>
            <c:strRef>
              <c:f>'Washing room 1 (11070)'!$I$11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'Washing room 1 (11070)'!$I$13:$I$37</c:f>
            </c:numRef>
          </c:val>
          <c:smooth val="0"/>
        </c:ser>
        <c:ser>
          <c:idx val="0"/>
          <c:order val="1"/>
          <c:tx>
            <c:strRef>
              <c:f>'Washing room 1 (11070)'!$M$12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'Washing room 1 (11070)'!$B$13:$B$37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1 (11070)'!$M$13:$M$37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4C-470A-A58F-872BE77838DF}"/>
            </c:ext>
          </c:extLst>
        </c:ser>
        <c:ser>
          <c:idx val="1"/>
          <c:order val="2"/>
          <c:tx>
            <c:strRef>
              <c:f>'Washing room 1 (11070)'!$L$12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'Washing room 1 (11070)'!$B$13:$B$37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1 (11070)'!$L$13:$L$37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4C-470A-A58F-872BE77838DF}"/>
            </c:ext>
          </c:extLst>
        </c:ser>
        <c:ser>
          <c:idx val="2"/>
          <c:order val="3"/>
          <c:tx>
            <c:strRef>
              <c:f>'Washing room 1 (11070)'!$C$11</c:f>
              <c:strCache>
                <c:ptCount val="1"/>
                <c:pt idx="0">
                  <c:v>11070_P1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'Washing room 1 (11070)'!$B$13:$B$37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1 (11070)'!$C$13:$C$37</c:f>
              <c:numCache>
                <c:formatCode>General</c:formatCode>
                <c:ptCount val="25"/>
                <c:pt idx="0">
                  <c:v>14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12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4C-470A-A58F-872BE77838DF}"/>
            </c:ext>
          </c:extLst>
        </c:ser>
        <c:ser>
          <c:idx val="7"/>
          <c:order val="4"/>
          <c:tx>
            <c:strRef>
              <c:f>'Washing room 1 (11070)'!$F$11</c:f>
              <c:strCache>
                <c:ptCount val="1"/>
                <c:pt idx="0">
                  <c:v>11070_P2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'Washing room 1 (11070)'!$F$13:$F$37</c:f>
            </c:numRef>
          </c:val>
          <c:smooth val="0"/>
        </c:ser>
        <c:ser>
          <c:idx val="3"/>
          <c:order val="5"/>
          <c:tx>
            <c:strRef>
              <c:f>'Washing room 1 (11070)'!$D$11</c:f>
              <c:strCache>
                <c:ptCount val="1"/>
                <c:pt idx="0">
                  <c:v>11070_P3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'Washing room 1 (11070)'!$D$13:$D$37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18</c:v>
                </c:pt>
                <c:pt idx="23">
                  <c:v>4</c:v>
                </c:pt>
                <c:pt idx="2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4C-470A-A58F-872BE77838DF}"/>
            </c:ext>
          </c:extLst>
        </c:ser>
        <c:ser>
          <c:idx val="8"/>
          <c:order val="6"/>
          <c:tx>
            <c:strRef>
              <c:f>'Washing room 1 (11070)'!$G$11</c:f>
              <c:strCache>
                <c:ptCount val="1"/>
                <c:pt idx="0">
                  <c:v>11070_P4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'Washing room 1 (11070)'!$G$13:$G$37</c:f>
            </c:numRef>
          </c:val>
          <c:smooth val="0"/>
        </c:ser>
        <c:ser>
          <c:idx val="4"/>
          <c:order val="7"/>
          <c:tx>
            <c:strRef>
              <c:f>'Washing room 1 (11070)'!$E$11</c:f>
              <c:strCache>
                <c:ptCount val="1"/>
                <c:pt idx="0">
                  <c:v>11070_P5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'Washing room 1 (11070)'!$E$13:$E$37</c:f>
              <c:numCache>
                <c:formatCode>General</c:formatCode>
                <c:ptCount val="25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9</c:v>
                </c:pt>
                <c:pt idx="21">
                  <c:v>3</c:v>
                </c:pt>
                <c:pt idx="22">
                  <c:v>15</c:v>
                </c:pt>
                <c:pt idx="23">
                  <c:v>5</c:v>
                </c:pt>
                <c:pt idx="24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4C-470A-A58F-872BE77838DF}"/>
            </c:ext>
          </c:extLst>
        </c:ser>
        <c:ser>
          <c:idx val="9"/>
          <c:order val="9"/>
          <c:tx>
            <c:strRef>
              <c:f>'Washing room 1 (11070)'!$H$11</c:f>
              <c:strCache>
                <c:ptCount val="1"/>
                <c:pt idx="0">
                  <c:v>11070_P6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'Washing room 1 (11070)'!$H$13:$H$37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66288"/>
        <c:axId val="-223065744"/>
        <c:extLst xmlns:c16r2="http://schemas.microsoft.com/office/drawing/2015/06/chart"/>
      </c:lineChart>
      <c:catAx>
        <c:axId val="-22306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571505484891311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23065744"/>
        <c:crossesAt val="0"/>
        <c:auto val="0"/>
        <c:lblAlgn val="ctr"/>
        <c:lblOffset val="100"/>
        <c:noMultiLvlLbl val="0"/>
      </c:catAx>
      <c:valAx>
        <c:axId val="-22306574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986682084319878"/>
              <c:y val="0.790749567675278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23066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818846424684715"/>
          <c:y val="0.10618070734469229"/>
          <c:w val="0.12668331092759746"/>
          <c:h val="0.6359434334922181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1A-4EBE-9084-96FDFB7B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2944"/>
        <c:axId val="-205451312"/>
      </c:lineChart>
      <c:catAx>
        <c:axId val="-20545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45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29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71-411D-B932-DA63739C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2272"/>
        <c:axId val="-223072816"/>
      </c:lineChart>
      <c:catAx>
        <c:axId val="-22307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307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22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6C-4ABD-9EE3-001E4FB9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80432"/>
        <c:axId val="-223079888"/>
      </c:lineChart>
      <c:catAx>
        <c:axId val="-223080432"/>
        <c:scaling>
          <c:orientation val="minMax"/>
        </c:scaling>
        <c:delete val="0"/>
        <c:axPos val="b"/>
        <c:majorTickMark val="none"/>
        <c:minorTickMark val="none"/>
        <c:tickLblPos val="none"/>
        <c:crossAx val="-223079888"/>
        <c:crosses val="autoZero"/>
        <c:auto val="1"/>
        <c:lblAlgn val="ctr"/>
        <c:lblOffset val="100"/>
        <c:tickMarkSkip val="1"/>
        <c:noMultiLvlLbl val="0"/>
      </c:catAx>
      <c:valAx>
        <c:axId val="-22307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804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Vial airlock (11071)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414247880414498"/>
          <c:y val="3.59364915451142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04362630346883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5"/>
          <c:order val="7"/>
          <c:tx>
            <c:strRef>
              <c:f>'Vial airlock (11071)'!$I$11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/>
            </c:spPr>
          </c:dPt>
          <c:val>
            <c:numRef>
              <c:f>'Vial airlock (11071)'!$I$13:$I$37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5-9298-4735-B857-04CB4E9D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23078256"/>
        <c:axId val="-223077712"/>
      </c:barChart>
      <c:lineChart>
        <c:grouping val="standard"/>
        <c:varyColors val="0"/>
        <c:ser>
          <c:idx val="6"/>
          <c:order val="0"/>
          <c:tx>
            <c:strRef>
              <c:f>'Vial airlock (11071)'!$H$11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'Vial airlock (11071)'!$H$13:$H$37</c:f>
            </c:numRef>
          </c:val>
          <c:smooth val="0"/>
        </c:ser>
        <c:ser>
          <c:idx val="0"/>
          <c:order val="1"/>
          <c:tx>
            <c:strRef>
              <c:f>'Vial airlock (11071)'!$L$12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'Vial airlock (11071)'!$B$13:$B$37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'Vial airlock (11071)'!$L$13:$L$37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98-4735-B857-04CB4E9DC89E}"/>
            </c:ext>
          </c:extLst>
        </c:ser>
        <c:ser>
          <c:idx val="1"/>
          <c:order val="2"/>
          <c:tx>
            <c:strRef>
              <c:f>'Vial airlock (11071)'!$K$12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'Vial airlock (11071)'!$B$13:$B$37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'Vial airlock (11071)'!$K$13:$K$37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98-4735-B857-04CB4E9DC89E}"/>
            </c:ext>
          </c:extLst>
        </c:ser>
        <c:ser>
          <c:idx val="4"/>
          <c:order val="3"/>
          <c:tx>
            <c:strRef>
              <c:f>'Vial airlock (11071)'!$E$11</c:f>
              <c:strCache>
                <c:ptCount val="1"/>
                <c:pt idx="0">
                  <c:v>11071_P1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x"/>
            <c:size val="5"/>
          </c:marker>
          <c:val>
            <c:numRef>
              <c:f>'Vial airlock (11071)'!$E$13:$E$37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9298-4735-B857-04CB4E9DC89E}"/>
            </c:ext>
          </c:extLst>
        </c:ser>
        <c:ser>
          <c:idx val="7"/>
          <c:order val="4"/>
          <c:tx>
            <c:strRef>
              <c:f>'Vial airlock (11071)'!$F$11</c:f>
              <c:strCache>
                <c:ptCount val="1"/>
                <c:pt idx="0">
                  <c:v>11071_P2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'Vial airlock (11071)'!$F$13:$F$37</c:f>
            </c:numRef>
          </c:val>
          <c:smooth val="0"/>
        </c:ser>
        <c:ser>
          <c:idx val="2"/>
          <c:order val="5"/>
          <c:tx>
            <c:strRef>
              <c:f>'Vial airlock (11071)'!$C$11</c:f>
              <c:strCache>
                <c:ptCount val="1"/>
                <c:pt idx="0">
                  <c:v>11071_P3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'Vial airlock (11071)'!$B$13:$B$37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'Vial airlock (11071)'!$C$13:$C$37</c:f>
              <c:numCache>
                <c:formatCode>General</c:formatCode>
                <c:ptCount val="2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98-4735-B857-04CB4E9DC89E}"/>
            </c:ext>
          </c:extLst>
        </c:ser>
        <c:ser>
          <c:idx val="3"/>
          <c:order val="6"/>
          <c:tx>
            <c:strRef>
              <c:f>'Vial airlock (11071)'!$D$11</c:f>
              <c:strCache>
                <c:ptCount val="1"/>
                <c:pt idx="0">
                  <c:v>11071_P4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'Vial airlock (11071)'!$D$13:$D$37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98-4735-B857-04CB4E9DC89E}"/>
            </c:ext>
          </c:extLst>
        </c:ser>
        <c:ser>
          <c:idx val="8"/>
          <c:order val="8"/>
          <c:tx>
            <c:strRef>
              <c:f>'Vial airlock (11071)'!$G$11</c:f>
              <c:strCache>
                <c:ptCount val="1"/>
                <c:pt idx="0">
                  <c:v>11071_P5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'Vial airlock (11071)'!$G$13:$G$37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8256"/>
        <c:axId val="-223077712"/>
        <c:extLst xmlns:c16r2="http://schemas.microsoft.com/office/drawing/2015/06/chart"/>
      </c:lineChart>
      <c:catAx>
        <c:axId val="-22307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7245634927688211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23077712"/>
        <c:crossesAt val="0"/>
        <c:auto val="0"/>
        <c:lblAlgn val="ctr"/>
        <c:lblOffset val="100"/>
        <c:noMultiLvlLbl val="0"/>
      </c:catAx>
      <c:valAx>
        <c:axId val="-22307771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8214598407582"/>
              <c:y val="0.804856589647605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2307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659087142241244"/>
          <c:y val="0.12985637451056323"/>
          <c:w val="0.10671216887956725"/>
          <c:h val="0.6103183167677810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C6-4298-9130-227EF1A0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7168"/>
        <c:axId val="-223071184"/>
      </c:lineChart>
      <c:catAx>
        <c:axId val="-22307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307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7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4-4D05-BEBF-E5E57743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0640"/>
        <c:axId val="-223076624"/>
      </c:lineChart>
      <c:catAx>
        <c:axId val="-223070640"/>
        <c:scaling>
          <c:orientation val="minMax"/>
        </c:scaling>
        <c:delete val="0"/>
        <c:axPos val="b"/>
        <c:majorTickMark val="none"/>
        <c:minorTickMark val="none"/>
        <c:tickLblPos val="none"/>
        <c:crossAx val="-223076624"/>
        <c:crosses val="autoZero"/>
        <c:auto val="1"/>
        <c:lblAlgn val="ctr"/>
        <c:lblOffset val="100"/>
        <c:tickMarkSkip val="1"/>
        <c:noMultiLvlLbl val="0"/>
      </c:catAx>
      <c:valAx>
        <c:axId val="-22307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230706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Vial washing &amp; depyrogenation room (11072)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360690258545265"/>
          <c:y val="8.47349081364829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5837620297462818"/>
          <c:w val="0.83008481712663551"/>
          <c:h val="0.660509186351706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'Wash &amp; depyrogen (11072)'!$N$11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val>
            <c:numRef>
              <c:f>'Wash &amp; depyrogen (11072)'!$N$13:$N$37</c:f>
              <c:numCache>
                <c:formatCode>General</c:formatCode>
                <c:ptCount val="25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23074992"/>
        <c:axId val="-223074448"/>
      </c:barChart>
      <c:lineChart>
        <c:grouping val="standard"/>
        <c:varyColors val="0"/>
        <c:ser>
          <c:idx val="3"/>
          <c:order val="0"/>
          <c:tx>
            <c:strRef>
              <c:f>'Wash &amp; depyrogen (11072)'!$M$11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 &amp; depyrogen (11072)'!$M$13:$M$37</c:f>
            </c:numRef>
          </c:val>
          <c:smooth val="0"/>
        </c:ser>
        <c:ser>
          <c:idx val="0"/>
          <c:order val="1"/>
          <c:tx>
            <c:strRef>
              <c:f>'Wash &amp; depyrogen (11072)'!$Q$12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'Wash &amp; depyrogen (11072)'!$B$13:$B$37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 &amp; depyrogen (11072)'!$Q$13:$Q$37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C2-420C-85E6-80AE21E360CA}"/>
            </c:ext>
          </c:extLst>
        </c:ser>
        <c:ser>
          <c:idx val="1"/>
          <c:order val="2"/>
          <c:tx>
            <c:strRef>
              <c:f>'Wash &amp; depyrogen (11072)'!$P$12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'Wash &amp; depyrogen (11072)'!$B$13:$B$37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 &amp; depyrogen (11072)'!$P$13:$P$37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2-420C-85E6-80AE21E360CA}"/>
            </c:ext>
          </c:extLst>
        </c:ser>
        <c:ser>
          <c:idx val="2"/>
          <c:order val="3"/>
          <c:tx>
            <c:strRef>
              <c:f>'Wash &amp; depyrogen (11072)'!$C$11</c:f>
              <c:strCache>
                <c:ptCount val="1"/>
                <c:pt idx="0">
                  <c:v>11072_P1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'Wash &amp; depyrogen (11072)'!$B$13:$B$37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 &amp; depyrogen (11072)'!$C$13:$C$37</c:f>
              <c:numCache>
                <c:formatCode>General</c:formatCode>
                <c:ptCount val="25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C2-420C-85E6-80AE21E360CA}"/>
            </c:ext>
          </c:extLst>
        </c:ser>
        <c:ser>
          <c:idx val="4"/>
          <c:order val="4"/>
          <c:tx>
            <c:strRef>
              <c:f>'Wash &amp; depyrogen (11072)'!$D$11</c:f>
              <c:strCache>
                <c:ptCount val="1"/>
                <c:pt idx="0">
                  <c:v>11072_P2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 &amp; depyrogen (11072)'!$D$13:$D$37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C2-420C-85E6-80AE21E360CA}"/>
            </c:ext>
          </c:extLst>
        </c:ser>
        <c:ser>
          <c:idx val="5"/>
          <c:order val="5"/>
          <c:tx>
            <c:strRef>
              <c:f>'Wash &amp; depyrogen (11072)'!$G$11</c:f>
              <c:strCache>
                <c:ptCount val="1"/>
                <c:pt idx="0">
                  <c:v>11072_P3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'Wash &amp; depyrogen (11072)'!$G$13:$G$14</c:f>
            </c:numRef>
          </c:val>
          <c:smooth val="0"/>
        </c:ser>
        <c:ser>
          <c:idx val="7"/>
          <c:order val="6"/>
          <c:tx>
            <c:strRef>
              <c:f>'Wash &amp; depyrogen (11072)'!$H$11</c:f>
              <c:strCache>
                <c:ptCount val="1"/>
                <c:pt idx="0">
                  <c:v>11072_P4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 &amp; depyrogen (11072)'!$H$13:$H$37</c:f>
            </c:numRef>
          </c:val>
          <c:smooth val="0"/>
        </c:ser>
        <c:ser>
          <c:idx val="9"/>
          <c:order val="7"/>
          <c:tx>
            <c:strRef>
              <c:f>'Wash &amp; depyrogen (11072)'!$I$11</c:f>
              <c:strCache>
                <c:ptCount val="1"/>
                <c:pt idx="0">
                  <c:v>11072_P5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'Wash &amp; depyrogen (11072)'!$I$13:$I$37</c:f>
            </c:numRef>
          </c:val>
          <c:smooth val="0"/>
        </c:ser>
        <c:ser>
          <c:idx val="10"/>
          <c:order val="8"/>
          <c:tx>
            <c:strRef>
              <c:f>'Wash &amp; depyrogen (11072)'!$J$11</c:f>
              <c:strCache>
                <c:ptCount val="1"/>
                <c:pt idx="0">
                  <c:v>11072_P6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'Wash &amp; depyrogen (11072)'!$J$13:$J$37</c:f>
            </c:numRef>
          </c:val>
          <c:smooth val="0"/>
        </c:ser>
        <c:ser>
          <c:idx val="11"/>
          <c:order val="9"/>
          <c:tx>
            <c:strRef>
              <c:f>'Wash &amp; depyrogen (11072)'!$K$11</c:f>
              <c:strCache>
                <c:ptCount val="1"/>
                <c:pt idx="0">
                  <c:v>11072_P7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'Wash &amp; depyrogen (11072)'!$K$13:$K$37</c:f>
            </c:numRef>
          </c:val>
          <c:smooth val="0"/>
        </c:ser>
        <c:ser>
          <c:idx val="6"/>
          <c:order val="10"/>
          <c:tx>
            <c:strRef>
              <c:f>'Wash &amp; depyrogen (11072)'!$E$11</c:f>
              <c:strCache>
                <c:ptCount val="1"/>
                <c:pt idx="0">
                  <c:v>11072_P8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'Wash &amp; depyrogen (11072)'!$E$13:$E$37</c:f>
              <c:numCache>
                <c:formatCode>General</c:formatCode>
                <c:ptCount val="2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C2-420C-85E6-80AE21E360CA}"/>
            </c:ext>
          </c:extLst>
        </c:ser>
        <c:ser>
          <c:idx val="8"/>
          <c:order val="11"/>
          <c:tx>
            <c:strRef>
              <c:f>'Wash &amp; depyrogen (11072)'!$F$11</c:f>
              <c:strCache>
                <c:ptCount val="1"/>
                <c:pt idx="0">
                  <c:v>11072_P9</c:v>
                </c:pt>
              </c:strCache>
            </c:strRef>
          </c:tx>
          <c:spPr>
            <a:ln w="12700"/>
          </c:spPr>
          <c:marker>
            <c:symbol val="x"/>
            <c:size val="3"/>
            <c:spPr>
              <a:noFill/>
            </c:spPr>
          </c:marker>
          <c:val>
            <c:numRef>
              <c:f>'Wash &amp; depyrogen (11072)'!$F$13:$F$37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7C2-420C-85E6-80AE21E360CA}"/>
            </c:ext>
          </c:extLst>
        </c:ser>
        <c:ser>
          <c:idx val="12"/>
          <c:order val="12"/>
          <c:tx>
            <c:strRef>
              <c:f>'Wash &amp; depyrogen (11072)'!$L$11</c:f>
              <c:strCache>
                <c:ptCount val="1"/>
                <c:pt idx="0">
                  <c:v>11072_P10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'Wash &amp; depyrogen (11072)'!$L$13:$L$37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3074992"/>
        <c:axId val="-223074448"/>
        <c:extLst xmlns:c16r2="http://schemas.microsoft.com/office/drawing/2015/06/chart"/>
      </c:lineChart>
      <c:catAx>
        <c:axId val="-22307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792195975503062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23074448"/>
        <c:crossesAt val="0"/>
        <c:auto val="0"/>
        <c:lblAlgn val="ctr"/>
        <c:lblOffset val="100"/>
        <c:noMultiLvlLbl val="0"/>
      </c:catAx>
      <c:valAx>
        <c:axId val="-22307444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709264790177078"/>
              <c:y val="0.803163954505686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2307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142423900430312"/>
          <c:y val="3.9322134733158355E-2"/>
          <c:w val="0.10427789690566518"/>
          <c:h val="0.7606778652668417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F0D-9837-A0759D42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7840"/>
        <c:axId val="-199677296"/>
      </c:lineChart>
      <c:catAx>
        <c:axId val="-1996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7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78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BB-412F-AEAE-98BAD8CA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4032"/>
        <c:axId val="-199670224"/>
      </c:lineChart>
      <c:catAx>
        <c:axId val="-199674032"/>
        <c:scaling>
          <c:orientation val="minMax"/>
        </c:scaling>
        <c:delete val="0"/>
        <c:axPos val="b"/>
        <c:majorTickMark val="none"/>
        <c:minorTickMark val="none"/>
        <c:tickLblPos val="none"/>
        <c:crossAx val="-199670224"/>
        <c:crosses val="autoZero"/>
        <c:auto val="1"/>
        <c:lblAlgn val="ctr"/>
        <c:lblOffset val="100"/>
        <c:tickMarkSkip val="1"/>
        <c:noMultiLvlLbl val="0"/>
      </c:catAx>
      <c:valAx>
        <c:axId val="-19967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40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Washing room 2 (11089)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233370828646418"/>
          <c:y val="3.593620564871251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53053193600442E-2"/>
          <c:y val="0.1647787383220454"/>
          <c:w val="0.83049085530975297"/>
          <c:h val="0.65876879026485324"/>
        </c:manualLayout>
      </c:layout>
      <c:barChart>
        <c:barDir val="col"/>
        <c:grouping val="clustered"/>
        <c:varyColors val="0"/>
        <c:ser>
          <c:idx val="4"/>
          <c:order val="5"/>
          <c:tx>
            <c:strRef>
              <c:f>'Washing room 2 (11089)'!$I$11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/>
            </c:spPr>
          </c:dPt>
          <c:cat>
            <c:numRef>
              <c:f>'Washing room 2 (11089)'!$B$13:$B$37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2 (11089)'!$I$13:$I$37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EF91-41D4-B210-CD8F32E0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676752"/>
        <c:axId val="-199676208"/>
      </c:barChart>
      <c:lineChart>
        <c:grouping val="standard"/>
        <c:varyColors val="0"/>
        <c:ser>
          <c:idx val="5"/>
          <c:order val="0"/>
          <c:tx>
            <c:strRef>
              <c:f>'Washing room 2 (11089)'!$H$11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'Washing room 2 (11089)'!$H$13:$H$37</c:f>
            </c:numRef>
          </c:val>
          <c:smooth val="0"/>
        </c:ser>
        <c:ser>
          <c:idx val="0"/>
          <c:order val="1"/>
          <c:tx>
            <c:strRef>
              <c:f>'Washing room 2 (11089)'!$L$12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'Washing room 2 (11089)'!$B$13:$B$37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2 (11089)'!$L$13:$L$37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91-41D4-B210-CD8F32E0AB71}"/>
            </c:ext>
          </c:extLst>
        </c:ser>
        <c:ser>
          <c:idx val="1"/>
          <c:order val="2"/>
          <c:tx>
            <c:strRef>
              <c:f>'Washing room 2 (11089)'!$K$12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'Washing room 2 (11089)'!$B$13:$B$37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2 (11089)'!$K$13:$K$37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91-41D4-B210-CD8F32E0AB71}"/>
            </c:ext>
          </c:extLst>
        </c:ser>
        <c:ser>
          <c:idx val="3"/>
          <c:order val="3"/>
          <c:tx>
            <c:strRef>
              <c:f>'Washing room 2 (11089)'!$D$11</c:f>
              <c:strCache>
                <c:ptCount val="1"/>
                <c:pt idx="0">
                  <c:v>11089_P1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'Washing room 2 (11089)'!$B$13:$B$37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2 (11089)'!$D$13:$D$37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EF91-41D4-B210-CD8F32E0AB71}"/>
            </c:ext>
          </c:extLst>
        </c:ser>
        <c:ser>
          <c:idx val="2"/>
          <c:order val="4"/>
          <c:tx>
            <c:strRef>
              <c:f>'Washing room 2 (11089)'!$C$11</c:f>
              <c:strCache>
                <c:ptCount val="1"/>
                <c:pt idx="0">
                  <c:v>11089_P2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'Washing room 2 (11089)'!$B$13:$B$37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'Washing room 2 (11089)'!$C$13:$C$37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91-41D4-B210-CD8F32E0AB71}"/>
            </c:ext>
          </c:extLst>
        </c:ser>
        <c:ser>
          <c:idx val="6"/>
          <c:order val="6"/>
          <c:tx>
            <c:strRef>
              <c:f>'Washing room 2 (11089)'!$E$11</c:f>
              <c:strCache>
                <c:ptCount val="1"/>
                <c:pt idx="0">
                  <c:v>11089_P3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'Washing room 2 (11089)'!$E$13:$E$37</c:f>
            </c:numRef>
          </c:val>
          <c:smooth val="0"/>
        </c:ser>
        <c:ser>
          <c:idx val="7"/>
          <c:order val="7"/>
          <c:tx>
            <c:strRef>
              <c:f>'Washing room 2 (11089)'!$F$11</c:f>
              <c:strCache>
                <c:ptCount val="1"/>
                <c:pt idx="0">
                  <c:v>11089_P4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'Washing room 2 (11089)'!$F$13:$F$37</c:f>
            </c:numRef>
          </c:val>
          <c:smooth val="0"/>
        </c:ser>
        <c:ser>
          <c:idx val="8"/>
          <c:order val="8"/>
          <c:tx>
            <c:strRef>
              <c:f>'Washing room 2 (11089)'!$G$11</c:f>
              <c:strCache>
                <c:ptCount val="1"/>
                <c:pt idx="0">
                  <c:v>11089_P5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'Washing room 2 (11089)'!$G$13:$G$37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6752"/>
        <c:axId val="-199676208"/>
        <c:extLst xmlns:c16r2="http://schemas.microsoft.com/office/drawing/2015/06/chart"/>
      </c:lineChart>
      <c:catAx>
        <c:axId val="-1996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1000333232240412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9676208"/>
        <c:crossesAt val="0"/>
        <c:auto val="0"/>
        <c:lblAlgn val="ctr"/>
        <c:lblOffset val="100"/>
        <c:noMultiLvlLbl val="0"/>
      </c:catAx>
      <c:valAx>
        <c:axId val="-19967620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94162036953257"/>
              <c:y val="0.797514845528029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9676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418003242484855"/>
          <c:y val="7.7005258063672283E-2"/>
          <c:w val="0.11187903381189969"/>
          <c:h val="0.627288216879866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D-4403-A78E-4F21C258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0560"/>
        <c:axId val="-199680016"/>
      </c:lineChart>
      <c:catAx>
        <c:axId val="-19968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8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05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01-4F11-BBF5-6399B2D9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6208"/>
        <c:axId val="-205453488"/>
      </c:lineChart>
      <c:catAx>
        <c:axId val="-205456208"/>
        <c:scaling>
          <c:orientation val="minMax"/>
        </c:scaling>
        <c:delete val="0"/>
        <c:axPos val="b"/>
        <c:majorTickMark val="none"/>
        <c:minorTickMark val="none"/>
        <c:tickLblPos val="none"/>
        <c:crossAx val="-205453488"/>
        <c:crosses val="autoZero"/>
        <c:auto val="1"/>
        <c:lblAlgn val="ctr"/>
        <c:lblOffset val="100"/>
        <c:tickMarkSkip val="1"/>
        <c:noMultiLvlLbl val="0"/>
      </c:catAx>
      <c:valAx>
        <c:axId val="-20545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62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94-4F5D-B310-CC656BFE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5664"/>
        <c:axId val="-199675120"/>
      </c:lineChart>
      <c:catAx>
        <c:axId val="-199675664"/>
        <c:scaling>
          <c:orientation val="minMax"/>
        </c:scaling>
        <c:delete val="0"/>
        <c:axPos val="b"/>
        <c:majorTickMark val="none"/>
        <c:minorTickMark val="none"/>
        <c:tickLblPos val="none"/>
        <c:crossAx val="-199675120"/>
        <c:crosses val="autoZero"/>
        <c:auto val="1"/>
        <c:lblAlgn val="ctr"/>
        <c:lblOffset val="100"/>
        <c:tickMarkSkip val="1"/>
        <c:noMultiLvlLbl val="0"/>
      </c:catAx>
      <c:valAx>
        <c:axId val="-19967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56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Cleaning tool room 1 (11088)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19848984050827"/>
          <c:y val="3.55509545931875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45755868573871E-2"/>
          <c:y val="0.165126674734315"/>
          <c:w val="0.8050940406642717"/>
          <c:h val="0.64456983743922081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'Cleaning tool room 1 (11088)'!$G$11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dPt>
          <c:val>
            <c:numRef>
              <c:f>'Cleaning tool room 1 (11088)'!$G$13:$G$37</c:f>
              <c:numCache>
                <c:formatCode>General</c:formatCode>
                <c:ptCount val="25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679472"/>
        <c:axId val="-199674576"/>
      </c:barChart>
      <c:lineChart>
        <c:grouping val="standard"/>
        <c:varyColors val="0"/>
        <c:ser>
          <c:idx val="5"/>
          <c:order val="0"/>
          <c:tx>
            <c:strRef>
              <c:f>'Cleaning tool room 1 (11088)'!$F$11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'Cleaning tool room 1 (11088)'!$F$13:$F$37</c:f>
            </c:numRef>
          </c:val>
          <c:smooth val="0"/>
        </c:ser>
        <c:ser>
          <c:idx val="0"/>
          <c:order val="1"/>
          <c:tx>
            <c:strRef>
              <c:f>'Cleaning tool room 1 (11088)'!$J$12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'Cleaning tool room 1 (11088)'!$B$13:$B$37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'Cleaning tool room 1 (11088)'!$J$13:$J$37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70-48A1-83E0-C253B6B6FE22}"/>
            </c:ext>
          </c:extLst>
        </c:ser>
        <c:ser>
          <c:idx val="1"/>
          <c:order val="2"/>
          <c:tx>
            <c:strRef>
              <c:f>'Cleaning tool room 1 (11088)'!$I$12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'Cleaning tool room 1 (11088)'!$B$13:$B$37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'Cleaning tool room 1 (11088)'!$I$13:$I$37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70-48A1-83E0-C253B6B6FE22}"/>
            </c:ext>
          </c:extLst>
        </c:ser>
        <c:ser>
          <c:idx val="3"/>
          <c:order val="3"/>
          <c:tx>
            <c:strRef>
              <c:f>'Cleaning tool room 1 (11088)'!$D$11</c:f>
              <c:strCache>
                <c:ptCount val="1"/>
                <c:pt idx="0">
                  <c:v>11088_P1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'Cleaning tool room 1 (11088)'!$B$13:$B$37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'Cleaning tool room 1 (11088)'!$D$13:$D$37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2C70-48A1-83E0-C253B6B6FE22}"/>
            </c:ext>
          </c:extLst>
        </c:ser>
        <c:ser>
          <c:idx val="2"/>
          <c:order val="4"/>
          <c:tx>
            <c:strRef>
              <c:f>'Cleaning tool room 1 (11088)'!$C$11</c:f>
              <c:strCache>
                <c:ptCount val="1"/>
                <c:pt idx="0">
                  <c:v>11088_P3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'Cleaning tool room 1 (11088)'!$B$13:$B$37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'Cleaning tool room 1 (11088)'!$C$13:$C$37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70-48A1-83E0-C253B6B6FE22}"/>
            </c:ext>
          </c:extLst>
        </c:ser>
        <c:ser>
          <c:idx val="4"/>
          <c:order val="5"/>
          <c:tx>
            <c:strRef>
              <c:f>'Cleaning tool room 1 (11088)'!$E$11</c:f>
              <c:strCache>
                <c:ptCount val="1"/>
                <c:pt idx="0">
                  <c:v>11088_P2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'Cleaning tool room 1 (11088)'!$E$13:$E$37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9472"/>
        <c:axId val="-199674576"/>
        <c:extLst xmlns:c16r2="http://schemas.microsoft.com/office/drawing/2015/06/chart"/>
      </c:lineChart>
      <c:catAx>
        <c:axId val="-1996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54426681736194E-3"/>
              <c:y val="6.570624053362959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9674576"/>
        <c:crossesAt val="0"/>
        <c:auto val="0"/>
        <c:lblAlgn val="ctr"/>
        <c:lblOffset val="100"/>
        <c:noMultiLvlLbl val="0"/>
      </c:catAx>
      <c:valAx>
        <c:axId val="-19967457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35997396646302"/>
              <c:y val="0.7916584126253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967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738922034599852"/>
          <c:y val="0.21917017951563511"/>
          <c:w val="0.14227316998417799"/>
          <c:h val="0.4591165224725043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84-4714-B5C5-811C8EB5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8928"/>
        <c:axId val="-199672400"/>
      </c:lineChart>
      <c:catAx>
        <c:axId val="-19967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7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8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94-40FC-BE61-D83C9A2E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3488"/>
        <c:axId val="-199682192"/>
      </c:lineChart>
      <c:catAx>
        <c:axId val="-199673488"/>
        <c:scaling>
          <c:orientation val="minMax"/>
        </c:scaling>
        <c:delete val="0"/>
        <c:axPos val="b"/>
        <c:majorTickMark val="none"/>
        <c:minorTickMark val="none"/>
        <c:tickLblPos val="none"/>
        <c:crossAx val="-199682192"/>
        <c:crosses val="autoZero"/>
        <c:auto val="1"/>
        <c:lblAlgn val="ctr"/>
        <c:lblOffset val="100"/>
        <c:tickMarkSkip val="1"/>
        <c:noMultiLvlLbl val="0"/>
      </c:catAx>
      <c:valAx>
        <c:axId val="-19968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34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Staging room 1 (11083)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372692588684147"/>
          <c:y val="3.90863304249130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031922291764812E-2"/>
          <c:y val="0.15901432928991985"/>
          <c:w val="0.8050940406642717"/>
          <c:h val="0.66453323402142295"/>
        </c:manualLayout>
      </c:layout>
      <c:barChart>
        <c:barDir val="col"/>
        <c:grouping val="clustered"/>
        <c:varyColors val="0"/>
        <c:ser>
          <c:idx val="6"/>
          <c:order val="8"/>
          <c:tx>
            <c:strRef>
              <c:f>'Staging room 1 (11083)'!$J$11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/>
          </c:spPr>
          <c:invertIfNegative val="0"/>
          <c:dPt>
            <c:idx val="1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12700"/>
            </c:spPr>
          </c:dPt>
          <c:val>
            <c:numRef>
              <c:f>'Staging room 1 (11083)'!$J$13:$J$37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6-2839-4595-956C-2D2B059E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683824"/>
        <c:axId val="-199672944"/>
      </c:barChart>
      <c:lineChart>
        <c:grouping val="standard"/>
        <c:varyColors val="0"/>
        <c:ser>
          <c:idx val="3"/>
          <c:order val="0"/>
          <c:tx>
            <c:strRef>
              <c:f>'Staging room 1 (11083)'!$I$11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'Staging room 1 (11083)'!$I$13:$I$37</c:f>
            </c:numRef>
          </c:val>
          <c:smooth val="0"/>
        </c:ser>
        <c:ser>
          <c:idx val="0"/>
          <c:order val="1"/>
          <c:tx>
            <c:strRef>
              <c:f>'Staging room 1 (11083)'!$M$12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'Staging room 1 (11083)'!$B$13:$B$37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'Staging room 1 (11083)'!$M$13:$M$37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9-4595-956C-2D2B059EC745}"/>
            </c:ext>
          </c:extLst>
        </c:ser>
        <c:ser>
          <c:idx val="1"/>
          <c:order val="2"/>
          <c:tx>
            <c:strRef>
              <c:f>'Staging room 1 (11083)'!$L$12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'Staging room 1 (11083)'!$B$13:$B$37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'Staging room 1 (11083)'!$L$13:$L$37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9-4595-956C-2D2B059EC745}"/>
            </c:ext>
          </c:extLst>
        </c:ser>
        <c:ser>
          <c:idx val="5"/>
          <c:order val="3"/>
          <c:tx>
            <c:strRef>
              <c:f>'Staging room 1 (11083)'!$E$11</c:f>
              <c:strCache>
                <c:ptCount val="1"/>
                <c:pt idx="0">
                  <c:v>11083_P1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'Staging room 1 (11083)'!$E$13:$E$37</c:f>
            </c:numRef>
          </c:val>
          <c:smooth val="0"/>
        </c:ser>
        <c:ser>
          <c:idx val="7"/>
          <c:order val="4"/>
          <c:tx>
            <c:strRef>
              <c:f>'Staging room 1 (11083)'!$F$11</c:f>
              <c:strCache>
                <c:ptCount val="1"/>
                <c:pt idx="0">
                  <c:v>11083_P2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'Staging room 1 (11083)'!$F$13:$F$37</c:f>
            </c:numRef>
          </c:val>
          <c:smooth val="0"/>
        </c:ser>
        <c:ser>
          <c:idx val="2"/>
          <c:order val="5"/>
          <c:tx>
            <c:strRef>
              <c:f>'Staging room 1 (11083)'!$C$11</c:f>
              <c:strCache>
                <c:ptCount val="1"/>
                <c:pt idx="0">
                  <c:v>11083_P3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'Staging room 1 (11083)'!$B$13:$B$37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'Staging room 1 (11083)'!$C$13:$C$37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39-4595-956C-2D2B059EC745}"/>
            </c:ext>
          </c:extLst>
        </c:ser>
        <c:ser>
          <c:idx val="8"/>
          <c:order val="6"/>
          <c:tx>
            <c:strRef>
              <c:f>'Staging room 1 (11083)'!$G$11</c:f>
              <c:strCache>
                <c:ptCount val="1"/>
                <c:pt idx="0">
                  <c:v>11083_P4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'Staging room 1 (11083)'!$G$13:$G$37</c:f>
            </c:numRef>
          </c:val>
          <c:smooth val="0"/>
        </c:ser>
        <c:ser>
          <c:idx val="4"/>
          <c:order val="7"/>
          <c:tx>
            <c:strRef>
              <c:f>'Staging room 1 (11083)'!$D$11</c:f>
              <c:strCache>
                <c:ptCount val="1"/>
                <c:pt idx="0">
                  <c:v>11083_P5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'Staging room 1 (11083)'!$D$13:$D$37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39-4595-956C-2D2B059EC745}"/>
            </c:ext>
          </c:extLst>
        </c:ser>
        <c:ser>
          <c:idx val="9"/>
          <c:order val="9"/>
          <c:tx>
            <c:strRef>
              <c:f>'Staging room 1 (11083)'!$H$11</c:f>
              <c:strCache>
                <c:ptCount val="1"/>
                <c:pt idx="0">
                  <c:v>11083_P6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'Staging room 1 (11083)'!$H$13:$H$37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3824"/>
        <c:axId val="-199672944"/>
        <c:extLst xmlns:c16r2="http://schemas.microsoft.com/office/drawing/2015/06/chart"/>
      </c:lineChart>
      <c:catAx>
        <c:axId val="-19968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6950669627835E-3"/>
              <c:y val="7.721642902745265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9672944"/>
        <c:crossesAt val="0"/>
        <c:auto val="0"/>
        <c:lblAlgn val="ctr"/>
        <c:lblOffset val="100"/>
        <c:noMultiLvlLbl val="0"/>
      </c:catAx>
      <c:valAx>
        <c:axId val="-19967294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791654921416449"/>
              <c:y val="0.79655103922820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968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12729971999337"/>
          <c:y val="7.0098247854153375E-2"/>
          <c:w val="0.11019988849842456"/>
          <c:h val="0.691242817620770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07-42B5-B425-B6B7ADF9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3280"/>
        <c:axId val="-199671856"/>
      </c:lineChart>
      <c:catAx>
        <c:axId val="-19968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7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7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32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5-4CD3-9CFF-CA3B1B15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1648"/>
        <c:axId val="-199671312"/>
      </c:lineChart>
      <c:catAx>
        <c:axId val="-199681648"/>
        <c:scaling>
          <c:orientation val="minMax"/>
        </c:scaling>
        <c:delete val="0"/>
        <c:axPos val="b"/>
        <c:majorTickMark val="none"/>
        <c:minorTickMark val="none"/>
        <c:tickLblPos val="none"/>
        <c:crossAx val="-199671312"/>
        <c:crosses val="autoZero"/>
        <c:auto val="1"/>
        <c:lblAlgn val="ctr"/>
        <c:lblOffset val="100"/>
        <c:tickMarkSkip val="1"/>
        <c:noMultiLvlLbl val="0"/>
      </c:catAx>
      <c:valAx>
        <c:axId val="-19967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164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Visual inspection &amp; labelling room (11084)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998950131233596"/>
          <c:y val="4.08788305435330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011673366004076"/>
          <c:w val="0.84460020275243375"/>
          <c:h val="0.66343079492685797"/>
        </c:manualLayout>
      </c:layout>
      <c:barChart>
        <c:barDir val="col"/>
        <c:grouping val="clustered"/>
        <c:varyColors val="0"/>
        <c:ser>
          <c:idx val="19"/>
          <c:order val="19"/>
          <c:tx>
            <c:strRef>
              <c:f>'Inspection &amp; labelling (11084)'!$T$11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'Inspection &amp; labelling (11084)'!$T$13:$T$37</c:f>
              <c:numCache>
                <c:formatCode>General</c:formatCode>
                <c:ptCount val="25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670768"/>
        <c:axId val="-199685456"/>
      </c:barChart>
      <c:lineChart>
        <c:grouping val="standard"/>
        <c:varyColors val="0"/>
        <c:ser>
          <c:idx val="5"/>
          <c:order val="0"/>
          <c:tx>
            <c:strRef>
              <c:f>'Inspection &amp; labelling (11084)'!$S$11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'Inspection &amp; labelling (11084)'!$S$13:$S$37</c:f>
            </c:numRef>
          </c:val>
          <c:smooth val="0"/>
        </c:ser>
        <c:ser>
          <c:idx val="0"/>
          <c:order val="1"/>
          <c:tx>
            <c:strRef>
              <c:f>'Inspection &amp; labelling (11084)'!$X$12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'Inspection &amp; labelling (11084)'!$B$13:$B$37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'Inspection &amp; labelling (11084)'!$X$13:$X$37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2-47D4-91E5-A2B8AC0C332B}"/>
            </c:ext>
          </c:extLst>
        </c:ser>
        <c:ser>
          <c:idx val="1"/>
          <c:order val="2"/>
          <c:tx>
            <c:strRef>
              <c:f>'Inspection &amp; labelling (11084)'!$W$12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'Inspection &amp; labelling (11084)'!$B$13:$B$37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'Inspection &amp; labelling (11084)'!$W$13:$W$37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2-47D4-91E5-A2B8AC0C332B}"/>
            </c:ext>
          </c:extLst>
        </c:ser>
        <c:ser>
          <c:idx val="7"/>
          <c:order val="3"/>
          <c:tx>
            <c:strRef>
              <c:f>'Inspection &amp; labelling (11084)'!$G$11</c:f>
              <c:strCache>
                <c:ptCount val="1"/>
                <c:pt idx="0">
                  <c:v>11084_P1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'Inspection &amp; labelling (11084)'!$G$13:$G$37</c:f>
            </c:numRef>
          </c:val>
          <c:smooth val="0"/>
        </c:ser>
        <c:ser>
          <c:idx val="8"/>
          <c:order val="4"/>
          <c:tx>
            <c:strRef>
              <c:f>'Inspection &amp; labelling (11084)'!$H$11</c:f>
              <c:strCache>
                <c:ptCount val="1"/>
                <c:pt idx="0">
                  <c:v>11084_P2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'Inspection &amp; labelling (11084)'!$H$13:$H$37</c:f>
            </c:numRef>
          </c:val>
          <c:smooth val="0"/>
        </c:ser>
        <c:ser>
          <c:idx val="2"/>
          <c:order val="5"/>
          <c:tx>
            <c:strRef>
              <c:f>'Inspection &amp; labelling (11084)'!$C$11</c:f>
              <c:strCache>
                <c:ptCount val="1"/>
                <c:pt idx="0">
                  <c:v>11084_P3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'Inspection &amp; labelling (11084)'!$B$13:$B$37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'Inspection &amp; labelling (11084)'!$C$13:$C$37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12-47D4-91E5-A2B8AC0C332B}"/>
            </c:ext>
          </c:extLst>
        </c:ser>
        <c:ser>
          <c:idx val="9"/>
          <c:order val="6"/>
          <c:tx>
            <c:strRef>
              <c:f>'Inspection &amp; labelling (11084)'!$I$11</c:f>
              <c:strCache>
                <c:ptCount val="1"/>
                <c:pt idx="0">
                  <c:v>11084_P4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'Inspection &amp; labelling (11084)'!$I$13:$I$37</c:f>
            </c:numRef>
          </c:val>
          <c:smooth val="0"/>
        </c:ser>
        <c:ser>
          <c:idx val="10"/>
          <c:order val="7"/>
          <c:tx>
            <c:strRef>
              <c:f>'Inspection &amp; labelling (11084)'!$J$11</c:f>
              <c:strCache>
                <c:ptCount val="1"/>
                <c:pt idx="0">
                  <c:v>11084_P5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'Inspection &amp; labelling (11084)'!$J$13:$J$37</c:f>
            </c:numRef>
          </c:val>
          <c:smooth val="0"/>
        </c:ser>
        <c:ser>
          <c:idx val="4"/>
          <c:order val="8"/>
          <c:tx>
            <c:strRef>
              <c:f>'Inspection &amp; labelling (11084)'!$D$11</c:f>
              <c:strCache>
                <c:ptCount val="1"/>
                <c:pt idx="0">
                  <c:v>11084_P6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numRef>
              <c:f>'Inspection &amp; labelling (11084)'!$B$13:$B$37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'Inspection &amp; labelling (11084)'!$D$13:$D$37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1</c:v>
                </c:pt>
                <c:pt idx="21">
                  <c:v>8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12-47D4-91E5-A2B8AC0C332B}"/>
            </c:ext>
          </c:extLst>
        </c:ser>
        <c:ser>
          <c:idx val="11"/>
          <c:order val="9"/>
          <c:tx>
            <c:strRef>
              <c:f>'Inspection &amp; labelling (11084)'!$K$11</c:f>
              <c:strCache>
                <c:ptCount val="1"/>
                <c:pt idx="0">
                  <c:v>11084_P7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'Inspection &amp; labelling (11084)'!$K$13:$K$37</c:f>
            </c:numRef>
          </c:val>
          <c:smooth val="0"/>
        </c:ser>
        <c:ser>
          <c:idx val="12"/>
          <c:order val="10"/>
          <c:tx>
            <c:strRef>
              <c:f>'Inspection &amp; labelling (11084)'!$L$11</c:f>
              <c:strCache>
                <c:ptCount val="1"/>
                <c:pt idx="0">
                  <c:v>11084_P8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'Inspection &amp; labelling (11084)'!$L$13:$L$37</c:f>
            </c:numRef>
          </c:val>
          <c:smooth val="0"/>
        </c:ser>
        <c:ser>
          <c:idx val="6"/>
          <c:order val="11"/>
          <c:tx>
            <c:strRef>
              <c:f>'Inspection &amp; labelling (11084)'!$E$11</c:f>
              <c:strCache>
                <c:ptCount val="1"/>
                <c:pt idx="0">
                  <c:v>11084_P9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numRef>
              <c:f>'Inspection &amp; labelling (11084)'!$B$13:$B$37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'Inspection &amp; labelling (11084)'!$E$13:$E$37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18</c:v>
                </c:pt>
                <c:pt idx="22">
                  <c:v>2</c:v>
                </c:pt>
                <c:pt idx="23">
                  <c:v>8</c:v>
                </c:pt>
                <c:pt idx="24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12-47D4-91E5-A2B8AC0C332B}"/>
            </c:ext>
          </c:extLst>
        </c:ser>
        <c:ser>
          <c:idx val="13"/>
          <c:order val="12"/>
          <c:tx>
            <c:strRef>
              <c:f>'Inspection &amp; labelling (11084)'!$M$11</c:f>
              <c:strCache>
                <c:ptCount val="1"/>
                <c:pt idx="0">
                  <c:v>11084_P10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'Inspection &amp; labelling (11084)'!$M$13:$M$37</c:f>
            </c:numRef>
          </c:val>
          <c:smooth val="0"/>
        </c:ser>
        <c:ser>
          <c:idx val="14"/>
          <c:order val="13"/>
          <c:tx>
            <c:strRef>
              <c:f>'Inspection &amp; labelling (11084)'!$N$11</c:f>
              <c:strCache>
                <c:ptCount val="1"/>
                <c:pt idx="0">
                  <c:v>11084_P11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'Inspection &amp; labelling (11084)'!$N$13:$N$37</c:f>
            </c:numRef>
          </c:val>
          <c:smooth val="0"/>
        </c:ser>
        <c:ser>
          <c:idx val="15"/>
          <c:order val="14"/>
          <c:tx>
            <c:strRef>
              <c:f>'Inspection &amp; labelling (11084)'!$O$11</c:f>
              <c:strCache>
                <c:ptCount val="1"/>
                <c:pt idx="0">
                  <c:v>11084_P12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'Inspection &amp; labelling (11084)'!$O$13:$O$13</c:f>
            </c:numRef>
          </c:val>
          <c:smooth val="0"/>
        </c:ser>
        <c:ser>
          <c:idx val="3"/>
          <c:order val="15"/>
          <c:tx>
            <c:strRef>
              <c:f>'Inspection &amp; labelling (11084)'!$F$11</c:f>
              <c:strCache>
                <c:ptCount val="1"/>
                <c:pt idx="0">
                  <c:v>11084_P13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'Inspection &amp; labelling (11084)'!$B$13:$B$37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'Inspection &amp; labelling (11084)'!$F$13:$F$37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14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'Inspection &amp; labelling (11084)'!$P$11</c:f>
              <c:strCache>
                <c:ptCount val="1"/>
                <c:pt idx="0">
                  <c:v>11084_P14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'Inspection &amp; labelling (11084)'!$P$13:$P$37</c:f>
            </c:numRef>
          </c:val>
          <c:smooth val="0"/>
        </c:ser>
        <c:ser>
          <c:idx val="17"/>
          <c:order val="17"/>
          <c:tx>
            <c:strRef>
              <c:f>'Inspection &amp; labelling (11084)'!$Q$11</c:f>
              <c:strCache>
                <c:ptCount val="1"/>
                <c:pt idx="0">
                  <c:v>11084_P15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'Inspection &amp; labelling (11084)'!$Q$13:$Q$37</c:f>
            </c:numRef>
          </c:val>
          <c:smooth val="0"/>
        </c:ser>
        <c:ser>
          <c:idx val="18"/>
          <c:order val="18"/>
          <c:tx>
            <c:strRef>
              <c:f>'Inspection &amp; labelling (11084)'!$R$11</c:f>
              <c:strCache>
                <c:ptCount val="1"/>
                <c:pt idx="0">
                  <c:v>11084_P16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'Inspection &amp; labelling (11084)'!$R$13:$R$37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0768"/>
        <c:axId val="-199685456"/>
        <c:extLst xmlns:c16r2="http://schemas.microsoft.com/office/drawing/2015/06/chart"/>
      </c:lineChart>
      <c:catAx>
        <c:axId val="-1996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734435973281121E-3"/>
              <c:y val="7.706341939815662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99685456"/>
        <c:crossesAt val="0"/>
        <c:auto val="0"/>
        <c:lblAlgn val="ctr"/>
        <c:lblOffset val="100"/>
        <c:noMultiLvlLbl val="0"/>
      </c:catAx>
      <c:valAx>
        <c:axId val="-19968545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0168048794155276"/>
              <c:y val="0.801573987189425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967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9126541797318848"/>
          <c:y val="1.7283940543701467E-2"/>
          <c:w val="0.10008471163326807"/>
          <c:h val="0.75430215005507728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2-4B5E-9A04-14DF267A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1104"/>
        <c:axId val="-199684912"/>
      </c:lineChart>
      <c:catAx>
        <c:axId val="-19968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8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11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9-4A66-BF80-49F48D06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4368"/>
        <c:axId val="-199682736"/>
      </c:lineChart>
      <c:catAx>
        <c:axId val="-199684368"/>
        <c:scaling>
          <c:orientation val="minMax"/>
        </c:scaling>
        <c:delete val="0"/>
        <c:axPos val="b"/>
        <c:majorTickMark val="none"/>
        <c:minorTickMark val="none"/>
        <c:tickLblPos val="none"/>
        <c:crossAx val="-199682736"/>
        <c:crosses val="autoZero"/>
        <c:auto val="1"/>
        <c:lblAlgn val="ctr"/>
        <c:lblOffset val="100"/>
        <c:tickMarkSkip val="1"/>
        <c:noMultiLvlLbl val="0"/>
      </c:catAx>
      <c:valAx>
        <c:axId val="-19968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9968436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'A. PB 2 (21145)'!$E$11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'A. PB 2 (21145)'!$E$13:$E$37</c:f>
              <c:numCache>
                <c:formatCode>General</c:formatCode>
                <c:ptCount val="25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456752"/>
        <c:axId val="-205465456"/>
      </c:barChart>
      <c:lineChart>
        <c:grouping val="standard"/>
        <c:varyColors val="0"/>
        <c:ser>
          <c:idx val="3"/>
          <c:order val="0"/>
          <c:tx>
            <c:strRef>
              <c:f>'A. PB 2 (21145)'!$D$11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'A. PB 2 (21145)'!$D$13:$D$37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'A. PB 2 (21145)'!$H$12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'A. PB 2 (21145)'!$B$13:$B$37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'A. PB 2 (21145)'!$H$13:$H$37</c:f>
              <c:numCache>
                <c:formatCode>General</c:formatCode>
                <c:ptCount val="25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B3-430B-818C-DF520C469C0A}"/>
            </c:ext>
          </c:extLst>
        </c:ser>
        <c:ser>
          <c:idx val="1"/>
          <c:order val="2"/>
          <c:tx>
            <c:strRef>
              <c:f>'A. PB 2 (21145)'!$G$12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'A. PB 2 (21145)'!$B$13:$B$37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'A. PB 2 (21145)'!$G$13:$G$37</c:f>
              <c:numCache>
                <c:formatCode>General</c:formatCode>
                <c:ptCount val="25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B3-430B-818C-DF520C469C0A}"/>
            </c:ext>
          </c:extLst>
        </c:ser>
        <c:ser>
          <c:idx val="2"/>
          <c:order val="3"/>
          <c:tx>
            <c:strRef>
              <c:f>'A. PB 2 (21145)'!$C$11</c:f>
              <c:strCache>
                <c:ptCount val="1"/>
                <c:pt idx="0">
                  <c:v>21145_P1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'A. PB 2 (21145)'!$B$13:$B$37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'A. PB 2 (21145)'!$C$13:$C$37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B3-430B-818C-DF520C46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6752"/>
        <c:axId val="-205465456"/>
        <c:extLst xmlns:c16r2="http://schemas.microsoft.com/office/drawing/2015/06/chart"/>
      </c:lineChart>
      <c:catAx>
        <c:axId val="-2054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465456"/>
        <c:crossesAt val="0"/>
        <c:auto val="0"/>
        <c:lblAlgn val="ctr"/>
        <c:lblOffset val="100"/>
        <c:noMultiLvlLbl val="0"/>
      </c:catAx>
      <c:valAx>
        <c:axId val="-20546545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054219707685053"/>
              <c:y val="0.88703008277811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456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550479457394546"/>
          <c:y val="0.33299744874548026"/>
          <c:w val="0.13372981842616208"/>
          <c:h val="0.39267110841913994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Gowning room 2 (11090)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5247132917050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50099306893568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'Gowning room 2 (11090)'!$G$11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'Gowning room 2 (11090)'!$B$13:$B$37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'Gowning room 2 (11090)'!$G$13:$G$37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E631-48EA-8BDD-E2361A2E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678384"/>
        <c:axId val="-175448752"/>
      </c:barChart>
      <c:lineChart>
        <c:grouping val="standard"/>
        <c:varyColors val="0"/>
        <c:ser>
          <c:idx val="5"/>
          <c:order val="0"/>
          <c:tx>
            <c:strRef>
              <c:f>'Gowning room 2 (11090)'!$F$11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'Gowning room 2 (11090)'!$F$13:$F$37</c:f>
            </c:numRef>
          </c:val>
          <c:smooth val="0"/>
        </c:ser>
        <c:ser>
          <c:idx val="0"/>
          <c:order val="1"/>
          <c:tx>
            <c:strRef>
              <c:f>'Gowning room 2 (11090)'!$J$12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2 (11090)'!$B$13:$B$37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'Gowning room 2 (11090)'!$J$13:$J$37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31-48EA-8BDD-E2361A2E1DCF}"/>
            </c:ext>
          </c:extLst>
        </c:ser>
        <c:ser>
          <c:idx val="1"/>
          <c:order val="2"/>
          <c:tx>
            <c:strRef>
              <c:f>'Gowning room 2 (11090)'!$I$12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2 (11090)'!$B$13:$B$37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'Gowning room 2 (11090)'!$I$13:$I$37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31-48EA-8BDD-E2361A2E1DCF}"/>
            </c:ext>
          </c:extLst>
        </c:ser>
        <c:ser>
          <c:idx val="3"/>
          <c:order val="3"/>
          <c:tx>
            <c:strRef>
              <c:f>'Gowning room 2 (11090)'!$D$11</c:f>
              <c:strCache>
                <c:ptCount val="1"/>
                <c:pt idx="0">
                  <c:v>11090_P1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'Gowning room 2 (11090)'!$B$13:$B$37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'Gowning room 2 (11090)'!$D$13:$D$37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E631-48EA-8BDD-E2361A2E1DCF}"/>
            </c:ext>
          </c:extLst>
        </c:ser>
        <c:ser>
          <c:idx val="6"/>
          <c:order val="4"/>
          <c:tx>
            <c:strRef>
              <c:f>'Gowning room 2 (11090)'!$E$11</c:f>
              <c:strCache>
                <c:ptCount val="1"/>
                <c:pt idx="0">
                  <c:v>11090_P2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'Gowning room 2 (11090)'!$E$13:$E$37</c:f>
            </c:numRef>
          </c:val>
          <c:smooth val="0"/>
        </c:ser>
        <c:ser>
          <c:idx val="2"/>
          <c:order val="5"/>
          <c:tx>
            <c:strRef>
              <c:f>'Gowning room 2 (11090)'!$C$11</c:f>
              <c:strCache>
                <c:ptCount val="1"/>
                <c:pt idx="0">
                  <c:v>11090_P3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2 (11090)'!$B$13:$B$37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'Gowning room 2 (11090)'!$C$13:$C$37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31-48EA-8BDD-E2361A2E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8384"/>
        <c:axId val="-175448752"/>
        <c:extLst xmlns:c16r2="http://schemas.microsoft.com/office/drawing/2015/06/chart"/>
      </c:lineChart>
      <c:catAx>
        <c:axId val="-19967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5448752"/>
        <c:crossesAt val="0"/>
        <c:auto val="0"/>
        <c:lblAlgn val="ctr"/>
        <c:lblOffset val="100"/>
        <c:noMultiLvlLbl val="0"/>
      </c:catAx>
      <c:valAx>
        <c:axId val="-17544875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780445547754802"/>
              <c:y val="0.795530358705161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9967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352934331484433"/>
          <c:y val="0.12811793525809273"/>
          <c:w val="0.11377494780661443"/>
          <c:h val="0.4714379702537183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99-4A7E-A9CE-A24E3CB8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5488"/>
        <c:axId val="-175438960"/>
      </c:lineChart>
      <c:catAx>
        <c:axId val="-17544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3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543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5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C5-40DE-9168-A5230FD9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1136"/>
        <c:axId val="-175440592"/>
      </c:lineChart>
      <c:catAx>
        <c:axId val="-175441136"/>
        <c:scaling>
          <c:orientation val="minMax"/>
        </c:scaling>
        <c:delete val="0"/>
        <c:axPos val="b"/>
        <c:majorTickMark val="none"/>
        <c:minorTickMark val="none"/>
        <c:tickLblPos val="none"/>
        <c:crossAx val="-175440592"/>
        <c:crosses val="autoZero"/>
        <c:auto val="1"/>
        <c:lblAlgn val="ctr"/>
        <c:lblOffset val="100"/>
        <c:tickMarkSkip val="1"/>
        <c:noMultiLvlLbl val="0"/>
      </c:catAx>
      <c:valAx>
        <c:axId val="-17544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11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Material airlock 3 (11091)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221322582201975"/>
          <c:y val="1.29177908705467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'Material airlock 3 (11091)'!$H$11</c:f>
              <c:strCache>
                <c:ptCount val="1"/>
                <c:pt idx="0">
                  <c:v>cột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'Material airlock 3 (11091)'!$B$13:$B$37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'Material airlock 3 (11091)'!$H$13:$H$37</c:f>
              <c:numCache>
                <c:formatCode>General</c:formatCode>
                <c:ptCount val="25"/>
                <c:pt idx="12">
                  <c:v>120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73A8-48EA-A540-DE1F2C34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5440048"/>
        <c:axId val="-175442768"/>
      </c:barChart>
      <c:lineChart>
        <c:grouping val="standard"/>
        <c:varyColors val="0"/>
        <c:ser>
          <c:idx val="5"/>
          <c:order val="0"/>
          <c:tx>
            <c:strRef>
              <c:f>'Material airlock 3 (11091)'!$G$11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'Material airlock 3 (11091)'!$G$13:$G$37</c:f>
            </c:numRef>
          </c:val>
          <c:smooth val="0"/>
        </c:ser>
        <c:ser>
          <c:idx val="0"/>
          <c:order val="1"/>
          <c:tx>
            <c:strRef>
              <c:f>'Material airlock 3 (11091)'!$K$12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'Material airlock 3 (11091)'!$B$13:$B$37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'Material airlock 3 (11091)'!$K$13:$K$37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8-48EA-A540-DE1F2C347115}"/>
            </c:ext>
          </c:extLst>
        </c:ser>
        <c:ser>
          <c:idx val="1"/>
          <c:order val="2"/>
          <c:tx>
            <c:strRef>
              <c:f>'Material airlock 3 (11091)'!$J$12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'Material airlock 3 (11091)'!$B$13:$B$37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'Material airlock 3 (11091)'!$J$13:$J$37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A8-48EA-A540-DE1F2C347115}"/>
            </c:ext>
          </c:extLst>
        </c:ser>
        <c:ser>
          <c:idx val="3"/>
          <c:order val="3"/>
          <c:tx>
            <c:strRef>
              <c:f>'Material airlock 3 (11091)'!$D$11</c:f>
              <c:strCache>
                <c:ptCount val="1"/>
                <c:pt idx="0">
                  <c:v>11091_P1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'Material airlock 3 (11091)'!$B$13:$B$37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'Material airlock 3 (11091)'!$D$13:$D$37</c:f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73A8-48EA-A540-DE1F2C347115}"/>
            </c:ext>
          </c:extLst>
        </c:ser>
        <c:ser>
          <c:idx val="6"/>
          <c:order val="4"/>
          <c:tx>
            <c:strRef>
              <c:f>'Material airlock 3 (11091)'!$E$11</c:f>
              <c:strCache>
                <c:ptCount val="1"/>
                <c:pt idx="0">
                  <c:v>11091_P2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'Material airlock 3 (11091)'!$E$13:$E$37</c:f>
            </c:numRef>
          </c:val>
          <c:smooth val="0"/>
        </c:ser>
        <c:ser>
          <c:idx val="2"/>
          <c:order val="5"/>
          <c:tx>
            <c:strRef>
              <c:f>'Material airlock 3 (11091)'!$C$11</c:f>
              <c:strCache>
                <c:ptCount val="1"/>
                <c:pt idx="0">
                  <c:v>11091_P3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'Material airlock 3 (11091)'!$B$13:$B$37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'Material airlock 3 (11091)'!$C$13:$C$37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A8-48EA-A540-DE1F2C347115}"/>
            </c:ext>
          </c:extLst>
        </c:ser>
        <c:ser>
          <c:idx val="7"/>
          <c:order val="7"/>
          <c:tx>
            <c:strRef>
              <c:f>'Material airlock 3 (11091)'!$F$11</c:f>
              <c:strCache>
                <c:ptCount val="1"/>
                <c:pt idx="0">
                  <c:v>11091_P4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'Material airlock 3 (11091)'!$F$13:$F$37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0048"/>
        <c:axId val="-175442768"/>
        <c:extLst xmlns:c16r2="http://schemas.microsoft.com/office/drawing/2015/06/chart"/>
      </c:lineChart>
      <c:catAx>
        <c:axId val="-17544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5442768"/>
        <c:crossesAt val="0"/>
        <c:auto val="0"/>
        <c:lblAlgn val="ctr"/>
        <c:lblOffset val="100"/>
        <c:noMultiLvlLbl val="0"/>
      </c:catAx>
      <c:valAx>
        <c:axId val="-17544276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95421774809777"/>
              <c:y val="0.80311399886203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544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285125217256686"/>
          <c:y val="0.21644733219536369"/>
          <c:w val="0.13567513176134482"/>
          <c:h val="0.517105519152763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1-4D7A-B6B2-D130E736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8208"/>
        <c:axId val="-175447664"/>
      </c:lineChart>
      <c:catAx>
        <c:axId val="-17544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544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8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6B-46FB-B261-D0363990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7120"/>
        <c:axId val="-175436784"/>
      </c:lineChart>
      <c:catAx>
        <c:axId val="-175447120"/>
        <c:scaling>
          <c:orientation val="minMax"/>
        </c:scaling>
        <c:delete val="0"/>
        <c:axPos val="b"/>
        <c:majorTickMark val="none"/>
        <c:minorTickMark val="none"/>
        <c:tickLblPos val="none"/>
        <c:crossAx val="-175436784"/>
        <c:crosses val="autoZero"/>
        <c:auto val="1"/>
        <c:lblAlgn val="ctr"/>
        <c:lblOffset val="100"/>
        <c:tickMarkSkip val="1"/>
        <c:noMultiLvlLbl val="0"/>
      </c:catAx>
      <c:valAx>
        <c:axId val="-17543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71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Clean corridor 1 (11066)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520713918257538"/>
          <c:y val="3.65842560071239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6711180476506E-2"/>
          <c:y val="0.15956620005832606"/>
          <c:w val="0.79938177310128278"/>
          <c:h val="0.66365740740740742"/>
        </c:manualLayout>
      </c:layout>
      <c:barChart>
        <c:barDir val="col"/>
        <c:grouping val="clustered"/>
        <c:varyColors val="0"/>
        <c:ser>
          <c:idx val="17"/>
          <c:order val="17"/>
          <c:tx>
            <c:strRef>
              <c:f>'Clean corridor 1 (11066)'!$R$11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'Clean corridor 1 (11066)'!$R$13:$R$37</c:f>
              <c:numCache>
                <c:formatCode>General</c:formatCode>
                <c:ptCount val="25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5444400"/>
        <c:axId val="-175443856"/>
      </c:barChart>
      <c:lineChart>
        <c:grouping val="standard"/>
        <c:varyColors val="0"/>
        <c:ser>
          <c:idx val="5"/>
          <c:order val="0"/>
          <c:tx>
            <c:strRef>
              <c:f>'Clean corridor 1 (11066)'!$Q$11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'Clean corridor 1 (11066)'!$Q$13:$Q$37</c:f>
            </c:numRef>
          </c:val>
          <c:smooth val="0"/>
        </c:ser>
        <c:ser>
          <c:idx val="0"/>
          <c:order val="1"/>
          <c:tx>
            <c:strRef>
              <c:f>'Clean corridor 1 (11066)'!$U$12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'Clean corridor 1 (11066)'!$B$13:$B$37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 corridor 1 (11066)'!$U$13:$U$37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76-4007-BD9F-13EE23C52CA1}"/>
            </c:ext>
          </c:extLst>
        </c:ser>
        <c:ser>
          <c:idx val="1"/>
          <c:order val="2"/>
          <c:tx>
            <c:strRef>
              <c:f>'Clean corridor 1 (11066)'!$T$12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'Clean corridor 1 (11066)'!$B$13:$B$37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 corridor 1 (11066)'!$T$13:$T$37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76-4007-BD9F-13EE23C52CA1}"/>
            </c:ext>
          </c:extLst>
        </c:ser>
        <c:ser>
          <c:idx val="3"/>
          <c:order val="3"/>
          <c:tx>
            <c:strRef>
              <c:f>'Clean corridor 1 (11066)'!$G$11</c:f>
              <c:strCache>
                <c:ptCount val="1"/>
                <c:pt idx="0">
                  <c:v>11066_P1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'Clean corridor 1 (11066)'!$G$13:$G$37</c:f>
            </c:numRef>
          </c:val>
          <c:smooth val="0"/>
        </c:ser>
        <c:ser>
          <c:idx val="2"/>
          <c:order val="4"/>
          <c:tx>
            <c:strRef>
              <c:f>'Clean corridor 1 (11066)'!$C$11</c:f>
              <c:strCache>
                <c:ptCount val="1"/>
                <c:pt idx="0">
                  <c:v>11066_P2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'Clean corridor 1 (11066)'!$B$13:$B$37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'Clean corridor 1 (11066)'!$C$13:$C$37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12</c:v>
                </c:pt>
                <c:pt idx="8">
                  <c:v>5</c:v>
                </c:pt>
                <c:pt idx="9">
                  <c:v>13</c:v>
                </c:pt>
                <c:pt idx="10">
                  <c:v>2</c:v>
                </c:pt>
                <c:pt idx="11">
                  <c:v>10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76-4007-BD9F-13EE23C52CA1}"/>
            </c:ext>
          </c:extLst>
        </c:ser>
        <c:ser>
          <c:idx val="7"/>
          <c:order val="5"/>
          <c:tx>
            <c:strRef>
              <c:f>'Clean corridor 1 (11066)'!$H$11</c:f>
              <c:strCache>
                <c:ptCount val="1"/>
                <c:pt idx="0">
                  <c:v>11066_P3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'Clean corridor 1 (11066)'!$H$13:$H$37</c:f>
            </c:numRef>
          </c:val>
          <c:smooth val="0"/>
        </c:ser>
        <c:ser>
          <c:idx val="4"/>
          <c:order val="6"/>
          <c:tx>
            <c:strRef>
              <c:f>'Clean corridor 1 (11066)'!$D$11</c:f>
              <c:strCache>
                <c:ptCount val="1"/>
                <c:pt idx="0">
                  <c:v>11066_P4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'Clean corridor 1 (11066)'!$D$13:$D$37</c:f>
              <c:numCache>
                <c:formatCode>General</c:formatCode>
                <c:ptCount val="25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14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15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76-4007-BD9F-13EE23C52CA1}"/>
            </c:ext>
          </c:extLst>
        </c:ser>
        <c:ser>
          <c:idx val="9"/>
          <c:order val="7"/>
          <c:tx>
            <c:strRef>
              <c:f>'Clean corridor 1 (11066)'!$I$11</c:f>
              <c:strCache>
                <c:ptCount val="1"/>
                <c:pt idx="0">
                  <c:v>11066_P5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'Clean corridor 1 (11066)'!$I$13:$I$37</c:f>
            </c:numRef>
          </c:val>
          <c:smooth val="0"/>
        </c:ser>
        <c:ser>
          <c:idx val="10"/>
          <c:order val="8"/>
          <c:tx>
            <c:strRef>
              <c:f>'Clean corridor 1 (11066)'!$J$11</c:f>
              <c:strCache>
                <c:ptCount val="1"/>
                <c:pt idx="0">
                  <c:v>11066_P6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val>
            <c:numRef>
              <c:f>'Clean corridor 1 (11066)'!$J$13:$J$37</c:f>
            </c:numRef>
          </c:val>
          <c:smooth val="0"/>
        </c:ser>
        <c:ser>
          <c:idx val="11"/>
          <c:order val="9"/>
          <c:tx>
            <c:strRef>
              <c:f>'Clean corridor 1 (11066)'!$K$11</c:f>
              <c:strCache>
                <c:ptCount val="1"/>
                <c:pt idx="0">
                  <c:v>11066_P7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'Clean corridor 1 (11066)'!$K$13:$K$37</c:f>
            </c:numRef>
          </c:val>
          <c:smooth val="0"/>
        </c:ser>
        <c:ser>
          <c:idx val="12"/>
          <c:order val="10"/>
          <c:tx>
            <c:strRef>
              <c:f>'Clean corridor 1 (11066)'!$L$11</c:f>
              <c:strCache>
                <c:ptCount val="1"/>
                <c:pt idx="0">
                  <c:v>11066_P8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'Clean corridor 1 (11066)'!$L$13:$L$37</c:f>
            </c:numRef>
          </c:val>
          <c:smooth val="0"/>
        </c:ser>
        <c:ser>
          <c:idx val="6"/>
          <c:order val="11"/>
          <c:tx>
            <c:strRef>
              <c:f>'Clean corridor 1 (11066)'!$E$11</c:f>
              <c:strCache>
                <c:ptCount val="1"/>
                <c:pt idx="0">
                  <c:v>11066_P9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'Clean corridor 1 (11066)'!$E$13:$E$37</c:f>
              <c:numCache>
                <c:formatCode>General</c:formatCode>
                <c:ptCount val="25"/>
                <c:pt idx="0">
                  <c:v>11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7</c:v>
                </c:pt>
                <c:pt idx="18">
                  <c:v>16</c:v>
                </c:pt>
                <c:pt idx="19">
                  <c:v>8</c:v>
                </c:pt>
                <c:pt idx="20">
                  <c:v>13</c:v>
                </c:pt>
                <c:pt idx="21">
                  <c:v>10</c:v>
                </c:pt>
                <c:pt idx="22">
                  <c:v>12</c:v>
                </c:pt>
                <c:pt idx="23">
                  <c:v>5</c:v>
                </c:pt>
                <c:pt idx="2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76-4007-BD9F-13EE23C52CA1}"/>
            </c:ext>
          </c:extLst>
        </c:ser>
        <c:ser>
          <c:idx val="13"/>
          <c:order val="12"/>
          <c:tx>
            <c:strRef>
              <c:f>'Clean corridor 1 (11066)'!$M$11</c:f>
              <c:strCache>
                <c:ptCount val="1"/>
                <c:pt idx="0">
                  <c:v>11066_P10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'Clean corridor 1 (11066)'!$M$13:$M$37</c:f>
            </c:numRef>
          </c:val>
          <c:smooth val="0"/>
        </c:ser>
        <c:ser>
          <c:idx val="14"/>
          <c:order val="13"/>
          <c:tx>
            <c:strRef>
              <c:f>'Clean corridor 1 (11066)'!$N$11</c:f>
              <c:strCache>
                <c:ptCount val="1"/>
                <c:pt idx="0">
                  <c:v>11066_P11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'Clean corridor 1 (11066)'!$N$13:$N$37</c:f>
            </c:numRef>
          </c:val>
          <c:smooth val="0"/>
        </c:ser>
        <c:ser>
          <c:idx val="8"/>
          <c:order val="14"/>
          <c:tx>
            <c:strRef>
              <c:f>'Clean corridor 1 (11066)'!$F$11</c:f>
              <c:strCache>
                <c:ptCount val="1"/>
                <c:pt idx="0">
                  <c:v>11066_P12</c:v>
                </c:pt>
              </c:strCache>
            </c:strRef>
          </c:tx>
          <c:spPr>
            <a:ln w="12700"/>
          </c:spPr>
          <c:marker>
            <c:symbol val="x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val>
            <c:numRef>
              <c:f>'Clean corridor 1 (11066)'!$F$13:$F$37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2</c:v>
                </c:pt>
                <c:pt idx="7">
                  <c:v>10</c:v>
                </c:pt>
                <c:pt idx="8">
                  <c:v>12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76-4007-BD9F-13EE23C52CA1}"/>
            </c:ext>
          </c:extLst>
        </c:ser>
        <c:ser>
          <c:idx val="15"/>
          <c:order val="15"/>
          <c:tx>
            <c:strRef>
              <c:f>'Clean corridor 1 (11066)'!$O$11</c:f>
              <c:strCache>
                <c:ptCount val="1"/>
                <c:pt idx="0">
                  <c:v>11066_P13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'Clean corridor 1 (11066)'!$O$13:$O$37</c:f>
            </c:numRef>
          </c:val>
          <c:smooth val="0"/>
        </c:ser>
        <c:ser>
          <c:idx val="16"/>
          <c:order val="16"/>
          <c:tx>
            <c:strRef>
              <c:f>'Clean corridor 1 (11066)'!$P$11</c:f>
              <c:strCache>
                <c:ptCount val="1"/>
                <c:pt idx="0">
                  <c:v>11066_P14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'Clean corridor 1 (11066)'!$P$13:$P$37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4400"/>
        <c:axId val="-175443856"/>
        <c:extLst xmlns:c16r2="http://schemas.microsoft.com/office/drawing/2015/06/chart"/>
      </c:lineChart>
      <c:catAx>
        <c:axId val="-17544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5773641022469471E-4"/>
              <c:y val="8.681347735560886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5443856"/>
        <c:crossesAt val="0"/>
        <c:auto val="0"/>
        <c:lblAlgn val="ctr"/>
        <c:lblOffset val="100"/>
        <c:noMultiLvlLbl val="0"/>
      </c:catAx>
      <c:valAx>
        <c:axId val="-17544385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 sz="9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116360201559604"/>
              <c:y val="0.811326990415190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544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703384899093982"/>
          <c:y val="1.3314246347501137E-2"/>
          <c:w val="0.14095387852971433"/>
          <c:h val="0.7850680461366839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6-4415-B138-3F2C7047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6576"/>
        <c:axId val="-175438416"/>
      </c:lineChart>
      <c:catAx>
        <c:axId val="-1754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3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543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65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23-4497-A88D-2CC8C75C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6032"/>
        <c:axId val="-175452016"/>
      </c:lineChart>
      <c:catAx>
        <c:axId val="-175446032"/>
        <c:scaling>
          <c:orientation val="minMax"/>
        </c:scaling>
        <c:delete val="0"/>
        <c:axPos val="b"/>
        <c:majorTickMark val="none"/>
        <c:minorTickMark val="none"/>
        <c:tickLblPos val="none"/>
        <c:crossAx val="-175452016"/>
        <c:crosses val="autoZero"/>
        <c:auto val="1"/>
        <c:lblAlgn val="ctr"/>
        <c:lblOffset val="100"/>
        <c:tickMarkSkip val="1"/>
        <c:noMultiLvlLbl val="0"/>
      </c:catAx>
      <c:valAx>
        <c:axId val="-1754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603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Auxiliary room 1 (11073)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85031574023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864196430891677E-2"/>
          <c:y val="0.16944074298405007"/>
          <c:w val="0.82234898872935003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'Auxiliary room 1 (11073)'!$D$11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'Auxiliary room 1 (11073)'!$B$13:$B$37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'Auxiliary room 1 (11073)'!$D$13:$D$37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68C8-4DF9-9DDC-0503C37B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5451472"/>
        <c:axId val="-175444944"/>
      </c:barChart>
      <c:lineChart>
        <c:grouping val="standard"/>
        <c:varyColors val="0"/>
        <c:ser>
          <c:idx val="0"/>
          <c:order val="0"/>
          <c:tx>
            <c:strRef>
              <c:f>'Auxiliary room 1 (11073)'!$H$12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'Auxiliary room 1 (11073)'!$B$13:$B$37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'Auxiliary room 1 (11073)'!$H$13:$H$37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8-4DF9-9DDC-0503C37BCB74}"/>
            </c:ext>
          </c:extLst>
        </c:ser>
        <c:ser>
          <c:idx val="1"/>
          <c:order val="1"/>
          <c:tx>
            <c:strRef>
              <c:f>'Auxiliary room 1 (11073)'!$G$12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'Auxiliary room 1 (11073)'!$B$13:$B$37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'Auxiliary room 1 (11073)'!$G$13:$G$37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8-4DF9-9DDC-0503C37BCB74}"/>
            </c:ext>
          </c:extLst>
        </c:ser>
        <c:ser>
          <c:idx val="2"/>
          <c:order val="2"/>
          <c:tx>
            <c:strRef>
              <c:f>'Auxiliary room 1 (11073)'!$C$11</c:f>
              <c:strCache>
                <c:ptCount val="1"/>
                <c:pt idx="0">
                  <c:v>11073_P1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'Auxiliary room 1 (11073)'!$B$13:$B$37</c:f>
              <c:numCache>
                <c:formatCode>m/d/yyyy</c:formatCode>
                <c:ptCount val="25"/>
                <c:pt idx="0">
                  <c:v>43104</c:v>
                </c:pt>
                <c:pt idx="1">
                  <c:v>43133</c:v>
                </c:pt>
                <c:pt idx="2">
                  <c:v>43159</c:v>
                </c:pt>
                <c:pt idx="3">
                  <c:v>43174</c:v>
                </c:pt>
                <c:pt idx="4">
                  <c:v>43201</c:v>
                </c:pt>
                <c:pt idx="5">
                  <c:v>43231</c:v>
                </c:pt>
                <c:pt idx="6">
                  <c:v>43259</c:v>
                </c:pt>
                <c:pt idx="7">
                  <c:v>43288</c:v>
                </c:pt>
                <c:pt idx="8">
                  <c:v>43315</c:v>
                </c:pt>
                <c:pt idx="9">
                  <c:v>43355</c:v>
                </c:pt>
                <c:pt idx="10">
                  <c:v>43383</c:v>
                </c:pt>
                <c:pt idx="11">
                  <c:v>43412</c:v>
                </c:pt>
                <c:pt idx="12">
                  <c:v>43438</c:v>
                </c:pt>
                <c:pt idx="13" formatCode="dd/mm/yy;@">
                  <c:v>43467</c:v>
                </c:pt>
                <c:pt idx="14" formatCode="dd/mm/yy;@">
                  <c:v>43509</c:v>
                </c:pt>
                <c:pt idx="15" formatCode="dd/mm/yy;@">
                  <c:v>43537</c:v>
                </c:pt>
                <c:pt idx="16" formatCode="dd/mm/yy;@">
                  <c:v>43565</c:v>
                </c:pt>
                <c:pt idx="17" formatCode="dd/mm/yy;@">
                  <c:v>43594</c:v>
                </c:pt>
                <c:pt idx="18" formatCode="dd/mm/yy;@">
                  <c:v>43622</c:v>
                </c:pt>
                <c:pt idx="19" formatCode="dd/mm/yy;@">
                  <c:v>43650</c:v>
                </c:pt>
                <c:pt idx="20" formatCode="dd/mm/yy;@">
                  <c:v>43678</c:v>
                </c:pt>
                <c:pt idx="21">
                  <c:v>43720</c:v>
                </c:pt>
                <c:pt idx="22">
                  <c:v>43748</c:v>
                </c:pt>
                <c:pt idx="23">
                  <c:v>43776</c:v>
                </c:pt>
                <c:pt idx="24">
                  <c:v>43803</c:v>
                </c:pt>
              </c:numCache>
            </c:numRef>
          </c:cat>
          <c:val>
            <c:numRef>
              <c:f>'Auxiliary room 1 (11073)'!$C$13:$C$37</c:f>
              <c:numCache>
                <c:formatCode>General</c:formatCode>
                <c:ptCount val="25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C8-4DF9-9DDC-0503C37B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51472"/>
        <c:axId val="-175444944"/>
        <c:extLst xmlns:c16r2="http://schemas.microsoft.com/office/drawing/2015/06/chart"/>
      </c:lineChart>
      <c:catAx>
        <c:axId val="-1754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5444944"/>
        <c:crossesAt val="0"/>
        <c:auto val="0"/>
        <c:lblAlgn val="ctr"/>
        <c:lblOffset val="100"/>
        <c:noMultiLvlLbl val="0"/>
      </c:catAx>
      <c:valAx>
        <c:axId val="-17544494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407157634707422"/>
              <c:y val="0.793789989538021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5451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393620503319434"/>
          <c:y val="0.15584127158930305"/>
          <c:w val="0.13372981842616205"/>
          <c:h val="0.276840849439274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70-4907-9D87-03ABE50D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0768"/>
        <c:axId val="-205464368"/>
      </c:lineChart>
      <c:catAx>
        <c:axId val="-20545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6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46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0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E7-4B14-AED0-224901A5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2224"/>
        <c:axId val="-175439504"/>
      </c:lineChart>
      <c:catAx>
        <c:axId val="-17544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3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543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42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2-4F07-8262-C000CAC4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50384"/>
        <c:axId val="-175443312"/>
      </c:lineChart>
      <c:catAx>
        <c:axId val="-175450384"/>
        <c:scaling>
          <c:orientation val="minMax"/>
        </c:scaling>
        <c:delete val="0"/>
        <c:axPos val="b"/>
        <c:majorTickMark val="none"/>
        <c:minorTickMark val="none"/>
        <c:tickLblPos val="none"/>
        <c:crossAx val="-175443312"/>
        <c:crosses val="autoZero"/>
        <c:auto val="1"/>
        <c:lblAlgn val="ctr"/>
        <c:lblOffset val="100"/>
        <c:tickMarkSkip val="1"/>
        <c:noMultiLvlLbl val="0"/>
      </c:catAx>
      <c:valAx>
        <c:axId val="-17544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5038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Material airlock 2 (11065)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014818147731534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9011023622047241E-2"/>
          <c:y val="0.16944074298405007"/>
          <c:w val="0.79747506561679793"/>
          <c:h val="0.65410678560284863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'Material airlock 2 (11065)'!$F$11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val>
            <c:numRef>
              <c:f>'Material airlock 2 (11065)'!$F$13:$F$37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5-3A5E-42CE-80EB-CBA2DD8E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5449840"/>
        <c:axId val="-175441680"/>
      </c:barChart>
      <c:lineChart>
        <c:grouping val="standard"/>
        <c:varyColors val="0"/>
        <c:ser>
          <c:idx val="0"/>
          <c:order val="0"/>
          <c:tx>
            <c:strRef>
              <c:f>'Material airlock 2 (11065)'!$I$12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'Material airlock 2 (11065)'!$B$13:$B$37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'Material airlock 2 (11065)'!$I$13:$I$37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E-42CE-80EB-CBA2DD8ED4C8}"/>
            </c:ext>
          </c:extLst>
        </c:ser>
        <c:ser>
          <c:idx val="1"/>
          <c:order val="1"/>
          <c:tx>
            <c:strRef>
              <c:f>'Material airlock 2 (11065)'!$H$12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'Material airlock 2 (11065)'!$B$13:$B$37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'Material airlock 2 (11065)'!$H$13:$H$37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5E-42CE-80EB-CBA2DD8ED4C8}"/>
            </c:ext>
          </c:extLst>
        </c:ser>
        <c:ser>
          <c:idx val="2"/>
          <c:order val="2"/>
          <c:tx>
            <c:strRef>
              <c:f>'Material airlock 2 (11065)'!$C$11</c:f>
              <c:strCache>
                <c:ptCount val="1"/>
                <c:pt idx="0">
                  <c:v>11065_P4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'Material airlock 2 (11065)'!$B$13:$B$37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'Material airlock 2 (11065)'!$C$13:$C$37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5E-42CE-80EB-CBA2DD8ED4C8}"/>
            </c:ext>
          </c:extLst>
        </c:ser>
        <c:ser>
          <c:idx val="3"/>
          <c:order val="3"/>
          <c:tx>
            <c:strRef>
              <c:f>'Material airlock 2 (11065)'!$D$11</c:f>
              <c:strCache>
                <c:ptCount val="1"/>
                <c:pt idx="0">
                  <c:v>11065_P5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'Material airlock 2 (11065)'!$D$13:$D$37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4</c:v>
                </c:pt>
                <c:pt idx="23">
                  <c:v>8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5E-42CE-80EB-CBA2DD8ED4C8}"/>
            </c:ext>
          </c:extLst>
        </c:ser>
        <c:ser>
          <c:idx val="4"/>
          <c:order val="4"/>
          <c:tx>
            <c:strRef>
              <c:f>'Material airlock 2 (11065)'!$E$11</c:f>
              <c:strCache>
                <c:ptCount val="1"/>
                <c:pt idx="0">
                  <c:v>11065_P6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'Material airlock 2 (11065)'!$E$13:$E$37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5E-42CE-80EB-CBA2DD8E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49840"/>
        <c:axId val="-175441680"/>
        <c:extLst xmlns:c16r2="http://schemas.microsoft.com/office/drawing/2015/06/chart"/>
      </c:lineChart>
      <c:catAx>
        <c:axId val="-17544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871016122984627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5441680"/>
        <c:crossesAt val="0"/>
        <c:auto val="0"/>
        <c:lblAlgn val="ctr"/>
        <c:lblOffset val="100"/>
        <c:noMultiLvlLbl val="0"/>
      </c:catAx>
      <c:valAx>
        <c:axId val="-17544168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4127150772819"/>
              <c:y val="0.77514197089000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544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298384368620594"/>
          <c:y val="0.10922122496925644"/>
          <c:w val="0.13391921348814451"/>
          <c:h val="0.4572193161169538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83-4674-87EC-F0714FB7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37872"/>
        <c:axId val="-175437328"/>
      </c:lineChart>
      <c:catAx>
        <c:axId val="-17543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3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543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378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0-465C-AAEB-315DBA8C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5450928"/>
        <c:axId val="-175449296"/>
      </c:lineChart>
      <c:catAx>
        <c:axId val="-175450928"/>
        <c:scaling>
          <c:orientation val="minMax"/>
        </c:scaling>
        <c:delete val="0"/>
        <c:axPos val="b"/>
        <c:majorTickMark val="none"/>
        <c:minorTickMark val="none"/>
        <c:tickLblPos val="none"/>
        <c:crossAx val="-175449296"/>
        <c:crosses val="autoZero"/>
        <c:auto val="1"/>
        <c:lblAlgn val="ctr"/>
        <c:lblOffset val="100"/>
        <c:tickMarkSkip val="1"/>
        <c:noMultiLvlLbl val="0"/>
      </c:catAx>
      <c:valAx>
        <c:axId val="-17544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54509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Washing room - Laundry 2 (11094)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8978085660084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07807934899226E-2"/>
          <c:y val="0.17410274764605471"/>
          <c:w val="0.80644916048452797"/>
          <c:h val="0.6494447809408440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'Laundry 2 (11094)'!$E$11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'Laundry 2 (11094)'!$B$13:$B$37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2 (11094)'!$E$13:$E$37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75ED-4FAB-950F-3318B38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3108432"/>
        <c:axId val="-173107888"/>
      </c:barChart>
      <c:lineChart>
        <c:grouping val="standard"/>
        <c:varyColors val="0"/>
        <c:ser>
          <c:idx val="0"/>
          <c:order val="0"/>
          <c:tx>
            <c:strRef>
              <c:f>'Laundry 2 (11094)'!$H$12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'Laundry 2 (11094)'!$B$13:$B$37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2 (11094)'!$H$13:$H$37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ED-4FAB-950F-3318B3872EFA}"/>
            </c:ext>
          </c:extLst>
        </c:ser>
        <c:ser>
          <c:idx val="1"/>
          <c:order val="1"/>
          <c:tx>
            <c:strRef>
              <c:f>'Laundry 2 (11094)'!$G$12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'Laundry 2 (11094)'!$B$13:$B$37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2 (11094)'!$G$13:$G$37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ED-4FAB-950F-3318B3872EFA}"/>
            </c:ext>
          </c:extLst>
        </c:ser>
        <c:ser>
          <c:idx val="2"/>
          <c:order val="2"/>
          <c:tx>
            <c:strRef>
              <c:f>'Laundry 2 (11094)'!$C$11</c:f>
              <c:strCache>
                <c:ptCount val="1"/>
                <c:pt idx="0">
                  <c:v>11094_P1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'Laundry 2 (11094)'!$B$13:$B$37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2 (11094)'!$C$13:$C$37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ED-4FAB-950F-3318B3872EFA}"/>
            </c:ext>
          </c:extLst>
        </c:ser>
        <c:ser>
          <c:idx val="3"/>
          <c:order val="3"/>
          <c:tx>
            <c:strRef>
              <c:f>'Laundry 2 (11094)'!$D$11</c:f>
              <c:strCache>
                <c:ptCount val="1"/>
                <c:pt idx="0">
                  <c:v>11094_P5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'Laundry 2 (11094)'!$B$13:$B$37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'Laundry 2 (11094)'!$D$13:$D$37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ED-4FAB-950F-3318B38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8432"/>
        <c:axId val="-173107888"/>
        <c:extLst xmlns:c16r2="http://schemas.microsoft.com/office/drawing/2015/06/chart"/>
      </c:lineChart>
      <c:catAx>
        <c:axId val="-1731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8.87454802415432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3107888"/>
        <c:crossesAt val="0"/>
        <c:auto val="0"/>
        <c:lblAlgn val="ctr"/>
        <c:lblOffset val="100"/>
        <c:noMultiLvlLbl val="0"/>
      </c:catAx>
      <c:valAx>
        <c:axId val="-17310788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30605893395685"/>
              <c:y val="0.80544500119303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310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04840607795308"/>
          <c:y val="0.14651726226529374"/>
          <c:w val="0.13372981842616205"/>
          <c:h val="0.4672631830112145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9C-40C5-9DC6-979AEAE3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11696"/>
        <c:axId val="-173112240"/>
      </c:lineChart>
      <c:catAx>
        <c:axId val="-1731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311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1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C2-4109-B980-70151238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7344"/>
        <c:axId val="-173106800"/>
      </c:lineChart>
      <c:catAx>
        <c:axId val="-173107344"/>
        <c:scaling>
          <c:orientation val="minMax"/>
        </c:scaling>
        <c:delete val="0"/>
        <c:axPos val="b"/>
        <c:majorTickMark val="none"/>
        <c:minorTickMark val="none"/>
        <c:tickLblPos val="none"/>
        <c:crossAx val="-173106800"/>
        <c:crosses val="autoZero"/>
        <c:auto val="1"/>
        <c:lblAlgn val="ctr"/>
        <c:lblOffset val="100"/>
        <c:tickMarkSkip val="1"/>
        <c:noMultiLvlLbl val="0"/>
      </c:catAx>
      <c:valAx>
        <c:axId val="-17310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0734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Garment storage room 1 (11093)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6414161298019567"/>
          <c:y val="8.25578620854211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798228346456692E-2"/>
          <c:y val="0.1647787383220454"/>
          <c:w val="0.80130622166547361"/>
          <c:h val="0.6587687902648532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'Garment storage room 1 (11093)'!$E$11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val>
            <c:numRef>
              <c:f>'Garment storage room 1 (11093)'!$E$13:$E$37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F1BA-4CF5-A73D-1C0BA323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3113328"/>
        <c:axId val="-173100272"/>
      </c:barChart>
      <c:lineChart>
        <c:grouping val="standard"/>
        <c:varyColors val="0"/>
        <c:ser>
          <c:idx val="0"/>
          <c:order val="0"/>
          <c:tx>
            <c:strRef>
              <c:f>'Garment storage room 1 (11093)'!$I$12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'Garment storage room 1 (11093)'!$B$13:$B$37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1 (11093)'!$I$13:$I$37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BA-4CF5-A73D-1C0BA3231E55}"/>
            </c:ext>
          </c:extLst>
        </c:ser>
        <c:ser>
          <c:idx val="1"/>
          <c:order val="1"/>
          <c:tx>
            <c:strRef>
              <c:f>'Garment storage room 1 (11093)'!$H$12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'Garment storage room 1 (11093)'!$B$13:$B$37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1 (11093)'!$H$13:$H$37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BA-4CF5-A73D-1C0BA3231E55}"/>
            </c:ext>
          </c:extLst>
        </c:ser>
        <c:ser>
          <c:idx val="2"/>
          <c:order val="2"/>
          <c:tx>
            <c:strRef>
              <c:f>'Garment storage room 1 (11093)'!$C$11</c:f>
              <c:strCache>
                <c:ptCount val="1"/>
                <c:pt idx="0">
                  <c:v>11093_P1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'Garment storage room 1 (11093)'!$B$13:$B$37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1 (11093)'!$C$13:$C$37</c:f>
              <c:numCache>
                <c:formatCode>General</c:formatCode>
                <c:ptCount val="25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11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BA-4CF5-A73D-1C0BA3231E55}"/>
            </c:ext>
          </c:extLst>
        </c:ser>
        <c:ser>
          <c:idx val="3"/>
          <c:order val="3"/>
          <c:tx>
            <c:strRef>
              <c:f>'Garment storage room 1 (11093)'!$D$11</c:f>
              <c:strCache>
                <c:ptCount val="1"/>
                <c:pt idx="0">
                  <c:v>11093_P2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val>
            <c:numRef>
              <c:f>'Garment storage room 1 (11093)'!$D$13:$D$37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13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BA-4CF5-A73D-1C0BA323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13328"/>
        <c:axId val="-1731002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'Garment storage room 1 (11093)'!$F$11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star"/>
                  <c:size val="5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'Garment storage room 1 (11093)'!$F$13:$F$37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F1BA-4CF5-A73D-1C0BA3231E55}"/>
                  </c:ext>
                </c:extLst>
              </c15:ser>
            </c15:filteredLineSeries>
          </c:ext>
        </c:extLst>
      </c:lineChart>
      <c:catAx>
        <c:axId val="-17311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303149606299212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3100272"/>
        <c:crossesAt val="0"/>
        <c:auto val="0"/>
        <c:lblAlgn val="ctr"/>
        <c:lblOffset val="100"/>
        <c:noMultiLvlLbl val="0"/>
      </c:catAx>
      <c:valAx>
        <c:axId val="-17310027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43065340516656"/>
              <c:y val="0.79612099186902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311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448266335129175"/>
          <c:y val="0.10455922030725179"/>
          <c:w val="0.13391921348814451"/>
          <c:h val="0.396613255510893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0-4821-9AB0-6DFEBAE5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10608"/>
        <c:axId val="-173111152"/>
      </c:lineChart>
      <c:catAx>
        <c:axId val="-1731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311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06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B-474F-8937-771BB0DD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5120"/>
        <c:axId val="-205454576"/>
      </c:lineChart>
      <c:catAx>
        <c:axId val="-205455120"/>
        <c:scaling>
          <c:orientation val="minMax"/>
        </c:scaling>
        <c:delete val="0"/>
        <c:axPos val="b"/>
        <c:majorTickMark val="none"/>
        <c:minorTickMark val="none"/>
        <c:tickLblPos val="none"/>
        <c:crossAx val="-205454576"/>
        <c:crosses val="autoZero"/>
        <c:auto val="1"/>
        <c:lblAlgn val="ctr"/>
        <c:lblOffset val="100"/>
        <c:tickMarkSkip val="1"/>
        <c:noMultiLvlLbl val="0"/>
      </c:catAx>
      <c:valAx>
        <c:axId val="-20545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2054551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57-436D-B9A4-18AFAF60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10064"/>
        <c:axId val="-173105712"/>
      </c:lineChart>
      <c:catAx>
        <c:axId val="-173110064"/>
        <c:scaling>
          <c:orientation val="minMax"/>
        </c:scaling>
        <c:delete val="0"/>
        <c:axPos val="b"/>
        <c:majorTickMark val="none"/>
        <c:minorTickMark val="none"/>
        <c:tickLblPos val="none"/>
        <c:crossAx val="-173105712"/>
        <c:crosses val="autoZero"/>
        <c:auto val="1"/>
        <c:lblAlgn val="ctr"/>
        <c:lblOffset val="100"/>
        <c:tickMarkSkip val="1"/>
        <c:noMultiLvlLbl val="0"/>
      </c:catAx>
      <c:valAx>
        <c:axId val="-17310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00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Garment packaging room (11097)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51801003507039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830592757101946E-2"/>
          <c:y val="0.17410274764605471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'Garment packaging room (11097)'!$E$12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val>
            <c:numRef>
              <c:f>'Garment packaging room (11097)'!$E$13:$E$37</c:f>
              <c:numCache>
                <c:formatCode>General</c:formatCode>
                <c:ptCount val="25"/>
                <c:pt idx="12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3106256"/>
        <c:axId val="-173109520"/>
      </c:barChart>
      <c:lineChart>
        <c:grouping val="standard"/>
        <c:varyColors val="0"/>
        <c:ser>
          <c:idx val="0"/>
          <c:order val="0"/>
          <c:tx>
            <c:strRef>
              <c:f>'Garment packaging room (11097)'!$I$12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'Garment packaging room (11097)'!$B$13:$B$37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packaging room (11097)'!$I$13:$I$37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D-4F58-A30C-6B263D3448C1}"/>
            </c:ext>
          </c:extLst>
        </c:ser>
        <c:ser>
          <c:idx val="1"/>
          <c:order val="1"/>
          <c:tx>
            <c:strRef>
              <c:f>'Garment packaging room (11097)'!$H$12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'Garment packaging room (11097)'!$B$13:$B$37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packaging room (11097)'!$H$13:$H$37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1D-4F58-A30C-6B263D3448C1}"/>
            </c:ext>
          </c:extLst>
        </c:ser>
        <c:ser>
          <c:idx val="2"/>
          <c:order val="2"/>
          <c:tx>
            <c:strRef>
              <c:f>'Garment packaging room (11097)'!$C$11</c:f>
              <c:strCache>
                <c:ptCount val="1"/>
                <c:pt idx="0">
                  <c:v>11097_P2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'Garment packaging room (11097)'!$B$13:$B$37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packaging room (11097)'!$C$13:$C$37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1D-4F58-A30C-6B263D3448C1}"/>
            </c:ext>
          </c:extLst>
        </c:ser>
        <c:ser>
          <c:idx val="3"/>
          <c:order val="3"/>
          <c:tx>
            <c:strRef>
              <c:f>'Garment packaging room (11097)'!$D$11</c:f>
              <c:strCache>
                <c:ptCount val="1"/>
                <c:pt idx="0">
                  <c:v>11097_P6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'Garment packaging room (11097)'!$B$13:$B$37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packaging room (11097)'!$D$13:$D$37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1D-4F58-A30C-6B263D34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6256"/>
        <c:axId val="-1731095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'Garment packaging room (11097)'!$E$11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x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'Garment packaging room (11097)'!$B$13:$B$37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'Garment packaging room (11097)'!$E$13:$E$37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2">
                        <c:v>120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DE1D-4F58-A30C-6B263D3448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'Garment packaging room (11097)'!$F$11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star"/>
                  <c:size val="5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'Garment packaging room (11097)'!$B$13:$B$37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'Garment packaging room (11097)'!$F$13:$F$37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E1D-4F58-A30C-6B263D3448C1}"/>
                  </c:ext>
                </c:extLst>
              </c15:ser>
            </c15:filteredLineSeries>
          </c:ext>
        </c:extLst>
      </c:lineChart>
      <c:catAx>
        <c:axId val="-17310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08844620918111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3109520"/>
        <c:crossesAt val="0"/>
        <c:auto val="0"/>
        <c:lblAlgn val="ctr"/>
        <c:lblOffset val="100"/>
        <c:noMultiLvlLbl val="0"/>
      </c:catAx>
      <c:valAx>
        <c:axId val="-173109520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222414362383816"/>
              <c:y val="0.796120991869023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3106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698935021182042"/>
          <c:y val="0.14651726226529374"/>
          <c:w val="0.13468231001039399"/>
          <c:h val="0.3553750711231025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2F-46EC-91D0-A6047838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1360"/>
        <c:axId val="-173105168"/>
      </c:lineChart>
      <c:catAx>
        <c:axId val="-17310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0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310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013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C-46B3-A604-5ECB179F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8976"/>
        <c:axId val="-173104624"/>
      </c:lineChart>
      <c:catAx>
        <c:axId val="-173108976"/>
        <c:scaling>
          <c:orientation val="minMax"/>
        </c:scaling>
        <c:delete val="0"/>
        <c:axPos val="b"/>
        <c:majorTickMark val="none"/>
        <c:minorTickMark val="none"/>
        <c:tickLblPos val="none"/>
        <c:crossAx val="-173104624"/>
        <c:crosses val="autoZero"/>
        <c:auto val="1"/>
        <c:lblAlgn val="ctr"/>
        <c:lblOffset val="100"/>
        <c:tickMarkSkip val="1"/>
        <c:noMultiLvlLbl val="0"/>
      </c:catAx>
      <c:valAx>
        <c:axId val="-17310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0897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Buffer room 4 (11096)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32732294601787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47787383220454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'Buffer room 4 (11096)'!$D$11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'Buffer room 4 (11096)'!$B$13:$B$37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4 (11096)'!$D$13:$D$37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3127-4DD2-9313-2A2B5F1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3104080"/>
        <c:axId val="-173103536"/>
      </c:barChart>
      <c:lineChart>
        <c:grouping val="standard"/>
        <c:varyColors val="0"/>
        <c:ser>
          <c:idx val="0"/>
          <c:order val="0"/>
          <c:tx>
            <c:strRef>
              <c:f>'Buffer room 4 (11096)'!$H$12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'Buffer room 4 (11096)'!$B$13:$B$37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4 (11096)'!$H$13:$H$37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27-4DD2-9313-2A2B5F13B682}"/>
            </c:ext>
          </c:extLst>
        </c:ser>
        <c:ser>
          <c:idx val="1"/>
          <c:order val="1"/>
          <c:tx>
            <c:strRef>
              <c:f>'Buffer room 4 (11096)'!$G$12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'Buffer room 4 (11096)'!$B$13:$B$37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4 (11096)'!$G$13:$G$37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27-4DD2-9313-2A2B5F13B682}"/>
            </c:ext>
          </c:extLst>
        </c:ser>
        <c:ser>
          <c:idx val="2"/>
          <c:order val="2"/>
          <c:tx>
            <c:strRef>
              <c:f>'Buffer room 4 (11096)'!$C$11</c:f>
              <c:strCache>
                <c:ptCount val="1"/>
                <c:pt idx="0">
                  <c:v>11096_P2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'Buffer room 4 (11096)'!$B$13:$B$37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'Buffer room 4 (11096)'!$C$13:$C$37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27-4DD2-9313-2A2B5F13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4080"/>
        <c:axId val="-1731035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'Buffer room 4 (11096)'!$E$11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4 (11096)'!$B$13:$B$37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'Buffer room 4 (11096)'!$E$13:$E$37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3127-4DD2-9313-2A2B5F13B682}"/>
                  </c:ext>
                </c:extLst>
              </c15:ser>
            </c15:filteredLineSeries>
          </c:ext>
        </c:extLst>
      </c:lineChart>
      <c:catAx>
        <c:axId val="-17310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3103536"/>
        <c:crossesAt val="0"/>
        <c:auto val="0"/>
        <c:lblAlgn val="ctr"/>
        <c:lblOffset val="100"/>
        <c:noMultiLvlLbl val="0"/>
      </c:catAx>
      <c:valAx>
        <c:axId val="-17310353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662094125026833"/>
              <c:y val="0.793789989538021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3104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137908075955904"/>
          <c:y val="0.14185525760328907"/>
          <c:w val="0.13372981842616205"/>
          <c:h val="0.3227410384890699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5-4C98-AAE4-577F972D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0816"/>
        <c:axId val="-173102992"/>
      </c:lineChart>
      <c:catAx>
        <c:axId val="-17310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0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310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00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3-4ABD-899E-284668A0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99728"/>
        <c:axId val="-173102448"/>
      </c:lineChart>
      <c:catAx>
        <c:axId val="-173099728"/>
        <c:scaling>
          <c:orientation val="minMax"/>
        </c:scaling>
        <c:delete val="0"/>
        <c:axPos val="b"/>
        <c:majorTickMark val="none"/>
        <c:minorTickMark val="none"/>
        <c:tickLblPos val="none"/>
        <c:crossAx val="-173102448"/>
        <c:crosses val="autoZero"/>
        <c:auto val="1"/>
        <c:lblAlgn val="ctr"/>
        <c:lblOffset val="100"/>
        <c:tickMarkSkip val="1"/>
        <c:noMultiLvlLbl val="0"/>
      </c:catAx>
      <c:valAx>
        <c:axId val="-17310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0997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Gowning room 2 (11095)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011673366004076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'Gowning room 2 (11095)'!$D$11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'Gowning room 2 (11095)'!$B$13:$B$37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'Gowning room 2 (11095)'!$D$13:$D$37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571-45FA-A420-5C1E86EE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3101904"/>
        <c:axId val="-173114416"/>
      </c:barChart>
      <c:lineChart>
        <c:grouping val="standard"/>
        <c:varyColors val="0"/>
        <c:ser>
          <c:idx val="0"/>
          <c:order val="0"/>
          <c:tx>
            <c:strRef>
              <c:f>'Gowning room 2 (11095)'!$H$12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'Gowning room 2 (11095)'!$B$13:$B$37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'Gowning room 2 (11095)'!$H$13:$H$37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71-45FA-A420-5C1E86EEEA09}"/>
            </c:ext>
          </c:extLst>
        </c:ser>
        <c:ser>
          <c:idx val="1"/>
          <c:order val="1"/>
          <c:tx>
            <c:strRef>
              <c:f>'Gowning room 2 (11095)'!$G$12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'Gowning room 2 (11095)'!$B$13:$B$37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'Gowning room 2 (11095)'!$G$13:$G$37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71-45FA-A420-5C1E86EEEA09}"/>
            </c:ext>
          </c:extLst>
        </c:ser>
        <c:ser>
          <c:idx val="2"/>
          <c:order val="2"/>
          <c:tx>
            <c:strRef>
              <c:f>'Gowning room 2 (11095)'!$C$11</c:f>
              <c:strCache>
                <c:ptCount val="1"/>
                <c:pt idx="0">
                  <c:v>11095_P2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'Gowning room 2 (11095)'!$B$13:$B$37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'Gowning room 2 (11095)'!$C$13:$C$37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71-45FA-A420-5C1E86EE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01904"/>
        <c:axId val="-1731144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'Gowning room 2 (11095)'!$E$11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room 2 (11095)'!$B$13:$B$37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'Gowning room 2 (11095)'!$E$13:$E$37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2571-45FA-A420-5C1E86EEEA09}"/>
                  </c:ext>
                </c:extLst>
              </c15:ser>
            </c15:filteredLineSeries>
          </c:ext>
        </c:extLst>
      </c:lineChart>
      <c:catAx>
        <c:axId val="-1731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6.543545693151992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3114416"/>
        <c:crossesAt val="0"/>
        <c:auto val="0"/>
        <c:lblAlgn val="ctr"/>
        <c:lblOffset val="100"/>
        <c:noMultiLvlLbl val="0"/>
      </c:catAx>
      <c:valAx>
        <c:axId val="-17311441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459593706856019"/>
              <c:y val="0.8077760035240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3101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487830928648355"/>
          <c:y val="0.13253124827927978"/>
          <c:w val="0.14693113855817527"/>
          <c:h val="0.32274103848906999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2E-44B5-A467-D9AD916E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99184"/>
        <c:axId val="-173113872"/>
      </c:lineChart>
      <c:catAx>
        <c:axId val="-17309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311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0991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46-473D-8E64-683AFE0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112784"/>
        <c:axId val="-171152656"/>
      </c:lineChart>
      <c:catAx>
        <c:axId val="-173112784"/>
        <c:scaling>
          <c:orientation val="minMax"/>
        </c:scaling>
        <c:delete val="0"/>
        <c:axPos val="b"/>
        <c:majorTickMark val="none"/>
        <c:minorTickMark val="none"/>
        <c:tickLblPos val="none"/>
        <c:crossAx val="-171152656"/>
        <c:crosses val="autoZero"/>
        <c:auto val="1"/>
        <c:lblAlgn val="ctr"/>
        <c:lblOffset val="100"/>
        <c:tickMarkSkip val="1"/>
        <c:noMultiLvlLbl val="0"/>
      </c:catAx>
      <c:valAx>
        <c:axId val="-17115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311278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Settle plates method</a:t>
            </a:r>
            <a:r>
              <a:rPr lang="en-US" sz="1000" b="1" i="0" baseline="0">
                <a:effectLst/>
              </a:rPr>
              <a:t>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16427402020291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1452353109326681"/>
          <c:h val="0.6541067856028486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6 (21148)'!$E$11</c:f>
              <c:strCache>
                <c:ptCount val="1"/>
                <c:pt idx="0">
                  <c:v>cột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val>
            <c:numRef>
              <c:f>'LAF 6 (21148)'!$E$13:$E$37</c:f>
              <c:numCache>
                <c:formatCode>General</c:formatCode>
                <c:ptCount val="25"/>
                <c:pt idx="1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5455664"/>
        <c:axId val="-205457296"/>
      </c:barChart>
      <c:lineChart>
        <c:grouping val="standard"/>
        <c:varyColors val="0"/>
        <c:ser>
          <c:idx val="3"/>
          <c:order val="0"/>
          <c:tx>
            <c:strRef>
              <c:f>'LAF 6 (21148)'!$D$11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'LAF 6 (21148)'!$D$13:$D$37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'LAF 6 (21148)'!$H$12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'LAF 6 (21148)'!$B$13:$B$37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'LAF 6 (21148)'!$H$13:$H$37</c:f>
              <c:numCache>
                <c:formatCode>General</c:formatCode>
                <c:ptCount val="25"/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40-46FD-B12D-7FF62C988D01}"/>
            </c:ext>
          </c:extLst>
        </c:ser>
        <c:ser>
          <c:idx val="1"/>
          <c:order val="2"/>
          <c:tx>
            <c:strRef>
              <c:f>'LAF 6 (21148)'!$G$12</c:f>
              <c:strCache>
                <c:ptCount val="1"/>
                <c:pt idx="0">
                  <c:v>Alert level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'LAF 6 (21148)'!$B$13:$B$37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'LAF 6 (21148)'!$G$13:$G$37</c:f>
              <c:numCache>
                <c:formatCode>General</c:formatCode>
                <c:ptCount val="25"/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40-46FD-B12D-7FF62C988D01}"/>
            </c:ext>
          </c:extLst>
        </c:ser>
        <c:ser>
          <c:idx val="2"/>
          <c:order val="3"/>
          <c:tx>
            <c:strRef>
              <c:f>'LAF 6 (21148)'!$C$11</c:f>
              <c:strCache>
                <c:ptCount val="1"/>
                <c:pt idx="0">
                  <c:v>21148_P1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'LAF 6 (21148)'!$B$13:$B$37</c:f>
              <c:strCache>
                <c:ptCount val="25"/>
                <c:pt idx="0">
                  <c:v>10/09/16</c:v>
                </c:pt>
                <c:pt idx="1">
                  <c:v>10/09/16</c:v>
                </c:pt>
                <c:pt idx="2">
                  <c:v>11/09/16</c:v>
                </c:pt>
                <c:pt idx="3">
                  <c:v>11/09/16</c:v>
                </c:pt>
                <c:pt idx="4">
                  <c:v>12/09/16</c:v>
                </c:pt>
                <c:pt idx="5">
                  <c:v>12/09/16</c:v>
                </c:pt>
                <c:pt idx="6">
                  <c:v>13/09/16</c:v>
                </c:pt>
                <c:pt idx="7">
                  <c:v>13/09/16</c:v>
                </c:pt>
                <c:pt idx="8">
                  <c:v>26/09/16</c:v>
                </c:pt>
                <c:pt idx="9">
                  <c:v>10/10/16</c:v>
                </c:pt>
                <c:pt idx="10">
                  <c:v>09/11/16</c:v>
                </c:pt>
                <c:pt idx="11">
                  <c:v>09/12/16</c:v>
                </c:pt>
                <c:pt idx="12">
                  <c:v>16/12/16</c:v>
                </c:pt>
                <c:pt idx="13">
                  <c:v>08/01/17</c:v>
                </c:pt>
                <c:pt idx="14">
                  <c:v>07/02/17</c:v>
                </c:pt>
                <c:pt idx="15">
                  <c:v>08/03/17</c:v>
                </c:pt>
                <c:pt idx="16">
                  <c:v>07/04/17</c:v>
                </c:pt>
                <c:pt idx="17">
                  <c:v>06/05/17</c:v>
                </c:pt>
                <c:pt idx="18">
                  <c:v>03/06/17</c:v>
                </c:pt>
                <c:pt idx="19">
                  <c:v>21/07/17</c:v>
                </c:pt>
                <c:pt idx="20">
                  <c:v>04/08/17</c:v>
                </c:pt>
                <c:pt idx="21">
                  <c:v>10/09/17</c:v>
                </c:pt>
                <c:pt idx="22">
                  <c:v>09/10/17</c:v>
                </c:pt>
                <c:pt idx="23">
                  <c:v>06/11/17</c:v>
                </c:pt>
                <c:pt idx="24">
                  <c:v>04/12/17</c:v>
                </c:pt>
              </c:strCache>
            </c:strRef>
          </c:cat>
          <c:val>
            <c:numRef>
              <c:f>'LAF 6 (21148)'!$C$13:$C$37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40-46FD-B12D-7FF62C98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5664"/>
        <c:axId val="-205457296"/>
        <c:extLst xmlns:c16r2="http://schemas.microsoft.com/office/drawing/2015/06/chart"/>
      </c:lineChart>
      <c:catAx>
        <c:axId val="-20545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205457296"/>
        <c:crossesAt val="0"/>
        <c:auto val="0"/>
        <c:lblAlgn val="ctr"/>
        <c:lblOffset val="100"/>
        <c:noMultiLvlLbl val="0"/>
      </c:catAx>
      <c:valAx>
        <c:axId val="-205457296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62942008486565"/>
              <c:y val="0.87770607345410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5455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27660032594932"/>
          <c:y val="0.32367343942147092"/>
          <c:w val="0.13372981842616208"/>
          <c:h val="0.360037075785107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Auxiliary room 3 (11098)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5289140139533839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978293554889786E-2"/>
          <c:y val="0.16944074298405007"/>
          <c:w val="0.8050940406642717"/>
          <c:h val="0.6494447809408440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'Auxiliary room 3 (11098)'!$D$11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'Auxiliary room 3 (11098)'!$B$13:$B$37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3 (11098)'!$D$13:$D$37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56AD-4FF7-A2C2-34598B59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1162448"/>
        <c:axId val="-171154832"/>
      </c:barChart>
      <c:lineChart>
        <c:grouping val="standard"/>
        <c:varyColors val="0"/>
        <c:ser>
          <c:idx val="0"/>
          <c:order val="0"/>
          <c:tx>
            <c:strRef>
              <c:f>'Auxiliary room 3 (11098)'!$H$12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'Auxiliary room 3 (11098)'!$B$13:$B$37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3 (11098)'!$H$13:$H$37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AD-4FF7-A2C2-34598B593396}"/>
            </c:ext>
          </c:extLst>
        </c:ser>
        <c:ser>
          <c:idx val="1"/>
          <c:order val="1"/>
          <c:tx>
            <c:strRef>
              <c:f>'Auxiliary room 3 (11098)'!$G$12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'Auxiliary room 3 (11098)'!$B$13:$B$37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3 (11098)'!$G$13:$G$37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AD-4FF7-A2C2-34598B593396}"/>
            </c:ext>
          </c:extLst>
        </c:ser>
        <c:ser>
          <c:idx val="2"/>
          <c:order val="2"/>
          <c:tx>
            <c:strRef>
              <c:f>'Auxiliary room 3 (11098)'!$C$11</c:f>
              <c:strCache>
                <c:ptCount val="1"/>
                <c:pt idx="0">
                  <c:v>11098_P2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'Auxiliary room 3 (11098)'!$B$13:$B$37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3 (11098)'!$C$13:$C$37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AD-4FF7-A2C2-34598B59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62448"/>
        <c:axId val="-1711548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'Auxiliary room 3 (11098)'!$E$11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'Auxiliary room 3 (11098)'!$B$13:$B$37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'Auxiliary room 3 (11098)'!$E$13:$E$37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56AD-4FF7-A2C2-34598B593396}"/>
                  </c:ext>
                </c:extLst>
              </c15:ser>
            </c15:filteredLineSeries>
          </c:ext>
        </c:extLst>
      </c:lineChart>
      <c:catAx>
        <c:axId val="-1711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344908809475E-3"/>
              <c:y val="7.00974615935245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1154832"/>
        <c:crossesAt val="0"/>
        <c:auto val="0"/>
        <c:lblAlgn val="ctr"/>
        <c:lblOffset val="100"/>
        <c:noMultiLvlLbl val="0"/>
      </c:catAx>
      <c:valAx>
        <c:axId val="-171154832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258400798491731"/>
              <c:y val="0.80544500119303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116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859438344854777"/>
          <c:y val="0.15117926692729841"/>
          <c:w val="0.13942780656691417"/>
          <c:h val="0.3040930198410513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7-4834-B58A-F81D0069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2112"/>
        <c:axId val="-171155920"/>
      </c:lineChart>
      <c:catAx>
        <c:axId val="-17115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15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21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B3-40E1-8D1F-7F4AD8B0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60816"/>
        <c:axId val="-171151568"/>
      </c:lineChart>
      <c:catAx>
        <c:axId val="-171160816"/>
        <c:scaling>
          <c:orientation val="minMax"/>
        </c:scaling>
        <c:delete val="0"/>
        <c:axPos val="b"/>
        <c:majorTickMark val="none"/>
        <c:minorTickMark val="none"/>
        <c:tickLblPos val="none"/>
        <c:crossAx val="-171151568"/>
        <c:crosses val="autoZero"/>
        <c:auto val="1"/>
        <c:lblAlgn val="ctr"/>
        <c:lblOffset val="100"/>
        <c:tickMarkSkip val="1"/>
        <c:noMultiLvlLbl val="0"/>
      </c:catAx>
      <c:valAx>
        <c:axId val="-17115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608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Auxiliary room 2 (11099)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524009993800275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'Auxiliary room 2 (11099)'!$D$11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'Auxiliary room 2 (11099)'!$B$13:$B$37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2 (11099)'!$D$13:$D$37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1159-43F2-ADEB-50D7F5C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1153744"/>
        <c:axId val="-171148848"/>
      </c:barChart>
      <c:lineChart>
        <c:grouping val="standard"/>
        <c:varyColors val="0"/>
        <c:ser>
          <c:idx val="0"/>
          <c:order val="0"/>
          <c:tx>
            <c:strRef>
              <c:f>'Auxiliary room 2 (11099)'!$H$12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'Auxiliary room 2 (11099)'!$B$13:$B$37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2 (11099)'!$H$13:$H$37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9-43F2-ADEB-50D7F5C34FE0}"/>
            </c:ext>
          </c:extLst>
        </c:ser>
        <c:ser>
          <c:idx val="1"/>
          <c:order val="1"/>
          <c:tx>
            <c:strRef>
              <c:f>'Auxiliary room 2 (11099)'!$G$12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'Auxiliary room 2 (11099)'!$B$13:$B$37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2 (11099)'!$G$13:$G$37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59-43F2-ADEB-50D7F5C34FE0}"/>
            </c:ext>
          </c:extLst>
        </c:ser>
        <c:ser>
          <c:idx val="2"/>
          <c:order val="2"/>
          <c:tx>
            <c:strRef>
              <c:f>'Auxiliary room 2 (11099)'!$C$11</c:f>
              <c:strCache>
                <c:ptCount val="1"/>
                <c:pt idx="0">
                  <c:v>11099_P2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'Auxiliary room 2 (11099)'!$B$13:$B$37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'Auxiliary room 2 (11099)'!$C$13:$C$37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59-43F2-ADEB-50D7F5C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3744"/>
        <c:axId val="-1711488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'Auxiliary room 2 (11099)'!$E$11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2700"/>
                </c:spPr>
                <c:marker>
                  <c:symbol val="diamond"/>
                  <c:size val="5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'Auxiliary room 2 (11099)'!$B$13:$B$37</c15:sqref>
                        </c15:formulaRef>
                      </c:ext>
                    </c:extLst>
                    <c:numCache>
                      <c:formatCode>m/d/yyyy</c:formatCode>
                      <c:ptCount val="25"/>
                      <c:pt idx="0">
                        <c:v>43117</c:v>
                      </c:pt>
                      <c:pt idx="1">
                        <c:v>43145</c:v>
                      </c:pt>
                      <c:pt idx="2">
                        <c:v>43159</c:v>
                      </c:pt>
                      <c:pt idx="3">
                        <c:v>43187</c:v>
                      </c:pt>
                      <c:pt idx="4">
                        <c:v>43217</c:v>
                      </c:pt>
                      <c:pt idx="5">
                        <c:v>43245</c:v>
                      </c:pt>
                      <c:pt idx="6">
                        <c:v>43273</c:v>
                      </c:pt>
                      <c:pt idx="7">
                        <c:v>43301</c:v>
                      </c:pt>
                      <c:pt idx="8">
                        <c:v>43328</c:v>
                      </c:pt>
                      <c:pt idx="9">
                        <c:v>43369</c:v>
                      </c:pt>
                      <c:pt idx="10">
                        <c:v>43398</c:v>
                      </c:pt>
                      <c:pt idx="11">
                        <c:v>43427</c:v>
                      </c:pt>
                      <c:pt idx="12">
                        <c:v>43452</c:v>
                      </c:pt>
                      <c:pt idx="13">
                        <c:v>43481</c:v>
                      </c:pt>
                      <c:pt idx="14">
                        <c:v>43523</c:v>
                      </c:pt>
                      <c:pt idx="15">
                        <c:v>43552</c:v>
                      </c:pt>
                      <c:pt idx="16">
                        <c:v>43580</c:v>
                      </c:pt>
                      <c:pt idx="17">
                        <c:v>43609</c:v>
                      </c:pt>
                      <c:pt idx="18">
                        <c:v>43636</c:v>
                      </c:pt>
                      <c:pt idx="19">
                        <c:v>43664</c:v>
                      </c:pt>
                      <c:pt idx="20">
                        <c:v>43692</c:v>
                      </c:pt>
                      <c:pt idx="21">
                        <c:v>43734</c:v>
                      </c:pt>
                      <c:pt idx="22">
                        <c:v>43762</c:v>
                      </c:pt>
                      <c:pt idx="23">
                        <c:v>43789</c:v>
                      </c:pt>
                      <c:pt idx="24">
                        <c:v>43817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'Auxiliary room 2 (11099)'!$E$13:$E$37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1159-43F2-ADEB-50D7F5C34FE0}"/>
                  </c:ext>
                </c:extLst>
              </c15:ser>
            </c15:filteredLineSeries>
          </c:ext>
        </c:extLst>
      </c:lineChart>
      <c:catAx>
        <c:axId val="-1711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8.4083475579538575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1148848"/>
        <c:crossesAt val="0"/>
        <c:auto val="0"/>
        <c:lblAlgn val="ctr"/>
        <c:lblOffset val="100"/>
        <c:noMultiLvlLbl val="0"/>
      </c:catAx>
      <c:valAx>
        <c:axId val="-171148848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31470814470335"/>
              <c:y val="0.81710001284804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1153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673225410582064"/>
          <c:y val="0.23975735550538699"/>
          <c:w val="0.15070294431017903"/>
          <c:h val="0.2854450011930326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2-4FF0-8ECD-0A752A31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60272"/>
        <c:axId val="-171158096"/>
      </c:lineChart>
      <c:catAx>
        <c:axId val="-17116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15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602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A-455D-8CBA-4A501C0A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7008"/>
        <c:axId val="-171159184"/>
      </c:lineChart>
      <c:catAx>
        <c:axId val="-171157008"/>
        <c:scaling>
          <c:orientation val="minMax"/>
        </c:scaling>
        <c:delete val="0"/>
        <c:axPos val="b"/>
        <c:majorTickMark val="none"/>
        <c:minorTickMark val="none"/>
        <c:tickLblPos val="none"/>
        <c:crossAx val="-171159184"/>
        <c:crosses val="autoZero"/>
        <c:auto val="1"/>
        <c:lblAlgn val="ctr"/>
        <c:lblOffset val="100"/>
        <c:tickMarkSkip val="1"/>
        <c:noMultiLvlLbl val="0"/>
      </c:catAx>
      <c:valAx>
        <c:axId val="-17115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70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Clean corridor 2 (11092)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790119056900065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9239067888790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'Clean corridor 2 (11092)'!$E$11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</c:spPr>
          <c:invertIfNegative val="0"/>
          <c:cat>
            <c:numRef>
              <c:f>'Clean corridor 2 (11092)'!$B$13:$B$37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'Clean corridor 2 (11092)'!$E$13:$E$37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52B0-469E-9D4E-1553343D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1155376"/>
        <c:axId val="-171151024"/>
      </c:barChart>
      <c:lineChart>
        <c:grouping val="standard"/>
        <c:varyColors val="0"/>
        <c:ser>
          <c:idx val="0"/>
          <c:order val="0"/>
          <c:tx>
            <c:strRef>
              <c:f>'Clean corridor 2 (11092)'!$H$12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'Clean corridor 2 (11092)'!$B$13:$B$37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'Clean corridor 2 (11092)'!$H$13:$H$37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B0-469E-9D4E-1553343D9261}"/>
            </c:ext>
          </c:extLst>
        </c:ser>
        <c:ser>
          <c:idx val="1"/>
          <c:order val="1"/>
          <c:tx>
            <c:strRef>
              <c:f>'Clean corridor 2 (11092)'!$G$12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'Clean corridor 2 (11092)'!$B$13:$B$37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'Clean corridor 2 (11092)'!$G$13:$G$37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B0-469E-9D4E-1553343D9261}"/>
            </c:ext>
          </c:extLst>
        </c:ser>
        <c:ser>
          <c:idx val="2"/>
          <c:order val="2"/>
          <c:tx>
            <c:strRef>
              <c:f>'Clean corridor 2 (11092)'!$C$11</c:f>
              <c:strCache>
                <c:ptCount val="1"/>
                <c:pt idx="0">
                  <c:v>11092_P1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'Clean corridor 2 (11092)'!$B$13:$B$37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'Clean corridor 2 (11092)'!$C$13:$C$37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5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B0-469E-9D4E-1553343D9261}"/>
            </c:ext>
          </c:extLst>
        </c:ser>
        <c:ser>
          <c:idx val="3"/>
          <c:order val="3"/>
          <c:tx>
            <c:strRef>
              <c:f>'Clean corridor 2 (11092)'!$D$11</c:f>
              <c:strCache>
                <c:ptCount val="1"/>
                <c:pt idx="0">
                  <c:v>11092_P4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'Clean corridor 2 (11092)'!$B$13:$B$37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'Clean corridor 2 (11092)'!$D$13:$D$37</c:f>
              <c:numCache>
                <c:formatCode>General</c:formatCode>
                <c:ptCount val="25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2B0-469E-9D4E-1553343D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5376"/>
        <c:axId val="-171151024"/>
        <c:extLst xmlns:c16r2="http://schemas.microsoft.com/office/drawing/2015/06/chart"/>
      </c:lineChart>
      <c:catAx>
        <c:axId val="-1711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1151024"/>
        <c:crossesAt val="0"/>
        <c:auto val="0"/>
        <c:lblAlgn val="ctr"/>
        <c:lblOffset val="100"/>
        <c:noMultiLvlLbl val="0"/>
      </c:catAx>
      <c:valAx>
        <c:axId val="-17115102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86742093572"/>
              <c:y val="0.81710001284804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1155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917958114730706"/>
          <c:y val="0.11854523429326577"/>
          <c:w val="0.1450452356821734"/>
          <c:h val="0.4113191270671585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0-46D6-9DCF-9146A564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0480"/>
        <c:axId val="-171163536"/>
      </c:lineChart>
      <c:catAx>
        <c:axId val="-17115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6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116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04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marker>
            <c:symbol val="diamond"/>
            <c:size val="5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9A-4158-8AB3-C89281A3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56464"/>
        <c:axId val="-171149392"/>
      </c:lineChart>
      <c:catAx>
        <c:axId val="-171156464"/>
        <c:scaling>
          <c:orientation val="minMax"/>
        </c:scaling>
        <c:delete val="0"/>
        <c:axPos val="b"/>
        <c:majorTickMark val="none"/>
        <c:minorTickMark val="none"/>
        <c:tickLblPos val="none"/>
        <c:crossAx val="-171149392"/>
        <c:crosses val="autoZero"/>
        <c:auto val="1"/>
        <c:lblAlgn val="ctr"/>
        <c:lblOffset val="100"/>
        <c:tickMarkSkip val="1"/>
        <c:noMultiLvlLbl val="0"/>
      </c:catAx>
      <c:valAx>
        <c:axId val="-17114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1711564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(S</a:t>
            </a:r>
            <a:r>
              <a:rPr lang="en-GB" sz="1000" b="1" i="0" baseline="0">
                <a:effectLst/>
              </a:rPr>
              <a:t>ettle plates method</a:t>
            </a:r>
            <a:r>
              <a:rPr lang="en-US" sz="1000" b="1" i="0" baseline="0">
                <a:effectLst/>
              </a:rPr>
              <a:t>) Garment storage room 2 (11100)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655551719401412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36002182895452E-2"/>
          <c:y val="0.16944074298405007"/>
          <c:w val="0.8050940406642717"/>
          <c:h val="0.6541067856028486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'Garment storage room 2 (11100)'!$D$11</c:f>
              <c:strCache>
                <c:ptCount val="1"/>
                <c:pt idx="0">
                  <c:v>cột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solidFill>
              <a:schemeClr val="bg1">
                <a:lumMod val="75000"/>
              </a:schemeClr>
            </a:solidFill>
            <a:ln w="12700"/>
          </c:spPr>
          <c:invertIfNegative val="0"/>
          <c:cat>
            <c:numRef>
              <c:f>'Garment storage room 2 (11100)'!$B$13:$B$37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2 (11100)'!$D$13:$D$37</c:f>
              <c:numCache>
                <c:formatCode>General</c:formatCode>
                <c:ptCount val="25"/>
                <c:pt idx="12">
                  <c:v>120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755C-4FB1-A090-06B07FA3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1162992"/>
        <c:axId val="-171148304"/>
      </c:barChart>
      <c:lineChart>
        <c:grouping val="standard"/>
        <c:varyColors val="0"/>
        <c:ser>
          <c:idx val="0"/>
          <c:order val="0"/>
          <c:tx>
            <c:strRef>
              <c:f>'Garment storage room 2 (11100)'!$H$12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'Garment storage room 2 (11100)'!$B$13:$B$37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2 (11100)'!$H$13:$H$37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5C-4FB1-A090-06B07FA3963F}"/>
            </c:ext>
          </c:extLst>
        </c:ser>
        <c:ser>
          <c:idx val="1"/>
          <c:order val="1"/>
          <c:tx>
            <c:strRef>
              <c:f>'Garment storage room 2 (11100)'!$G$12</c:f>
              <c:strCache>
                <c:ptCount val="1"/>
                <c:pt idx="0">
                  <c:v>Alert limit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'Garment storage room 2 (11100)'!$B$13:$B$37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2 (11100)'!$G$13:$G$37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C-4FB1-A090-06B07FA3963F}"/>
            </c:ext>
          </c:extLst>
        </c:ser>
        <c:ser>
          <c:idx val="2"/>
          <c:order val="2"/>
          <c:tx>
            <c:strRef>
              <c:f>'Garment storage room 2 (11100)'!$C$11</c:f>
              <c:strCache>
                <c:ptCount val="1"/>
                <c:pt idx="0">
                  <c:v>11100_P1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'Garment storage room 2 (11100)'!$B$13:$B$37</c:f>
              <c:numCache>
                <c:formatCode>m/d/yyyy</c:formatCode>
                <c:ptCount val="25"/>
                <c:pt idx="0">
                  <c:v>43117</c:v>
                </c:pt>
                <c:pt idx="1">
                  <c:v>43145</c:v>
                </c:pt>
                <c:pt idx="2">
                  <c:v>43159</c:v>
                </c:pt>
                <c:pt idx="3">
                  <c:v>43187</c:v>
                </c:pt>
                <c:pt idx="4">
                  <c:v>43217</c:v>
                </c:pt>
                <c:pt idx="5">
                  <c:v>43245</c:v>
                </c:pt>
                <c:pt idx="6">
                  <c:v>43273</c:v>
                </c:pt>
                <c:pt idx="7">
                  <c:v>43301</c:v>
                </c:pt>
                <c:pt idx="8">
                  <c:v>43328</c:v>
                </c:pt>
                <c:pt idx="9">
                  <c:v>43369</c:v>
                </c:pt>
                <c:pt idx="10">
                  <c:v>43398</c:v>
                </c:pt>
                <c:pt idx="11">
                  <c:v>43427</c:v>
                </c:pt>
                <c:pt idx="12">
                  <c:v>43452</c:v>
                </c:pt>
                <c:pt idx="13">
                  <c:v>43481</c:v>
                </c:pt>
                <c:pt idx="14">
                  <c:v>43523</c:v>
                </c:pt>
                <c:pt idx="15">
                  <c:v>43552</c:v>
                </c:pt>
                <c:pt idx="16">
                  <c:v>43580</c:v>
                </c:pt>
                <c:pt idx="17">
                  <c:v>43609</c:v>
                </c:pt>
                <c:pt idx="18">
                  <c:v>43636</c:v>
                </c:pt>
                <c:pt idx="19">
                  <c:v>43664</c:v>
                </c:pt>
                <c:pt idx="20">
                  <c:v>43692</c:v>
                </c:pt>
                <c:pt idx="21">
                  <c:v>43734</c:v>
                </c:pt>
                <c:pt idx="22">
                  <c:v>43762</c:v>
                </c:pt>
                <c:pt idx="23">
                  <c:v>43789</c:v>
                </c:pt>
                <c:pt idx="24">
                  <c:v>43817</c:v>
                </c:pt>
              </c:numCache>
            </c:numRef>
          </c:cat>
          <c:val>
            <c:numRef>
              <c:f>'Garment storage room 2 (11100)'!$C$13:$C$37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5C-4FB1-A090-06B07FA3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62992"/>
        <c:axId val="-171148304"/>
        <c:extLst xmlns:c16r2="http://schemas.microsoft.com/office/drawing/2015/06/chart"/>
      </c:lineChart>
      <c:catAx>
        <c:axId val="-17116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2625154528951208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71148304"/>
        <c:crossesAt val="0"/>
        <c:auto val="0"/>
        <c:lblAlgn val="ctr"/>
        <c:lblOffset val="100"/>
        <c:noMultiLvlLbl val="0"/>
      </c:catAx>
      <c:valAx>
        <c:axId val="-171148304"/>
        <c:scaling>
          <c:orientation val="minMax"/>
          <c:max val="12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722769823263612"/>
              <c:y val="0.81243800818603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7116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039052321849595"/>
          <c:y val="0.20246131820934965"/>
          <c:w val="0.14127342993016961"/>
          <c:h val="0.3980529706513958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1.png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image" Target="../media/image1.png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image" Target="../media/image1.png"/><Relationship Id="rId4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image" Target="../media/image1.png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image" Target="../media/image1.png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image" Target="../media/image1.png"/><Relationship Id="rId4" Type="http://schemas.openxmlformats.org/officeDocument/2006/relationships/chart" Target="../charts/chart6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image" Target="../media/image1.png"/><Relationship Id="rId4" Type="http://schemas.openxmlformats.org/officeDocument/2006/relationships/chart" Target="../charts/chart6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image" Target="../media/image1.png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image" Target="../media/image1.png"/><Relationship Id="rId4" Type="http://schemas.openxmlformats.org/officeDocument/2006/relationships/chart" Target="../charts/chart7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image" Target="../media/image1.png"/><Relationship Id="rId4" Type="http://schemas.openxmlformats.org/officeDocument/2006/relationships/chart" Target="../charts/chart78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image" Target="../media/image1.png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image" Target="../media/image1.png"/><Relationship Id="rId4" Type="http://schemas.openxmlformats.org/officeDocument/2006/relationships/chart" Target="../charts/chart84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image" Target="../media/image1.png"/><Relationship Id="rId4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image" Target="../media/image1.png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image" Target="../media/image1.png"/><Relationship Id="rId4" Type="http://schemas.openxmlformats.org/officeDocument/2006/relationships/chart" Target="../charts/chart93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image" Target="../media/image1.png"/><Relationship Id="rId4" Type="http://schemas.openxmlformats.org/officeDocument/2006/relationships/chart" Target="../charts/chart9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image" Target="../media/image1.png"/><Relationship Id="rId4" Type="http://schemas.openxmlformats.org/officeDocument/2006/relationships/chart" Target="../charts/chart99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image" Target="../media/image1.png"/><Relationship Id="rId4" Type="http://schemas.openxmlformats.org/officeDocument/2006/relationships/chart" Target="../charts/chart102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image" Target="../media/image1.png"/><Relationship Id="rId4" Type="http://schemas.openxmlformats.org/officeDocument/2006/relationships/chart" Target="../charts/chart10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image" Target="../media/image1.png"/><Relationship Id="rId4" Type="http://schemas.openxmlformats.org/officeDocument/2006/relationships/chart" Target="../charts/chart10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image" Target="../media/image1.png"/><Relationship Id="rId4" Type="http://schemas.openxmlformats.org/officeDocument/2006/relationships/chart" Target="../charts/chart111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image" Target="../media/image1.png"/><Relationship Id="rId4" Type="http://schemas.openxmlformats.org/officeDocument/2006/relationships/chart" Target="../charts/chart114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image" Target="../media/image1.png"/><Relationship Id="rId4" Type="http://schemas.openxmlformats.org/officeDocument/2006/relationships/chart" Target="../charts/chart1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image" Target="../media/image1.png"/><Relationship Id="rId4" Type="http://schemas.openxmlformats.org/officeDocument/2006/relationships/chart" Target="../charts/chart120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image" Target="../media/image1.png"/><Relationship Id="rId4" Type="http://schemas.openxmlformats.org/officeDocument/2006/relationships/chart" Target="../charts/chart12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image" Target="../media/image1.png"/><Relationship Id="rId4" Type="http://schemas.openxmlformats.org/officeDocument/2006/relationships/chart" Target="../charts/chart1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63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630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630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28575</xdr:rowOff>
    </xdr:from>
    <xdr:to>
      <xdr:col>5</xdr:col>
      <xdr:colOff>0</xdr:colOff>
      <xdr:row>63</xdr:row>
      <xdr:rowOff>123825</xdr:rowOff>
    </xdr:to>
    <xdr:graphicFrame macro="">
      <xdr:nvGraphicFramePr>
        <xdr:cNvPr id="83631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1177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11773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11773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0</xdr:colOff>
      <xdr:row>56</xdr:row>
      <xdr:rowOff>123825</xdr:rowOff>
    </xdr:to>
    <xdr:graphicFrame macro="">
      <xdr:nvGraphicFramePr>
        <xdr:cNvPr id="91177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4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4040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4040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1409700</xdr:colOff>
      <xdr:row>63</xdr:row>
      <xdr:rowOff>123825</xdr:rowOff>
    </xdr:to>
    <xdr:graphicFrame macro="">
      <xdr:nvGraphicFramePr>
        <xdr:cNvPr id="84040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804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83804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13</xdr:col>
      <xdr:colOff>0</xdr:colOff>
      <xdr:row>11</xdr:row>
      <xdr:rowOff>0</xdr:rowOff>
    </xdr:to>
    <xdr:graphicFrame macro="">
      <xdr:nvGraphicFramePr>
        <xdr:cNvPr id="83804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95250</xdr:rowOff>
    </xdr:from>
    <xdr:to>
      <xdr:col>15</xdr:col>
      <xdr:colOff>133350</xdr:colOff>
      <xdr:row>63</xdr:row>
      <xdr:rowOff>123825</xdr:rowOff>
    </xdr:to>
    <xdr:graphicFrame macro="">
      <xdr:nvGraphicFramePr>
        <xdr:cNvPr id="83805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19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4019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4019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123825</xdr:rowOff>
    </xdr:from>
    <xdr:to>
      <xdr:col>12</xdr:col>
      <xdr:colOff>390525</xdr:colOff>
      <xdr:row>63</xdr:row>
      <xdr:rowOff>171450</xdr:rowOff>
    </xdr:to>
    <xdr:graphicFrame macro="">
      <xdr:nvGraphicFramePr>
        <xdr:cNvPr id="84020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50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4050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4050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11</xdr:col>
      <xdr:colOff>1104899</xdr:colOff>
      <xdr:row>63</xdr:row>
      <xdr:rowOff>123825</xdr:rowOff>
    </xdr:to>
    <xdr:graphicFrame macro="">
      <xdr:nvGraphicFramePr>
        <xdr:cNvPr id="84050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368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342900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84368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11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84368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66675</xdr:rowOff>
    </xdr:from>
    <xdr:to>
      <xdr:col>16</xdr:col>
      <xdr:colOff>895350</xdr:colOff>
      <xdr:row>63</xdr:row>
      <xdr:rowOff>123825</xdr:rowOff>
    </xdr:to>
    <xdr:graphicFrame macro="">
      <xdr:nvGraphicFramePr>
        <xdr:cNvPr id="84368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8330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330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9</xdr:col>
      <xdr:colOff>0</xdr:colOff>
      <xdr:row>11</xdr:row>
      <xdr:rowOff>0</xdr:rowOff>
    </xdr:to>
    <xdr:graphicFrame macro="">
      <xdr:nvGraphicFramePr>
        <xdr:cNvPr id="88330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57150</xdr:rowOff>
    </xdr:from>
    <xdr:to>
      <xdr:col>11</xdr:col>
      <xdr:colOff>962025</xdr:colOff>
      <xdr:row>63</xdr:row>
      <xdr:rowOff>123825</xdr:rowOff>
    </xdr:to>
    <xdr:graphicFrame macro="">
      <xdr:nvGraphicFramePr>
        <xdr:cNvPr id="88330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834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83409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83409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95251</xdr:rowOff>
    </xdr:from>
    <xdr:to>
      <xdr:col>9</xdr:col>
      <xdr:colOff>1004454</xdr:colOff>
      <xdr:row>63</xdr:row>
      <xdr:rowOff>123826</xdr:rowOff>
    </xdr:to>
    <xdr:graphicFrame macro="">
      <xdr:nvGraphicFramePr>
        <xdr:cNvPr id="883409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180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91805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891805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104775</xdr:rowOff>
    </xdr:from>
    <xdr:to>
      <xdr:col>12</xdr:col>
      <xdr:colOff>866775</xdr:colOff>
      <xdr:row>63</xdr:row>
      <xdr:rowOff>123825</xdr:rowOff>
    </xdr:to>
    <xdr:graphicFrame macro="">
      <xdr:nvGraphicFramePr>
        <xdr:cNvPr id="891806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2965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2965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2965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47625</xdr:rowOff>
    </xdr:from>
    <xdr:to>
      <xdr:col>23</xdr:col>
      <xdr:colOff>1257299</xdr:colOff>
      <xdr:row>67</xdr:row>
      <xdr:rowOff>123825</xdr:rowOff>
    </xdr:to>
    <xdr:graphicFrame macro="">
      <xdr:nvGraphicFramePr>
        <xdr:cNvPr id="82965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702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702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702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0</xdr:colOff>
      <xdr:row>63</xdr:row>
      <xdr:rowOff>123825</xdr:rowOff>
    </xdr:to>
    <xdr:graphicFrame macro="">
      <xdr:nvGraphicFramePr>
        <xdr:cNvPr id="83702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19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9190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89190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66675</xdr:rowOff>
    </xdr:from>
    <xdr:to>
      <xdr:col>9</xdr:col>
      <xdr:colOff>1019175</xdr:colOff>
      <xdr:row>63</xdr:row>
      <xdr:rowOff>123825</xdr:rowOff>
    </xdr:to>
    <xdr:graphicFrame macro="">
      <xdr:nvGraphicFramePr>
        <xdr:cNvPr id="891908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20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92010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892010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923925</xdr:colOff>
      <xdr:row>63</xdr:row>
      <xdr:rowOff>123825</xdr:rowOff>
    </xdr:to>
    <xdr:graphicFrame macro="">
      <xdr:nvGraphicFramePr>
        <xdr:cNvPr id="892010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92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92113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92113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49</xdr:row>
      <xdr:rowOff>42334</xdr:rowOff>
    </xdr:from>
    <xdr:to>
      <xdr:col>20</xdr:col>
      <xdr:colOff>1132417</xdr:colOff>
      <xdr:row>67</xdr:row>
      <xdr:rowOff>114300</xdr:rowOff>
    </xdr:to>
    <xdr:graphicFrame macro="">
      <xdr:nvGraphicFramePr>
        <xdr:cNvPr id="89211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030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030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030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1181100</xdr:colOff>
      <xdr:row>63</xdr:row>
      <xdr:rowOff>123825</xdr:rowOff>
    </xdr:to>
    <xdr:graphicFrame macro="">
      <xdr:nvGraphicFramePr>
        <xdr:cNvPr id="84030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716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16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16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800100</xdr:colOff>
      <xdr:row>63</xdr:row>
      <xdr:rowOff>123825</xdr:rowOff>
    </xdr:to>
    <xdr:graphicFrame macro="">
      <xdr:nvGraphicFramePr>
        <xdr:cNvPr id="84716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726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726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4726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657225</xdr:colOff>
      <xdr:row>63</xdr:row>
      <xdr:rowOff>123825</xdr:rowOff>
    </xdr:to>
    <xdr:graphicFrame macro="">
      <xdr:nvGraphicFramePr>
        <xdr:cNvPr id="84726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4736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36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4736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1133475</xdr:colOff>
      <xdr:row>63</xdr:row>
      <xdr:rowOff>123825</xdr:rowOff>
    </xdr:to>
    <xdr:graphicFrame macro="">
      <xdr:nvGraphicFramePr>
        <xdr:cNvPr id="84736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5197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5197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85197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1123950</xdr:colOff>
      <xdr:row>63</xdr:row>
      <xdr:rowOff>123825</xdr:rowOff>
    </xdr:to>
    <xdr:graphicFrame macro="">
      <xdr:nvGraphicFramePr>
        <xdr:cNvPr id="85197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25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252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252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1152525</xdr:colOff>
      <xdr:row>63</xdr:row>
      <xdr:rowOff>123825</xdr:rowOff>
    </xdr:to>
    <xdr:graphicFrame macro="">
      <xdr:nvGraphicFramePr>
        <xdr:cNvPr id="86252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15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15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15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981075</xdr:colOff>
      <xdr:row>63</xdr:row>
      <xdr:rowOff>123825</xdr:rowOff>
    </xdr:to>
    <xdr:graphicFrame macro="">
      <xdr:nvGraphicFramePr>
        <xdr:cNvPr id="868152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815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15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15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0</xdr:colOff>
      <xdr:row>63</xdr:row>
      <xdr:rowOff>123825</xdr:rowOff>
    </xdr:to>
    <xdr:graphicFrame macro="">
      <xdr:nvGraphicFramePr>
        <xdr:cNvPr id="83815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25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255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255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904875</xdr:colOff>
      <xdr:row>63</xdr:row>
      <xdr:rowOff>123825</xdr:rowOff>
    </xdr:to>
    <xdr:graphicFrame macro="">
      <xdr:nvGraphicFramePr>
        <xdr:cNvPr id="868255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35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357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357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1047750</xdr:colOff>
      <xdr:row>63</xdr:row>
      <xdr:rowOff>123825</xdr:rowOff>
    </xdr:to>
    <xdr:graphicFrame macro="">
      <xdr:nvGraphicFramePr>
        <xdr:cNvPr id="868357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45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45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45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50</xdr:row>
      <xdr:rowOff>38100</xdr:rowOff>
    </xdr:from>
    <xdr:to>
      <xdr:col>7</xdr:col>
      <xdr:colOff>1152524</xdr:colOff>
      <xdr:row>63</xdr:row>
      <xdr:rowOff>161925</xdr:rowOff>
    </xdr:to>
    <xdr:graphicFrame macro="">
      <xdr:nvGraphicFramePr>
        <xdr:cNvPr id="86846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6856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56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856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952500</xdr:colOff>
      <xdr:row>63</xdr:row>
      <xdr:rowOff>123825</xdr:rowOff>
    </xdr:to>
    <xdr:graphicFrame macro="">
      <xdr:nvGraphicFramePr>
        <xdr:cNvPr id="86856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7572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75729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75729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114300</xdr:rowOff>
    </xdr:from>
    <xdr:to>
      <xdr:col>7</xdr:col>
      <xdr:colOff>952500</xdr:colOff>
      <xdr:row>64</xdr:row>
      <xdr:rowOff>38100</xdr:rowOff>
    </xdr:to>
    <xdr:graphicFrame macro="">
      <xdr:nvGraphicFramePr>
        <xdr:cNvPr id="87573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832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320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320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1104900</xdr:colOff>
      <xdr:row>63</xdr:row>
      <xdr:rowOff>123825</xdr:rowOff>
    </xdr:to>
    <xdr:graphicFrame macro="">
      <xdr:nvGraphicFramePr>
        <xdr:cNvPr id="88320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7</xdr:col>
      <xdr:colOff>1028700</xdr:colOff>
      <xdr:row>63</xdr:row>
      <xdr:rowOff>142875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1167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11670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11670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609600</xdr:colOff>
      <xdr:row>63</xdr:row>
      <xdr:rowOff>123825</xdr:rowOff>
    </xdr:to>
    <xdr:graphicFrame macro="">
      <xdr:nvGraphicFramePr>
        <xdr:cNvPr id="911670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3276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32764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32764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828674</xdr:colOff>
      <xdr:row>63</xdr:row>
      <xdr:rowOff>123825</xdr:rowOff>
    </xdr:to>
    <xdr:graphicFrame macro="">
      <xdr:nvGraphicFramePr>
        <xdr:cNvPr id="932764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436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361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361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952499</xdr:colOff>
      <xdr:row>63</xdr:row>
      <xdr:rowOff>123825</xdr:rowOff>
    </xdr:to>
    <xdr:graphicFrame macro="">
      <xdr:nvGraphicFramePr>
        <xdr:cNvPr id="943618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3825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25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38254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0</xdr:colOff>
      <xdr:row>63</xdr:row>
      <xdr:rowOff>123825</xdr:rowOff>
    </xdr:to>
    <xdr:graphicFrame macro="">
      <xdr:nvGraphicFramePr>
        <xdr:cNvPr id="83825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477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4779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954779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8</xdr:col>
      <xdr:colOff>876300</xdr:colOff>
      <xdr:row>63</xdr:row>
      <xdr:rowOff>123825</xdr:rowOff>
    </xdr:to>
    <xdr:graphicFrame macro="">
      <xdr:nvGraphicFramePr>
        <xdr:cNvPr id="954779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518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955189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8</xdr:col>
      <xdr:colOff>0</xdr:colOff>
      <xdr:row>11</xdr:row>
      <xdr:rowOff>0</xdr:rowOff>
    </xdr:to>
    <xdr:graphicFrame macro="">
      <xdr:nvGraphicFramePr>
        <xdr:cNvPr id="955189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895349</xdr:colOff>
      <xdr:row>63</xdr:row>
      <xdr:rowOff>123825</xdr:rowOff>
    </xdr:to>
    <xdr:graphicFrame macro="">
      <xdr:nvGraphicFramePr>
        <xdr:cNvPr id="955189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6788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6788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6788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1019175</xdr:colOff>
      <xdr:row>63</xdr:row>
      <xdr:rowOff>123825</xdr:rowOff>
    </xdr:to>
    <xdr:graphicFrame macro="">
      <xdr:nvGraphicFramePr>
        <xdr:cNvPr id="96788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0173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1738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1738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38100</xdr:rowOff>
    </xdr:from>
    <xdr:to>
      <xdr:col>5</xdr:col>
      <xdr:colOff>0</xdr:colOff>
      <xdr:row>63</xdr:row>
      <xdr:rowOff>85725</xdr:rowOff>
    </xdr:to>
    <xdr:graphicFrame macro="">
      <xdr:nvGraphicFramePr>
        <xdr:cNvPr id="901738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488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881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881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0</xdr:colOff>
      <xdr:row>56</xdr:row>
      <xdr:rowOff>123825</xdr:rowOff>
    </xdr:to>
    <xdr:graphicFrame macro="">
      <xdr:nvGraphicFramePr>
        <xdr:cNvPr id="954882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85187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51872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5187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0</xdr:colOff>
      <xdr:row>56</xdr:row>
      <xdr:rowOff>123825</xdr:rowOff>
    </xdr:to>
    <xdr:graphicFrame macro="">
      <xdr:nvGraphicFramePr>
        <xdr:cNvPr id="85187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498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984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4984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5</xdr:col>
      <xdr:colOff>0</xdr:colOff>
      <xdr:row>56</xdr:row>
      <xdr:rowOff>123825</xdr:rowOff>
    </xdr:to>
    <xdr:graphicFrame macro="">
      <xdr:nvGraphicFramePr>
        <xdr:cNvPr id="954984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95250</xdr:colOff>
      <xdr:row>0</xdr:row>
      <xdr:rowOff>409575</xdr:rowOff>
    </xdr:to>
    <xdr:pic>
      <xdr:nvPicPr>
        <xdr:cNvPr id="95508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4000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5086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55086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5</xdr:col>
      <xdr:colOff>0</xdr:colOff>
      <xdr:row>56</xdr:row>
      <xdr:rowOff>123825</xdr:rowOff>
    </xdr:to>
    <xdr:graphicFrame macro="">
      <xdr:nvGraphicFramePr>
        <xdr:cNvPr id="955086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5"/>
  <sheetViews>
    <sheetView view="pageBreakPreview" zoomScaleNormal="100" zoomScaleSheetLayoutView="100" workbookViewId="0">
      <selection activeCell="I58" sqref="I58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10.5546875" style="11" customWidth="1"/>
    <col min="11" max="11" width="4.44140625" style="11" customWidth="1"/>
    <col min="12" max="12" width="11.554687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67" t="s">
        <v>236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30</v>
      </c>
      <c r="D6" s="39" t="s">
        <v>8</v>
      </c>
      <c r="E6" s="6">
        <v>21147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v>20</v>
      </c>
      <c r="D9" s="39" t="s">
        <v>21</v>
      </c>
      <c r="E9" s="7"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163</v>
      </c>
      <c r="D11" s="11" t="s">
        <v>327</v>
      </c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163</v>
      </c>
      <c r="K12" s="41"/>
      <c r="L12" s="1" t="s">
        <v>163</v>
      </c>
    </row>
    <row r="13" spans="1:12" ht="17.100000000000001" customHeight="1" x14ac:dyDescent="0.25">
      <c r="A13" s="12">
        <v>1</v>
      </c>
      <c r="B13" s="72">
        <v>42623</v>
      </c>
      <c r="C13" s="32">
        <v>1</v>
      </c>
      <c r="D13" s="11">
        <v>100</v>
      </c>
      <c r="F13" s="25"/>
      <c r="G13" s="26"/>
      <c r="H13" s="26"/>
      <c r="J13" s="19"/>
      <c r="L13" s="19"/>
    </row>
    <row r="14" spans="1:12" ht="17.100000000000001" customHeight="1" x14ac:dyDescent="0.25">
      <c r="A14" s="74">
        <v>2</v>
      </c>
      <c r="B14" s="72">
        <v>42623</v>
      </c>
      <c r="C14" s="78">
        <v>1</v>
      </c>
      <c r="D14" s="11">
        <v>100</v>
      </c>
      <c r="F14" s="76"/>
      <c r="G14" s="77"/>
      <c r="H14" s="77"/>
      <c r="J14" s="75"/>
      <c r="L14" s="75"/>
    </row>
    <row r="15" spans="1:12" ht="17.100000000000001" customHeight="1" x14ac:dyDescent="0.25">
      <c r="A15" s="74">
        <v>3</v>
      </c>
      <c r="B15" s="72">
        <v>42624</v>
      </c>
      <c r="C15" s="78">
        <v>2</v>
      </c>
      <c r="D15" s="11">
        <v>100</v>
      </c>
      <c r="F15" s="76"/>
      <c r="G15" s="77"/>
      <c r="H15" s="77"/>
      <c r="J15" s="75"/>
      <c r="L15" s="75"/>
    </row>
    <row r="16" spans="1:12" ht="17.100000000000001" customHeight="1" x14ac:dyDescent="0.25">
      <c r="A16" s="74">
        <v>4</v>
      </c>
      <c r="B16" s="72">
        <v>42624</v>
      </c>
      <c r="C16" s="78">
        <v>1</v>
      </c>
      <c r="D16" s="11">
        <v>100</v>
      </c>
      <c r="F16" s="76"/>
      <c r="G16" s="77"/>
      <c r="H16" s="77"/>
      <c r="J16" s="75"/>
      <c r="L16" s="75"/>
    </row>
    <row r="17" spans="1:12" ht="17.100000000000001" customHeight="1" x14ac:dyDescent="0.25">
      <c r="A17" s="74">
        <v>5</v>
      </c>
      <c r="B17" s="72">
        <v>42625</v>
      </c>
      <c r="C17" s="78">
        <v>1</v>
      </c>
      <c r="D17" s="11">
        <v>100</v>
      </c>
      <c r="F17" s="76"/>
      <c r="G17" s="77"/>
      <c r="H17" s="77"/>
      <c r="J17" s="75"/>
      <c r="L17" s="75"/>
    </row>
    <row r="18" spans="1:12" ht="17.100000000000001" customHeight="1" x14ac:dyDescent="0.25">
      <c r="A18" s="74">
        <v>6</v>
      </c>
      <c r="B18" s="72">
        <v>42625</v>
      </c>
      <c r="C18" s="78">
        <v>1</v>
      </c>
      <c r="D18" s="11">
        <v>100</v>
      </c>
      <c r="F18" s="76"/>
      <c r="G18" s="77"/>
      <c r="H18" s="77"/>
      <c r="J18" s="75"/>
      <c r="L18" s="75"/>
    </row>
    <row r="19" spans="1:12" ht="17.100000000000001" customHeight="1" x14ac:dyDescent="0.25">
      <c r="A19" s="74">
        <v>7</v>
      </c>
      <c r="B19" s="72">
        <v>42626</v>
      </c>
      <c r="C19" s="78">
        <v>1</v>
      </c>
      <c r="D19" s="11">
        <v>100</v>
      </c>
      <c r="F19" s="76"/>
      <c r="G19" s="77"/>
      <c r="H19" s="77"/>
      <c r="J19" s="75"/>
      <c r="L19" s="75"/>
    </row>
    <row r="20" spans="1:12" ht="17.100000000000001" customHeight="1" x14ac:dyDescent="0.25">
      <c r="A20" s="74">
        <v>8</v>
      </c>
      <c r="B20" s="72">
        <v>42626</v>
      </c>
      <c r="C20" s="78">
        <v>1</v>
      </c>
      <c r="D20" s="11">
        <v>100</v>
      </c>
      <c r="F20" s="76"/>
      <c r="G20" s="77"/>
      <c r="H20" s="77"/>
      <c r="J20" s="75"/>
      <c r="L20" s="75"/>
    </row>
    <row r="21" spans="1:12" ht="17.100000000000001" customHeight="1" x14ac:dyDescent="0.25">
      <c r="A21" s="119">
        <v>1</v>
      </c>
      <c r="B21" s="72" t="s">
        <v>326</v>
      </c>
      <c r="C21" s="78">
        <v>3</v>
      </c>
      <c r="F21" s="76"/>
      <c r="G21" s="77">
        <f t="shared" ref="G21:G28" si="0">$C$9</f>
        <v>20</v>
      </c>
      <c r="H21" s="77">
        <f t="shared" ref="H21:H28" si="1">$E$9</f>
        <v>50</v>
      </c>
      <c r="J21" s="75"/>
      <c r="L21" s="75"/>
    </row>
    <row r="22" spans="1:12" ht="17.100000000000001" customHeight="1" x14ac:dyDescent="0.25">
      <c r="A22" s="74">
        <v>2</v>
      </c>
      <c r="B22" s="72">
        <v>42653</v>
      </c>
      <c r="C22" s="78">
        <v>1</v>
      </c>
      <c r="F22" s="76"/>
      <c r="G22" s="77">
        <f t="shared" si="0"/>
        <v>20</v>
      </c>
      <c r="H22" s="77">
        <f t="shared" si="1"/>
        <v>50</v>
      </c>
      <c r="J22" s="75"/>
      <c r="L22" s="75"/>
    </row>
    <row r="23" spans="1:12" ht="17.100000000000001" customHeight="1" x14ac:dyDescent="0.25">
      <c r="A23" s="74">
        <v>3</v>
      </c>
      <c r="B23" s="72">
        <v>42683</v>
      </c>
      <c r="C23" s="78">
        <v>0</v>
      </c>
      <c r="F23" s="76"/>
      <c r="G23" s="77">
        <f t="shared" si="0"/>
        <v>20</v>
      </c>
      <c r="H23" s="77">
        <f t="shared" si="1"/>
        <v>50</v>
      </c>
      <c r="J23" s="75"/>
      <c r="L23" s="75"/>
    </row>
    <row r="24" spans="1:12" ht="17.100000000000001" customHeight="1" x14ac:dyDescent="0.25">
      <c r="A24" s="74">
        <v>4</v>
      </c>
      <c r="B24" s="72">
        <v>42713</v>
      </c>
      <c r="C24" s="78">
        <v>0</v>
      </c>
      <c r="F24" s="76"/>
      <c r="G24" s="77">
        <f t="shared" si="0"/>
        <v>20</v>
      </c>
      <c r="H24" s="77">
        <f t="shared" si="1"/>
        <v>50</v>
      </c>
      <c r="J24" s="75"/>
      <c r="L24" s="75"/>
    </row>
    <row r="25" spans="1:12" ht="17.100000000000001" customHeight="1" x14ac:dyDescent="0.25">
      <c r="A25" s="74">
        <v>5</v>
      </c>
      <c r="B25" s="72">
        <v>42720</v>
      </c>
      <c r="C25" s="78">
        <v>0</v>
      </c>
      <c r="F25" s="76"/>
      <c r="G25" s="77">
        <f t="shared" si="0"/>
        <v>20</v>
      </c>
      <c r="H25" s="77">
        <f t="shared" si="1"/>
        <v>50</v>
      </c>
      <c r="J25" s="75"/>
      <c r="L25" s="75"/>
    </row>
    <row r="26" spans="1:12" ht="17.100000000000001" customHeight="1" x14ac:dyDescent="0.25">
      <c r="A26" s="119">
        <v>1</v>
      </c>
      <c r="B26" s="72">
        <v>42743</v>
      </c>
      <c r="C26" s="78">
        <v>0</v>
      </c>
      <c r="E26" s="11">
        <v>120</v>
      </c>
      <c r="F26" s="76"/>
      <c r="G26" s="77">
        <f t="shared" si="0"/>
        <v>20</v>
      </c>
      <c r="H26" s="77">
        <f t="shared" si="1"/>
        <v>50</v>
      </c>
      <c r="J26" s="75">
        <v>0</v>
      </c>
      <c r="L26" s="75">
        <v>3</v>
      </c>
    </row>
    <row r="27" spans="1:12" ht="17.100000000000001" customHeight="1" x14ac:dyDescent="0.25">
      <c r="A27" s="12">
        <v>2</v>
      </c>
      <c r="B27" s="72">
        <v>42773</v>
      </c>
      <c r="C27" s="32">
        <f>IF(J27=0, "&lt; 1", J27)</f>
        <v>1</v>
      </c>
      <c r="F27" s="25"/>
      <c r="G27" s="26">
        <f t="shared" si="0"/>
        <v>20</v>
      </c>
      <c r="H27" s="26">
        <f t="shared" si="1"/>
        <v>50</v>
      </c>
      <c r="J27" s="19">
        <v>1</v>
      </c>
      <c r="L27" s="19">
        <v>1</v>
      </c>
    </row>
    <row r="28" spans="1:12" ht="17.100000000000001" customHeight="1" x14ac:dyDescent="0.25">
      <c r="A28" s="12">
        <v>3</v>
      </c>
      <c r="B28" s="72">
        <v>42802</v>
      </c>
      <c r="C28" s="32">
        <v>0</v>
      </c>
      <c r="F28" s="25"/>
      <c r="G28" s="26">
        <f t="shared" si="0"/>
        <v>20</v>
      </c>
      <c r="H28" s="26">
        <f t="shared" si="1"/>
        <v>50</v>
      </c>
      <c r="J28" s="19">
        <v>0</v>
      </c>
      <c r="L28" s="19">
        <v>0</v>
      </c>
    </row>
    <row r="29" spans="1:12" ht="17.100000000000001" customHeight="1" x14ac:dyDescent="0.25">
      <c r="A29" s="12">
        <v>4</v>
      </c>
      <c r="B29" s="72">
        <v>42832</v>
      </c>
      <c r="C29" s="32">
        <v>0</v>
      </c>
      <c r="F29" s="25"/>
      <c r="G29" s="26">
        <f t="shared" ref="G29:G37" si="2">$C$9</f>
        <v>20</v>
      </c>
      <c r="H29" s="26">
        <f t="shared" ref="H29:H37" si="3">$E$9</f>
        <v>50</v>
      </c>
      <c r="J29" s="19">
        <v>0</v>
      </c>
      <c r="L29" s="19">
        <v>0</v>
      </c>
    </row>
    <row r="30" spans="1:12" ht="17.100000000000001" customHeight="1" x14ac:dyDescent="0.25">
      <c r="A30" s="12">
        <v>5</v>
      </c>
      <c r="B30" s="72">
        <v>42861</v>
      </c>
      <c r="C30" s="32">
        <v>0</v>
      </c>
      <c r="F30" s="25"/>
      <c r="G30" s="26">
        <f t="shared" si="2"/>
        <v>20</v>
      </c>
      <c r="H30" s="26">
        <f t="shared" si="3"/>
        <v>50</v>
      </c>
      <c r="J30" s="19">
        <v>0</v>
      </c>
      <c r="L30" s="19">
        <v>0</v>
      </c>
    </row>
    <row r="31" spans="1:12" ht="17.100000000000001" customHeight="1" x14ac:dyDescent="0.25">
      <c r="A31" s="12">
        <v>6</v>
      </c>
      <c r="B31" s="72">
        <v>42889</v>
      </c>
      <c r="C31" s="32">
        <v>0</v>
      </c>
      <c r="F31" s="25"/>
      <c r="G31" s="26">
        <f t="shared" si="2"/>
        <v>20</v>
      </c>
      <c r="H31" s="26">
        <f t="shared" si="3"/>
        <v>50</v>
      </c>
      <c r="J31" s="19">
        <v>0</v>
      </c>
      <c r="L31" s="19"/>
    </row>
    <row r="32" spans="1:12" ht="17.100000000000001" customHeight="1" x14ac:dyDescent="0.25">
      <c r="A32" s="12">
        <v>7</v>
      </c>
      <c r="B32" s="72">
        <v>42937</v>
      </c>
      <c r="C32" s="32">
        <v>0</v>
      </c>
      <c r="F32" s="25"/>
      <c r="G32" s="26">
        <f t="shared" si="2"/>
        <v>20</v>
      </c>
      <c r="H32" s="26">
        <f t="shared" si="3"/>
        <v>50</v>
      </c>
      <c r="J32" s="19">
        <v>0</v>
      </c>
      <c r="L32" s="19"/>
    </row>
    <row r="33" spans="1:12" ht="17.100000000000001" customHeight="1" x14ac:dyDescent="0.25">
      <c r="A33" s="12">
        <v>8</v>
      </c>
      <c r="B33" s="72">
        <v>42951</v>
      </c>
      <c r="C33" s="32">
        <v>0</v>
      </c>
      <c r="F33" s="25"/>
      <c r="G33" s="26">
        <f t="shared" si="2"/>
        <v>20</v>
      </c>
      <c r="H33" s="26">
        <f t="shared" si="3"/>
        <v>50</v>
      </c>
      <c r="J33" s="19">
        <v>0</v>
      </c>
      <c r="L33" s="19"/>
    </row>
    <row r="34" spans="1:12" ht="17.100000000000001" customHeight="1" x14ac:dyDescent="0.25">
      <c r="A34" s="12">
        <v>9</v>
      </c>
      <c r="B34" s="72">
        <v>42988</v>
      </c>
      <c r="C34" s="32">
        <v>1</v>
      </c>
      <c r="F34" s="25"/>
      <c r="G34" s="26">
        <f t="shared" si="2"/>
        <v>20</v>
      </c>
      <c r="H34" s="26">
        <f t="shared" si="3"/>
        <v>50</v>
      </c>
      <c r="J34" s="19"/>
      <c r="L34" s="19"/>
    </row>
    <row r="35" spans="1:12" ht="17.100000000000001" customHeight="1" x14ac:dyDescent="0.25">
      <c r="A35" s="12">
        <v>10</v>
      </c>
      <c r="B35" s="72">
        <v>43017</v>
      </c>
      <c r="C35" s="32">
        <v>0</v>
      </c>
      <c r="F35" s="25"/>
      <c r="G35" s="26">
        <f t="shared" si="2"/>
        <v>20</v>
      </c>
      <c r="H35" s="26">
        <f t="shared" si="3"/>
        <v>50</v>
      </c>
      <c r="J35" s="19"/>
      <c r="L35" s="19"/>
    </row>
    <row r="36" spans="1:12" ht="17.100000000000001" customHeight="1" x14ac:dyDescent="0.25">
      <c r="A36" s="12">
        <v>11</v>
      </c>
      <c r="B36" s="72">
        <v>43045</v>
      </c>
      <c r="C36" s="32">
        <v>0</v>
      </c>
      <c r="F36" s="25"/>
      <c r="G36" s="26">
        <f t="shared" si="2"/>
        <v>20</v>
      </c>
      <c r="H36" s="26">
        <f t="shared" si="3"/>
        <v>50</v>
      </c>
      <c r="J36" s="19"/>
      <c r="L36" s="19"/>
    </row>
    <row r="37" spans="1:12" ht="17.100000000000001" customHeight="1" x14ac:dyDescent="0.25">
      <c r="A37" s="12">
        <v>12</v>
      </c>
      <c r="B37" s="129">
        <v>43073</v>
      </c>
      <c r="C37" s="80">
        <v>1</v>
      </c>
      <c r="F37" s="25"/>
      <c r="G37" s="77">
        <f t="shared" si="2"/>
        <v>20</v>
      </c>
      <c r="H37" s="77">
        <f t="shared" si="3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1</v>
      </c>
      <c r="F38" s="27"/>
      <c r="G38" s="26"/>
      <c r="H38" s="26"/>
      <c r="J38" s="12">
        <f>ROUNDUP(AVERAGE(J13:J37), 0)</f>
        <v>1</v>
      </c>
      <c r="K38" s="19"/>
      <c r="L38" s="12">
        <f>ROUNDUP(AVERAGE(L13:L37), 0)</f>
        <v>1</v>
      </c>
    </row>
    <row r="39" spans="1:12" ht="17.100000000000001" customHeight="1" x14ac:dyDescent="0.25">
      <c r="A39" s="12" t="s">
        <v>12</v>
      </c>
      <c r="B39" s="34"/>
      <c r="C39" s="32" t="str">
        <f>IF(J39=0, "&lt; 1", J39)</f>
        <v>&lt; 1</v>
      </c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32">
        <f>IF(J40=0, "&lt; 1", J40)</f>
        <v>1</v>
      </c>
      <c r="F40" s="25"/>
      <c r="G40" s="26"/>
      <c r="H40" s="26"/>
      <c r="J40" s="12">
        <f>MAX(J13:J37)</f>
        <v>1</v>
      </c>
      <c r="K40" s="19"/>
      <c r="L40" s="12">
        <f>MAX(L13:L37)</f>
        <v>3</v>
      </c>
    </row>
    <row r="41" spans="1:12" ht="17.100000000000001" customHeight="1" x14ac:dyDescent="0.25">
      <c r="A41" s="12" t="s">
        <v>14</v>
      </c>
      <c r="B41" s="34"/>
      <c r="C41" s="35">
        <f>J41</f>
        <v>0.35355339059327379</v>
      </c>
      <c r="F41" s="25"/>
      <c r="G41" s="26"/>
      <c r="H41" s="26"/>
      <c r="J41" s="13">
        <f>STDEV(J13:J37)</f>
        <v>0.35355339059327379</v>
      </c>
      <c r="K41" s="19"/>
      <c r="L41" s="13">
        <f>STDEV(L13:L37)</f>
        <v>1.3038404810405297</v>
      </c>
    </row>
    <row r="42" spans="1:12" ht="17.100000000000001" customHeight="1" x14ac:dyDescent="0.25">
      <c r="A42" s="12" t="s">
        <v>15</v>
      </c>
      <c r="B42" s="34"/>
      <c r="C42" s="35">
        <f>J42</f>
        <v>35.355339059327378</v>
      </c>
      <c r="F42" s="25"/>
      <c r="G42" s="26"/>
      <c r="H42" s="26"/>
      <c r="J42" s="13">
        <f>IF(J38=0, "NA", J41*100/J38)</f>
        <v>35.355339059327378</v>
      </c>
      <c r="K42" s="19"/>
      <c r="L42" s="13">
        <f>IF(L38=0, "NA", L41*100/L38)</f>
        <v>130.38404810405297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 L38)</f>
        <v>1</v>
      </c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32" t="str">
        <f>IF(L39=0, "&lt; 1", L39)</f>
        <v>&lt; 1</v>
      </c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32">
        <f>MAX(C13:C37)</f>
        <v>3</v>
      </c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1.3038404810405297</v>
      </c>
      <c r="F48" s="25"/>
      <c r="G48" s="26"/>
      <c r="H48" s="26"/>
      <c r="J48" s="19"/>
    </row>
    <row r="49" spans="1:34" ht="17.100000000000001" customHeight="1" x14ac:dyDescent="0.25">
      <c r="A49" s="12" t="s">
        <v>15</v>
      </c>
      <c r="B49" s="34"/>
      <c r="C49" s="35">
        <f>L42</f>
        <v>130.38404810405297</v>
      </c>
      <c r="F49" s="27"/>
      <c r="G49" s="26"/>
      <c r="H49" s="26"/>
      <c r="J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243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244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4" s="28" customFormat="1" ht="27.75" customHeight="1" x14ac:dyDescent="0.25">
      <c r="A69" s="187" t="s">
        <v>82</v>
      </c>
      <c r="B69" s="187"/>
      <c r="C69" s="187"/>
      <c r="D69" s="187"/>
      <c r="E69" s="187"/>
      <c r="F69" s="20"/>
      <c r="G69" s="20"/>
      <c r="H69" s="20"/>
    </row>
    <row r="70" spans="1:34" s="28" customFormat="1" ht="32.25" customHeight="1" x14ac:dyDescent="0.25">
      <c r="A70" s="181" t="s">
        <v>123</v>
      </c>
      <c r="B70" s="181"/>
      <c r="C70" s="181"/>
      <c r="D70" s="181"/>
      <c r="E70" s="181"/>
      <c r="F70" s="20"/>
      <c r="G70" s="20"/>
      <c r="H70" s="20"/>
    </row>
    <row r="71" spans="1:34" s="28" customFormat="1" ht="15.9" customHeight="1" x14ac:dyDescent="0.25">
      <c r="F71" s="20"/>
      <c r="G71" s="20"/>
      <c r="H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4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4" x14ac:dyDescent="0.25">
      <c r="B74" s="30"/>
      <c r="C74" s="30"/>
      <c r="D74" s="30"/>
      <c r="E74" s="30"/>
    </row>
    <row r="75" spans="1:34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A70:E70"/>
    <mergeCell ref="B72:C72"/>
    <mergeCell ref="B73:C73"/>
    <mergeCell ref="D72:E72"/>
    <mergeCell ref="A43:C43"/>
    <mergeCell ref="A44:C44"/>
    <mergeCell ref="A65:E65"/>
    <mergeCell ref="A66:E66"/>
    <mergeCell ref="A68:C68"/>
    <mergeCell ref="A69:E69"/>
    <mergeCell ref="A8:B8"/>
    <mergeCell ref="A9:B9"/>
    <mergeCell ref="A6:B6"/>
    <mergeCell ref="A7:B7"/>
    <mergeCell ref="A1:E1"/>
    <mergeCell ref="A2:E2"/>
    <mergeCell ref="A4:B4"/>
    <mergeCell ref="C4:E4"/>
    <mergeCell ref="A5:B5"/>
  </mergeCells>
  <pageMargins left="0.3" right="0.2" top="0.2" bottom="0.3" header="0.1" footer="0.2"/>
  <pageSetup paperSize="9" scale="99" orientation="portrait" r:id="rId1"/>
  <headerFooter alignWithMargins="0">
    <oddFooter>&amp;L&amp;"Arial,Bold"&amp;12Ref. No.: 020025.04/01 &amp;R&amp;12Page &amp;P / &amp;N</oddFooter>
  </headerFooter>
  <rowBreaks count="1" manualBreakCount="1">
    <brk id="49" max="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68"/>
  <sheetViews>
    <sheetView view="pageBreakPreview" topLeftCell="A9" zoomScaleNormal="100" zoomScaleSheetLayoutView="100" workbookViewId="0">
      <selection activeCell="B29" sqref="B29:B30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6640625" style="11" customWidth="1"/>
    <col min="11" max="11" width="4.44140625" style="11" customWidth="1"/>
    <col min="12" max="12" width="7.441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60</v>
      </c>
      <c r="D6" s="39" t="s">
        <v>8</v>
      </c>
      <c r="E6" s="6">
        <v>21139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222</v>
      </c>
      <c r="D11" s="11"/>
      <c r="E11" s="11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1" t="s">
        <v>328</v>
      </c>
      <c r="F12" s="18"/>
      <c r="G12" s="14" t="s">
        <v>22</v>
      </c>
      <c r="H12" s="14" t="s">
        <v>23</v>
      </c>
      <c r="J12" s="1" t="s">
        <v>222</v>
      </c>
      <c r="K12" s="41"/>
      <c r="L12" s="1" t="s">
        <v>222</v>
      </c>
    </row>
    <row r="13" spans="1:12" ht="17.100000000000001" customHeight="1" x14ac:dyDescent="0.25">
      <c r="A13" s="119">
        <v>1</v>
      </c>
      <c r="B13" s="72" t="s">
        <v>326</v>
      </c>
      <c r="C13" s="78">
        <v>8</v>
      </c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74">
        <v>2</v>
      </c>
      <c r="B14" s="72">
        <v>42669</v>
      </c>
      <c r="C14" s="78">
        <v>1</v>
      </c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74">
        <v>3</v>
      </c>
      <c r="B15" s="72">
        <v>42699</v>
      </c>
      <c r="C15" s="78">
        <v>2</v>
      </c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74">
        <v>4</v>
      </c>
      <c r="B16" s="72">
        <v>42720</v>
      </c>
      <c r="C16" s="78">
        <v>8</v>
      </c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74">
        <v>5</v>
      </c>
      <c r="B17" s="72">
        <v>42729</v>
      </c>
      <c r="C17" s="78">
        <v>5</v>
      </c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19">
        <v>1</v>
      </c>
      <c r="B18" s="72">
        <v>42759</v>
      </c>
      <c r="C18" s="78">
        <v>0</v>
      </c>
      <c r="D18" s="11">
        <v>120</v>
      </c>
      <c r="F18" s="76"/>
      <c r="G18" s="77">
        <v>20</v>
      </c>
      <c r="H18" s="77">
        <v>50</v>
      </c>
      <c r="J18" s="75">
        <v>0</v>
      </c>
      <c r="L18" s="75">
        <v>8</v>
      </c>
    </row>
    <row r="19" spans="1:12" ht="17.100000000000001" customHeight="1" x14ac:dyDescent="0.25">
      <c r="A19" s="12">
        <f>'LAF 1 (21147)'!A27</f>
        <v>2</v>
      </c>
      <c r="B19" s="72">
        <v>42789</v>
      </c>
      <c r="C19" s="32">
        <f t="shared" ref="C19:C24" si="0">IF(J19=0, "&lt; 1", J19)</f>
        <v>1</v>
      </c>
      <c r="F19" s="25"/>
      <c r="G19" s="26">
        <f>$C$9</f>
        <v>20</v>
      </c>
      <c r="H19" s="26">
        <f>$E$9</f>
        <v>50</v>
      </c>
      <c r="J19" s="19">
        <v>1</v>
      </c>
      <c r="L19" s="19">
        <v>1</v>
      </c>
    </row>
    <row r="20" spans="1:12" ht="17.100000000000001" customHeight="1" x14ac:dyDescent="0.25">
      <c r="A20" s="12">
        <f>'LAF 1 (21147)'!A28</f>
        <v>3</v>
      </c>
      <c r="B20" s="72">
        <v>42817</v>
      </c>
      <c r="C20" s="32">
        <f t="shared" si="0"/>
        <v>3</v>
      </c>
      <c r="F20" s="25"/>
      <c r="G20" s="26">
        <f>$C$9</f>
        <v>20</v>
      </c>
      <c r="H20" s="26">
        <f>$E$9</f>
        <v>50</v>
      </c>
      <c r="J20" s="19">
        <v>3</v>
      </c>
      <c r="L20" s="19">
        <v>2</v>
      </c>
    </row>
    <row r="21" spans="1:12" ht="17.100000000000001" customHeight="1" x14ac:dyDescent="0.25">
      <c r="A21" s="12">
        <f>'LAF 1 (21147)'!A29</f>
        <v>4</v>
      </c>
      <c r="B21" s="72">
        <v>42846</v>
      </c>
      <c r="C21" s="32">
        <f t="shared" si="0"/>
        <v>10</v>
      </c>
      <c r="F21" s="25"/>
      <c r="G21" s="26">
        <f t="shared" ref="G21:G30" si="1">$C$9</f>
        <v>20</v>
      </c>
      <c r="H21" s="26">
        <f t="shared" ref="H21:H30" si="2">$E$9</f>
        <v>50</v>
      </c>
      <c r="J21" s="19">
        <v>10</v>
      </c>
      <c r="L21" s="19">
        <v>8</v>
      </c>
    </row>
    <row r="22" spans="1:12" ht="17.100000000000001" customHeight="1" x14ac:dyDescent="0.25">
      <c r="A22" s="12">
        <f>'LAF 1 (21147)'!A30</f>
        <v>5</v>
      </c>
      <c r="B22" s="72">
        <v>42875</v>
      </c>
      <c r="C22" s="32">
        <v>0</v>
      </c>
      <c r="F22" s="25"/>
      <c r="G22" s="26">
        <f t="shared" si="1"/>
        <v>20</v>
      </c>
      <c r="H22" s="26">
        <f t="shared" si="2"/>
        <v>50</v>
      </c>
      <c r="J22" s="19">
        <v>0</v>
      </c>
      <c r="L22" s="19">
        <v>5</v>
      </c>
    </row>
    <row r="23" spans="1:12" ht="17.100000000000001" customHeight="1" x14ac:dyDescent="0.25">
      <c r="A23" s="12">
        <f>'LAF 1 (21147)'!A31</f>
        <v>6</v>
      </c>
      <c r="B23" s="72">
        <v>42905</v>
      </c>
      <c r="C23" s="32">
        <f t="shared" si="0"/>
        <v>4</v>
      </c>
      <c r="F23" s="25"/>
      <c r="G23" s="26">
        <f t="shared" si="1"/>
        <v>20</v>
      </c>
      <c r="H23" s="26">
        <f t="shared" si="2"/>
        <v>50</v>
      </c>
      <c r="J23" s="19">
        <v>4</v>
      </c>
      <c r="L23" s="19"/>
    </row>
    <row r="24" spans="1:12" ht="17.100000000000001" customHeight="1" x14ac:dyDescent="0.25">
      <c r="A24" s="12">
        <f>'LAF 1 (21147)'!A32</f>
        <v>7</v>
      </c>
      <c r="B24" s="72">
        <v>42937</v>
      </c>
      <c r="C24" s="32">
        <f t="shared" si="0"/>
        <v>1</v>
      </c>
      <c r="F24" s="25"/>
      <c r="G24" s="26">
        <f t="shared" si="1"/>
        <v>20</v>
      </c>
      <c r="H24" s="26">
        <f t="shared" si="2"/>
        <v>50</v>
      </c>
      <c r="J24" s="19">
        <v>1</v>
      </c>
      <c r="L24" s="19"/>
    </row>
    <row r="25" spans="1:12" ht="17.100000000000001" customHeight="1" x14ac:dyDescent="0.25">
      <c r="A25" s="12">
        <f>'LAF 1 (21147)'!A33</f>
        <v>8</v>
      </c>
      <c r="B25" s="72">
        <v>42966</v>
      </c>
      <c r="C25" s="32">
        <v>0</v>
      </c>
      <c r="F25" s="25"/>
      <c r="G25" s="26">
        <f t="shared" si="1"/>
        <v>20</v>
      </c>
      <c r="H25" s="26">
        <f t="shared" si="2"/>
        <v>50</v>
      </c>
      <c r="J25" s="19"/>
      <c r="L25" s="19"/>
    </row>
    <row r="26" spans="1:12" ht="17.100000000000001" customHeight="1" x14ac:dyDescent="0.25">
      <c r="A26" s="12">
        <f>'LAF 1 (21147)'!A34</f>
        <v>9</v>
      </c>
      <c r="B26" s="72">
        <v>42988</v>
      </c>
      <c r="C26" s="32">
        <v>12</v>
      </c>
      <c r="F26" s="25"/>
      <c r="G26" s="26">
        <f t="shared" si="1"/>
        <v>20</v>
      </c>
      <c r="H26" s="26">
        <f t="shared" si="2"/>
        <v>50</v>
      </c>
      <c r="J26" s="19"/>
      <c r="L26" s="19"/>
    </row>
    <row r="27" spans="1:12" ht="17.100000000000001" customHeight="1" x14ac:dyDescent="0.25">
      <c r="A27" s="12">
        <f>'LAF 1 (21147)'!A35</f>
        <v>10</v>
      </c>
      <c r="B27" s="72">
        <v>43002</v>
      </c>
      <c r="C27" s="32">
        <v>0</v>
      </c>
      <c r="F27" s="25"/>
      <c r="G27" s="26">
        <f t="shared" si="1"/>
        <v>20</v>
      </c>
      <c r="H27" s="26">
        <f t="shared" si="2"/>
        <v>50</v>
      </c>
      <c r="J27" s="19"/>
      <c r="L27" s="19"/>
    </row>
    <row r="28" spans="1:12" ht="17.100000000000001" customHeight="1" x14ac:dyDescent="0.25">
      <c r="A28" s="12">
        <f>'LAF 1 (21147)'!A36</f>
        <v>11</v>
      </c>
      <c r="B28" s="72">
        <v>43031</v>
      </c>
      <c r="C28" s="32">
        <v>1</v>
      </c>
      <c r="F28" s="25"/>
      <c r="G28" s="26">
        <f t="shared" si="1"/>
        <v>20</v>
      </c>
      <c r="H28" s="26">
        <f t="shared" si="2"/>
        <v>50</v>
      </c>
      <c r="J28" s="19"/>
      <c r="L28" s="19"/>
    </row>
    <row r="29" spans="1:12" ht="17.100000000000001" customHeight="1" x14ac:dyDescent="0.25">
      <c r="A29" s="12">
        <v>12</v>
      </c>
      <c r="B29" s="72">
        <v>43059</v>
      </c>
      <c r="C29" s="86">
        <v>1</v>
      </c>
      <c r="F29" s="25"/>
      <c r="G29" s="77">
        <f t="shared" si="1"/>
        <v>20</v>
      </c>
      <c r="H29" s="77">
        <f t="shared" si="2"/>
        <v>50</v>
      </c>
      <c r="J29" s="19"/>
      <c r="L29" s="19"/>
    </row>
    <row r="30" spans="1:12" ht="17.100000000000001" customHeight="1" x14ac:dyDescent="0.25">
      <c r="A30" s="12"/>
      <c r="B30" s="72">
        <v>43087</v>
      </c>
      <c r="C30" s="78">
        <v>1</v>
      </c>
      <c r="F30" s="25"/>
      <c r="G30" s="77">
        <f t="shared" si="1"/>
        <v>20</v>
      </c>
      <c r="H30" s="77">
        <f t="shared" si="2"/>
        <v>50</v>
      </c>
      <c r="J30" s="19"/>
      <c r="L30" s="19"/>
    </row>
    <row r="31" spans="1:12" ht="17.100000000000001" customHeight="1" x14ac:dyDescent="0.25">
      <c r="A31" s="12" t="s">
        <v>11</v>
      </c>
      <c r="B31" s="33"/>
      <c r="C31" s="32">
        <f>IF(J31=0, "&lt; 1", J31)</f>
        <v>3</v>
      </c>
      <c r="F31" s="27"/>
      <c r="G31" s="26"/>
      <c r="H31" s="26"/>
      <c r="J31" s="12">
        <f>ROUNDUP(AVERAGE(J13:J30), 0)</f>
        <v>3</v>
      </c>
      <c r="K31" s="19"/>
      <c r="L31" s="12">
        <f>ROUNDUP(AVERAGE(L13:L30), 0)</f>
        <v>5</v>
      </c>
    </row>
    <row r="32" spans="1:12" ht="17.100000000000001" customHeight="1" x14ac:dyDescent="0.25">
      <c r="A32" s="12" t="s">
        <v>12</v>
      </c>
      <c r="B32" s="34"/>
      <c r="C32" s="32" t="str">
        <f>IF(J32=0, "&lt; 1", J32)</f>
        <v>&lt; 1</v>
      </c>
      <c r="F32" s="25"/>
      <c r="G32" s="26"/>
      <c r="H32" s="26"/>
      <c r="J32" s="12">
        <f>MIN(J13:J30)</f>
        <v>0</v>
      </c>
      <c r="K32" s="19"/>
      <c r="L32" s="12">
        <f>MIN(L13:L30)</f>
        <v>1</v>
      </c>
    </row>
    <row r="33" spans="1:34" ht="17.100000000000001" customHeight="1" x14ac:dyDescent="0.25">
      <c r="A33" s="12" t="s">
        <v>13</v>
      </c>
      <c r="B33" s="34"/>
      <c r="C33" s="32">
        <f>MAX(C13:C30)</f>
        <v>12</v>
      </c>
      <c r="F33" s="25"/>
      <c r="G33" s="26"/>
      <c r="H33" s="26"/>
      <c r="J33" s="12">
        <f>MAX(J13:J30)</f>
        <v>10</v>
      </c>
      <c r="K33" s="19"/>
      <c r="L33" s="12">
        <f>MAX(L13:L30)</f>
        <v>8</v>
      </c>
    </row>
    <row r="34" spans="1:34" ht="17.100000000000001" customHeight="1" x14ac:dyDescent="0.25">
      <c r="A34" s="12" t="s">
        <v>14</v>
      </c>
      <c r="B34" s="34"/>
      <c r="C34" s="35">
        <f>J34</f>
        <v>3.5456210417116734</v>
      </c>
      <c r="F34" s="25"/>
      <c r="G34" s="26"/>
      <c r="H34" s="26"/>
      <c r="J34" s="13">
        <f>STDEV(J13:J30)</f>
        <v>3.5456210417116734</v>
      </c>
      <c r="K34" s="19"/>
      <c r="L34" s="13">
        <f>STDEV(L13:L30)</f>
        <v>3.271085446759225</v>
      </c>
    </row>
    <row r="35" spans="1:34" ht="17.100000000000001" customHeight="1" x14ac:dyDescent="0.25">
      <c r="A35" s="12" t="s">
        <v>15</v>
      </c>
      <c r="B35" s="34"/>
      <c r="C35" s="35">
        <f>J35</f>
        <v>118.18736805705578</v>
      </c>
      <c r="F35" s="25"/>
      <c r="G35" s="26"/>
      <c r="H35" s="26"/>
      <c r="J35" s="13">
        <f>IF(J31=0, "NA", J34*100/J31)</f>
        <v>118.18736805705578</v>
      </c>
      <c r="K35" s="19"/>
      <c r="L35" s="13">
        <f>IF(L31=0, "NA", L34*100/L31)</f>
        <v>65.421708935184498</v>
      </c>
    </row>
    <row r="36" spans="1:34" ht="17.100000000000001" customHeight="1" x14ac:dyDescent="0.25">
      <c r="A36" s="183" t="s">
        <v>238</v>
      </c>
      <c r="B36" s="183"/>
      <c r="C36" s="183"/>
      <c r="F36" s="25"/>
      <c r="G36" s="26"/>
      <c r="H36" s="26"/>
      <c r="J36" s="19"/>
      <c r="K36" s="19"/>
    </row>
    <row r="37" spans="1:34" ht="17.100000000000001" customHeight="1" x14ac:dyDescent="0.25">
      <c r="A37" s="184" t="s">
        <v>239</v>
      </c>
      <c r="B37" s="184"/>
      <c r="C37" s="184"/>
      <c r="F37" s="25"/>
      <c r="G37" s="26"/>
      <c r="H37" s="26"/>
      <c r="J37" s="19"/>
      <c r="K37" s="19"/>
    </row>
    <row r="38" spans="1:34" ht="17.100000000000001" customHeight="1" x14ac:dyDescent="0.25">
      <c r="A38" s="12" t="s">
        <v>11</v>
      </c>
      <c r="B38" s="34"/>
      <c r="C38" s="32">
        <f>IF(L31=0, "&lt; 1", L31)</f>
        <v>5</v>
      </c>
      <c r="F38" s="25"/>
      <c r="G38" s="26"/>
      <c r="H38" s="26"/>
      <c r="J38" s="19"/>
      <c r="K38" s="19"/>
    </row>
    <row r="39" spans="1:34" ht="17.100000000000001" customHeight="1" x14ac:dyDescent="0.25">
      <c r="A39" s="12" t="s">
        <v>12</v>
      </c>
      <c r="B39" s="34"/>
      <c r="C39" s="32">
        <f>IF(L32=0, "&lt; 1", L32)</f>
        <v>1</v>
      </c>
      <c r="F39" s="25"/>
      <c r="G39" s="26"/>
      <c r="H39" s="26"/>
      <c r="J39" s="19"/>
    </row>
    <row r="40" spans="1:34" ht="17.100000000000001" customHeight="1" x14ac:dyDescent="0.25">
      <c r="A40" s="12" t="s">
        <v>13</v>
      </c>
      <c r="B40" s="34"/>
      <c r="C40" s="32">
        <f>IF(L33=0, "&lt; 1", L33)</f>
        <v>8</v>
      </c>
      <c r="F40" s="25"/>
      <c r="G40" s="26"/>
      <c r="H40" s="26"/>
      <c r="J40" s="19"/>
    </row>
    <row r="41" spans="1:34" ht="17.100000000000001" customHeight="1" x14ac:dyDescent="0.25">
      <c r="A41" s="12" t="s">
        <v>14</v>
      </c>
      <c r="B41" s="34"/>
      <c r="C41" s="35">
        <f>L34</f>
        <v>3.271085446759225</v>
      </c>
      <c r="F41" s="25"/>
      <c r="G41" s="26"/>
      <c r="H41" s="26"/>
      <c r="J41" s="19"/>
    </row>
    <row r="42" spans="1:34" ht="17.100000000000001" customHeight="1" x14ac:dyDescent="0.25">
      <c r="A42" s="12" t="s">
        <v>15</v>
      </c>
      <c r="B42" s="34"/>
      <c r="C42" s="35">
        <f>L35</f>
        <v>65.421708935184498</v>
      </c>
      <c r="F42" s="27"/>
      <c r="G42" s="26"/>
      <c r="H42" s="26"/>
      <c r="J42" s="19"/>
    </row>
    <row r="43" spans="1:34" ht="15.9" customHeight="1" x14ac:dyDescent="0.25"/>
    <row r="44" spans="1:34" s="14" customFormat="1" ht="15.9" customHeight="1" x14ac:dyDescent="0.25">
      <c r="A44" s="15"/>
      <c r="B44" s="11"/>
      <c r="C44" s="11"/>
      <c r="D44" s="11"/>
      <c r="E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s="14" customFormat="1" ht="15.9" customHeight="1" x14ac:dyDescent="0.25">
      <c r="A45" s="16"/>
      <c r="B45" s="11"/>
      <c r="C45" s="11"/>
      <c r="D45" s="11"/>
      <c r="E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s="14" customFormat="1" ht="15.9" customHeight="1" x14ac:dyDescent="0.25">
      <c r="A46" s="16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4.25" customHeight="1" x14ac:dyDescent="0.25">
      <c r="A58" s="185" t="s">
        <v>307</v>
      </c>
      <c r="B58" s="185"/>
      <c r="C58" s="185"/>
      <c r="D58" s="185"/>
      <c r="E58" s="18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7.25" customHeight="1" x14ac:dyDescent="0.25">
      <c r="A59" s="186" t="s">
        <v>308</v>
      </c>
      <c r="B59" s="185"/>
      <c r="C59" s="185"/>
      <c r="D59" s="185"/>
      <c r="E59" s="18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5.9" customHeight="1" x14ac:dyDescent="0.25">
      <c r="A60" s="14"/>
      <c r="B60" s="14"/>
      <c r="C60" s="14"/>
      <c r="D60" s="14"/>
      <c r="E60" s="14"/>
    </row>
    <row r="61" spans="1:34" s="28" customFormat="1" ht="15.9" customHeight="1" x14ac:dyDescent="0.25">
      <c r="A61" s="187" t="s">
        <v>18</v>
      </c>
      <c r="B61" s="187"/>
      <c r="C61" s="187"/>
      <c r="D61" s="38"/>
      <c r="F61" s="20"/>
      <c r="G61" s="20"/>
      <c r="H61" s="20"/>
    </row>
    <row r="62" spans="1:34" s="28" customFormat="1" ht="27.75" customHeight="1" x14ac:dyDescent="0.25">
      <c r="A62" s="187" t="s">
        <v>114</v>
      </c>
      <c r="B62" s="187"/>
      <c r="C62" s="187"/>
      <c r="D62" s="187"/>
      <c r="E62" s="187"/>
      <c r="F62" s="20"/>
      <c r="G62" s="20"/>
      <c r="H62" s="20"/>
    </row>
    <row r="63" spans="1:34" s="28" customFormat="1" ht="32.25" customHeight="1" x14ac:dyDescent="0.25">
      <c r="A63" s="181" t="s">
        <v>154</v>
      </c>
      <c r="B63" s="181"/>
      <c r="C63" s="181"/>
      <c r="D63" s="181"/>
      <c r="E63" s="181"/>
      <c r="F63" s="20"/>
      <c r="G63" s="20"/>
      <c r="H63" s="20"/>
    </row>
    <row r="64" spans="1:34" s="28" customFormat="1" ht="15.9" customHeight="1" x14ac:dyDescent="0.25">
      <c r="F64" s="20"/>
      <c r="G64" s="20"/>
      <c r="H64" s="20"/>
    </row>
    <row r="65" spans="2:8" s="28" customFormat="1" ht="25.5" customHeight="1" x14ac:dyDescent="0.25">
      <c r="B65" s="182" t="s">
        <v>2</v>
      </c>
      <c r="C65" s="182"/>
      <c r="D65" s="182" t="s">
        <v>32</v>
      </c>
      <c r="E65" s="182"/>
      <c r="F65" s="20"/>
      <c r="G65" s="20"/>
      <c r="H65" s="20"/>
    </row>
    <row r="66" spans="2:8" s="28" customFormat="1" ht="38.1" customHeight="1" x14ac:dyDescent="0.25">
      <c r="B66" s="182"/>
      <c r="C66" s="182"/>
      <c r="D66" s="20"/>
      <c r="E66" s="20"/>
      <c r="F66" s="20"/>
      <c r="G66" s="20"/>
      <c r="H66" s="20"/>
    </row>
    <row r="67" spans="2:8" x14ac:dyDescent="0.25">
      <c r="B67" s="30"/>
      <c r="C67" s="30"/>
      <c r="D67" s="30"/>
      <c r="E67" s="30"/>
    </row>
    <row r="68" spans="2:8" x14ac:dyDescent="0.25">
      <c r="B68" s="30"/>
      <c r="C68" s="30"/>
      <c r="D68" s="30"/>
      <c r="E68" s="30"/>
    </row>
  </sheetData>
  <sheetProtection formatCells="0" formatRows="0" insertRows="0" insertHyperlinks="0" deleteRows="0" sort="0" autoFilter="0" pivotTables="0"/>
  <mergeCells count="19">
    <mergeCell ref="B66:C66"/>
    <mergeCell ref="A59:E59"/>
    <mergeCell ref="A61:C61"/>
    <mergeCell ref="A62:E62"/>
    <mergeCell ref="A63:E63"/>
    <mergeCell ref="B65:C65"/>
    <mergeCell ref="D65:E65"/>
    <mergeCell ref="A58:E58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6:C36"/>
    <mergeCell ref="A37:C37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2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view="pageBreakPreview" topLeftCell="A43" zoomScaleNormal="100" zoomScaleSheetLayoutView="100" workbookViewId="0">
      <selection activeCell="G40" sqref="G40"/>
    </sheetView>
  </sheetViews>
  <sheetFormatPr defaultColWidth="9.109375" defaultRowHeight="13.2" x14ac:dyDescent="0.25"/>
  <cols>
    <col min="1" max="1" width="9.88671875" style="16" customWidth="1"/>
    <col min="2" max="2" width="21.44140625" style="11" customWidth="1"/>
    <col min="3" max="3" width="22" style="11" customWidth="1"/>
    <col min="4" max="5" width="17.44140625" style="11" hidden="1" customWidth="1"/>
    <col min="6" max="6" width="2.88671875" style="11" hidden="1" customWidth="1"/>
    <col min="7" max="7" width="23.44140625" style="11" customWidth="1"/>
    <col min="8" max="8" width="25" style="11" hidden="1" customWidth="1"/>
    <col min="9" max="9" width="3.44140625" style="14" hidden="1" customWidth="1"/>
    <col min="10" max="10" width="17.88671875" style="14" customWidth="1"/>
    <col min="11" max="11" width="21.6640625" style="14" customWidth="1"/>
    <col min="12" max="12" width="4.109375" style="11" customWidth="1"/>
    <col min="13" max="13" width="7.109375" style="11" customWidth="1"/>
    <col min="14" max="14" width="4.44140625" style="11" customWidth="1"/>
    <col min="15" max="15" width="7.33203125" style="11" customWidth="1"/>
    <col min="16" max="16384" width="9.109375" style="11"/>
  </cols>
  <sheetData>
    <row r="1" spans="1:15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23"/>
      <c r="J1" s="9"/>
      <c r="K1" s="9"/>
    </row>
    <row r="2" spans="1:15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179"/>
      <c r="H2" s="179"/>
      <c r="I2" s="24"/>
      <c r="J2" s="9"/>
      <c r="K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24"/>
      <c r="J3" s="8"/>
      <c r="K3" s="9"/>
    </row>
    <row r="4" spans="1:15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7"/>
      <c r="J4" s="9"/>
      <c r="K4" s="9"/>
    </row>
    <row r="5" spans="1:15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115"/>
      <c r="F5" s="115"/>
      <c r="G5" s="115"/>
      <c r="H5" s="67" t="str">
        <f>'LAF 1 (21147)'!E5</f>
        <v>02/01/17 - 31/12/17</v>
      </c>
      <c r="I5" s="21"/>
      <c r="J5" s="9"/>
      <c r="K5" s="9"/>
    </row>
    <row r="6" spans="1:15" s="3" customFormat="1" ht="29.25" customHeight="1" x14ac:dyDescent="0.25">
      <c r="A6" s="176" t="s">
        <v>5</v>
      </c>
      <c r="B6" s="177"/>
      <c r="C6" s="42" t="s">
        <v>38</v>
      </c>
      <c r="D6" s="39" t="s">
        <v>8</v>
      </c>
      <c r="E6" s="115"/>
      <c r="F6" s="115"/>
      <c r="G6" s="115"/>
      <c r="H6" s="6">
        <v>11074</v>
      </c>
      <c r="I6" s="8"/>
      <c r="J6" s="9"/>
      <c r="K6" s="9"/>
    </row>
    <row r="7" spans="1:15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115"/>
      <c r="F7" s="115"/>
      <c r="G7" s="115"/>
      <c r="H7" s="6" t="s">
        <v>28</v>
      </c>
      <c r="I7" s="8"/>
      <c r="J7" s="9"/>
      <c r="K7" s="9"/>
    </row>
    <row r="8" spans="1:15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115"/>
      <c r="F8" s="115"/>
      <c r="G8" s="115"/>
      <c r="H8" s="6">
        <v>1</v>
      </c>
      <c r="I8" s="8"/>
      <c r="J8" s="9"/>
      <c r="K8" s="9"/>
    </row>
    <row r="9" spans="1:15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115"/>
      <c r="F9" s="115"/>
      <c r="G9" s="115"/>
      <c r="H9" s="7">
        <f>'LAF 1 (21147)'!E9</f>
        <v>50</v>
      </c>
      <c r="I9" s="22"/>
      <c r="J9" s="9"/>
      <c r="K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15" s="9" customFormat="1" ht="19.5" customHeight="1" x14ac:dyDescent="0.25">
      <c r="A11" s="8"/>
      <c r="B11" s="2"/>
      <c r="C11" s="1" t="s">
        <v>186</v>
      </c>
      <c r="D11" s="1" t="s">
        <v>330</v>
      </c>
      <c r="E11" s="1" t="s">
        <v>331</v>
      </c>
      <c r="F11" s="17" t="s">
        <v>327</v>
      </c>
      <c r="G11" s="17" t="s">
        <v>328</v>
      </c>
      <c r="H11" s="17"/>
      <c r="I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8"/>
      <c r="J12" s="14" t="s">
        <v>386</v>
      </c>
      <c r="K12" s="14" t="s">
        <v>387</v>
      </c>
      <c r="M12" s="1" t="s">
        <v>186</v>
      </c>
      <c r="N12" s="41"/>
      <c r="O12" s="1" t="s">
        <v>186</v>
      </c>
    </row>
    <row r="13" spans="1:15" ht="17.100000000000001" customHeight="1" x14ac:dyDescent="0.25">
      <c r="A13" s="74">
        <v>1</v>
      </c>
      <c r="B13" s="161">
        <v>43104</v>
      </c>
      <c r="C13" s="158">
        <v>3</v>
      </c>
      <c r="D13" s="59">
        <v>1</v>
      </c>
      <c r="E13" s="79">
        <v>3</v>
      </c>
      <c r="F13" s="79">
        <v>100</v>
      </c>
      <c r="G13" s="79"/>
      <c r="H13" s="59"/>
      <c r="I13" s="25"/>
      <c r="J13" s="77">
        <v>20</v>
      </c>
      <c r="K13" s="77">
        <v>50</v>
      </c>
      <c r="M13" s="19"/>
      <c r="O13" s="19"/>
    </row>
    <row r="14" spans="1:15" ht="17.100000000000001" customHeight="1" x14ac:dyDescent="0.25">
      <c r="A14" s="146">
        <v>2</v>
      </c>
      <c r="B14" s="161">
        <v>43133</v>
      </c>
      <c r="C14" s="158">
        <v>0</v>
      </c>
      <c r="D14" s="79"/>
      <c r="E14" s="79"/>
      <c r="F14" s="79"/>
      <c r="G14" s="79"/>
      <c r="H14" s="79"/>
      <c r="I14" s="76"/>
      <c r="J14" s="77">
        <v>20</v>
      </c>
      <c r="K14" s="77">
        <v>50</v>
      </c>
      <c r="M14" s="75"/>
      <c r="O14" s="75"/>
    </row>
    <row r="15" spans="1:15" ht="17.100000000000001" customHeight="1" x14ac:dyDescent="0.25">
      <c r="A15" s="146">
        <v>3</v>
      </c>
      <c r="B15" s="161">
        <v>43159</v>
      </c>
      <c r="C15" s="158">
        <v>1</v>
      </c>
      <c r="D15" s="79"/>
      <c r="E15" s="79"/>
      <c r="F15" s="79"/>
      <c r="G15" s="79"/>
      <c r="H15" s="79"/>
      <c r="I15" s="76"/>
      <c r="J15" s="77">
        <v>20</v>
      </c>
      <c r="K15" s="77">
        <v>50</v>
      </c>
      <c r="M15" s="75"/>
      <c r="O15" s="75"/>
    </row>
    <row r="16" spans="1:15" ht="17.100000000000001" customHeight="1" x14ac:dyDescent="0.25">
      <c r="A16" s="146">
        <v>4</v>
      </c>
      <c r="B16" s="161">
        <v>43174</v>
      </c>
      <c r="C16" s="158">
        <v>1</v>
      </c>
      <c r="D16" s="79"/>
      <c r="E16" s="79"/>
      <c r="F16" s="79"/>
      <c r="G16" s="79"/>
      <c r="H16" s="79"/>
      <c r="I16" s="76"/>
      <c r="J16" s="77">
        <v>20</v>
      </c>
      <c r="K16" s="77">
        <v>50</v>
      </c>
      <c r="M16" s="75"/>
      <c r="O16" s="75"/>
    </row>
    <row r="17" spans="1:15" ht="17.100000000000001" customHeight="1" x14ac:dyDescent="0.25">
      <c r="A17" s="146">
        <v>5</v>
      </c>
      <c r="B17" s="161">
        <v>43201</v>
      </c>
      <c r="C17" s="158">
        <v>1</v>
      </c>
      <c r="D17" s="79"/>
      <c r="E17" s="79"/>
      <c r="F17" s="79"/>
      <c r="G17" s="79"/>
      <c r="H17" s="79"/>
      <c r="I17" s="76"/>
      <c r="J17" s="77">
        <v>20</v>
      </c>
      <c r="K17" s="77">
        <v>50</v>
      </c>
      <c r="M17" s="75"/>
      <c r="O17" s="75"/>
    </row>
    <row r="18" spans="1:15" ht="17.100000000000001" customHeight="1" x14ac:dyDescent="0.25">
      <c r="A18" s="146">
        <v>6</v>
      </c>
      <c r="B18" s="161">
        <v>43231</v>
      </c>
      <c r="C18" s="158">
        <v>2</v>
      </c>
      <c r="D18" s="79"/>
      <c r="E18" s="79"/>
      <c r="F18" s="79"/>
      <c r="G18" s="79"/>
      <c r="H18" s="79"/>
      <c r="I18" s="76"/>
      <c r="J18" s="77">
        <v>20</v>
      </c>
      <c r="K18" s="77">
        <v>50</v>
      </c>
      <c r="M18" s="75"/>
      <c r="O18" s="75"/>
    </row>
    <row r="19" spans="1:15" ht="17.100000000000001" customHeight="1" x14ac:dyDescent="0.25">
      <c r="A19" s="146">
        <v>7</v>
      </c>
      <c r="B19" s="161">
        <v>43259</v>
      </c>
      <c r="C19" s="158">
        <v>3</v>
      </c>
      <c r="D19" s="79"/>
      <c r="E19" s="79"/>
      <c r="F19" s="79"/>
      <c r="G19" s="79"/>
      <c r="H19" s="79"/>
      <c r="I19" s="76"/>
      <c r="J19" s="77">
        <v>20</v>
      </c>
      <c r="K19" s="77">
        <v>50</v>
      </c>
      <c r="M19" s="75"/>
      <c r="O19" s="75"/>
    </row>
    <row r="20" spans="1:15" ht="17.100000000000001" customHeight="1" x14ac:dyDescent="0.25">
      <c r="A20" s="146">
        <v>8</v>
      </c>
      <c r="B20" s="161">
        <v>43288</v>
      </c>
      <c r="C20" s="158">
        <v>2</v>
      </c>
      <c r="D20" s="79"/>
      <c r="E20" s="79"/>
      <c r="F20" s="79"/>
      <c r="G20" s="79"/>
      <c r="H20" s="79"/>
      <c r="I20" s="76"/>
      <c r="J20" s="77">
        <v>20</v>
      </c>
      <c r="K20" s="77">
        <v>50</v>
      </c>
      <c r="M20" s="75"/>
      <c r="O20" s="75"/>
    </row>
    <row r="21" spans="1:15" ht="17.100000000000001" customHeight="1" x14ac:dyDescent="0.25">
      <c r="A21" s="146">
        <v>9</v>
      </c>
      <c r="B21" s="161">
        <v>43315</v>
      </c>
      <c r="C21" s="158">
        <v>1</v>
      </c>
      <c r="D21" s="79"/>
      <c r="E21" s="79"/>
      <c r="F21" s="79"/>
      <c r="G21" s="79"/>
      <c r="H21" s="79"/>
      <c r="I21" s="76"/>
      <c r="J21" s="77">
        <v>20</v>
      </c>
      <c r="K21" s="77">
        <v>50</v>
      </c>
      <c r="M21" s="75"/>
      <c r="O21" s="75"/>
    </row>
    <row r="22" spans="1:15" ht="17.100000000000001" customHeight="1" x14ac:dyDescent="0.25">
      <c r="A22" s="146">
        <v>10</v>
      </c>
      <c r="B22" s="161">
        <v>43355</v>
      </c>
      <c r="C22" s="158">
        <v>3</v>
      </c>
      <c r="D22" s="79"/>
      <c r="E22" s="79"/>
      <c r="F22" s="79"/>
      <c r="G22" s="79"/>
      <c r="H22" s="79"/>
      <c r="I22" s="76"/>
      <c r="J22" s="77">
        <v>20</v>
      </c>
      <c r="K22" s="77">
        <v>50</v>
      </c>
      <c r="M22" s="75"/>
      <c r="O22" s="75"/>
    </row>
    <row r="23" spans="1:15" ht="17.100000000000001" customHeight="1" x14ac:dyDescent="0.25">
      <c r="A23" s="146">
        <v>11</v>
      </c>
      <c r="B23" s="161">
        <v>43383</v>
      </c>
      <c r="C23" s="158">
        <v>1</v>
      </c>
      <c r="D23" s="79"/>
      <c r="E23" s="79"/>
      <c r="F23" s="79"/>
      <c r="G23" s="79"/>
      <c r="H23" s="79"/>
      <c r="I23" s="76"/>
      <c r="J23" s="77">
        <v>20</v>
      </c>
      <c r="K23" s="77">
        <v>50</v>
      </c>
      <c r="M23" s="75"/>
      <c r="O23" s="75"/>
    </row>
    <row r="24" spans="1:15" ht="17.100000000000001" customHeight="1" x14ac:dyDescent="0.25">
      <c r="A24" s="146">
        <v>12</v>
      </c>
      <c r="B24" s="161">
        <v>43412</v>
      </c>
      <c r="C24" s="158">
        <v>0</v>
      </c>
      <c r="D24" s="79"/>
      <c r="E24" s="79"/>
      <c r="F24" s="79"/>
      <c r="G24" s="79"/>
      <c r="H24" s="79"/>
      <c r="I24" s="76"/>
      <c r="J24" s="77">
        <v>20</v>
      </c>
      <c r="K24" s="77">
        <v>50</v>
      </c>
      <c r="M24" s="75"/>
      <c r="O24" s="75"/>
    </row>
    <row r="25" spans="1:15" s="138" customFormat="1" ht="17.100000000000001" customHeight="1" x14ac:dyDescent="0.25">
      <c r="A25" s="133">
        <v>13</v>
      </c>
      <c r="B25" s="134">
        <v>43438</v>
      </c>
      <c r="C25" s="135">
        <v>0</v>
      </c>
      <c r="D25" s="136"/>
      <c r="E25" s="136"/>
      <c r="F25" s="136"/>
      <c r="G25" s="136">
        <v>120</v>
      </c>
      <c r="H25" s="136"/>
      <c r="I25" s="137"/>
      <c r="J25" s="145">
        <v>20</v>
      </c>
      <c r="K25" s="145">
        <v>50</v>
      </c>
      <c r="M25" s="139"/>
      <c r="O25" s="139"/>
    </row>
    <row r="26" spans="1:15" ht="17.100000000000001" customHeight="1" x14ac:dyDescent="0.25">
      <c r="A26" s="74">
        <v>1</v>
      </c>
      <c r="B26" s="168">
        <v>43467</v>
      </c>
      <c r="C26" s="147">
        <v>1</v>
      </c>
      <c r="D26" s="79"/>
      <c r="E26" s="79"/>
      <c r="F26" s="79"/>
      <c r="G26" s="79"/>
      <c r="H26" s="79"/>
      <c r="I26" s="76"/>
      <c r="J26" s="77">
        <v>20</v>
      </c>
      <c r="K26" s="77">
        <v>50</v>
      </c>
      <c r="M26" s="75"/>
      <c r="O26" s="75"/>
    </row>
    <row r="27" spans="1:15" ht="17.100000000000001" customHeight="1" x14ac:dyDescent="0.25">
      <c r="A27" s="146">
        <v>2</v>
      </c>
      <c r="B27" s="168">
        <v>43509</v>
      </c>
      <c r="C27" s="147">
        <v>0</v>
      </c>
      <c r="D27" s="79"/>
      <c r="E27" s="79"/>
      <c r="F27" s="79"/>
      <c r="G27" s="79"/>
      <c r="H27" s="79"/>
      <c r="I27" s="76"/>
      <c r="J27" s="77">
        <v>20</v>
      </c>
      <c r="K27" s="77">
        <v>50</v>
      </c>
      <c r="M27" s="75"/>
      <c r="O27" s="75"/>
    </row>
    <row r="28" spans="1:15" ht="17.100000000000001" customHeight="1" x14ac:dyDescent="0.25">
      <c r="A28" s="146">
        <v>3</v>
      </c>
      <c r="B28" s="168">
        <v>43537</v>
      </c>
      <c r="C28" s="147">
        <v>3</v>
      </c>
      <c r="D28" s="79">
        <v>6</v>
      </c>
      <c r="E28" s="79">
        <v>5</v>
      </c>
      <c r="F28" s="79">
        <v>100</v>
      </c>
      <c r="G28" s="79"/>
      <c r="H28" s="79"/>
      <c r="I28" s="76"/>
      <c r="J28" s="77">
        <v>20</v>
      </c>
      <c r="K28" s="77">
        <v>50</v>
      </c>
      <c r="M28" s="75"/>
      <c r="O28" s="75"/>
    </row>
    <row r="29" spans="1:15" ht="17.100000000000001" customHeight="1" x14ac:dyDescent="0.25">
      <c r="A29" s="146">
        <v>4</v>
      </c>
      <c r="B29" s="168">
        <v>43565</v>
      </c>
      <c r="C29" s="147">
        <v>1</v>
      </c>
      <c r="D29" s="79">
        <v>0</v>
      </c>
      <c r="E29" s="79">
        <v>7</v>
      </c>
      <c r="F29" s="79">
        <v>100</v>
      </c>
      <c r="G29" s="79"/>
      <c r="H29" s="79"/>
      <c r="I29" s="76"/>
      <c r="J29" s="77">
        <v>20</v>
      </c>
      <c r="K29" s="77">
        <v>50</v>
      </c>
      <c r="M29" s="75"/>
      <c r="O29" s="75"/>
    </row>
    <row r="30" spans="1:15" ht="17.100000000000001" customHeight="1" x14ac:dyDescent="0.25">
      <c r="A30" s="146">
        <v>5</v>
      </c>
      <c r="B30" s="168">
        <v>43594</v>
      </c>
      <c r="C30" s="147">
        <v>0</v>
      </c>
      <c r="D30" s="79">
        <v>8</v>
      </c>
      <c r="E30" s="79">
        <v>6</v>
      </c>
      <c r="F30" s="79">
        <v>100</v>
      </c>
      <c r="G30" s="79"/>
      <c r="H30" s="79"/>
      <c r="I30" s="76"/>
      <c r="J30" s="77">
        <v>20</v>
      </c>
      <c r="K30" s="77">
        <v>50</v>
      </c>
      <c r="M30" s="75"/>
      <c r="O30" s="75"/>
    </row>
    <row r="31" spans="1:15" ht="17.100000000000001" customHeight="1" x14ac:dyDescent="0.25">
      <c r="A31" s="146">
        <v>6</v>
      </c>
      <c r="B31" s="168">
        <v>43622</v>
      </c>
      <c r="C31" s="147">
        <v>2</v>
      </c>
      <c r="D31" s="79">
        <v>1</v>
      </c>
      <c r="E31" s="79">
        <v>2</v>
      </c>
      <c r="F31" s="79">
        <v>100</v>
      </c>
      <c r="G31" s="79"/>
      <c r="H31" s="79"/>
      <c r="I31" s="76"/>
      <c r="J31" s="77">
        <v>20</v>
      </c>
      <c r="K31" s="77">
        <v>50</v>
      </c>
      <c r="M31" s="75"/>
      <c r="O31" s="75"/>
    </row>
    <row r="32" spans="1:15" ht="17.100000000000001" customHeight="1" x14ac:dyDescent="0.25">
      <c r="A32" s="146">
        <v>7</v>
      </c>
      <c r="B32" s="168">
        <v>43650</v>
      </c>
      <c r="C32" s="147">
        <v>1</v>
      </c>
      <c r="D32" s="79">
        <v>4</v>
      </c>
      <c r="E32" s="79">
        <v>0</v>
      </c>
      <c r="F32" s="79">
        <v>100</v>
      </c>
      <c r="G32" s="79"/>
      <c r="H32" s="79"/>
      <c r="I32" s="76"/>
      <c r="J32" s="77">
        <v>20</v>
      </c>
      <c r="K32" s="77">
        <v>50</v>
      </c>
      <c r="M32" s="75"/>
      <c r="O32" s="75"/>
    </row>
    <row r="33" spans="1:15" ht="17.100000000000001" customHeight="1" x14ac:dyDescent="0.25">
      <c r="A33" s="146">
        <v>8</v>
      </c>
      <c r="B33" s="168">
        <v>43678</v>
      </c>
      <c r="C33" s="147">
        <v>0</v>
      </c>
      <c r="D33" s="79">
        <v>6</v>
      </c>
      <c r="E33" s="79">
        <v>4</v>
      </c>
      <c r="F33" s="79">
        <v>100</v>
      </c>
      <c r="G33" s="79"/>
      <c r="H33" s="79"/>
      <c r="I33" s="76"/>
      <c r="J33" s="77">
        <v>20</v>
      </c>
      <c r="K33" s="77">
        <v>50</v>
      </c>
      <c r="M33" s="75"/>
      <c r="O33" s="75"/>
    </row>
    <row r="34" spans="1:15" ht="17.100000000000001" customHeight="1" x14ac:dyDescent="0.25">
      <c r="A34" s="146">
        <v>9</v>
      </c>
      <c r="B34" s="171">
        <v>43720</v>
      </c>
      <c r="C34" s="172">
        <v>2</v>
      </c>
      <c r="D34" s="79">
        <v>4</v>
      </c>
      <c r="E34" s="79">
        <v>7</v>
      </c>
      <c r="F34" s="79">
        <v>100</v>
      </c>
      <c r="G34" s="79"/>
      <c r="H34" s="79"/>
      <c r="I34" s="76"/>
      <c r="J34" s="77">
        <v>20</v>
      </c>
      <c r="K34" s="77">
        <v>50</v>
      </c>
      <c r="M34" s="75"/>
      <c r="O34" s="75"/>
    </row>
    <row r="35" spans="1:15" ht="17.100000000000001" customHeight="1" x14ac:dyDescent="0.25">
      <c r="A35" s="146">
        <v>10</v>
      </c>
      <c r="B35" s="171">
        <v>43748</v>
      </c>
      <c r="C35" s="172">
        <v>3</v>
      </c>
      <c r="D35" s="79"/>
      <c r="E35" s="79"/>
      <c r="F35" s="79"/>
      <c r="G35" s="79"/>
      <c r="H35" s="79"/>
      <c r="I35" s="76"/>
      <c r="J35" s="77">
        <v>20</v>
      </c>
      <c r="K35" s="77">
        <v>50</v>
      </c>
      <c r="M35" s="75"/>
      <c r="O35" s="75"/>
    </row>
    <row r="36" spans="1:15" ht="17.100000000000001" customHeight="1" x14ac:dyDescent="0.25">
      <c r="A36" s="146">
        <v>11</v>
      </c>
      <c r="B36" s="171">
        <v>43776</v>
      </c>
      <c r="C36" s="172">
        <v>1</v>
      </c>
      <c r="D36" s="79"/>
      <c r="E36" s="79"/>
      <c r="F36" s="79"/>
      <c r="G36" s="79"/>
      <c r="H36" s="79"/>
      <c r="I36" s="76"/>
      <c r="J36" s="77">
        <v>20</v>
      </c>
      <c r="K36" s="77">
        <v>50</v>
      </c>
      <c r="M36" s="75"/>
      <c r="O36" s="75"/>
    </row>
    <row r="37" spans="1:15" ht="17.100000000000001" customHeight="1" x14ac:dyDescent="0.25">
      <c r="A37" s="146">
        <v>12</v>
      </c>
      <c r="B37" s="171">
        <v>43803</v>
      </c>
      <c r="C37" s="172">
        <v>2</v>
      </c>
      <c r="D37" s="79"/>
      <c r="E37" s="79"/>
      <c r="F37" s="79"/>
      <c r="G37" s="79"/>
      <c r="H37" s="79"/>
      <c r="I37" s="76"/>
      <c r="J37" s="77">
        <v>20</v>
      </c>
      <c r="K37" s="77">
        <v>50</v>
      </c>
      <c r="M37" s="75"/>
      <c r="O37" s="75"/>
    </row>
    <row r="38" spans="1:15" ht="17.100000000000001" customHeight="1" x14ac:dyDescent="0.25">
      <c r="A38" s="12" t="s">
        <v>11</v>
      </c>
      <c r="B38" s="33"/>
      <c r="C38" s="32" t="e">
        <f>IF(M38=0, "&lt; 1", M38)</f>
        <v>#DIV/0!</v>
      </c>
      <c r="D38" s="59"/>
      <c r="E38" s="79"/>
      <c r="F38" s="79"/>
      <c r="G38" s="79"/>
      <c r="H38" s="59"/>
      <c r="I38" s="27"/>
      <c r="J38" s="26"/>
      <c r="K38" s="26"/>
      <c r="M38" s="12" t="e">
        <f>ROUNDUP(AVERAGE(M13:M37), 0)</f>
        <v>#DIV/0!</v>
      </c>
      <c r="N38" s="19"/>
      <c r="O38" s="12" t="e">
        <f>ROUNDUP(AVERAGE(O13:O37), 0)</f>
        <v>#DIV/0!</v>
      </c>
    </row>
    <row r="39" spans="1:15" ht="17.100000000000001" customHeight="1" x14ac:dyDescent="0.25">
      <c r="A39" s="12" t="s">
        <v>12</v>
      </c>
      <c r="B39" s="34"/>
      <c r="C39" s="158">
        <f>MIN(C25:C36)</f>
        <v>0</v>
      </c>
      <c r="D39" s="59"/>
      <c r="E39" s="79"/>
      <c r="F39" s="79"/>
      <c r="G39" s="79"/>
      <c r="H39" s="59"/>
      <c r="I39" s="25"/>
      <c r="J39" s="26"/>
      <c r="K39" s="26"/>
      <c r="M39" s="12">
        <f>MIN(M13:M37)</f>
        <v>0</v>
      </c>
      <c r="N39" s="19"/>
      <c r="O39" s="12">
        <f>MIN(O13:O37)</f>
        <v>0</v>
      </c>
    </row>
    <row r="40" spans="1:15" ht="17.100000000000001" customHeight="1" x14ac:dyDescent="0.25">
      <c r="A40" s="12" t="s">
        <v>13</v>
      </c>
      <c r="B40" s="34"/>
      <c r="C40" s="158">
        <f>MAX(C25:C36)</f>
        <v>3</v>
      </c>
      <c r="D40" s="59"/>
      <c r="E40" s="79"/>
      <c r="F40" s="79"/>
      <c r="G40" s="79"/>
      <c r="H40" s="59"/>
      <c r="I40" s="25"/>
      <c r="J40" s="26"/>
      <c r="K40" s="26"/>
      <c r="M40" s="12">
        <f>MAX(M13:M37)</f>
        <v>0</v>
      </c>
      <c r="N40" s="19"/>
      <c r="O40" s="12">
        <f>MAX(O13:O37)</f>
        <v>0</v>
      </c>
    </row>
    <row r="41" spans="1:15" ht="17.100000000000001" customHeight="1" x14ac:dyDescent="0.25">
      <c r="A41" s="12" t="s">
        <v>14</v>
      </c>
      <c r="B41" s="34"/>
      <c r="C41" s="35" t="e">
        <f>M41</f>
        <v>#DIV/0!</v>
      </c>
      <c r="D41" s="60"/>
      <c r="E41" s="60"/>
      <c r="F41" s="60"/>
      <c r="G41" s="60"/>
      <c r="H41" s="60"/>
      <c r="I41" s="25"/>
      <c r="J41" s="26"/>
      <c r="K41" s="26"/>
      <c r="M41" s="13" t="e">
        <f>STDEV(M13:M37)</f>
        <v>#DIV/0!</v>
      </c>
      <c r="N41" s="19"/>
      <c r="O41" s="13" t="e">
        <f>STDEV(O13:O37)</f>
        <v>#DIV/0!</v>
      </c>
    </row>
    <row r="42" spans="1:15" ht="17.100000000000001" customHeight="1" x14ac:dyDescent="0.25">
      <c r="A42" s="12" t="s">
        <v>15</v>
      </c>
      <c r="B42" s="34"/>
      <c r="C42" s="35" t="e">
        <f>M42</f>
        <v>#DIV/0!</v>
      </c>
      <c r="D42" s="60"/>
      <c r="E42" s="60"/>
      <c r="F42" s="60"/>
      <c r="G42" s="60"/>
      <c r="H42" s="60"/>
      <c r="I42" s="25"/>
      <c r="J42" s="26"/>
      <c r="K42" s="26"/>
      <c r="M42" s="13" t="e">
        <f>IF(M38=0, "NA", M41*100/M38)</f>
        <v>#DIV/0!</v>
      </c>
      <c r="N42" s="19"/>
      <c r="O42" s="13" t="e">
        <f>IF(O38=0, "NA", O41*100/O38)</f>
        <v>#DIV/0!</v>
      </c>
    </row>
    <row r="43" spans="1:15" ht="17.100000000000001" customHeight="1" x14ac:dyDescent="0.25">
      <c r="A43" s="183" t="s">
        <v>238</v>
      </c>
      <c r="B43" s="183"/>
      <c r="C43" s="183"/>
      <c r="I43" s="25"/>
      <c r="J43" s="26"/>
      <c r="K43" s="26"/>
      <c r="M43" s="19"/>
      <c r="N43" s="19"/>
    </row>
    <row r="44" spans="1:15" ht="17.100000000000001" customHeight="1" x14ac:dyDescent="0.25">
      <c r="A44" s="184" t="s">
        <v>239</v>
      </c>
      <c r="B44" s="184"/>
      <c r="C44" s="184"/>
      <c r="I44" s="25"/>
      <c r="J44" s="26"/>
      <c r="K44" s="26"/>
      <c r="M44" s="19"/>
      <c r="N44" s="19"/>
    </row>
    <row r="45" spans="1:15" ht="17.100000000000001" customHeight="1" x14ac:dyDescent="0.25">
      <c r="A45" s="12" t="s">
        <v>11</v>
      </c>
      <c r="B45" s="34"/>
      <c r="C45" s="32" t="e">
        <f>IF(O38=0, "&lt; 1",O38)</f>
        <v>#DIV/0!</v>
      </c>
      <c r="D45" s="59"/>
      <c r="E45" s="79"/>
      <c r="F45" s="79"/>
      <c r="G45" s="79"/>
      <c r="H45" s="59"/>
      <c r="I45" s="25"/>
      <c r="J45" s="26"/>
      <c r="K45" s="26"/>
      <c r="M45" s="19"/>
      <c r="N45" s="19"/>
    </row>
    <row r="46" spans="1:15" ht="17.100000000000001" customHeight="1" x14ac:dyDescent="0.25">
      <c r="A46" s="12" t="s">
        <v>12</v>
      </c>
      <c r="B46" s="34"/>
      <c r="C46" s="158">
        <f>MIN(C13:C25)</f>
        <v>0</v>
      </c>
      <c r="D46" s="59"/>
      <c r="E46" s="79"/>
      <c r="F46" s="79"/>
      <c r="G46" s="79"/>
      <c r="H46" s="59"/>
      <c r="I46" s="25"/>
      <c r="J46" s="26"/>
      <c r="K46" s="26"/>
      <c r="M46" s="19"/>
    </row>
    <row r="47" spans="1:15" ht="17.100000000000001" customHeight="1" x14ac:dyDescent="0.25">
      <c r="A47" s="12" t="s">
        <v>13</v>
      </c>
      <c r="B47" s="34"/>
      <c r="C47" s="158">
        <f>MAX(C13:C25)</f>
        <v>3</v>
      </c>
      <c r="D47" s="59"/>
      <c r="E47" s="79"/>
      <c r="F47" s="79"/>
      <c r="G47" s="79"/>
      <c r="H47" s="59"/>
      <c r="I47" s="25"/>
      <c r="J47" s="26"/>
      <c r="K47" s="26"/>
      <c r="M47" s="19"/>
    </row>
    <row r="48" spans="1:15" ht="17.100000000000001" customHeight="1" x14ac:dyDescent="0.25">
      <c r="A48" s="12" t="s">
        <v>14</v>
      </c>
      <c r="B48" s="34"/>
      <c r="C48" s="35" t="e">
        <f>O41</f>
        <v>#DIV/0!</v>
      </c>
      <c r="D48" s="60"/>
      <c r="E48" s="60"/>
      <c r="F48" s="60"/>
      <c r="G48" s="60"/>
      <c r="H48" s="60"/>
      <c r="I48" s="25"/>
      <c r="J48" s="26"/>
      <c r="K48" s="26"/>
      <c r="M48" s="19"/>
    </row>
    <row r="49" spans="1:35" ht="17.100000000000001" customHeight="1" x14ac:dyDescent="0.25">
      <c r="A49" s="12" t="s">
        <v>15</v>
      </c>
      <c r="B49" s="34"/>
      <c r="C49" s="35" t="e">
        <f>O42</f>
        <v>#DIV/0!</v>
      </c>
      <c r="D49" s="60"/>
      <c r="E49" s="60"/>
      <c r="F49" s="60"/>
      <c r="G49" s="60"/>
      <c r="H49" s="60"/>
      <c r="I49" s="27"/>
      <c r="J49" s="26"/>
      <c r="K49" s="26"/>
      <c r="M49" s="19"/>
    </row>
    <row r="50" spans="1:35" ht="15.9" customHeight="1" x14ac:dyDescent="0.25"/>
    <row r="51" spans="1:35" s="14" customFormat="1" ht="15.9" customHeight="1" x14ac:dyDescent="0.25">
      <c r="A51" s="15"/>
      <c r="B51" s="11"/>
      <c r="C51" s="11"/>
      <c r="D51" s="11"/>
      <c r="E51" s="11"/>
      <c r="F51" s="11"/>
      <c r="G51" s="11"/>
      <c r="H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s="14" customFormat="1" ht="15.9" customHeight="1" x14ac:dyDescent="0.25">
      <c r="A52" s="16"/>
      <c r="B52" s="11"/>
      <c r="C52" s="11"/>
      <c r="D52" s="11"/>
      <c r="E52" s="11"/>
      <c r="F52" s="11"/>
      <c r="G52" s="11"/>
      <c r="H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s="14" customFormat="1" ht="15.9" customHeight="1" x14ac:dyDescent="0.25">
      <c r="A53" s="16"/>
      <c r="B53" s="11"/>
      <c r="C53" s="11"/>
      <c r="D53" s="11"/>
      <c r="E53" s="11"/>
      <c r="F53" s="11"/>
      <c r="G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s="14" customFormat="1" ht="15.9" customHeight="1" x14ac:dyDescent="0.25">
      <c r="E62" s="113"/>
      <c r="F62" s="113"/>
      <c r="G62" s="11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s="14" customFormat="1" ht="15.9" customHeight="1" x14ac:dyDescent="0.25">
      <c r="E63" s="113"/>
      <c r="F63" s="113"/>
      <c r="G63" s="11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s="14" customFormat="1" ht="15.9" customHeight="1" x14ac:dyDescent="0.25">
      <c r="A64" s="16"/>
      <c r="E64" s="113"/>
      <c r="F64" s="113"/>
      <c r="G64" s="11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s="14" customFormat="1" ht="14.25" customHeight="1" x14ac:dyDescent="0.25">
      <c r="A65" s="185" t="s">
        <v>240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s="14" customFormat="1" ht="17.25" customHeight="1" x14ac:dyDescent="0.25">
      <c r="A66" s="186" t="s">
        <v>241</v>
      </c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.9" customHeight="1" x14ac:dyDescent="0.25">
      <c r="A67" s="14"/>
      <c r="B67" s="14"/>
      <c r="C67" s="14"/>
      <c r="D67" s="14"/>
      <c r="E67" s="113"/>
      <c r="F67" s="113"/>
      <c r="G67" s="113"/>
      <c r="H67" s="14"/>
    </row>
    <row r="68" spans="1:35" s="28" customFormat="1" ht="15.9" customHeight="1" x14ac:dyDescent="0.25">
      <c r="A68" s="187" t="s">
        <v>18</v>
      </c>
      <c r="B68" s="187"/>
      <c r="C68" s="187"/>
      <c r="D68" s="38"/>
      <c r="E68" s="114"/>
      <c r="F68" s="114"/>
      <c r="G68" s="114"/>
      <c r="I68" s="20"/>
      <c r="J68" s="20"/>
      <c r="K68" s="20"/>
    </row>
    <row r="69" spans="1:35" s="28" customFormat="1" ht="27.75" customHeight="1" x14ac:dyDescent="0.25">
      <c r="A69" s="187" t="s">
        <v>89</v>
      </c>
      <c r="B69" s="187"/>
      <c r="C69" s="187"/>
      <c r="D69" s="187"/>
      <c r="E69" s="187"/>
      <c r="F69" s="187"/>
      <c r="G69" s="187"/>
      <c r="H69" s="187"/>
      <c r="I69" s="20"/>
      <c r="J69" s="20"/>
      <c r="K69" s="20"/>
    </row>
    <row r="70" spans="1:35" s="28" customFormat="1" ht="32.25" customHeight="1" x14ac:dyDescent="0.25">
      <c r="A70" s="181" t="s">
        <v>130</v>
      </c>
      <c r="B70" s="181"/>
      <c r="C70" s="181"/>
      <c r="D70" s="181"/>
      <c r="E70" s="181"/>
      <c r="F70" s="181"/>
      <c r="G70" s="181"/>
      <c r="H70" s="181"/>
      <c r="I70" s="20"/>
      <c r="J70" s="20"/>
      <c r="K70" s="20"/>
    </row>
    <row r="71" spans="1:35" s="28" customFormat="1" ht="15.9" customHeight="1" x14ac:dyDescent="0.25">
      <c r="I71" s="20"/>
      <c r="J71" s="20"/>
      <c r="K71" s="20"/>
    </row>
    <row r="72" spans="1:35" s="28" customFormat="1" ht="25.5" customHeight="1" x14ac:dyDescent="0.25">
      <c r="B72" s="182" t="s">
        <v>2</v>
      </c>
      <c r="C72" s="182"/>
      <c r="D72" s="182" t="s">
        <v>32</v>
      </c>
      <c r="E72" s="182"/>
      <c r="F72" s="182"/>
      <c r="G72" s="182"/>
      <c r="H72" s="182"/>
      <c r="I72" s="20"/>
      <c r="J72" s="20"/>
      <c r="K72" s="20"/>
    </row>
    <row r="73" spans="1:35" s="28" customFormat="1" ht="38.1" customHeight="1" x14ac:dyDescent="0.25">
      <c r="B73" s="182"/>
      <c r="C73" s="182"/>
      <c r="D73" s="20"/>
      <c r="E73" s="110"/>
      <c r="F73" s="110"/>
      <c r="G73" s="110"/>
      <c r="H73" s="20"/>
      <c r="I73" s="20"/>
      <c r="J73" s="20"/>
      <c r="K73" s="20"/>
    </row>
    <row r="74" spans="1:35" x14ac:dyDescent="0.25">
      <c r="B74" s="30"/>
      <c r="C74" s="30"/>
      <c r="D74" s="30"/>
      <c r="E74" s="30"/>
      <c r="F74" s="30"/>
      <c r="G74" s="30"/>
      <c r="H74" s="30"/>
    </row>
    <row r="75" spans="1:35" x14ac:dyDescent="0.25">
      <c r="B75" s="30"/>
      <c r="C75" s="30"/>
      <c r="D75" s="30"/>
      <c r="E75" s="30"/>
      <c r="F75" s="30"/>
      <c r="G75" s="30"/>
      <c r="H75" s="30"/>
    </row>
  </sheetData>
  <sheetProtection formatCells="0" formatRows="0" insertRows="0" insertHyperlinks="0" deleteRows="0" sort="0" autoFilter="0" pivotTables="0"/>
  <mergeCells count="19">
    <mergeCell ref="B73:C73"/>
    <mergeCell ref="A68:C68"/>
    <mergeCell ref="A69:H69"/>
    <mergeCell ref="A70:H70"/>
    <mergeCell ref="B72:C72"/>
    <mergeCell ref="D72:H72"/>
    <mergeCell ref="A66:K66"/>
    <mergeCell ref="A1:H1"/>
    <mergeCell ref="A2:H2"/>
    <mergeCell ref="A4:B4"/>
    <mergeCell ref="C4:H4"/>
    <mergeCell ref="A5:B5"/>
    <mergeCell ref="A6:B6"/>
    <mergeCell ref="A7:B7"/>
    <mergeCell ref="A8:B8"/>
    <mergeCell ref="A9:B9"/>
    <mergeCell ref="A43:C43"/>
    <mergeCell ref="A44:C44"/>
    <mergeCell ref="A65:K65"/>
  </mergeCells>
  <conditionalFormatting sqref="B34:B35">
    <cfRule type="expression" priority="5">
      <formula>$A$11</formula>
    </cfRule>
  </conditionalFormatting>
  <conditionalFormatting sqref="C34:C35">
    <cfRule type="expression" dxfId="333" priority="6">
      <formula>C34&lt;=$B$7</formula>
    </cfRule>
    <cfRule type="expression" dxfId="332" priority="7">
      <formula>AND(C34&gt;$B$7,C34&lt;=$B$6)</formula>
    </cfRule>
    <cfRule type="expression" dxfId="331" priority="8">
      <formula>AND(C34&gt;$B$6,C34&lt;=$B$5)</formula>
    </cfRule>
    <cfRule type="expression" dxfId="330" priority="9">
      <formula>C34&gt;$B$5</formula>
    </cfRule>
  </conditionalFormatting>
  <conditionalFormatting sqref="C36:C37">
    <cfRule type="expression" dxfId="329" priority="1" stopIfTrue="1">
      <formula>C36&lt;=$B$7</formula>
    </cfRule>
    <cfRule type="expression" dxfId="328" priority="2">
      <formula>AND(C36&gt;$B$7,C36&lt;=$B$6)</formula>
    </cfRule>
    <cfRule type="expression" dxfId="327" priority="3">
      <formula>AND(C36&gt;$B$6,C36&lt;=$B$5)</formula>
    </cfRule>
    <cfRule type="expression" dxfId="326" priority="4">
      <formula>C36&gt;$B$5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0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view="pageBreakPreview" topLeftCell="A37" zoomScale="70" zoomScaleNormal="100" zoomScaleSheetLayoutView="70" workbookViewId="0">
      <selection activeCell="C46" sqref="C46:F46"/>
    </sheetView>
  </sheetViews>
  <sheetFormatPr defaultColWidth="9.109375" defaultRowHeight="13.2" x14ac:dyDescent="0.25"/>
  <cols>
    <col min="1" max="1" width="9.5546875" style="16" customWidth="1"/>
    <col min="2" max="2" width="21.5546875" style="11" customWidth="1"/>
    <col min="3" max="3" width="13.33203125" style="11" customWidth="1"/>
    <col min="4" max="4" width="13.88671875" style="11" customWidth="1"/>
    <col min="5" max="5" width="13.109375" style="11" customWidth="1"/>
    <col min="6" max="6" width="15.33203125" style="11" customWidth="1"/>
    <col min="7" max="7" width="10.109375" style="16" hidden="1" customWidth="1"/>
    <col min="8" max="12" width="10.109375" style="11" hidden="1" customWidth="1"/>
    <col min="13" max="13" width="15.6640625" style="11" customWidth="1"/>
    <col min="14" max="14" width="3.44140625" style="14" hidden="1" customWidth="1"/>
    <col min="15" max="15" width="15.5546875" style="14" customWidth="1"/>
    <col min="16" max="16" width="17.44140625" style="14" customWidth="1"/>
    <col min="17" max="17" width="4.109375" style="11" customWidth="1"/>
    <col min="18" max="18" width="7.6640625" style="11" customWidth="1"/>
    <col min="19" max="19" width="6.6640625" style="11" customWidth="1"/>
    <col min="20" max="20" width="7.109375" style="11" customWidth="1"/>
    <col min="21" max="21" width="7.33203125" style="11" customWidth="1"/>
    <col min="22" max="22" width="4.44140625" style="11" customWidth="1"/>
    <col min="23" max="23" width="6.6640625" style="11" customWidth="1"/>
    <col min="24" max="24" width="6.109375" style="11" customWidth="1"/>
    <col min="25" max="25" width="6.44140625" style="11" customWidth="1"/>
    <col min="26" max="26" width="6.109375" style="11" customWidth="1"/>
    <col min="27" max="27" width="5.6640625" style="11" customWidth="1"/>
    <col min="28" max="47" width="5.33203125" style="11" customWidth="1"/>
    <col min="48" max="16384" width="9.109375" style="11"/>
  </cols>
  <sheetData>
    <row r="1" spans="1:26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23"/>
      <c r="O1" s="9"/>
      <c r="P1" s="9"/>
    </row>
    <row r="2" spans="1:26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24"/>
      <c r="O2" s="9"/>
      <c r="P2" s="9"/>
    </row>
    <row r="3" spans="1:26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4"/>
      <c r="O3" s="8"/>
      <c r="P3" s="9"/>
    </row>
    <row r="4" spans="1:26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7"/>
      <c r="O4" s="9"/>
      <c r="P4" s="9"/>
    </row>
    <row r="5" spans="1:26" s="3" customFormat="1" ht="27" customHeight="1" x14ac:dyDescent="0.25">
      <c r="A5" s="176" t="s">
        <v>4</v>
      </c>
      <c r="B5" s="177"/>
      <c r="C5" s="188" t="s">
        <v>26</v>
      </c>
      <c r="D5" s="188"/>
      <c r="E5" s="189" t="s">
        <v>1</v>
      </c>
      <c r="F5" s="189"/>
      <c r="G5" s="10"/>
      <c r="H5" s="115"/>
      <c r="I5" s="115"/>
      <c r="J5" s="115"/>
      <c r="K5" s="115"/>
      <c r="L5" s="115"/>
      <c r="M5" s="116" t="str">
        <f>'LAF 1 (21147)'!E5</f>
        <v>02/01/17 - 31/12/17</v>
      </c>
      <c r="N5" s="21"/>
      <c r="O5" s="9"/>
      <c r="P5" s="9"/>
    </row>
    <row r="6" spans="1:26" s="3" customFormat="1" ht="29.25" customHeight="1" x14ac:dyDescent="0.25">
      <c r="A6" s="176" t="s">
        <v>5</v>
      </c>
      <c r="B6" s="177"/>
      <c r="C6" s="188" t="s">
        <v>33</v>
      </c>
      <c r="D6" s="188"/>
      <c r="E6" s="189" t="s">
        <v>8</v>
      </c>
      <c r="F6" s="189"/>
      <c r="G6" s="10"/>
      <c r="H6" s="115"/>
      <c r="I6" s="115"/>
      <c r="J6" s="115"/>
      <c r="K6" s="115"/>
      <c r="L6" s="115"/>
      <c r="M6" s="117">
        <v>11069</v>
      </c>
      <c r="N6" s="8"/>
      <c r="O6" s="9"/>
      <c r="P6" s="9"/>
    </row>
    <row r="7" spans="1:26" s="3" customFormat="1" ht="27" customHeight="1" x14ac:dyDescent="0.25">
      <c r="A7" s="176" t="s">
        <v>6</v>
      </c>
      <c r="B7" s="177"/>
      <c r="C7" s="188" t="s">
        <v>29</v>
      </c>
      <c r="D7" s="188"/>
      <c r="E7" s="189" t="s">
        <v>9</v>
      </c>
      <c r="F7" s="189"/>
      <c r="G7" s="10"/>
      <c r="H7" s="115"/>
      <c r="I7" s="115"/>
      <c r="J7" s="115"/>
      <c r="K7" s="115"/>
      <c r="L7" s="115"/>
      <c r="M7" s="117" t="s">
        <v>28</v>
      </c>
      <c r="N7" s="8"/>
      <c r="O7" s="9"/>
      <c r="P7" s="9"/>
    </row>
    <row r="8" spans="1:26" s="3" customFormat="1" ht="27" customHeight="1" x14ac:dyDescent="0.25">
      <c r="A8" s="176" t="s">
        <v>7</v>
      </c>
      <c r="B8" s="177"/>
      <c r="C8" s="188" t="s">
        <v>27</v>
      </c>
      <c r="D8" s="188"/>
      <c r="E8" s="189" t="s">
        <v>10</v>
      </c>
      <c r="F8" s="189"/>
      <c r="G8" s="10"/>
      <c r="H8" s="115"/>
      <c r="I8" s="115"/>
      <c r="J8" s="115"/>
      <c r="K8" s="115"/>
      <c r="L8" s="115"/>
      <c r="M8" s="117">
        <v>4</v>
      </c>
      <c r="N8" s="8"/>
      <c r="O8" s="9"/>
      <c r="P8" s="9"/>
    </row>
    <row r="9" spans="1:26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189" t="s">
        <v>21</v>
      </c>
      <c r="F9" s="189"/>
      <c r="G9" s="10"/>
      <c r="H9" s="115"/>
      <c r="I9" s="115"/>
      <c r="J9" s="115"/>
      <c r="K9" s="115"/>
      <c r="L9" s="115"/>
      <c r="M9" s="118">
        <f>'LAF 1 (21147)'!E9</f>
        <v>50</v>
      </c>
      <c r="N9" s="22"/>
      <c r="O9" s="9"/>
      <c r="P9" s="9"/>
    </row>
    <row r="10" spans="1:26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"/>
      <c r="O10" s="9"/>
      <c r="P10" s="9"/>
    </row>
    <row r="11" spans="1:26" s="9" customFormat="1" ht="19.5" customHeight="1" x14ac:dyDescent="0.25">
      <c r="A11" s="8"/>
      <c r="B11" s="2"/>
      <c r="C11" s="1" t="s">
        <v>165</v>
      </c>
      <c r="D11" s="1" t="s">
        <v>166</v>
      </c>
      <c r="E11" s="1" t="s">
        <v>167</v>
      </c>
      <c r="F11" s="1" t="s">
        <v>168</v>
      </c>
      <c r="G11" s="1" t="s">
        <v>333</v>
      </c>
      <c r="H11" s="1" t="s">
        <v>334</v>
      </c>
      <c r="I11" s="1" t="s">
        <v>335</v>
      </c>
      <c r="J11" s="1" t="s">
        <v>336</v>
      </c>
      <c r="K11" s="1" t="s">
        <v>332</v>
      </c>
      <c r="L11" s="17" t="s">
        <v>327</v>
      </c>
      <c r="M11" s="17" t="s">
        <v>328</v>
      </c>
      <c r="N11" s="17"/>
    </row>
    <row r="12" spans="1:26" ht="25.5" customHeight="1" x14ac:dyDescent="0.25">
      <c r="A12" s="144" t="s">
        <v>16</v>
      </c>
      <c r="B12" s="148" t="s">
        <v>24</v>
      </c>
      <c r="C12" s="152" t="s">
        <v>17</v>
      </c>
      <c r="D12" s="152" t="s">
        <v>17</v>
      </c>
      <c r="E12" s="152" t="s">
        <v>17</v>
      </c>
      <c r="F12" s="152" t="s">
        <v>17</v>
      </c>
      <c r="G12" s="18"/>
      <c r="H12" s="18"/>
      <c r="I12" s="18"/>
      <c r="J12" s="18"/>
      <c r="K12" s="18"/>
      <c r="L12" s="18"/>
      <c r="M12" s="18"/>
      <c r="N12" s="18"/>
      <c r="O12" s="14" t="s">
        <v>386</v>
      </c>
      <c r="P12" s="14" t="s">
        <v>387</v>
      </c>
      <c r="R12" s="144" t="s">
        <v>165</v>
      </c>
      <c r="S12" s="144" t="s">
        <v>166</v>
      </c>
      <c r="T12" s="144" t="s">
        <v>167</v>
      </c>
      <c r="U12" s="144" t="s">
        <v>168</v>
      </c>
      <c r="V12" s="41"/>
      <c r="W12" s="144" t="s">
        <v>165</v>
      </c>
      <c r="X12" s="144" t="s">
        <v>166</v>
      </c>
      <c r="Y12" s="144" t="s">
        <v>167</v>
      </c>
      <c r="Z12" s="144" t="s">
        <v>168</v>
      </c>
    </row>
    <row r="13" spans="1:26" ht="17.100000000000001" customHeight="1" x14ac:dyDescent="0.25">
      <c r="A13" s="153">
        <v>2</v>
      </c>
      <c r="B13" s="161">
        <v>43104</v>
      </c>
      <c r="C13" s="158">
        <v>2</v>
      </c>
      <c r="D13" s="158">
        <v>1</v>
      </c>
      <c r="E13" s="158">
        <v>1</v>
      </c>
      <c r="F13" s="158">
        <v>5</v>
      </c>
      <c r="H13" s="79"/>
      <c r="I13" s="154"/>
      <c r="J13" s="79"/>
      <c r="K13" s="79"/>
      <c r="L13" s="79"/>
      <c r="M13" s="79"/>
      <c r="N13" s="76"/>
      <c r="O13" s="77">
        <v>20</v>
      </c>
      <c r="P13" s="77">
        <v>50</v>
      </c>
      <c r="R13" s="75"/>
      <c r="S13" s="75"/>
      <c r="T13" s="75"/>
      <c r="U13" s="75"/>
      <c r="W13" s="75"/>
      <c r="X13" s="75"/>
      <c r="Y13" s="75"/>
      <c r="Z13" s="75"/>
    </row>
    <row r="14" spans="1:26" ht="17.100000000000001" customHeight="1" x14ac:dyDescent="0.25">
      <c r="A14" s="74">
        <v>3</v>
      </c>
      <c r="B14" s="161">
        <v>43133</v>
      </c>
      <c r="C14" s="158">
        <v>1</v>
      </c>
      <c r="D14" s="158">
        <v>4</v>
      </c>
      <c r="E14" s="158">
        <v>1</v>
      </c>
      <c r="F14" s="158">
        <v>1</v>
      </c>
      <c r="H14" s="79"/>
      <c r="I14" s="78"/>
      <c r="J14" s="79"/>
      <c r="K14" s="79"/>
      <c r="L14" s="79"/>
      <c r="M14" s="79"/>
      <c r="N14" s="76"/>
      <c r="O14" s="77">
        <v>20</v>
      </c>
      <c r="P14" s="77">
        <v>50</v>
      </c>
      <c r="R14" s="75"/>
      <c r="S14" s="75"/>
      <c r="T14" s="75"/>
      <c r="U14" s="75"/>
      <c r="W14" s="75"/>
      <c r="X14" s="75"/>
      <c r="Y14" s="75"/>
      <c r="Z14" s="75"/>
    </row>
    <row r="15" spans="1:26" ht="17.100000000000001" customHeight="1" x14ac:dyDescent="0.25">
      <c r="A15" s="74">
        <v>4</v>
      </c>
      <c r="B15" s="161">
        <v>43159</v>
      </c>
      <c r="C15" s="158">
        <v>1</v>
      </c>
      <c r="D15" s="158">
        <v>2</v>
      </c>
      <c r="E15" s="158">
        <v>2</v>
      </c>
      <c r="F15" s="158">
        <v>5</v>
      </c>
      <c r="H15" s="79"/>
      <c r="I15" s="78"/>
      <c r="J15" s="79"/>
      <c r="K15" s="79"/>
      <c r="L15" s="79"/>
      <c r="M15" s="79"/>
      <c r="N15" s="76"/>
      <c r="O15" s="77">
        <v>20</v>
      </c>
      <c r="P15" s="77">
        <v>50</v>
      </c>
      <c r="R15" s="75"/>
      <c r="S15" s="75"/>
      <c r="T15" s="75"/>
      <c r="U15" s="75"/>
      <c r="W15" s="75"/>
      <c r="X15" s="75"/>
      <c r="Y15" s="75"/>
      <c r="Z15" s="75"/>
    </row>
    <row r="16" spans="1:26" ht="17.100000000000001" customHeight="1" x14ac:dyDescent="0.25">
      <c r="A16" s="74">
        <v>5</v>
      </c>
      <c r="B16" s="161">
        <v>43174</v>
      </c>
      <c r="C16" s="158">
        <v>3</v>
      </c>
      <c r="D16" s="158">
        <v>6</v>
      </c>
      <c r="E16" s="158">
        <v>1</v>
      </c>
      <c r="F16" s="158">
        <v>0</v>
      </c>
      <c r="H16" s="79"/>
      <c r="I16" s="78"/>
      <c r="J16" s="79"/>
      <c r="K16" s="79"/>
      <c r="L16" s="79"/>
      <c r="M16" s="79"/>
      <c r="N16" s="76"/>
      <c r="O16" s="77">
        <v>20</v>
      </c>
      <c r="P16" s="77">
        <v>50</v>
      </c>
      <c r="R16" s="75"/>
      <c r="S16" s="75"/>
      <c r="T16" s="75"/>
      <c r="U16" s="75"/>
      <c r="W16" s="75"/>
      <c r="X16" s="75"/>
      <c r="Y16" s="75"/>
      <c r="Z16" s="75"/>
    </row>
    <row r="17" spans="1:26" ht="17.100000000000001" customHeight="1" x14ac:dyDescent="0.25">
      <c r="A17" s="74">
        <v>6</v>
      </c>
      <c r="B17" s="161">
        <v>43201</v>
      </c>
      <c r="C17" s="158">
        <v>5</v>
      </c>
      <c r="D17" s="158">
        <v>1</v>
      </c>
      <c r="E17" s="158">
        <v>0</v>
      </c>
      <c r="F17" s="158">
        <v>6</v>
      </c>
      <c r="H17" s="79"/>
      <c r="I17" s="78"/>
      <c r="J17" s="79"/>
      <c r="K17" s="79"/>
      <c r="L17" s="79"/>
      <c r="M17" s="79"/>
      <c r="N17" s="76"/>
      <c r="O17" s="77">
        <v>20</v>
      </c>
      <c r="P17" s="77">
        <v>50</v>
      </c>
      <c r="R17" s="75"/>
      <c r="S17" s="75"/>
      <c r="T17" s="75"/>
      <c r="U17" s="75"/>
      <c r="W17" s="75"/>
      <c r="X17" s="75"/>
      <c r="Y17" s="75"/>
      <c r="Z17" s="75"/>
    </row>
    <row r="18" spans="1:26" ht="17.100000000000001" customHeight="1" x14ac:dyDescent="0.25">
      <c r="A18" s="74">
        <v>7</v>
      </c>
      <c r="B18" s="161">
        <v>43231</v>
      </c>
      <c r="C18" s="158">
        <v>4</v>
      </c>
      <c r="D18" s="158">
        <v>2</v>
      </c>
      <c r="E18" s="158">
        <v>1</v>
      </c>
      <c r="F18" s="158">
        <v>1</v>
      </c>
      <c r="H18" s="79"/>
      <c r="I18" s="78"/>
      <c r="J18" s="79"/>
      <c r="K18" s="79"/>
      <c r="L18" s="79"/>
      <c r="M18" s="79"/>
      <c r="N18" s="76"/>
      <c r="O18" s="77">
        <v>20</v>
      </c>
      <c r="P18" s="77">
        <v>50</v>
      </c>
      <c r="R18" s="75"/>
      <c r="S18" s="75"/>
      <c r="T18" s="75"/>
      <c r="U18" s="75"/>
      <c r="W18" s="75"/>
      <c r="X18" s="75"/>
      <c r="Y18" s="75"/>
      <c r="Z18" s="75"/>
    </row>
    <row r="19" spans="1:26" ht="17.100000000000001" customHeight="1" x14ac:dyDescent="0.25">
      <c r="A19" s="74">
        <v>8</v>
      </c>
      <c r="B19" s="161">
        <v>43259</v>
      </c>
      <c r="C19" s="158">
        <v>2</v>
      </c>
      <c r="D19" s="158">
        <v>3</v>
      </c>
      <c r="E19" s="158">
        <v>0</v>
      </c>
      <c r="F19" s="158">
        <v>2</v>
      </c>
      <c r="H19" s="79"/>
      <c r="I19" s="78"/>
      <c r="J19" s="79"/>
      <c r="K19" s="79"/>
      <c r="L19" s="79"/>
      <c r="M19" s="79"/>
      <c r="N19" s="76"/>
      <c r="O19" s="77">
        <v>20</v>
      </c>
      <c r="P19" s="77">
        <v>50</v>
      </c>
      <c r="R19" s="75"/>
      <c r="S19" s="75"/>
      <c r="T19" s="75"/>
      <c r="U19" s="75"/>
      <c r="W19" s="75"/>
      <c r="X19" s="75"/>
      <c r="Y19" s="75"/>
      <c r="Z19" s="75"/>
    </row>
    <row r="20" spans="1:26" ht="17.100000000000001" customHeight="1" x14ac:dyDescent="0.25">
      <c r="A20" s="74">
        <v>9</v>
      </c>
      <c r="B20" s="161">
        <v>43288</v>
      </c>
      <c r="C20" s="158">
        <v>6</v>
      </c>
      <c r="D20" s="158">
        <v>0</v>
      </c>
      <c r="E20" s="158">
        <v>0</v>
      </c>
      <c r="F20" s="158">
        <v>2</v>
      </c>
      <c r="H20" s="79"/>
      <c r="I20" s="78"/>
      <c r="J20" s="79"/>
      <c r="K20" s="79"/>
      <c r="L20" s="79"/>
      <c r="M20" s="79"/>
      <c r="N20" s="76"/>
      <c r="O20" s="77">
        <v>20</v>
      </c>
      <c r="P20" s="77">
        <v>50</v>
      </c>
      <c r="R20" s="75"/>
      <c r="S20" s="75"/>
      <c r="T20" s="75"/>
      <c r="U20" s="75"/>
      <c r="W20" s="75"/>
      <c r="X20" s="75"/>
      <c r="Y20" s="75"/>
      <c r="Z20" s="75"/>
    </row>
    <row r="21" spans="1:26" ht="17.100000000000001" customHeight="1" x14ac:dyDescent="0.25">
      <c r="A21" s="74">
        <v>10</v>
      </c>
      <c r="B21" s="161">
        <v>43315</v>
      </c>
      <c r="C21" s="158">
        <v>5</v>
      </c>
      <c r="D21" s="158">
        <v>1</v>
      </c>
      <c r="E21" s="158">
        <v>1</v>
      </c>
      <c r="F21" s="158">
        <v>3</v>
      </c>
      <c r="H21" s="79"/>
      <c r="I21" s="78"/>
      <c r="J21" s="79"/>
      <c r="K21" s="79"/>
      <c r="L21" s="79"/>
      <c r="M21" s="79"/>
      <c r="N21" s="76"/>
      <c r="O21" s="77">
        <v>20</v>
      </c>
      <c r="P21" s="77">
        <v>50</v>
      </c>
      <c r="R21" s="75"/>
      <c r="S21" s="75"/>
      <c r="T21" s="75"/>
      <c r="U21" s="75"/>
      <c r="W21" s="75"/>
      <c r="X21" s="75"/>
      <c r="Y21" s="75"/>
      <c r="Z21" s="75"/>
    </row>
    <row r="22" spans="1:26" ht="17.100000000000001" customHeight="1" x14ac:dyDescent="0.25">
      <c r="A22" s="74">
        <v>11</v>
      </c>
      <c r="B22" s="161">
        <v>43355</v>
      </c>
      <c r="C22" s="158">
        <v>3</v>
      </c>
      <c r="D22" s="158">
        <v>3</v>
      </c>
      <c r="E22" s="158">
        <v>3</v>
      </c>
      <c r="F22" s="158">
        <v>1</v>
      </c>
      <c r="H22" s="79"/>
      <c r="I22" s="78"/>
      <c r="J22" s="79"/>
      <c r="K22" s="79"/>
      <c r="L22" s="79"/>
      <c r="M22" s="79"/>
      <c r="N22" s="76"/>
      <c r="O22" s="77">
        <v>20</v>
      </c>
      <c r="P22" s="77">
        <v>50</v>
      </c>
      <c r="R22" s="75"/>
      <c r="S22" s="75"/>
      <c r="T22" s="75"/>
      <c r="U22" s="75"/>
      <c r="W22" s="75"/>
      <c r="X22" s="75"/>
      <c r="Y22" s="75"/>
      <c r="Z22" s="75"/>
    </row>
    <row r="23" spans="1:26" ht="17.100000000000001" customHeight="1" x14ac:dyDescent="0.25">
      <c r="A23" s="74">
        <v>12</v>
      </c>
      <c r="B23" s="161">
        <v>43383</v>
      </c>
      <c r="C23" s="158">
        <v>3</v>
      </c>
      <c r="D23" s="158">
        <v>5</v>
      </c>
      <c r="E23" s="158">
        <v>1</v>
      </c>
      <c r="F23" s="158">
        <v>0</v>
      </c>
      <c r="H23" s="79"/>
      <c r="I23" s="78"/>
      <c r="J23" s="79"/>
      <c r="K23" s="79"/>
      <c r="L23" s="79"/>
      <c r="M23" s="79"/>
      <c r="N23" s="76"/>
      <c r="O23" s="77">
        <v>20</v>
      </c>
      <c r="P23" s="77">
        <v>50</v>
      </c>
      <c r="R23" s="75"/>
      <c r="S23" s="75"/>
      <c r="T23" s="75"/>
      <c r="U23" s="75"/>
      <c r="W23" s="75"/>
      <c r="X23" s="75"/>
      <c r="Y23" s="75"/>
      <c r="Z23" s="75"/>
    </row>
    <row r="24" spans="1:26" ht="17.100000000000001" customHeight="1" x14ac:dyDescent="0.25">
      <c r="A24" s="74">
        <v>13</v>
      </c>
      <c r="B24" s="161">
        <v>43412</v>
      </c>
      <c r="C24" s="158">
        <v>4</v>
      </c>
      <c r="D24" s="158">
        <v>2</v>
      </c>
      <c r="E24" s="158">
        <v>0</v>
      </c>
      <c r="F24" s="158">
        <v>4</v>
      </c>
      <c r="H24" s="79"/>
      <c r="I24" s="78"/>
      <c r="J24" s="79"/>
      <c r="K24" s="79"/>
      <c r="L24" s="79"/>
      <c r="M24" s="79"/>
      <c r="N24" s="76"/>
      <c r="O24" s="77">
        <v>20</v>
      </c>
      <c r="P24" s="77">
        <v>50</v>
      </c>
      <c r="R24" s="75"/>
      <c r="S24" s="75"/>
      <c r="T24" s="75"/>
      <c r="U24" s="75"/>
      <c r="W24" s="75"/>
      <c r="X24" s="75"/>
      <c r="Y24" s="75"/>
      <c r="Z24" s="75"/>
    </row>
    <row r="25" spans="1:26" s="138" customFormat="1" ht="17.100000000000001" customHeight="1" x14ac:dyDescent="0.25">
      <c r="A25" s="133">
        <v>14</v>
      </c>
      <c r="B25" s="134">
        <v>43438</v>
      </c>
      <c r="C25" s="135">
        <v>4</v>
      </c>
      <c r="D25" s="135">
        <v>1</v>
      </c>
      <c r="E25" s="135">
        <v>1</v>
      </c>
      <c r="F25" s="135">
        <v>1</v>
      </c>
      <c r="G25" s="140"/>
      <c r="H25" s="136"/>
      <c r="I25" s="135"/>
      <c r="J25" s="136"/>
      <c r="K25" s="136"/>
      <c r="L25" s="136"/>
      <c r="M25" s="136">
        <v>120</v>
      </c>
      <c r="N25" s="137"/>
      <c r="O25" s="145">
        <v>20</v>
      </c>
      <c r="P25" s="145">
        <v>50</v>
      </c>
      <c r="R25" s="139"/>
      <c r="S25" s="139"/>
      <c r="T25" s="139"/>
      <c r="U25" s="139"/>
      <c r="W25" s="139"/>
      <c r="X25" s="139"/>
      <c r="Y25" s="139"/>
      <c r="Z25" s="139"/>
    </row>
    <row r="26" spans="1:26" ht="17.100000000000001" customHeight="1" x14ac:dyDescent="0.25">
      <c r="A26" s="149">
        <v>1</v>
      </c>
      <c r="B26" s="168">
        <v>43467</v>
      </c>
      <c r="C26" s="150">
        <v>5</v>
      </c>
      <c r="D26" s="150">
        <v>8</v>
      </c>
      <c r="E26" s="150">
        <v>2</v>
      </c>
      <c r="F26" s="150">
        <v>1</v>
      </c>
      <c r="H26" s="79"/>
      <c r="I26" s="78"/>
      <c r="J26" s="79"/>
      <c r="K26" s="79"/>
      <c r="L26" s="79"/>
      <c r="M26" s="79"/>
      <c r="N26" s="76"/>
      <c r="O26" s="77">
        <v>20</v>
      </c>
      <c r="P26" s="77">
        <v>50</v>
      </c>
      <c r="R26" s="75"/>
      <c r="S26" s="75"/>
      <c r="T26" s="75"/>
      <c r="U26" s="75"/>
      <c r="W26" s="75"/>
      <c r="X26" s="75"/>
      <c r="Y26" s="75"/>
      <c r="Z26" s="75"/>
    </row>
    <row r="27" spans="1:26" ht="17.100000000000001" customHeight="1" x14ac:dyDescent="0.25">
      <c r="A27" s="149">
        <v>2</v>
      </c>
      <c r="B27" s="168">
        <v>43509</v>
      </c>
      <c r="C27" s="150">
        <v>5</v>
      </c>
      <c r="D27" s="150">
        <v>8</v>
      </c>
      <c r="E27" s="150">
        <v>4</v>
      </c>
      <c r="F27" s="150">
        <v>0</v>
      </c>
      <c r="H27" s="79"/>
      <c r="I27" s="78"/>
      <c r="J27" s="79"/>
      <c r="K27" s="79"/>
      <c r="L27" s="79"/>
      <c r="M27" s="79"/>
      <c r="N27" s="76"/>
      <c r="O27" s="77">
        <v>20</v>
      </c>
      <c r="P27" s="77">
        <v>50</v>
      </c>
      <c r="R27" s="75"/>
      <c r="S27" s="75"/>
      <c r="T27" s="75"/>
      <c r="U27" s="75"/>
      <c r="W27" s="75"/>
      <c r="X27" s="75"/>
      <c r="Y27" s="75"/>
      <c r="Z27" s="75"/>
    </row>
    <row r="28" spans="1:26" ht="17.100000000000001" customHeight="1" x14ac:dyDescent="0.25">
      <c r="A28" s="149">
        <v>3</v>
      </c>
      <c r="B28" s="168">
        <v>43537</v>
      </c>
      <c r="C28" s="150">
        <v>7</v>
      </c>
      <c r="D28" s="150">
        <v>1</v>
      </c>
      <c r="E28" s="150">
        <v>1</v>
      </c>
      <c r="F28" s="150">
        <v>7</v>
      </c>
      <c r="H28" s="79"/>
      <c r="I28" s="78"/>
      <c r="J28" s="79"/>
      <c r="K28" s="79"/>
      <c r="L28" s="79"/>
      <c r="M28" s="79"/>
      <c r="N28" s="76"/>
      <c r="O28" s="77">
        <v>20</v>
      </c>
      <c r="P28" s="77">
        <v>50</v>
      </c>
      <c r="R28" s="75"/>
      <c r="S28" s="75"/>
      <c r="T28" s="75"/>
      <c r="U28" s="75"/>
      <c r="W28" s="75"/>
      <c r="X28" s="75"/>
      <c r="Y28" s="75"/>
      <c r="Z28" s="75"/>
    </row>
    <row r="29" spans="1:26" ht="17.100000000000001" customHeight="1" x14ac:dyDescent="0.25">
      <c r="A29" s="149">
        <v>4</v>
      </c>
      <c r="B29" s="168">
        <v>43565</v>
      </c>
      <c r="C29" s="150">
        <v>2</v>
      </c>
      <c r="D29" s="150">
        <v>6</v>
      </c>
      <c r="E29" s="150">
        <v>6</v>
      </c>
      <c r="F29" s="150">
        <v>0</v>
      </c>
      <c r="H29" s="79"/>
      <c r="I29" s="78"/>
      <c r="J29" s="79"/>
      <c r="K29" s="79"/>
      <c r="L29" s="79"/>
      <c r="M29" s="79"/>
      <c r="N29" s="76"/>
      <c r="O29" s="77">
        <v>20</v>
      </c>
      <c r="P29" s="77">
        <v>50</v>
      </c>
      <c r="R29" s="75"/>
      <c r="S29" s="75"/>
      <c r="T29" s="75"/>
      <c r="U29" s="75"/>
      <c r="W29" s="75"/>
      <c r="X29" s="75"/>
      <c r="Y29" s="75"/>
      <c r="Z29" s="75"/>
    </row>
    <row r="30" spans="1:26" ht="17.100000000000001" customHeight="1" x14ac:dyDescent="0.25">
      <c r="A30" s="149">
        <v>5</v>
      </c>
      <c r="B30" s="168">
        <v>43594</v>
      </c>
      <c r="C30" s="150">
        <v>0</v>
      </c>
      <c r="D30" s="150">
        <v>5</v>
      </c>
      <c r="E30" s="150">
        <v>2</v>
      </c>
      <c r="F30" s="150">
        <v>3</v>
      </c>
      <c r="H30" s="79"/>
      <c r="I30" s="78"/>
      <c r="J30" s="79"/>
      <c r="K30" s="79"/>
      <c r="L30" s="79"/>
      <c r="M30" s="79"/>
      <c r="N30" s="76"/>
      <c r="O30" s="77">
        <v>20</v>
      </c>
      <c r="P30" s="77">
        <v>50</v>
      </c>
      <c r="R30" s="75"/>
      <c r="S30" s="75"/>
      <c r="T30" s="75"/>
      <c r="U30" s="75"/>
      <c r="W30" s="75"/>
      <c r="X30" s="75"/>
      <c r="Y30" s="75"/>
      <c r="Z30" s="75"/>
    </row>
    <row r="31" spans="1:26" ht="17.100000000000001" customHeight="1" x14ac:dyDescent="0.25">
      <c r="A31" s="149">
        <v>6</v>
      </c>
      <c r="B31" s="168">
        <v>43622</v>
      </c>
      <c r="C31" s="150">
        <v>4</v>
      </c>
      <c r="D31" s="150">
        <v>6</v>
      </c>
      <c r="E31" s="150">
        <v>5</v>
      </c>
      <c r="F31" s="150">
        <v>1</v>
      </c>
      <c r="H31" s="79"/>
      <c r="I31" s="78"/>
      <c r="J31" s="79"/>
      <c r="K31" s="79"/>
      <c r="L31" s="79"/>
      <c r="M31" s="79"/>
      <c r="N31" s="76"/>
      <c r="O31" s="77">
        <v>20</v>
      </c>
      <c r="P31" s="77">
        <v>50</v>
      </c>
      <c r="R31" s="75"/>
      <c r="S31" s="75"/>
      <c r="T31" s="75"/>
      <c r="U31" s="75"/>
      <c r="W31" s="75"/>
      <c r="X31" s="75"/>
      <c r="Y31" s="75"/>
      <c r="Z31" s="75"/>
    </row>
    <row r="32" spans="1:26" ht="17.100000000000001" customHeight="1" x14ac:dyDescent="0.25">
      <c r="A32" s="149">
        <v>7</v>
      </c>
      <c r="B32" s="168">
        <v>43650</v>
      </c>
      <c r="C32" s="150">
        <v>0</v>
      </c>
      <c r="D32" s="150">
        <v>7</v>
      </c>
      <c r="E32" s="150">
        <v>1</v>
      </c>
      <c r="F32" s="150">
        <v>2</v>
      </c>
      <c r="H32" s="79"/>
      <c r="I32" s="78"/>
      <c r="J32" s="79"/>
      <c r="K32" s="79"/>
      <c r="L32" s="79"/>
      <c r="M32" s="79"/>
      <c r="N32" s="76"/>
      <c r="O32" s="77">
        <v>20</v>
      </c>
      <c r="P32" s="77">
        <v>50</v>
      </c>
      <c r="R32" s="75"/>
      <c r="S32" s="75"/>
      <c r="T32" s="75"/>
      <c r="U32" s="75"/>
      <c r="W32" s="75"/>
      <c r="X32" s="75"/>
      <c r="Y32" s="75"/>
      <c r="Z32" s="75"/>
    </row>
    <row r="33" spans="1:35" ht="17.100000000000001" customHeight="1" x14ac:dyDescent="0.25">
      <c r="A33" s="149">
        <v>8</v>
      </c>
      <c r="B33" s="168">
        <v>43678</v>
      </c>
      <c r="C33" s="150">
        <v>2</v>
      </c>
      <c r="D33" s="150">
        <v>7</v>
      </c>
      <c r="E33" s="150">
        <v>0</v>
      </c>
      <c r="F33" s="150">
        <v>0</v>
      </c>
      <c r="H33" s="79"/>
      <c r="I33" s="78"/>
      <c r="J33" s="79"/>
      <c r="K33" s="79"/>
      <c r="L33" s="79"/>
      <c r="M33" s="79"/>
      <c r="N33" s="76"/>
      <c r="O33" s="77">
        <v>20</v>
      </c>
      <c r="P33" s="77">
        <v>50</v>
      </c>
      <c r="R33" s="75"/>
      <c r="S33" s="75"/>
      <c r="T33" s="75"/>
      <c r="U33" s="75"/>
      <c r="W33" s="75"/>
      <c r="X33" s="75"/>
      <c r="Y33" s="75"/>
      <c r="Z33" s="75"/>
    </row>
    <row r="34" spans="1:35" ht="17.100000000000001" customHeight="1" x14ac:dyDescent="0.25">
      <c r="A34" s="149">
        <v>9</v>
      </c>
      <c r="B34" s="171">
        <v>43720</v>
      </c>
      <c r="C34" s="172">
        <v>4</v>
      </c>
      <c r="D34" s="172">
        <v>9</v>
      </c>
      <c r="E34" s="172">
        <v>1</v>
      </c>
      <c r="F34" s="172">
        <v>6</v>
      </c>
      <c r="H34" s="79"/>
      <c r="I34" s="78"/>
      <c r="J34" s="79"/>
      <c r="K34" s="79"/>
      <c r="L34" s="79"/>
      <c r="M34" s="79"/>
      <c r="N34" s="76"/>
      <c r="O34" s="77">
        <v>20</v>
      </c>
      <c r="P34" s="77">
        <v>50</v>
      </c>
      <c r="R34" s="75"/>
      <c r="S34" s="75"/>
      <c r="T34" s="75"/>
      <c r="U34" s="75"/>
      <c r="W34" s="75"/>
      <c r="X34" s="75"/>
      <c r="Y34" s="75"/>
      <c r="Z34" s="75"/>
    </row>
    <row r="35" spans="1:35" ht="17.100000000000001" customHeight="1" x14ac:dyDescent="0.25">
      <c r="A35" s="149">
        <v>10</v>
      </c>
      <c r="B35" s="171">
        <v>43748</v>
      </c>
      <c r="C35" s="172">
        <v>6</v>
      </c>
      <c r="D35" s="172">
        <v>10</v>
      </c>
      <c r="E35" s="172">
        <v>5</v>
      </c>
      <c r="F35" s="172">
        <v>7</v>
      </c>
      <c r="H35" s="79"/>
      <c r="I35" s="78"/>
      <c r="J35" s="79"/>
      <c r="K35" s="79"/>
      <c r="L35" s="79"/>
      <c r="M35" s="79"/>
      <c r="N35" s="76"/>
      <c r="O35" s="77">
        <v>20</v>
      </c>
      <c r="P35" s="77">
        <v>50</v>
      </c>
      <c r="R35" s="75"/>
      <c r="S35" s="75"/>
      <c r="T35" s="75"/>
      <c r="U35" s="75"/>
      <c r="W35" s="75"/>
      <c r="X35" s="75"/>
      <c r="Y35" s="75"/>
      <c r="Z35" s="75"/>
    </row>
    <row r="36" spans="1:35" ht="17.100000000000001" customHeight="1" x14ac:dyDescent="0.25">
      <c r="A36" s="149">
        <v>11</v>
      </c>
      <c r="B36" s="171">
        <v>43776</v>
      </c>
      <c r="C36" s="172">
        <v>6</v>
      </c>
      <c r="D36" s="172">
        <v>4</v>
      </c>
      <c r="E36" s="172">
        <v>0</v>
      </c>
      <c r="F36" s="172">
        <v>1</v>
      </c>
      <c r="G36" s="16">
        <v>4</v>
      </c>
      <c r="H36" s="79">
        <v>2</v>
      </c>
      <c r="I36" s="78">
        <v>2</v>
      </c>
      <c r="J36" s="79">
        <v>2</v>
      </c>
      <c r="K36" s="79">
        <v>2</v>
      </c>
      <c r="L36" s="79">
        <v>100</v>
      </c>
      <c r="M36" s="79"/>
      <c r="N36" s="76"/>
      <c r="O36" s="77">
        <v>20</v>
      </c>
      <c r="P36" s="77">
        <v>50</v>
      </c>
      <c r="R36" s="75"/>
      <c r="S36" s="75"/>
      <c r="T36" s="75"/>
      <c r="U36" s="75"/>
      <c r="W36" s="75"/>
      <c r="X36" s="75"/>
      <c r="Y36" s="75"/>
      <c r="Z36" s="75"/>
    </row>
    <row r="37" spans="1:35" ht="17.100000000000001" customHeight="1" x14ac:dyDescent="0.25">
      <c r="A37" s="149">
        <v>12</v>
      </c>
      <c r="B37" s="171">
        <v>43803</v>
      </c>
      <c r="C37" s="172">
        <v>3</v>
      </c>
      <c r="D37" s="172">
        <v>11</v>
      </c>
      <c r="E37" s="172">
        <v>1</v>
      </c>
      <c r="F37" s="172">
        <v>0</v>
      </c>
      <c r="G37" s="16">
        <v>7</v>
      </c>
      <c r="H37" s="79">
        <v>4</v>
      </c>
      <c r="I37" s="78">
        <v>3</v>
      </c>
      <c r="J37" s="79">
        <v>4</v>
      </c>
      <c r="K37" s="79">
        <v>2</v>
      </c>
      <c r="L37" s="79">
        <v>100</v>
      </c>
      <c r="M37" s="79"/>
      <c r="N37" s="76"/>
      <c r="O37" s="77">
        <v>20</v>
      </c>
      <c r="P37" s="77">
        <v>50</v>
      </c>
      <c r="R37" s="75"/>
      <c r="S37" s="75"/>
      <c r="T37" s="75"/>
      <c r="U37" s="75"/>
      <c r="W37" s="75"/>
      <c r="X37" s="75"/>
      <c r="Y37" s="75"/>
      <c r="Z37" s="75"/>
    </row>
    <row r="38" spans="1:35" ht="17.100000000000001" customHeight="1" x14ac:dyDescent="0.25">
      <c r="A38" s="12" t="s">
        <v>11</v>
      </c>
      <c r="B38" s="33"/>
      <c r="C38" s="32" t="e">
        <f>IF(R38=0, "&lt; 1", R38)</f>
        <v>#DIV/0!</v>
      </c>
      <c r="D38" s="32" t="e">
        <f>IF(S38=0, "&lt; 1", S38)</f>
        <v>#DIV/0!</v>
      </c>
      <c r="E38" s="32" t="e">
        <f>IF(T38=0, "&lt; 1", T38)</f>
        <v>#DIV/0!</v>
      </c>
      <c r="F38" s="32" t="e">
        <f>IF(U38=0, "&lt; 1", U38)</f>
        <v>#DIV/0!</v>
      </c>
      <c r="G38" s="79"/>
      <c r="H38" s="79"/>
      <c r="I38" s="79"/>
      <c r="J38" s="79"/>
      <c r="K38" s="79"/>
      <c r="L38" s="79"/>
      <c r="M38" s="59"/>
      <c r="N38" s="27"/>
      <c r="O38" s="26"/>
      <c r="P38" s="26"/>
      <c r="R38" s="12" t="e">
        <f>ROUNDUP(AVERAGE(R13:R37), 0)</f>
        <v>#DIV/0!</v>
      </c>
      <c r="S38" s="12" t="e">
        <f>ROUNDUP(AVERAGE(S13:S37), 0)</f>
        <v>#DIV/0!</v>
      </c>
      <c r="T38" s="12" t="e">
        <f>ROUNDUP(AVERAGE(T13:T37), 0)</f>
        <v>#DIV/0!</v>
      </c>
      <c r="U38" s="12" t="e">
        <f>ROUNDUP(AVERAGE(U13:U37), 0)</f>
        <v>#DIV/0!</v>
      </c>
      <c r="V38" s="19"/>
      <c r="W38" s="12" t="e">
        <f>ROUNDUP(AVERAGE(W13:W37), 0)</f>
        <v>#DIV/0!</v>
      </c>
      <c r="X38" s="12" t="e">
        <f>ROUNDUP(AVERAGE(X13:X37), 0)</f>
        <v>#DIV/0!</v>
      </c>
      <c r="Y38" s="12" t="e">
        <f>ROUNDUP(AVERAGE(Y13:Y37), 0)</f>
        <v>#DIV/0!</v>
      </c>
      <c r="Z38" s="12" t="e">
        <f>ROUNDUP(AVERAGE(Z13:Z37), 0)</f>
        <v>#DIV/0!</v>
      </c>
    </row>
    <row r="39" spans="1:35" ht="17.100000000000001" customHeight="1" x14ac:dyDescent="0.25">
      <c r="A39" s="12" t="s">
        <v>12</v>
      </c>
      <c r="B39" s="34"/>
      <c r="C39" s="158">
        <f>MIN(C25:C36)</f>
        <v>0</v>
      </c>
      <c r="D39" s="158">
        <f>MIN(D25:D36)</f>
        <v>1</v>
      </c>
      <c r="E39" s="158">
        <f>MIN(E25:E36)</f>
        <v>0</v>
      </c>
      <c r="F39" s="158">
        <f>MIN(F25:F36)</f>
        <v>0</v>
      </c>
      <c r="G39" s="79"/>
      <c r="H39" s="79"/>
      <c r="I39" s="79"/>
      <c r="J39" s="79"/>
      <c r="K39" s="79"/>
      <c r="L39" s="79"/>
      <c r="M39" s="59"/>
      <c r="N39" s="25"/>
      <c r="O39" s="26"/>
      <c r="P39" s="26"/>
      <c r="R39" s="12">
        <f>MIN(R13:R37)</f>
        <v>0</v>
      </c>
      <c r="S39" s="12">
        <f>MIN(S13:S37)</f>
        <v>0</v>
      </c>
      <c r="T39" s="12">
        <f>MIN(T13:T37)</f>
        <v>0</v>
      </c>
      <c r="U39" s="12">
        <f>MIN(U13:U37)</f>
        <v>0</v>
      </c>
      <c r="V39" s="19"/>
      <c r="W39" s="12">
        <f>MIN(W13:W37)</f>
        <v>0</v>
      </c>
      <c r="X39" s="12">
        <f>MIN(X13:X37)</f>
        <v>0</v>
      </c>
      <c r="Y39" s="12">
        <f>MIN(Y13:Y37)</f>
        <v>0</v>
      </c>
      <c r="Z39" s="12">
        <f>MIN(Z13:Z37)</f>
        <v>0</v>
      </c>
    </row>
    <row r="40" spans="1:35" ht="17.100000000000001" customHeight="1" x14ac:dyDescent="0.25">
      <c r="A40" s="12" t="s">
        <v>13</v>
      </c>
      <c r="B40" s="34"/>
      <c r="C40" s="158">
        <f>MAX(C25:C37)</f>
        <v>7</v>
      </c>
      <c r="D40" s="158">
        <f>MAX(D25:D37)</f>
        <v>11</v>
      </c>
      <c r="E40" s="158">
        <f>MAX(E25:E37)</f>
        <v>6</v>
      </c>
      <c r="F40" s="158">
        <f>MAX(F25:F37)</f>
        <v>7</v>
      </c>
      <c r="G40" s="79"/>
      <c r="H40" s="79"/>
      <c r="I40" s="79"/>
      <c r="J40" s="79"/>
      <c r="K40" s="79"/>
      <c r="L40" s="79"/>
      <c r="M40" s="59"/>
      <c r="N40" s="25"/>
      <c r="O40" s="26"/>
      <c r="P40" s="26"/>
      <c r="R40" s="12">
        <f>MAX(R13:R37)</f>
        <v>0</v>
      </c>
      <c r="S40" s="12">
        <f>MAX(S13:S37)</f>
        <v>0</v>
      </c>
      <c r="T40" s="12">
        <f>MAX(T13:T37)</f>
        <v>0</v>
      </c>
      <c r="U40" s="12">
        <f>MAX(U13:U37)</f>
        <v>0</v>
      </c>
      <c r="V40" s="19"/>
      <c r="W40" s="12">
        <f>MAX(W13:W37)</f>
        <v>0</v>
      </c>
      <c r="X40" s="12">
        <f>MAX(X13:X37)</f>
        <v>0</v>
      </c>
      <c r="Y40" s="12">
        <f>MAX(Y13:Y37)</f>
        <v>0</v>
      </c>
      <c r="Z40" s="12">
        <f>MAX(Z13:Z37)</f>
        <v>0</v>
      </c>
    </row>
    <row r="41" spans="1:35" ht="17.100000000000001" customHeight="1" x14ac:dyDescent="0.25">
      <c r="A41" s="12" t="s">
        <v>14</v>
      </c>
      <c r="B41" s="34"/>
      <c r="C41" s="35" t="e">
        <f t="shared" ref="C41:F42" si="0">R41</f>
        <v>#DIV/0!</v>
      </c>
      <c r="D41" s="35" t="e">
        <f t="shared" si="0"/>
        <v>#DIV/0!</v>
      </c>
      <c r="E41" s="35" t="e">
        <f t="shared" si="0"/>
        <v>#DIV/0!</v>
      </c>
      <c r="F41" s="35" t="e">
        <f t="shared" si="0"/>
        <v>#DIV/0!</v>
      </c>
      <c r="G41" s="60"/>
      <c r="H41" s="60"/>
      <c r="I41" s="60"/>
      <c r="J41" s="60"/>
      <c r="K41" s="60"/>
      <c r="L41" s="60"/>
      <c r="M41" s="60"/>
      <c r="N41" s="25"/>
      <c r="O41" s="26"/>
      <c r="P41" s="26"/>
      <c r="R41" s="13" t="e">
        <f>STDEV(R13:R37)</f>
        <v>#DIV/0!</v>
      </c>
      <c r="S41" s="13" t="e">
        <f>STDEV(S13:S37)</f>
        <v>#DIV/0!</v>
      </c>
      <c r="T41" s="13" t="e">
        <f>STDEV(T13:T37)</f>
        <v>#DIV/0!</v>
      </c>
      <c r="U41" s="13" t="e">
        <f>STDEV(U13:U37)</f>
        <v>#DIV/0!</v>
      </c>
      <c r="V41" s="19"/>
      <c r="W41" s="13" t="e">
        <f>STDEV(W13:W37)</f>
        <v>#DIV/0!</v>
      </c>
      <c r="X41" s="13" t="e">
        <f>STDEV(X13:X37)</f>
        <v>#DIV/0!</v>
      </c>
      <c r="Y41" s="13" t="e">
        <f>STDEV(Y13:Y37)</f>
        <v>#DIV/0!</v>
      </c>
      <c r="Z41" s="13" t="e">
        <f>STDEV(Z13:Z37)</f>
        <v>#DIV/0!</v>
      </c>
    </row>
    <row r="42" spans="1:35" ht="17.100000000000001" customHeight="1" x14ac:dyDescent="0.25">
      <c r="A42" s="12" t="s">
        <v>15</v>
      </c>
      <c r="B42" s="34"/>
      <c r="C42" s="35" t="e">
        <f t="shared" si="0"/>
        <v>#DIV/0!</v>
      </c>
      <c r="D42" s="35" t="e">
        <f t="shared" si="0"/>
        <v>#DIV/0!</v>
      </c>
      <c r="E42" s="35" t="e">
        <f t="shared" si="0"/>
        <v>#DIV/0!</v>
      </c>
      <c r="F42" s="35" t="e">
        <f t="shared" si="0"/>
        <v>#DIV/0!</v>
      </c>
      <c r="G42" s="60"/>
      <c r="H42" s="60"/>
      <c r="I42" s="60"/>
      <c r="J42" s="60"/>
      <c r="K42" s="60"/>
      <c r="L42" s="60"/>
      <c r="M42" s="60"/>
      <c r="N42" s="25"/>
      <c r="O42" s="26"/>
      <c r="P42" s="26"/>
      <c r="R42" s="13" t="e">
        <f>IF(R38=0, "NA", R41*100/R38)</f>
        <v>#DIV/0!</v>
      </c>
      <c r="S42" s="13" t="e">
        <f>IF(S38=0, "NA", S41*100/S38)</f>
        <v>#DIV/0!</v>
      </c>
      <c r="T42" s="13" t="e">
        <f>IF(T38=0, "NA", T41*100/T38)</f>
        <v>#DIV/0!</v>
      </c>
      <c r="U42" s="13" t="e">
        <f>IF(U38=0, "NA", U41*100/U38)</f>
        <v>#DIV/0!</v>
      </c>
      <c r="V42" s="19"/>
      <c r="W42" s="13" t="e">
        <f>IF(W38=0, "NA", W41*100/W38)</f>
        <v>#DIV/0!</v>
      </c>
      <c r="X42" s="13" t="e">
        <f>IF(X38=0, "NA", X41*100/X38)</f>
        <v>#DIV/0!</v>
      </c>
      <c r="Y42" s="13" t="e">
        <f>IF(Y38=0, "NA", Y41*100/Y38)</f>
        <v>#DIV/0!</v>
      </c>
      <c r="Z42" s="13" t="e">
        <f>IF(Z38=0, "NA", Z41*100/Z38)</f>
        <v>#DIV/0!</v>
      </c>
    </row>
    <row r="43" spans="1:35" ht="17.100000000000001" customHeight="1" x14ac:dyDescent="0.25">
      <c r="A43" s="191" t="s">
        <v>238</v>
      </c>
      <c r="B43" s="191"/>
      <c r="C43" s="191"/>
      <c r="D43" s="191"/>
      <c r="E43" s="36"/>
      <c r="F43" s="36"/>
      <c r="G43" s="130"/>
      <c r="H43" s="111"/>
      <c r="I43" s="111"/>
      <c r="J43" s="111"/>
      <c r="K43" s="111"/>
      <c r="L43" s="111"/>
      <c r="M43" s="9"/>
      <c r="N43" s="25"/>
      <c r="O43" s="26"/>
      <c r="P43" s="26"/>
      <c r="R43" s="19"/>
      <c r="S43" s="19"/>
      <c r="T43" s="19"/>
      <c r="U43" s="19"/>
      <c r="V43" s="19"/>
    </row>
    <row r="44" spans="1:35" ht="17.100000000000001" customHeight="1" x14ac:dyDescent="0.25">
      <c r="A44" s="192" t="s">
        <v>239</v>
      </c>
      <c r="B44" s="192"/>
      <c r="C44" s="192"/>
      <c r="D44" s="192"/>
      <c r="E44" s="37"/>
      <c r="F44" s="37"/>
      <c r="G44" s="131"/>
      <c r="H44" s="112"/>
      <c r="I44" s="112"/>
      <c r="J44" s="112"/>
      <c r="K44" s="112"/>
      <c r="L44" s="112"/>
      <c r="M44" s="9"/>
      <c r="N44" s="25"/>
      <c r="O44" s="26"/>
      <c r="P44" s="26"/>
      <c r="R44" s="19"/>
      <c r="S44" s="19"/>
      <c r="T44" s="19"/>
      <c r="U44" s="19"/>
      <c r="V44" s="19"/>
    </row>
    <row r="45" spans="1:35" ht="17.100000000000001" customHeight="1" x14ac:dyDescent="0.25">
      <c r="A45" s="12" t="s">
        <v>11</v>
      </c>
      <c r="B45" s="34"/>
      <c r="C45" s="32" t="e">
        <f>IF(W38=0, "&lt; 1", W38)</f>
        <v>#DIV/0!</v>
      </c>
      <c r="D45" s="32" t="e">
        <f>IF(X38=0, "&lt; 1", X38)</f>
        <v>#DIV/0!</v>
      </c>
      <c r="E45" s="32" t="e">
        <f>IF(Y38=0, "&lt; 1", Y38)</f>
        <v>#DIV/0!</v>
      </c>
      <c r="F45" s="32" t="e">
        <f>IF(Z38=0, "&lt; 1", Z38)</f>
        <v>#DIV/0!</v>
      </c>
      <c r="G45" s="79"/>
      <c r="H45" s="79"/>
      <c r="I45" s="79"/>
      <c r="J45" s="79"/>
      <c r="K45" s="79"/>
      <c r="L45" s="79"/>
      <c r="M45" s="59"/>
      <c r="N45" s="25"/>
      <c r="O45" s="26"/>
      <c r="P45" s="26"/>
      <c r="R45" s="19"/>
      <c r="S45" s="19"/>
      <c r="T45" s="19"/>
      <c r="U45" s="19"/>
      <c r="V45" s="19"/>
    </row>
    <row r="46" spans="1:35" ht="17.100000000000001" customHeight="1" x14ac:dyDescent="0.25">
      <c r="A46" s="12" t="s">
        <v>12</v>
      </c>
      <c r="B46" s="34"/>
      <c r="C46" s="158">
        <f>MIN(C13:C25)</f>
        <v>1</v>
      </c>
      <c r="D46" s="158">
        <f>MIN(D13:D25)</f>
        <v>0</v>
      </c>
      <c r="E46" s="158">
        <f>MIN(E13:E25)</f>
        <v>0</v>
      </c>
      <c r="F46" s="158">
        <f>MIN(F13:F25)</f>
        <v>0</v>
      </c>
      <c r="G46" s="79"/>
      <c r="H46" s="79"/>
      <c r="I46" s="79"/>
      <c r="J46" s="79"/>
      <c r="K46" s="79"/>
      <c r="L46" s="79"/>
      <c r="M46" s="59"/>
      <c r="N46" s="25"/>
      <c r="O46" s="26"/>
      <c r="P46" s="26"/>
      <c r="R46" s="19"/>
      <c r="S46" s="19"/>
      <c r="T46" s="19"/>
      <c r="U46" s="19"/>
    </row>
    <row r="47" spans="1:35" ht="17.100000000000001" customHeight="1" x14ac:dyDescent="0.25">
      <c r="A47" s="12" t="s">
        <v>13</v>
      </c>
      <c r="B47" s="34"/>
      <c r="C47" s="158">
        <f>MAX(C13:C25)</f>
        <v>6</v>
      </c>
      <c r="D47" s="158">
        <f>MAX(D13:D25)</f>
        <v>6</v>
      </c>
      <c r="E47" s="158">
        <f>MAX(E13:E25)</f>
        <v>3</v>
      </c>
      <c r="F47" s="158">
        <f>MAX(F13:F25)</f>
        <v>6</v>
      </c>
      <c r="G47" s="79"/>
      <c r="H47" s="79"/>
      <c r="I47" s="79"/>
      <c r="J47" s="79"/>
      <c r="K47" s="79"/>
      <c r="L47" s="79"/>
      <c r="M47" s="59"/>
      <c r="N47" s="25"/>
      <c r="O47" s="26"/>
      <c r="P47" s="26"/>
      <c r="R47"/>
      <c r="S47"/>
      <c r="T47"/>
      <c r="U47" s="19"/>
      <c r="V47"/>
      <c r="X47"/>
      <c r="Y47"/>
      <c r="Z47"/>
      <c r="AA47"/>
      <c r="AB47"/>
      <c r="AD47"/>
      <c r="AE47"/>
      <c r="AF47"/>
      <c r="AG47"/>
      <c r="AH47"/>
      <c r="AI47"/>
    </row>
    <row r="48" spans="1:35" ht="17.100000000000001" customHeight="1" thickBot="1" x14ac:dyDescent="0.3">
      <c r="A48" s="12" t="s">
        <v>14</v>
      </c>
      <c r="B48" s="34"/>
      <c r="C48" s="35" t="e">
        <f t="shared" ref="C48:F49" si="1">W41</f>
        <v>#DIV/0!</v>
      </c>
      <c r="D48" s="35" t="e">
        <f t="shared" si="1"/>
        <v>#DIV/0!</v>
      </c>
      <c r="E48" s="35" t="e">
        <f t="shared" si="1"/>
        <v>#DIV/0!</v>
      </c>
      <c r="F48" s="35" t="e">
        <f t="shared" si="1"/>
        <v>#DIV/0!</v>
      </c>
      <c r="G48" s="60"/>
      <c r="H48" s="60"/>
      <c r="I48" s="60"/>
      <c r="J48" s="60"/>
      <c r="K48" s="60"/>
      <c r="L48" s="60"/>
      <c r="M48" s="60"/>
      <c r="N48" s="25"/>
      <c r="O48" s="26"/>
      <c r="P48" s="26"/>
      <c r="R48"/>
      <c r="S48"/>
      <c r="T48"/>
      <c r="U48" s="19"/>
      <c r="V48"/>
      <c r="X48"/>
      <c r="Y48"/>
      <c r="Z48"/>
      <c r="AA48"/>
      <c r="AB48"/>
      <c r="AD48"/>
      <c r="AE48"/>
      <c r="AF48"/>
      <c r="AG48"/>
      <c r="AH48"/>
      <c r="AI48"/>
    </row>
    <row r="49" spans="1:35" ht="17.100000000000001" customHeight="1" x14ac:dyDescent="0.25">
      <c r="A49" s="12" t="s">
        <v>15</v>
      </c>
      <c r="B49" s="34"/>
      <c r="C49" s="35" t="e">
        <f t="shared" si="1"/>
        <v>#DIV/0!</v>
      </c>
      <c r="D49" s="35" t="e">
        <f t="shared" si="1"/>
        <v>#DIV/0!</v>
      </c>
      <c r="E49" s="35" t="e">
        <f t="shared" si="1"/>
        <v>#DIV/0!</v>
      </c>
      <c r="F49" s="35" t="e">
        <f t="shared" si="1"/>
        <v>#DIV/0!</v>
      </c>
      <c r="G49" s="60"/>
      <c r="H49" s="60"/>
      <c r="I49" s="60"/>
      <c r="J49" s="60"/>
      <c r="K49" s="60"/>
      <c r="L49" s="60"/>
      <c r="M49" s="60"/>
      <c r="N49" s="27"/>
      <c r="O49" s="26"/>
      <c r="P49" s="26"/>
      <c r="R49" s="48"/>
      <c r="S49" s="48"/>
      <c r="T49" s="48"/>
      <c r="U49" s="19"/>
      <c r="V49" s="48"/>
      <c r="X49" s="48"/>
      <c r="Y49" s="48"/>
      <c r="Z49" s="48"/>
      <c r="AA49" s="48"/>
      <c r="AB49" s="48"/>
      <c r="AD49" s="48"/>
      <c r="AE49" s="48"/>
      <c r="AF49" s="48"/>
      <c r="AG49" s="48"/>
      <c r="AH49" s="48"/>
      <c r="AI49" s="48"/>
    </row>
    <row r="50" spans="1:35" ht="15.9" customHeight="1" x14ac:dyDescent="0.25">
      <c r="R50" s="46"/>
      <c r="S50" s="46"/>
      <c r="T50" s="46"/>
      <c r="V50" s="46"/>
      <c r="X50" s="46"/>
      <c r="Y50" s="46"/>
      <c r="Z50" s="46"/>
      <c r="AA50" s="46"/>
      <c r="AB50" s="46"/>
      <c r="AD50" s="46"/>
      <c r="AE50" s="46"/>
      <c r="AF50" s="46"/>
      <c r="AG50" s="46"/>
      <c r="AH50" s="46"/>
      <c r="AI50" s="46"/>
    </row>
    <row r="51" spans="1:35" ht="15.9" customHeight="1" x14ac:dyDescent="0.25">
      <c r="A51" s="15"/>
      <c r="R51" s="46"/>
      <c r="S51" s="46"/>
      <c r="T51" s="46"/>
      <c r="V51" s="46"/>
      <c r="X51" s="46"/>
      <c r="Y51" s="46"/>
      <c r="Z51" s="46"/>
      <c r="AA51" s="46"/>
      <c r="AB51" s="46"/>
      <c r="AD51" s="46"/>
      <c r="AE51" s="46"/>
      <c r="AF51" s="46"/>
      <c r="AG51" s="46"/>
      <c r="AH51" s="46"/>
      <c r="AI51" s="46"/>
    </row>
    <row r="52" spans="1:35" ht="15.9" customHeight="1" x14ac:dyDescent="0.25">
      <c r="R52" s="46"/>
      <c r="S52" s="46"/>
      <c r="T52" s="46"/>
      <c r="V52" s="46"/>
      <c r="X52" s="46"/>
      <c r="Y52" s="46"/>
      <c r="Z52" s="46"/>
      <c r="AA52" s="46"/>
      <c r="AB52" s="46"/>
      <c r="AD52" s="46"/>
      <c r="AE52" s="46"/>
      <c r="AF52" s="46"/>
      <c r="AG52" s="46"/>
      <c r="AH52" s="46"/>
      <c r="AI52" s="46"/>
    </row>
    <row r="53" spans="1:35" ht="15.9" customHeight="1" x14ac:dyDescent="0.25">
      <c r="R53" s="46"/>
      <c r="S53" s="46"/>
      <c r="T53" s="46"/>
      <c r="V53" s="46"/>
      <c r="X53" s="46"/>
      <c r="Y53" s="46"/>
      <c r="Z53" s="46"/>
      <c r="AA53" s="46"/>
      <c r="AB53" s="46"/>
      <c r="AD53" s="46"/>
      <c r="AE53" s="46"/>
      <c r="AF53" s="46"/>
      <c r="AG53" s="46"/>
      <c r="AH53" s="46"/>
      <c r="AI53" s="46"/>
    </row>
    <row r="54" spans="1:35" ht="15.9" customHeight="1" x14ac:dyDescent="0.25">
      <c r="R54" s="46"/>
      <c r="S54" s="46"/>
      <c r="T54" s="46"/>
      <c r="V54" s="46"/>
      <c r="X54" s="46"/>
      <c r="Y54" s="46"/>
      <c r="Z54" s="46"/>
      <c r="AA54" s="46"/>
      <c r="AB54" s="46"/>
      <c r="AD54" s="46"/>
      <c r="AE54" s="46"/>
      <c r="AF54" s="46"/>
      <c r="AG54" s="46"/>
      <c r="AH54" s="46"/>
      <c r="AI54" s="46"/>
    </row>
    <row r="55" spans="1:35" ht="15.9" customHeight="1" x14ac:dyDescent="0.25">
      <c r="R55" s="46"/>
      <c r="S55" s="46"/>
      <c r="T55" s="46"/>
      <c r="V55" s="46"/>
      <c r="X55" s="46"/>
      <c r="Y55" s="46"/>
      <c r="Z55" s="46"/>
      <c r="AA55" s="46"/>
      <c r="AB55" s="46"/>
      <c r="AD55" s="46"/>
      <c r="AE55" s="46"/>
      <c r="AF55" s="46"/>
      <c r="AG55" s="46"/>
      <c r="AH55" s="46"/>
      <c r="AI55" s="46"/>
    </row>
    <row r="56" spans="1:35" ht="15.9" customHeight="1" x14ac:dyDescent="0.25">
      <c r="R56" s="46"/>
      <c r="S56" s="46"/>
      <c r="T56" s="46"/>
      <c r="V56" s="46"/>
      <c r="X56" s="46"/>
      <c r="Y56" s="46"/>
      <c r="Z56" s="46"/>
      <c r="AA56" s="46"/>
      <c r="AB56" s="46"/>
      <c r="AD56" s="46"/>
      <c r="AE56" s="46"/>
      <c r="AF56" s="46"/>
      <c r="AG56" s="46"/>
      <c r="AH56" s="46"/>
      <c r="AI56" s="46"/>
    </row>
    <row r="57" spans="1:35" ht="15.9" customHeight="1" x14ac:dyDescent="0.25">
      <c r="R57" s="46"/>
      <c r="S57" s="46"/>
      <c r="T57" s="46"/>
      <c r="V57" s="46"/>
      <c r="X57" s="46"/>
      <c r="Y57" s="46"/>
      <c r="Z57" s="46"/>
      <c r="AA57" s="46"/>
      <c r="AB57" s="46"/>
      <c r="AD57" s="46"/>
      <c r="AE57" s="46"/>
      <c r="AF57" s="46"/>
      <c r="AG57" s="46"/>
      <c r="AH57" s="46"/>
      <c r="AI57" s="46"/>
    </row>
    <row r="58" spans="1:35" ht="15.9" customHeight="1" x14ac:dyDescent="0.25">
      <c r="R58" s="46"/>
      <c r="S58" s="46"/>
      <c r="T58" s="46"/>
      <c r="V58" s="46"/>
      <c r="X58" s="46"/>
      <c r="Y58" s="46"/>
      <c r="Z58" s="46"/>
      <c r="AA58" s="46"/>
      <c r="AB58" s="46"/>
      <c r="AD58" s="46"/>
      <c r="AE58" s="46"/>
      <c r="AF58" s="46"/>
      <c r="AG58" s="46"/>
      <c r="AH58" s="46"/>
      <c r="AI58" s="46"/>
    </row>
    <row r="59" spans="1:35" ht="15.9" customHeight="1" thickBot="1" x14ac:dyDescent="0.3">
      <c r="R59" s="47"/>
      <c r="S59" s="47"/>
      <c r="T59" s="47"/>
      <c r="V59" s="47"/>
      <c r="X59" s="47"/>
      <c r="Y59" s="47"/>
      <c r="Z59" s="47"/>
      <c r="AA59" s="47"/>
      <c r="AB59" s="47"/>
      <c r="AD59" s="47"/>
      <c r="AE59" s="47"/>
      <c r="AF59" s="47"/>
      <c r="AG59" s="47"/>
      <c r="AH59" s="47"/>
      <c r="AI59" s="47"/>
    </row>
    <row r="60" spans="1:35" ht="15.9" customHeight="1" x14ac:dyDescent="0.25"/>
    <row r="61" spans="1:35" ht="15.9" customHeight="1" x14ac:dyDescent="0.25"/>
    <row r="62" spans="1:35" ht="15.9" customHeight="1" x14ac:dyDescent="0.25">
      <c r="A62" s="14"/>
      <c r="B62" s="14"/>
      <c r="C62" s="14"/>
      <c r="D62" s="14"/>
      <c r="E62" s="14"/>
      <c r="F62" s="14"/>
      <c r="G62" s="113"/>
      <c r="H62" s="113"/>
      <c r="I62" s="113"/>
      <c r="J62" s="113"/>
      <c r="K62" s="113"/>
      <c r="L62" s="113"/>
      <c r="M62" s="14"/>
    </row>
    <row r="63" spans="1:35" ht="15.9" customHeight="1" x14ac:dyDescent="0.25">
      <c r="A63" s="14"/>
      <c r="B63" s="14"/>
      <c r="C63" s="14"/>
      <c r="D63" s="14"/>
      <c r="E63" s="14"/>
      <c r="F63" s="14"/>
      <c r="G63" s="113"/>
      <c r="H63" s="113"/>
      <c r="I63" s="113"/>
      <c r="J63" s="113"/>
      <c r="K63" s="113"/>
      <c r="L63" s="113"/>
      <c r="M63" s="14"/>
    </row>
    <row r="64" spans="1:35" ht="15.9" customHeight="1" x14ac:dyDescent="0.25">
      <c r="B64" s="14"/>
      <c r="C64" s="14"/>
      <c r="D64" s="14"/>
      <c r="E64" s="14"/>
      <c r="F64" s="14"/>
      <c r="G64" s="113"/>
      <c r="H64" s="113"/>
      <c r="I64" s="113"/>
      <c r="J64" s="113"/>
      <c r="K64" s="113"/>
      <c r="L64" s="113"/>
      <c r="M64" s="14"/>
    </row>
    <row r="65" spans="1:16" ht="14.25" customHeight="1" x14ac:dyDescent="0.25">
      <c r="A65" s="185" t="s">
        <v>247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</row>
    <row r="66" spans="1:16" ht="14.25" customHeight="1" x14ac:dyDescent="0.25">
      <c r="A66" s="186" t="s">
        <v>248</v>
      </c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</row>
    <row r="67" spans="1:16" ht="15.9" customHeight="1" x14ac:dyDescent="0.25">
      <c r="A67" s="14"/>
      <c r="B67" s="14"/>
      <c r="C67" s="14"/>
      <c r="D67" s="14"/>
      <c r="E67" s="14"/>
      <c r="F67" s="14"/>
      <c r="G67" s="113"/>
      <c r="H67" s="113"/>
      <c r="I67" s="113"/>
      <c r="J67" s="113"/>
      <c r="K67" s="113"/>
      <c r="L67" s="113"/>
      <c r="M67" s="14"/>
    </row>
    <row r="68" spans="1:16" s="28" customFormat="1" ht="15.9" customHeight="1" x14ac:dyDescent="0.25">
      <c r="A68" s="187" t="s">
        <v>18</v>
      </c>
      <c r="B68" s="187"/>
      <c r="C68" s="187"/>
      <c r="D68" s="38"/>
      <c r="E68" s="38"/>
      <c r="G68" s="110"/>
      <c r="N68" s="20"/>
      <c r="O68" s="20"/>
      <c r="P68" s="20"/>
    </row>
    <row r="69" spans="1:16" s="28" customFormat="1" ht="39" customHeight="1" x14ac:dyDescent="0.25">
      <c r="A69" s="187" t="s">
        <v>84</v>
      </c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20"/>
      <c r="O69" s="20"/>
      <c r="P69" s="20"/>
    </row>
    <row r="70" spans="1:16" s="28" customFormat="1" ht="53.25" customHeight="1" x14ac:dyDescent="0.25">
      <c r="A70" s="181" t="s">
        <v>125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20"/>
      <c r="O70" s="20"/>
      <c r="P70" s="20"/>
    </row>
    <row r="71" spans="1:16" s="28" customFormat="1" ht="15.9" customHeight="1" x14ac:dyDescent="0.25">
      <c r="G71" s="110"/>
      <c r="N71" s="20"/>
      <c r="O71" s="20"/>
      <c r="P71" s="20"/>
    </row>
    <row r="72" spans="1:16" s="28" customFormat="1" ht="25.5" customHeight="1" x14ac:dyDescent="0.25">
      <c r="B72" s="182" t="s">
        <v>2</v>
      </c>
      <c r="C72" s="182"/>
      <c r="D72" s="20"/>
      <c r="E72" s="20"/>
      <c r="F72" s="182" t="s">
        <v>3</v>
      </c>
      <c r="G72" s="182"/>
      <c r="H72" s="182"/>
      <c r="I72" s="182"/>
      <c r="J72" s="182"/>
      <c r="K72" s="182"/>
      <c r="L72" s="182"/>
      <c r="M72" s="182"/>
      <c r="N72" s="20"/>
      <c r="O72" s="20"/>
      <c r="P72" s="20"/>
    </row>
    <row r="73" spans="1:16" s="28" customFormat="1" ht="38.1" customHeight="1" x14ac:dyDescent="0.25">
      <c r="B73" s="182"/>
      <c r="C73" s="182"/>
      <c r="D73" s="20"/>
      <c r="E73" s="20"/>
      <c r="F73" s="182"/>
      <c r="G73" s="182"/>
      <c r="H73" s="182"/>
      <c r="I73" s="182"/>
      <c r="J73" s="182"/>
      <c r="K73" s="182"/>
      <c r="L73" s="182"/>
      <c r="M73" s="182"/>
      <c r="N73" s="20"/>
      <c r="O73" s="20"/>
      <c r="P73" s="20"/>
    </row>
    <row r="74" spans="1:16" x14ac:dyDescent="0.25">
      <c r="B74" s="30"/>
      <c r="C74" s="30"/>
      <c r="D74" s="30"/>
      <c r="E74" s="30"/>
      <c r="F74" s="30"/>
      <c r="G74" s="64"/>
      <c r="H74" s="30"/>
      <c r="I74" s="30"/>
      <c r="J74" s="30"/>
      <c r="K74" s="30"/>
      <c r="L74" s="30"/>
      <c r="M74" s="30"/>
    </row>
    <row r="75" spans="1:16" x14ac:dyDescent="0.25">
      <c r="B75" s="30"/>
      <c r="C75" s="30"/>
      <c r="D75" s="30"/>
      <c r="E75" s="30"/>
      <c r="F75" s="30"/>
      <c r="G75" s="64"/>
      <c r="H75" s="30"/>
      <c r="I75" s="30"/>
      <c r="J75" s="30"/>
      <c r="K75" s="30"/>
      <c r="L75" s="30"/>
      <c r="M75" s="30"/>
    </row>
  </sheetData>
  <sheetProtection formatCells="0" formatRows="0" insertRows="0" insertHyperlinks="0" deleteRows="0" sort="0" autoFilter="0" pivotTables="0"/>
  <mergeCells count="30">
    <mergeCell ref="A70:M70"/>
    <mergeCell ref="B72:C72"/>
    <mergeCell ref="F72:M72"/>
    <mergeCell ref="B73:C73"/>
    <mergeCell ref="F73:M73"/>
    <mergeCell ref="A69:M69"/>
    <mergeCell ref="A8:B8"/>
    <mergeCell ref="C8:D8"/>
    <mergeCell ref="E8:F8"/>
    <mergeCell ref="A9:B9"/>
    <mergeCell ref="C9:D9"/>
    <mergeCell ref="E9:F9"/>
    <mergeCell ref="A43:D43"/>
    <mergeCell ref="A44:D44"/>
    <mergeCell ref="A65:M65"/>
    <mergeCell ref="A66:M66"/>
    <mergeCell ref="A68:C68"/>
    <mergeCell ref="A6:B6"/>
    <mergeCell ref="C6:D6"/>
    <mergeCell ref="E6:F6"/>
    <mergeCell ref="A7:B7"/>
    <mergeCell ref="C7:D7"/>
    <mergeCell ref="E7:F7"/>
    <mergeCell ref="A1:M1"/>
    <mergeCell ref="A2:M2"/>
    <mergeCell ref="A4:B4"/>
    <mergeCell ref="C4:M4"/>
    <mergeCell ref="A5:B5"/>
    <mergeCell ref="C5:D5"/>
    <mergeCell ref="E5:F5"/>
  </mergeCells>
  <conditionalFormatting sqref="B34:B35">
    <cfRule type="expression" priority="9">
      <formula>$A$11</formula>
    </cfRule>
  </conditionalFormatting>
  <conditionalFormatting sqref="C34:F35">
    <cfRule type="expression" dxfId="325" priority="5">
      <formula>C34&lt;=$B$7</formula>
    </cfRule>
    <cfRule type="expression" dxfId="324" priority="6">
      <formula>AND(C34&gt;$B$7,C34&lt;=$B$6)</formula>
    </cfRule>
    <cfRule type="expression" dxfId="323" priority="7">
      <formula>AND(C34&gt;$B$6,C34&lt;=$B$5)</formula>
    </cfRule>
    <cfRule type="expression" dxfId="322" priority="8">
      <formula>C34&gt;$B$5</formula>
    </cfRule>
  </conditionalFormatting>
  <conditionalFormatting sqref="C36:F37">
    <cfRule type="expression" dxfId="321" priority="1" stopIfTrue="1">
      <formula>C36&lt;=$B$7</formula>
    </cfRule>
    <cfRule type="expression" dxfId="320" priority="2">
      <formula>AND(C36&gt;$B$7,C36&lt;=$B$6)</formula>
    </cfRule>
    <cfRule type="expression" dxfId="319" priority="3">
      <formula>AND(C36&gt;$B$6,C36&lt;=$B$5)</formula>
    </cfRule>
    <cfRule type="expression" dxfId="318" priority="4">
      <formula>C36&gt;$B$5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5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view="pageBreakPreview" topLeftCell="A43" zoomScaleNormal="100" zoomScaleSheetLayoutView="100" workbookViewId="0">
      <selection activeCell="C46" sqref="C46:E46"/>
    </sheetView>
  </sheetViews>
  <sheetFormatPr defaultColWidth="9.109375" defaultRowHeight="13.2" x14ac:dyDescent="0.25"/>
  <cols>
    <col min="1" max="1" width="8.5546875" style="16" customWidth="1"/>
    <col min="2" max="2" width="21.6640625" style="11" customWidth="1"/>
    <col min="3" max="3" width="15.5546875" style="11" customWidth="1"/>
    <col min="4" max="4" width="17.33203125" style="11" customWidth="1"/>
    <col min="5" max="5" width="15.44140625" style="11" customWidth="1"/>
    <col min="6" max="9" width="11.88671875" style="11" hidden="1" customWidth="1"/>
    <col min="10" max="10" width="15.88671875" style="11" customWidth="1"/>
    <col min="11" max="11" width="3.44140625" style="14" hidden="1" customWidth="1"/>
    <col min="12" max="12" width="13.5546875" style="14" customWidth="1"/>
    <col min="13" max="13" width="15.109375" style="14" customWidth="1"/>
    <col min="14" max="14" width="4.88671875" style="11" customWidth="1"/>
    <col min="15" max="15" width="6.44140625" style="11" customWidth="1"/>
    <col min="16" max="16" width="7" style="11" customWidth="1"/>
    <col min="17" max="17" width="6.88671875" style="11" customWidth="1"/>
    <col min="18" max="19" width="4.44140625" style="11" customWidth="1"/>
    <col min="20" max="20" width="7.33203125" style="11" customWidth="1"/>
    <col min="21" max="21" width="5.88671875" style="11" customWidth="1"/>
    <col min="22" max="22" width="6.88671875" style="11" customWidth="1"/>
    <col min="23" max="23" width="4.44140625" style="11" customWidth="1"/>
    <col min="24" max="35" width="4.88671875" style="11" customWidth="1"/>
    <col min="36" max="16384" width="9.109375" style="11"/>
  </cols>
  <sheetData>
    <row r="1" spans="1:23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23"/>
      <c r="L1" s="9"/>
      <c r="M1" s="9"/>
    </row>
    <row r="2" spans="1:23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179"/>
      <c r="H2" s="179"/>
      <c r="I2" s="179"/>
      <c r="J2" s="179"/>
      <c r="K2" s="24"/>
      <c r="L2" s="9"/>
      <c r="M2" s="9"/>
    </row>
    <row r="3" spans="1:23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4"/>
      <c r="L3" s="8"/>
      <c r="M3" s="9"/>
    </row>
    <row r="4" spans="1:23" s="3" customFormat="1" ht="27" customHeight="1" x14ac:dyDescent="0.25">
      <c r="A4" s="193" t="s">
        <v>19</v>
      </c>
      <c r="B4" s="193"/>
      <c r="C4" s="180" t="s">
        <v>25</v>
      </c>
      <c r="D4" s="180"/>
      <c r="E4" s="180"/>
      <c r="F4" s="180"/>
      <c r="G4" s="180"/>
      <c r="H4" s="180"/>
      <c r="I4" s="180"/>
      <c r="J4" s="180"/>
      <c r="K4" s="17"/>
      <c r="L4" s="9"/>
      <c r="M4" s="9"/>
    </row>
    <row r="5" spans="1:23" s="3" customFormat="1" ht="27" customHeight="1" x14ac:dyDescent="0.25">
      <c r="A5" s="193" t="s">
        <v>4</v>
      </c>
      <c r="B5" s="193"/>
      <c r="C5" s="188" t="s">
        <v>26</v>
      </c>
      <c r="D5" s="188"/>
      <c r="E5" s="39" t="s">
        <v>1</v>
      </c>
      <c r="F5" s="115"/>
      <c r="G5" s="115"/>
      <c r="H5" s="115"/>
      <c r="I5" s="115"/>
      <c r="J5" s="67" t="str">
        <f>'LAF 1 (21147)'!E5</f>
        <v>02/01/17 - 31/12/17</v>
      </c>
      <c r="K5" s="21"/>
      <c r="L5" s="9"/>
      <c r="M5" s="9"/>
    </row>
    <row r="6" spans="1:23" s="3" customFormat="1" ht="29.25" customHeight="1" x14ac:dyDescent="0.25">
      <c r="A6" s="193" t="s">
        <v>5</v>
      </c>
      <c r="B6" s="193"/>
      <c r="C6" s="188" t="s">
        <v>36</v>
      </c>
      <c r="D6" s="188"/>
      <c r="E6" s="39" t="s">
        <v>8</v>
      </c>
      <c r="F6" s="115"/>
      <c r="G6" s="115"/>
      <c r="H6" s="115"/>
      <c r="I6" s="115"/>
      <c r="J6" s="6">
        <v>11070</v>
      </c>
      <c r="K6" s="8"/>
      <c r="L6" s="9"/>
      <c r="M6" s="9"/>
    </row>
    <row r="7" spans="1:23" s="3" customFormat="1" ht="27" customHeight="1" x14ac:dyDescent="0.25">
      <c r="A7" s="193" t="s">
        <v>6</v>
      </c>
      <c r="B7" s="193"/>
      <c r="C7" s="188" t="s">
        <v>29</v>
      </c>
      <c r="D7" s="188"/>
      <c r="E7" s="39" t="s">
        <v>9</v>
      </c>
      <c r="F7" s="115"/>
      <c r="G7" s="115"/>
      <c r="H7" s="115"/>
      <c r="I7" s="115"/>
      <c r="J7" s="6" t="s">
        <v>28</v>
      </c>
      <c r="K7" s="8"/>
      <c r="L7" s="9"/>
      <c r="M7" s="9"/>
    </row>
    <row r="8" spans="1:23" s="3" customFormat="1" ht="27" customHeight="1" x14ac:dyDescent="0.25">
      <c r="A8" s="193" t="s">
        <v>7</v>
      </c>
      <c r="B8" s="193"/>
      <c r="C8" s="188" t="s">
        <v>27</v>
      </c>
      <c r="D8" s="188"/>
      <c r="E8" s="39" t="s">
        <v>10</v>
      </c>
      <c r="F8" s="115"/>
      <c r="G8" s="115"/>
      <c r="H8" s="115"/>
      <c r="I8" s="115"/>
      <c r="J8" s="6">
        <v>3</v>
      </c>
      <c r="K8" s="8"/>
      <c r="L8" s="9"/>
      <c r="M8" s="9"/>
    </row>
    <row r="9" spans="1:23" s="3" customFormat="1" ht="27" customHeight="1" x14ac:dyDescent="0.25">
      <c r="A9" s="193" t="s">
        <v>20</v>
      </c>
      <c r="B9" s="193"/>
      <c r="C9" s="190">
        <f>'LAF 1 (21147)'!C9</f>
        <v>20</v>
      </c>
      <c r="D9" s="190"/>
      <c r="E9" s="39" t="s">
        <v>21</v>
      </c>
      <c r="F9" s="115"/>
      <c r="G9" s="115"/>
      <c r="H9" s="115"/>
      <c r="I9" s="115"/>
      <c r="J9" s="7">
        <f>'LAF 1 (21147)'!E9</f>
        <v>50</v>
      </c>
      <c r="K9" s="22"/>
      <c r="L9" s="9"/>
      <c r="M9" s="9"/>
    </row>
    <row r="10" spans="1:23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23" s="9" customFormat="1" ht="19.5" customHeight="1" x14ac:dyDescent="0.25">
      <c r="A11" s="8"/>
      <c r="B11" s="2"/>
      <c r="C11" s="1" t="s">
        <v>171</v>
      </c>
      <c r="D11" s="1" t="s">
        <v>172</v>
      </c>
      <c r="E11" s="1" t="s">
        <v>173</v>
      </c>
      <c r="F11" s="1" t="s">
        <v>338</v>
      </c>
      <c r="G11" s="1" t="s">
        <v>339</v>
      </c>
      <c r="H11" s="1" t="s">
        <v>337</v>
      </c>
      <c r="I11" s="17" t="s">
        <v>327</v>
      </c>
      <c r="J11" s="17" t="s">
        <v>328</v>
      </c>
      <c r="K11" s="17"/>
    </row>
    <row r="12" spans="1:23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18"/>
      <c r="G12" s="18"/>
      <c r="H12" s="18"/>
      <c r="I12" s="18"/>
      <c r="J12" s="18"/>
      <c r="K12" s="18"/>
      <c r="L12" s="14" t="s">
        <v>386</v>
      </c>
      <c r="M12" s="14" t="s">
        <v>387</v>
      </c>
      <c r="O12" s="1" t="s">
        <v>171</v>
      </c>
      <c r="P12" s="1" t="s">
        <v>172</v>
      </c>
      <c r="Q12" s="1" t="s">
        <v>173</v>
      </c>
      <c r="R12" s="1"/>
      <c r="S12" s="41"/>
      <c r="T12" s="1" t="s">
        <v>171</v>
      </c>
      <c r="U12" s="1" t="s">
        <v>172</v>
      </c>
      <c r="V12" s="1" t="s">
        <v>173</v>
      </c>
      <c r="W12" s="1"/>
    </row>
    <row r="13" spans="1:23" ht="17.100000000000001" customHeight="1" x14ac:dyDescent="0.25">
      <c r="A13" s="155">
        <v>2</v>
      </c>
      <c r="B13" s="161">
        <v>43104</v>
      </c>
      <c r="C13" s="158">
        <v>14</v>
      </c>
      <c r="D13" s="158">
        <v>3</v>
      </c>
      <c r="E13" s="158">
        <v>10</v>
      </c>
      <c r="F13" s="79">
        <v>0</v>
      </c>
      <c r="G13" s="79">
        <v>5</v>
      </c>
      <c r="H13" s="79">
        <v>4</v>
      </c>
      <c r="I13" s="79">
        <v>100</v>
      </c>
      <c r="J13" s="79"/>
      <c r="K13" s="76"/>
      <c r="L13" s="77">
        <v>20</v>
      </c>
      <c r="M13" s="77">
        <v>50</v>
      </c>
      <c r="O13" s="75"/>
      <c r="P13" s="75"/>
      <c r="Q13" s="75"/>
      <c r="R13" s="75"/>
      <c r="T13" s="75"/>
      <c r="U13" s="75"/>
      <c r="V13" s="75"/>
      <c r="W13" s="75"/>
    </row>
    <row r="14" spans="1:23" ht="17.100000000000001" customHeight="1" x14ac:dyDescent="0.25">
      <c r="A14" s="155">
        <v>3</v>
      </c>
      <c r="B14" s="161">
        <v>43133</v>
      </c>
      <c r="C14" s="158">
        <v>0</v>
      </c>
      <c r="D14" s="158">
        <v>2</v>
      </c>
      <c r="E14" s="158">
        <v>5</v>
      </c>
      <c r="F14" s="79"/>
      <c r="G14" s="79"/>
      <c r="H14" s="79"/>
      <c r="I14" s="79"/>
      <c r="J14" s="79"/>
      <c r="K14" s="76"/>
      <c r="L14" s="77">
        <v>20</v>
      </c>
      <c r="M14" s="77">
        <v>50</v>
      </c>
      <c r="O14" s="75"/>
      <c r="P14" s="75"/>
      <c r="Q14" s="75"/>
      <c r="R14" s="75"/>
      <c r="T14" s="75"/>
      <c r="U14" s="75"/>
      <c r="V14" s="75"/>
      <c r="W14" s="75"/>
    </row>
    <row r="15" spans="1:23" ht="17.100000000000001" customHeight="1" x14ac:dyDescent="0.25">
      <c r="A15" s="155">
        <v>4</v>
      </c>
      <c r="B15" s="161">
        <v>43159</v>
      </c>
      <c r="C15" s="158">
        <v>1</v>
      </c>
      <c r="D15" s="158">
        <v>0</v>
      </c>
      <c r="E15" s="158">
        <v>4</v>
      </c>
      <c r="F15" s="79"/>
      <c r="G15" s="79"/>
      <c r="H15" s="79"/>
      <c r="I15" s="79"/>
      <c r="J15" s="79"/>
      <c r="K15" s="76"/>
      <c r="L15" s="77">
        <v>20</v>
      </c>
      <c r="M15" s="77">
        <v>50</v>
      </c>
      <c r="O15" s="75"/>
      <c r="P15" s="75"/>
      <c r="Q15" s="75"/>
      <c r="R15" s="75"/>
      <c r="T15" s="75"/>
      <c r="U15" s="75"/>
      <c r="V15" s="75"/>
      <c r="W15" s="75"/>
    </row>
    <row r="16" spans="1:23" ht="17.100000000000001" customHeight="1" x14ac:dyDescent="0.25">
      <c r="A16" s="155">
        <v>5</v>
      </c>
      <c r="B16" s="161">
        <v>43174</v>
      </c>
      <c r="C16" s="158">
        <v>10</v>
      </c>
      <c r="D16" s="158">
        <v>8</v>
      </c>
      <c r="E16" s="158">
        <v>3</v>
      </c>
      <c r="F16" s="79"/>
      <c r="G16" s="79"/>
      <c r="H16" s="79"/>
      <c r="I16" s="79"/>
      <c r="J16" s="79"/>
      <c r="K16" s="76"/>
      <c r="L16" s="77">
        <v>20</v>
      </c>
      <c r="M16" s="77">
        <v>50</v>
      </c>
      <c r="O16" s="75"/>
      <c r="P16" s="75"/>
      <c r="Q16" s="75"/>
      <c r="R16" s="75"/>
      <c r="T16" s="75"/>
      <c r="U16" s="75"/>
      <c r="V16" s="75"/>
      <c r="W16" s="75"/>
    </row>
    <row r="17" spans="1:23" ht="17.100000000000001" customHeight="1" x14ac:dyDescent="0.25">
      <c r="A17" s="155">
        <v>6</v>
      </c>
      <c r="B17" s="161">
        <v>43201</v>
      </c>
      <c r="C17" s="158">
        <v>2</v>
      </c>
      <c r="D17" s="158">
        <v>0</v>
      </c>
      <c r="E17" s="158">
        <v>5</v>
      </c>
      <c r="F17" s="79"/>
      <c r="G17" s="79"/>
      <c r="H17" s="79"/>
      <c r="I17" s="79"/>
      <c r="J17" s="79"/>
      <c r="K17" s="76"/>
      <c r="L17" s="77">
        <v>20</v>
      </c>
      <c r="M17" s="77">
        <v>50</v>
      </c>
      <c r="O17" s="75"/>
      <c r="P17" s="75"/>
      <c r="Q17" s="75"/>
      <c r="R17" s="75"/>
      <c r="T17" s="75"/>
      <c r="U17" s="75"/>
      <c r="V17" s="75"/>
      <c r="W17" s="75"/>
    </row>
    <row r="18" spans="1:23" ht="17.100000000000001" customHeight="1" x14ac:dyDescent="0.25">
      <c r="A18" s="155">
        <v>7</v>
      </c>
      <c r="B18" s="161">
        <v>43231</v>
      </c>
      <c r="C18" s="158">
        <v>1</v>
      </c>
      <c r="D18" s="158">
        <v>2</v>
      </c>
      <c r="E18" s="158">
        <v>1</v>
      </c>
      <c r="F18" s="79"/>
      <c r="G18" s="79"/>
      <c r="H18" s="79"/>
      <c r="I18" s="79"/>
      <c r="J18" s="79"/>
      <c r="K18" s="76"/>
      <c r="L18" s="77">
        <v>20</v>
      </c>
      <c r="M18" s="77">
        <v>50</v>
      </c>
      <c r="O18" s="75"/>
      <c r="P18" s="75"/>
      <c r="Q18" s="75"/>
      <c r="R18" s="75"/>
      <c r="T18" s="75"/>
      <c r="U18" s="75"/>
      <c r="V18" s="75"/>
      <c r="W18" s="75"/>
    </row>
    <row r="19" spans="1:23" ht="17.100000000000001" customHeight="1" x14ac:dyDescent="0.25">
      <c r="A19" s="155">
        <v>8</v>
      </c>
      <c r="B19" s="161">
        <v>43259</v>
      </c>
      <c r="C19" s="158">
        <v>6</v>
      </c>
      <c r="D19" s="158">
        <v>2</v>
      </c>
      <c r="E19" s="158">
        <v>12</v>
      </c>
      <c r="F19" s="79"/>
      <c r="G19" s="79"/>
      <c r="H19" s="79"/>
      <c r="I19" s="79"/>
      <c r="J19" s="79"/>
      <c r="K19" s="76"/>
      <c r="L19" s="77">
        <v>20</v>
      </c>
      <c r="M19" s="77">
        <v>50</v>
      </c>
      <c r="O19" s="75"/>
      <c r="P19" s="75"/>
      <c r="Q19" s="75"/>
      <c r="R19" s="75"/>
      <c r="T19" s="75"/>
      <c r="U19" s="75"/>
      <c r="V19" s="75"/>
      <c r="W19" s="75"/>
    </row>
    <row r="20" spans="1:23" ht="17.100000000000001" customHeight="1" x14ac:dyDescent="0.25">
      <c r="A20" s="155">
        <v>9</v>
      </c>
      <c r="B20" s="161">
        <v>43288</v>
      </c>
      <c r="C20" s="158">
        <v>4</v>
      </c>
      <c r="D20" s="158">
        <v>8</v>
      </c>
      <c r="E20" s="158">
        <v>8</v>
      </c>
      <c r="F20" s="79"/>
      <c r="G20" s="79"/>
      <c r="H20" s="79"/>
      <c r="I20" s="79"/>
      <c r="J20" s="79"/>
      <c r="K20" s="76"/>
      <c r="L20" s="77">
        <v>20</v>
      </c>
      <c r="M20" s="77">
        <v>50</v>
      </c>
      <c r="O20" s="75"/>
      <c r="P20" s="75"/>
      <c r="Q20" s="75"/>
      <c r="R20" s="75"/>
      <c r="T20" s="75"/>
      <c r="U20" s="75"/>
      <c r="V20" s="75"/>
      <c r="W20" s="75"/>
    </row>
    <row r="21" spans="1:23" ht="17.100000000000001" customHeight="1" x14ac:dyDescent="0.25">
      <c r="A21" s="155">
        <v>10</v>
      </c>
      <c r="B21" s="161">
        <v>43315</v>
      </c>
      <c r="C21" s="158">
        <v>1</v>
      </c>
      <c r="D21" s="158">
        <v>1</v>
      </c>
      <c r="E21" s="158">
        <v>4</v>
      </c>
      <c r="F21" s="79"/>
      <c r="G21" s="79"/>
      <c r="H21" s="79"/>
      <c r="I21" s="79"/>
      <c r="J21" s="79"/>
      <c r="K21" s="76"/>
      <c r="L21" s="77">
        <v>20</v>
      </c>
      <c r="M21" s="77">
        <v>50</v>
      </c>
      <c r="O21" s="75"/>
      <c r="P21" s="75"/>
      <c r="Q21" s="75"/>
      <c r="R21" s="75"/>
      <c r="T21" s="75"/>
      <c r="U21" s="75"/>
      <c r="V21" s="75"/>
      <c r="W21" s="75"/>
    </row>
    <row r="22" spans="1:23" ht="17.100000000000001" customHeight="1" x14ac:dyDescent="0.25">
      <c r="A22" s="155">
        <v>11</v>
      </c>
      <c r="B22" s="161">
        <v>43355</v>
      </c>
      <c r="C22" s="158">
        <v>0</v>
      </c>
      <c r="D22" s="158">
        <v>1</v>
      </c>
      <c r="E22" s="158">
        <v>3</v>
      </c>
      <c r="F22" s="79"/>
      <c r="G22" s="79"/>
      <c r="H22" s="79"/>
      <c r="I22" s="79"/>
      <c r="J22" s="79"/>
      <c r="K22" s="76"/>
      <c r="L22" s="77">
        <v>20</v>
      </c>
      <c r="M22" s="77">
        <v>50</v>
      </c>
      <c r="O22" s="75"/>
      <c r="P22" s="75"/>
      <c r="Q22" s="75"/>
      <c r="R22" s="75"/>
      <c r="T22" s="75"/>
      <c r="U22" s="75"/>
      <c r="V22" s="75"/>
      <c r="W22" s="75"/>
    </row>
    <row r="23" spans="1:23" ht="17.100000000000001" customHeight="1" x14ac:dyDescent="0.25">
      <c r="A23" s="155">
        <v>12</v>
      </c>
      <c r="B23" s="161">
        <v>43383</v>
      </c>
      <c r="C23" s="158">
        <v>8</v>
      </c>
      <c r="D23" s="158">
        <v>3</v>
      </c>
      <c r="E23" s="158">
        <v>9</v>
      </c>
      <c r="F23" s="79"/>
      <c r="G23" s="79"/>
      <c r="H23" s="79"/>
      <c r="I23" s="79"/>
      <c r="J23" s="79"/>
      <c r="K23" s="76"/>
      <c r="L23" s="77">
        <v>20</v>
      </c>
      <c r="M23" s="77">
        <v>50</v>
      </c>
      <c r="O23" s="75"/>
      <c r="P23" s="75"/>
      <c r="Q23" s="75"/>
      <c r="R23" s="75"/>
      <c r="T23" s="75"/>
      <c r="U23" s="75"/>
      <c r="V23" s="75"/>
      <c r="W23" s="75"/>
    </row>
    <row r="24" spans="1:23" ht="17.100000000000001" customHeight="1" x14ac:dyDescent="0.25">
      <c r="A24" s="155">
        <v>13</v>
      </c>
      <c r="B24" s="161">
        <v>43412</v>
      </c>
      <c r="C24" s="158">
        <v>6</v>
      </c>
      <c r="D24" s="158">
        <v>3</v>
      </c>
      <c r="E24" s="158">
        <v>5</v>
      </c>
      <c r="F24" s="79"/>
      <c r="G24" s="79"/>
      <c r="H24" s="79"/>
      <c r="I24" s="79"/>
      <c r="J24" s="79"/>
      <c r="K24" s="76"/>
      <c r="L24" s="77">
        <v>20</v>
      </c>
      <c r="M24" s="77">
        <v>50</v>
      </c>
      <c r="O24" s="75"/>
      <c r="P24" s="75"/>
      <c r="Q24" s="75"/>
      <c r="R24" s="75"/>
      <c r="T24" s="75"/>
      <c r="U24" s="75"/>
      <c r="V24" s="75"/>
      <c r="W24" s="75"/>
    </row>
    <row r="25" spans="1:23" s="138" customFormat="1" ht="17.100000000000001" customHeight="1" x14ac:dyDescent="0.25">
      <c r="A25" s="133">
        <v>14</v>
      </c>
      <c r="B25" s="134">
        <v>43438</v>
      </c>
      <c r="C25" s="135">
        <v>1</v>
      </c>
      <c r="D25" s="135">
        <v>1</v>
      </c>
      <c r="E25" s="135">
        <v>3</v>
      </c>
      <c r="F25" s="136"/>
      <c r="G25" s="136"/>
      <c r="H25" s="136"/>
      <c r="I25" s="136"/>
      <c r="J25" s="136">
        <v>120</v>
      </c>
      <c r="K25" s="137"/>
      <c r="L25" s="145">
        <v>20</v>
      </c>
      <c r="M25" s="145">
        <v>50</v>
      </c>
      <c r="O25" s="139"/>
      <c r="P25" s="139"/>
      <c r="Q25" s="139"/>
      <c r="R25" s="139"/>
      <c r="T25" s="139"/>
      <c r="U25" s="139"/>
      <c r="V25" s="139"/>
      <c r="W25" s="139"/>
    </row>
    <row r="26" spans="1:23" ht="17.100000000000001" customHeight="1" x14ac:dyDescent="0.25">
      <c r="A26" s="74">
        <v>1</v>
      </c>
      <c r="B26" s="168">
        <v>43467</v>
      </c>
      <c r="C26" s="156">
        <v>1</v>
      </c>
      <c r="D26" s="156">
        <v>2</v>
      </c>
      <c r="E26" s="156">
        <v>6</v>
      </c>
      <c r="F26" s="79"/>
      <c r="G26" s="79"/>
      <c r="H26" s="79"/>
      <c r="I26" s="79"/>
      <c r="J26" s="79"/>
      <c r="K26" s="76"/>
      <c r="L26" s="77">
        <v>20</v>
      </c>
      <c r="M26" s="77">
        <v>50</v>
      </c>
      <c r="O26" s="75"/>
      <c r="P26" s="75"/>
      <c r="Q26" s="75"/>
      <c r="R26" s="75"/>
      <c r="T26" s="75"/>
      <c r="U26" s="75"/>
      <c r="V26" s="75"/>
      <c r="W26" s="75"/>
    </row>
    <row r="27" spans="1:23" ht="17.100000000000001" customHeight="1" x14ac:dyDescent="0.25">
      <c r="A27" s="155">
        <v>2</v>
      </c>
      <c r="B27" s="168">
        <v>43509</v>
      </c>
      <c r="C27" s="156">
        <v>0</v>
      </c>
      <c r="D27" s="156">
        <v>1</v>
      </c>
      <c r="E27" s="156">
        <v>2</v>
      </c>
      <c r="F27" s="79"/>
      <c r="G27" s="79"/>
      <c r="H27" s="79"/>
      <c r="I27" s="79"/>
      <c r="J27" s="79"/>
      <c r="K27" s="76"/>
      <c r="L27" s="77">
        <v>20</v>
      </c>
      <c r="M27" s="77">
        <v>50</v>
      </c>
      <c r="O27" s="75"/>
      <c r="P27" s="75"/>
      <c r="Q27" s="75"/>
      <c r="R27" s="75"/>
      <c r="T27" s="75"/>
      <c r="U27" s="75"/>
      <c r="V27" s="75"/>
      <c r="W27" s="75"/>
    </row>
    <row r="28" spans="1:23" ht="17.100000000000001" customHeight="1" x14ac:dyDescent="0.25">
      <c r="A28" s="155">
        <v>3</v>
      </c>
      <c r="B28" s="168">
        <v>43537</v>
      </c>
      <c r="C28" s="156">
        <v>5</v>
      </c>
      <c r="D28" s="156">
        <v>1</v>
      </c>
      <c r="E28" s="156">
        <v>1</v>
      </c>
      <c r="F28" s="79"/>
      <c r="G28" s="79"/>
      <c r="H28" s="79"/>
      <c r="I28" s="79"/>
      <c r="J28" s="79"/>
      <c r="K28" s="76"/>
      <c r="L28" s="77">
        <v>20</v>
      </c>
      <c r="M28" s="77">
        <v>50</v>
      </c>
      <c r="O28" s="75"/>
      <c r="P28" s="75"/>
      <c r="Q28" s="75"/>
      <c r="R28" s="75"/>
      <c r="T28" s="75"/>
      <c r="U28" s="75"/>
      <c r="V28" s="75"/>
      <c r="W28" s="75"/>
    </row>
    <row r="29" spans="1:23" ht="17.100000000000001" customHeight="1" x14ac:dyDescent="0.25">
      <c r="A29" s="155">
        <v>4</v>
      </c>
      <c r="B29" s="168">
        <v>43565</v>
      </c>
      <c r="C29" s="156">
        <v>2</v>
      </c>
      <c r="D29" s="156">
        <v>10</v>
      </c>
      <c r="E29" s="156">
        <v>5</v>
      </c>
      <c r="F29" s="79"/>
      <c r="G29" s="79"/>
      <c r="H29" s="79"/>
      <c r="I29" s="79"/>
      <c r="J29" s="79"/>
      <c r="K29" s="76"/>
      <c r="L29" s="77">
        <v>20</v>
      </c>
      <c r="M29" s="77">
        <v>50</v>
      </c>
      <c r="O29" s="75"/>
      <c r="P29" s="75"/>
      <c r="Q29" s="75"/>
      <c r="R29" s="75"/>
      <c r="T29" s="75"/>
      <c r="U29" s="75"/>
      <c r="V29" s="75"/>
      <c r="W29" s="75"/>
    </row>
    <row r="30" spans="1:23" ht="17.100000000000001" customHeight="1" x14ac:dyDescent="0.25">
      <c r="A30" s="155">
        <v>5</v>
      </c>
      <c r="B30" s="168">
        <v>43594</v>
      </c>
      <c r="C30" s="156">
        <v>7</v>
      </c>
      <c r="D30" s="156">
        <v>8</v>
      </c>
      <c r="E30" s="156">
        <v>2</v>
      </c>
      <c r="F30" s="79"/>
      <c r="G30" s="79"/>
      <c r="H30" s="79"/>
      <c r="I30" s="79"/>
      <c r="J30" s="79"/>
      <c r="K30" s="76"/>
      <c r="L30" s="77">
        <v>20</v>
      </c>
      <c r="M30" s="77">
        <v>50</v>
      </c>
      <c r="O30" s="75"/>
      <c r="P30" s="75"/>
      <c r="Q30" s="75"/>
      <c r="R30" s="75"/>
      <c r="T30" s="75"/>
      <c r="U30" s="75"/>
      <c r="V30" s="75"/>
      <c r="W30" s="75"/>
    </row>
    <row r="31" spans="1:23" ht="17.100000000000001" customHeight="1" x14ac:dyDescent="0.25">
      <c r="A31" s="155">
        <v>6</v>
      </c>
      <c r="B31" s="168">
        <v>43622</v>
      </c>
      <c r="C31" s="156">
        <v>7</v>
      </c>
      <c r="D31" s="156">
        <v>3</v>
      </c>
      <c r="E31" s="156">
        <v>3</v>
      </c>
      <c r="F31" s="79">
        <v>3</v>
      </c>
      <c r="G31" s="79">
        <v>0</v>
      </c>
      <c r="H31" s="79">
        <v>2</v>
      </c>
      <c r="I31" s="79">
        <v>100</v>
      </c>
      <c r="J31" s="79"/>
      <c r="K31" s="76"/>
      <c r="L31" s="77">
        <v>20</v>
      </c>
      <c r="M31" s="77">
        <v>50</v>
      </c>
      <c r="O31" s="75"/>
      <c r="P31" s="75"/>
      <c r="Q31" s="75"/>
      <c r="R31" s="75"/>
      <c r="T31" s="75"/>
      <c r="U31" s="75"/>
      <c r="V31" s="75"/>
      <c r="W31" s="75"/>
    </row>
    <row r="32" spans="1:23" ht="17.100000000000001" customHeight="1" x14ac:dyDescent="0.25">
      <c r="A32" s="155">
        <v>7</v>
      </c>
      <c r="B32" s="168">
        <v>43650</v>
      </c>
      <c r="C32" s="156">
        <v>2</v>
      </c>
      <c r="D32" s="156">
        <v>2</v>
      </c>
      <c r="E32" s="156">
        <v>5</v>
      </c>
      <c r="F32" s="79">
        <v>2</v>
      </c>
      <c r="G32" s="79">
        <v>0</v>
      </c>
      <c r="H32" s="79">
        <v>3</v>
      </c>
      <c r="I32" s="79">
        <v>100</v>
      </c>
      <c r="J32" s="79"/>
      <c r="K32" s="76"/>
      <c r="L32" s="77">
        <v>20</v>
      </c>
      <c r="M32" s="77">
        <v>50</v>
      </c>
      <c r="O32" s="75"/>
      <c r="P32" s="75"/>
      <c r="Q32" s="75"/>
      <c r="R32" s="75"/>
      <c r="T32" s="75"/>
      <c r="U32" s="75"/>
      <c r="V32" s="75"/>
      <c r="W32" s="75"/>
    </row>
    <row r="33" spans="1:38" ht="17.100000000000001" customHeight="1" x14ac:dyDescent="0.25">
      <c r="A33" s="155">
        <v>8</v>
      </c>
      <c r="B33" s="168">
        <v>43678</v>
      </c>
      <c r="C33" s="156">
        <v>1</v>
      </c>
      <c r="D33" s="156">
        <v>4</v>
      </c>
      <c r="E33" s="156">
        <v>9</v>
      </c>
      <c r="F33" s="79">
        <v>1</v>
      </c>
      <c r="G33" s="79">
        <v>2</v>
      </c>
      <c r="H33" s="79">
        <v>0</v>
      </c>
      <c r="I33" s="79">
        <v>100</v>
      </c>
      <c r="J33" s="79"/>
      <c r="K33" s="76"/>
      <c r="L33" s="77">
        <v>20</v>
      </c>
      <c r="M33" s="77">
        <v>50</v>
      </c>
      <c r="O33" s="75"/>
      <c r="P33" s="75"/>
      <c r="Q33" s="75"/>
      <c r="R33" s="75"/>
      <c r="T33" s="75"/>
      <c r="U33" s="75"/>
      <c r="V33" s="75"/>
      <c r="W33" s="75"/>
    </row>
    <row r="34" spans="1:38" ht="17.100000000000001" customHeight="1" x14ac:dyDescent="0.25">
      <c r="A34" s="155">
        <v>9</v>
      </c>
      <c r="B34" s="171">
        <v>43720</v>
      </c>
      <c r="C34" s="172">
        <v>2</v>
      </c>
      <c r="D34" s="172">
        <v>1</v>
      </c>
      <c r="E34" s="172">
        <v>3</v>
      </c>
      <c r="F34" s="79">
        <v>1</v>
      </c>
      <c r="G34" s="79">
        <v>3</v>
      </c>
      <c r="H34" s="79">
        <v>4</v>
      </c>
      <c r="I34" s="79">
        <v>100</v>
      </c>
      <c r="J34" s="79"/>
      <c r="K34" s="76"/>
      <c r="L34" s="77">
        <v>20</v>
      </c>
      <c r="M34" s="77">
        <v>50</v>
      </c>
      <c r="O34" s="75"/>
      <c r="P34" s="75"/>
      <c r="Q34" s="75"/>
      <c r="R34" s="75"/>
      <c r="T34" s="75"/>
      <c r="U34" s="75"/>
      <c r="V34" s="75"/>
      <c r="W34" s="75"/>
    </row>
    <row r="35" spans="1:38" ht="17.100000000000001" customHeight="1" x14ac:dyDescent="0.25">
      <c r="A35" s="155">
        <v>10</v>
      </c>
      <c r="B35" s="171">
        <v>43748</v>
      </c>
      <c r="C35" s="172">
        <v>12</v>
      </c>
      <c r="D35" s="172">
        <v>18</v>
      </c>
      <c r="E35" s="172">
        <v>15</v>
      </c>
      <c r="F35" s="79">
        <v>5</v>
      </c>
      <c r="G35" s="79">
        <v>1</v>
      </c>
      <c r="H35" s="79">
        <v>0</v>
      </c>
      <c r="I35" s="79">
        <v>100</v>
      </c>
      <c r="J35" s="79"/>
      <c r="K35" s="76"/>
      <c r="L35" s="77">
        <v>20</v>
      </c>
      <c r="M35" s="77">
        <v>50</v>
      </c>
      <c r="O35" s="75"/>
      <c r="P35" s="75"/>
      <c r="Q35" s="75"/>
      <c r="R35" s="75"/>
      <c r="T35" s="75"/>
      <c r="U35" s="75"/>
      <c r="V35" s="75"/>
      <c r="W35" s="75"/>
    </row>
    <row r="36" spans="1:38" ht="17.100000000000001" customHeight="1" x14ac:dyDescent="0.25">
      <c r="A36" s="155">
        <v>11</v>
      </c>
      <c r="B36" s="171">
        <v>43776</v>
      </c>
      <c r="C36" s="172">
        <v>5</v>
      </c>
      <c r="D36" s="172">
        <v>4</v>
      </c>
      <c r="E36" s="172">
        <v>5</v>
      </c>
      <c r="F36" s="79">
        <v>4</v>
      </c>
      <c r="G36" s="79">
        <v>1</v>
      </c>
      <c r="H36" s="79">
        <v>4</v>
      </c>
      <c r="I36" s="79">
        <v>100</v>
      </c>
      <c r="J36" s="79"/>
      <c r="K36" s="76"/>
      <c r="L36" s="77">
        <v>20</v>
      </c>
      <c r="M36" s="77">
        <v>50</v>
      </c>
      <c r="O36" s="75"/>
      <c r="P36" s="75"/>
      <c r="Q36" s="75"/>
      <c r="R36" s="75"/>
      <c r="T36" s="75"/>
      <c r="U36" s="75"/>
      <c r="V36" s="75"/>
      <c r="W36" s="75"/>
    </row>
    <row r="37" spans="1:38" ht="17.100000000000001" customHeight="1" x14ac:dyDescent="0.25">
      <c r="A37" s="155">
        <v>12</v>
      </c>
      <c r="B37" s="171">
        <v>43803</v>
      </c>
      <c r="C37" s="172">
        <v>6</v>
      </c>
      <c r="D37" s="172">
        <v>5</v>
      </c>
      <c r="E37" s="172">
        <v>14</v>
      </c>
      <c r="F37" s="79"/>
      <c r="G37" s="79"/>
      <c r="H37" s="79"/>
      <c r="I37" s="79"/>
      <c r="J37" s="79"/>
      <c r="K37" s="76"/>
      <c r="L37" s="77">
        <v>20</v>
      </c>
      <c r="M37" s="77">
        <v>50</v>
      </c>
      <c r="O37" s="75"/>
      <c r="P37" s="75"/>
      <c r="Q37" s="75"/>
      <c r="R37" s="75"/>
      <c r="T37" s="75"/>
      <c r="U37" s="75"/>
      <c r="V37" s="75"/>
      <c r="W37" s="75"/>
    </row>
    <row r="38" spans="1:38" ht="17.100000000000001" customHeight="1" x14ac:dyDescent="0.25">
      <c r="A38" s="12" t="s">
        <v>11</v>
      </c>
      <c r="B38" s="33"/>
      <c r="C38" s="32" t="e">
        <f>IF(O38=0, "&lt; 1", O38)</f>
        <v>#DIV/0!</v>
      </c>
      <c r="D38" s="32" t="e">
        <f>IF(P38=0, "&lt; 1", P38)</f>
        <v>#DIV/0!</v>
      </c>
      <c r="E38" s="32" t="e">
        <f>IF(Q38=0, "&lt; 1", Q38)</f>
        <v>#DIV/0!</v>
      </c>
      <c r="F38" s="79"/>
      <c r="G38" s="79"/>
      <c r="H38" s="79"/>
      <c r="I38" s="79"/>
      <c r="J38" s="59"/>
      <c r="K38" s="27"/>
      <c r="L38" s="26"/>
      <c r="M38" s="26"/>
      <c r="O38" s="12" t="e">
        <f>ROUNDUP(AVERAGE(O13:O37), 0)</f>
        <v>#DIV/0!</v>
      </c>
      <c r="P38" s="12" t="e">
        <f>ROUNDUP(AVERAGE(P13:P37), 0)</f>
        <v>#DIV/0!</v>
      </c>
      <c r="Q38" s="12" t="e">
        <f>ROUNDUP(AVERAGE(Q13:Q37), 0)</f>
        <v>#DIV/0!</v>
      </c>
      <c r="R38" s="12"/>
      <c r="S38" s="19"/>
      <c r="T38" s="12" t="e">
        <f>ROUNDUP(AVERAGE(T13:T37), 0)</f>
        <v>#DIV/0!</v>
      </c>
      <c r="U38" s="12" t="e">
        <f>ROUNDUP(AVERAGE(U13:U37), 0)</f>
        <v>#DIV/0!</v>
      </c>
      <c r="V38" s="12" t="e">
        <f>ROUNDUP(AVERAGE(V13:V37), 0)</f>
        <v>#DIV/0!</v>
      </c>
      <c r="W38" s="12"/>
    </row>
    <row r="39" spans="1:38" ht="17.100000000000001" customHeight="1" x14ac:dyDescent="0.25">
      <c r="A39" s="12" t="s">
        <v>12</v>
      </c>
      <c r="B39" s="34"/>
      <c r="C39" s="158">
        <f>MIN(C25:C36)</f>
        <v>0</v>
      </c>
      <c r="D39" s="158">
        <f>MIN(D25:D36)</f>
        <v>1</v>
      </c>
      <c r="E39" s="158">
        <f>MIN(E25:E36)</f>
        <v>1</v>
      </c>
      <c r="F39" s="79"/>
      <c r="G39" s="79"/>
      <c r="H39" s="79"/>
      <c r="I39" s="79"/>
      <c r="J39" s="59"/>
      <c r="K39" s="25"/>
      <c r="L39" s="26"/>
      <c r="M39" s="26"/>
      <c r="O39" s="12">
        <f>MIN(O13:O37)</f>
        <v>0</v>
      </c>
      <c r="P39" s="12">
        <f>MIN(P13:P37)</f>
        <v>0</v>
      </c>
      <c r="Q39" s="12">
        <f>MIN(Q13:Q37)</f>
        <v>0</v>
      </c>
      <c r="R39" s="12"/>
      <c r="S39" s="19"/>
      <c r="T39" s="12">
        <f>MIN(T13:T37)</f>
        <v>0</v>
      </c>
      <c r="U39" s="12">
        <f>MIN(U13:U37)</f>
        <v>0</v>
      </c>
      <c r="V39" s="12">
        <f>MIN(V13:V37)</f>
        <v>0</v>
      </c>
      <c r="W39" s="12"/>
    </row>
    <row r="40" spans="1:38" ht="17.100000000000001" customHeight="1" x14ac:dyDescent="0.25">
      <c r="A40" s="12" t="s">
        <v>13</v>
      </c>
      <c r="B40" s="34"/>
      <c r="C40" s="158">
        <f>MAX(C25:C37)</f>
        <v>12</v>
      </c>
      <c r="D40" s="158">
        <f>MAX(D25:D37)</f>
        <v>18</v>
      </c>
      <c r="E40" s="158">
        <f>MAX(E25:E37)</f>
        <v>15</v>
      </c>
      <c r="F40" s="79"/>
      <c r="G40" s="79"/>
      <c r="H40" s="79"/>
      <c r="I40" s="79"/>
      <c r="J40" s="59"/>
      <c r="K40" s="25"/>
      <c r="L40" s="26"/>
      <c r="M40" s="26"/>
      <c r="O40" s="12">
        <f>MAX(O13:O37)</f>
        <v>0</v>
      </c>
      <c r="P40" s="12">
        <f>MAX(P13:P37)</f>
        <v>0</v>
      </c>
      <c r="Q40" s="12">
        <f>MAX(Q13:Q37)</f>
        <v>0</v>
      </c>
      <c r="R40" s="12"/>
      <c r="S40" s="19"/>
      <c r="T40" s="12">
        <f>MAX(T13:T37)</f>
        <v>0</v>
      </c>
      <c r="U40" s="12">
        <f>MAX(U13:U37)</f>
        <v>0</v>
      </c>
      <c r="V40" s="12">
        <f>MAX(V13:V37)</f>
        <v>0</v>
      </c>
      <c r="W40" s="12"/>
    </row>
    <row r="41" spans="1:38" ht="17.100000000000001" customHeight="1" x14ac:dyDescent="0.25">
      <c r="A41" s="12" t="s">
        <v>14</v>
      </c>
      <c r="B41" s="34"/>
      <c r="C41" s="35" t="e">
        <f t="shared" ref="C41:E42" si="0">O41</f>
        <v>#DIV/0!</v>
      </c>
      <c r="D41" s="35" t="e">
        <f t="shared" si="0"/>
        <v>#DIV/0!</v>
      </c>
      <c r="E41" s="35" t="e">
        <f t="shared" si="0"/>
        <v>#DIV/0!</v>
      </c>
      <c r="F41" s="60"/>
      <c r="G41" s="60"/>
      <c r="H41" s="60"/>
      <c r="I41" s="60"/>
      <c r="J41" s="60"/>
      <c r="K41" s="25"/>
      <c r="L41" s="26"/>
      <c r="M41" s="26"/>
      <c r="O41" s="13" t="e">
        <f>STDEV(O13:O37)</f>
        <v>#DIV/0!</v>
      </c>
      <c r="P41" s="13" t="e">
        <f>STDEV(P13:P37)</f>
        <v>#DIV/0!</v>
      </c>
      <c r="Q41" s="13" t="e">
        <f>STDEV(Q13:Q37)</f>
        <v>#DIV/0!</v>
      </c>
      <c r="R41" s="13"/>
      <c r="S41" s="19"/>
      <c r="T41" s="13" t="e">
        <f>STDEV(T13:T37)</f>
        <v>#DIV/0!</v>
      </c>
      <c r="U41" s="13" t="e">
        <f>STDEV(U13:U37)</f>
        <v>#DIV/0!</v>
      </c>
      <c r="V41" s="13" t="e">
        <f>STDEV(V13:V37)</f>
        <v>#DIV/0!</v>
      </c>
      <c r="W41" s="13"/>
    </row>
    <row r="42" spans="1:38" ht="17.100000000000001" customHeight="1" x14ac:dyDescent="0.25">
      <c r="A42" s="12" t="s">
        <v>15</v>
      </c>
      <c r="B42" s="34"/>
      <c r="C42" s="35" t="e">
        <f t="shared" si="0"/>
        <v>#DIV/0!</v>
      </c>
      <c r="D42" s="35" t="e">
        <f t="shared" si="0"/>
        <v>#DIV/0!</v>
      </c>
      <c r="E42" s="35" t="e">
        <f t="shared" si="0"/>
        <v>#DIV/0!</v>
      </c>
      <c r="F42" s="60"/>
      <c r="G42" s="60"/>
      <c r="H42" s="60"/>
      <c r="I42" s="60"/>
      <c r="J42" s="60"/>
      <c r="K42" s="25"/>
      <c r="L42" s="26"/>
      <c r="M42" s="26"/>
      <c r="O42" s="13" t="e">
        <f>IF(O38=0, "NA", O41*100/O38)</f>
        <v>#DIV/0!</v>
      </c>
      <c r="P42" s="13" t="e">
        <f>IF(P38=0, "NA", P41*100/P38)</f>
        <v>#DIV/0!</v>
      </c>
      <c r="Q42" s="13" t="e">
        <f>IF(Q38=0, "NA", Q41*100/Q38)</f>
        <v>#DIV/0!</v>
      </c>
      <c r="R42" s="13"/>
      <c r="S42" s="19"/>
      <c r="T42" s="13" t="e">
        <f>IF(T38=0, "NA", T41*100/T38)</f>
        <v>#DIV/0!</v>
      </c>
      <c r="U42" s="13" t="e">
        <f>IF(U38=0, "NA", U41*100/U38)</f>
        <v>#DIV/0!</v>
      </c>
      <c r="V42" s="13" t="e">
        <f>IF(V38=0, "NA", V41*100/V38)</f>
        <v>#DIV/0!</v>
      </c>
      <c r="W42" s="13"/>
    </row>
    <row r="43" spans="1:38" ht="17.100000000000001" customHeight="1" x14ac:dyDescent="0.25">
      <c r="A43" s="183" t="s">
        <v>238</v>
      </c>
      <c r="B43" s="183"/>
      <c r="C43" s="183"/>
      <c r="D43" s="183"/>
      <c r="E43" s="3"/>
      <c r="F43" s="3"/>
      <c r="G43" s="3"/>
      <c r="H43" s="3"/>
      <c r="I43" s="3"/>
      <c r="J43" s="61"/>
      <c r="K43" s="25"/>
      <c r="L43" s="26"/>
      <c r="M43" s="26"/>
      <c r="O43" s="19"/>
      <c r="P43" s="19"/>
      <c r="Q43" s="19"/>
      <c r="R43" s="19"/>
      <c r="S43" s="19"/>
    </row>
    <row r="44" spans="1:38" ht="17.100000000000001" customHeight="1" x14ac:dyDescent="0.25">
      <c r="A44" s="184" t="s">
        <v>239</v>
      </c>
      <c r="B44" s="184"/>
      <c r="C44" s="184"/>
      <c r="D44" s="184"/>
      <c r="E44" s="3"/>
      <c r="F44" s="3"/>
      <c r="G44" s="3"/>
      <c r="H44" s="3"/>
      <c r="I44" s="3"/>
      <c r="J44" s="61"/>
      <c r="K44" s="25"/>
      <c r="L44" s="26"/>
      <c r="M44" s="26"/>
      <c r="O44" s="19"/>
      <c r="P44" s="19"/>
      <c r="Q44" s="19"/>
      <c r="R44" s="19"/>
      <c r="S44" s="19"/>
    </row>
    <row r="45" spans="1:38" ht="17.100000000000001" customHeight="1" x14ac:dyDescent="0.25">
      <c r="A45" s="12" t="s">
        <v>11</v>
      </c>
      <c r="B45" s="34"/>
      <c r="C45" s="32" t="e">
        <f>IF(T38=0, "&lt; 1", T38)</f>
        <v>#DIV/0!</v>
      </c>
      <c r="D45" s="32" t="e">
        <f>IF(U38=0, "&lt; 1", U38)</f>
        <v>#DIV/0!</v>
      </c>
      <c r="E45" s="32" t="e">
        <f>IF(V38=0, "&lt; 1", V38)</f>
        <v>#DIV/0!</v>
      </c>
      <c r="F45" s="79"/>
      <c r="G45" s="79"/>
      <c r="H45" s="79"/>
      <c r="I45" s="79"/>
      <c r="J45" s="59"/>
      <c r="K45" s="25"/>
      <c r="L45" s="26"/>
      <c r="M45" s="26"/>
      <c r="O45" s="19"/>
      <c r="P45" s="19"/>
      <c r="Q45" s="19"/>
      <c r="R45" s="19"/>
      <c r="S45" s="19"/>
    </row>
    <row r="46" spans="1:38" ht="17.100000000000001" customHeight="1" x14ac:dyDescent="0.25">
      <c r="A46" s="12" t="s">
        <v>12</v>
      </c>
      <c r="B46" s="34"/>
      <c r="C46" s="158">
        <f>MIN(C13:C25)</f>
        <v>0</v>
      </c>
      <c r="D46" s="158">
        <f>MIN(D13:D25)</f>
        <v>0</v>
      </c>
      <c r="E46" s="158">
        <f>MIN(E13:E25)</f>
        <v>1</v>
      </c>
      <c r="F46" s="79"/>
      <c r="G46" s="79"/>
      <c r="H46" s="79"/>
      <c r="I46" s="79"/>
      <c r="J46" s="59"/>
      <c r="K46" s="25"/>
      <c r="L46" s="26"/>
      <c r="M46" s="26"/>
      <c r="O46" s="19"/>
      <c r="P46" s="19"/>
      <c r="Q46" s="19"/>
      <c r="R46" s="19"/>
    </row>
    <row r="47" spans="1:38" ht="17.100000000000001" customHeight="1" x14ac:dyDescent="0.25">
      <c r="A47" s="12" t="s">
        <v>13</v>
      </c>
      <c r="B47" s="34"/>
      <c r="C47" s="158">
        <f>MAX(C13:C25)</f>
        <v>14</v>
      </c>
      <c r="D47" s="158">
        <f>MAX(D13:D25)</f>
        <v>8</v>
      </c>
      <c r="E47" s="158">
        <f>MAX(E13:E25)</f>
        <v>12</v>
      </c>
      <c r="F47" s="79"/>
      <c r="G47" s="79"/>
      <c r="H47" s="79"/>
      <c r="I47" s="79"/>
      <c r="J47" s="59"/>
      <c r="K47" s="25"/>
      <c r="L47" s="26"/>
      <c r="M47" s="26"/>
      <c r="O47" t="s">
        <v>69</v>
      </c>
      <c r="P47"/>
      <c r="Q47"/>
      <c r="R47" s="19"/>
      <c r="S47" t="s">
        <v>69</v>
      </c>
      <c r="T47"/>
      <c r="U47"/>
      <c r="W47" t="s">
        <v>69</v>
      </c>
      <c r="X47"/>
      <c r="Y47"/>
      <c r="AA47" t="s">
        <v>69</v>
      </c>
      <c r="AB47"/>
      <c r="AC47"/>
      <c r="AJ47"/>
      <c r="AK47"/>
      <c r="AL47"/>
    </row>
    <row r="48" spans="1:38" ht="17.100000000000001" customHeight="1" thickBot="1" x14ac:dyDescent="0.3">
      <c r="A48" s="12" t="s">
        <v>14</v>
      </c>
      <c r="B48" s="34"/>
      <c r="C48" s="35" t="e">
        <f t="shared" ref="C48:E49" si="1">T41</f>
        <v>#DIV/0!</v>
      </c>
      <c r="D48" s="35" t="e">
        <f t="shared" si="1"/>
        <v>#DIV/0!</v>
      </c>
      <c r="E48" s="35" t="e">
        <f t="shared" si="1"/>
        <v>#DIV/0!</v>
      </c>
      <c r="F48" s="60"/>
      <c r="G48" s="60"/>
      <c r="H48" s="60"/>
      <c r="I48" s="60"/>
      <c r="J48" s="60"/>
      <c r="K48" s="25"/>
      <c r="L48" s="26"/>
      <c r="M48" s="26"/>
      <c r="O48"/>
      <c r="P48"/>
      <c r="Q48"/>
      <c r="R48" s="19"/>
      <c r="S48"/>
      <c r="T48"/>
      <c r="U48"/>
      <c r="W48"/>
      <c r="X48"/>
      <c r="Y48"/>
      <c r="AA48"/>
      <c r="AB48"/>
      <c r="AC48"/>
      <c r="AJ48"/>
      <c r="AK48"/>
      <c r="AL48"/>
    </row>
    <row r="49" spans="1:38" ht="17.100000000000001" customHeight="1" x14ac:dyDescent="0.25">
      <c r="A49" s="12" t="s">
        <v>15</v>
      </c>
      <c r="B49" s="34"/>
      <c r="C49" s="35" t="e">
        <f t="shared" si="1"/>
        <v>#DIV/0!</v>
      </c>
      <c r="D49" s="35" t="e">
        <f t="shared" si="1"/>
        <v>#DIV/0!</v>
      </c>
      <c r="E49" s="35" t="e">
        <f t="shared" si="1"/>
        <v>#DIV/0!</v>
      </c>
      <c r="F49" s="60"/>
      <c r="G49" s="60"/>
      <c r="H49" s="60"/>
      <c r="I49" s="60"/>
      <c r="J49" s="60"/>
      <c r="K49" s="27"/>
      <c r="L49" s="26"/>
      <c r="M49" s="26"/>
      <c r="O49" s="48"/>
      <c r="P49" s="48" t="s">
        <v>70</v>
      </c>
      <c r="Q49" s="48" t="s">
        <v>71</v>
      </c>
      <c r="R49" s="19"/>
      <c r="S49" s="48"/>
      <c r="T49" s="48" t="s">
        <v>70</v>
      </c>
      <c r="U49" s="48" t="s">
        <v>71</v>
      </c>
      <c r="W49" s="48"/>
      <c r="X49" s="48" t="s">
        <v>70</v>
      </c>
      <c r="Y49" s="48" t="s">
        <v>71</v>
      </c>
      <c r="AA49" s="48"/>
      <c r="AB49" s="48" t="s">
        <v>70</v>
      </c>
      <c r="AC49" s="48" t="s">
        <v>71</v>
      </c>
      <c r="AJ49"/>
      <c r="AK49"/>
      <c r="AL49"/>
    </row>
    <row r="50" spans="1:38" ht="15.9" customHeight="1" x14ac:dyDescent="0.25">
      <c r="O50" s="46" t="s">
        <v>72</v>
      </c>
      <c r="P50" s="46">
        <v>5.75</v>
      </c>
      <c r="Q50" s="46">
        <v>9.5714285714285712</v>
      </c>
      <c r="S50" s="46" t="s">
        <v>72</v>
      </c>
      <c r="T50" s="46">
        <v>4</v>
      </c>
      <c r="U50" s="46">
        <v>2</v>
      </c>
      <c r="W50" s="46" t="s">
        <v>72</v>
      </c>
      <c r="X50" s="46">
        <v>6.5</v>
      </c>
      <c r="Y50" s="46">
        <v>6</v>
      </c>
      <c r="AA50" s="46" t="s">
        <v>72</v>
      </c>
      <c r="AB50" s="46">
        <v>2.75</v>
      </c>
      <c r="AC50" s="46">
        <v>6.1428571428571432</v>
      </c>
      <c r="AJ50"/>
      <c r="AK50"/>
      <c r="AL50"/>
    </row>
    <row r="51" spans="1:38" ht="15.9" customHeight="1" x14ac:dyDescent="0.25">
      <c r="A51" s="15"/>
      <c r="O51" s="46" t="s">
        <v>73</v>
      </c>
      <c r="P51" s="46">
        <v>4.916666666666667</v>
      </c>
      <c r="Q51" s="46">
        <v>29.61904761904761</v>
      </c>
      <c r="S51" s="46" t="s">
        <v>73</v>
      </c>
      <c r="T51" s="46">
        <v>10</v>
      </c>
      <c r="U51" s="46">
        <v>5.333333333333333</v>
      </c>
      <c r="W51" s="46" t="s">
        <v>73</v>
      </c>
      <c r="X51" s="46">
        <v>3</v>
      </c>
      <c r="Y51" s="46">
        <v>21.666666666666668</v>
      </c>
      <c r="AA51" s="46" t="s">
        <v>73</v>
      </c>
      <c r="AB51" s="46">
        <v>1.5833333333333333</v>
      </c>
      <c r="AC51" s="46">
        <v>24.809523809523807</v>
      </c>
      <c r="AJ51"/>
      <c r="AK51"/>
      <c r="AL51"/>
    </row>
    <row r="52" spans="1:38" ht="15.9" customHeight="1" x14ac:dyDescent="0.25">
      <c r="O52" s="46" t="s">
        <v>74</v>
      </c>
      <c r="P52" s="46">
        <v>4</v>
      </c>
      <c r="Q52" s="46">
        <v>7</v>
      </c>
      <c r="S52" s="46" t="s">
        <v>74</v>
      </c>
      <c r="T52" s="46">
        <v>4</v>
      </c>
      <c r="U52" s="46">
        <v>7</v>
      </c>
      <c r="W52" s="46" t="s">
        <v>74</v>
      </c>
      <c r="X52" s="46">
        <v>4</v>
      </c>
      <c r="Y52" s="46">
        <v>7</v>
      </c>
      <c r="AA52" s="46" t="s">
        <v>74</v>
      </c>
      <c r="AB52" s="46">
        <v>4</v>
      </c>
      <c r="AC52" s="46">
        <v>7</v>
      </c>
      <c r="AJ52"/>
      <c r="AK52"/>
      <c r="AL52"/>
    </row>
    <row r="53" spans="1:38" ht="15.9" customHeight="1" x14ac:dyDescent="0.25">
      <c r="O53" s="46" t="s">
        <v>75</v>
      </c>
      <c r="P53" s="46">
        <v>0</v>
      </c>
      <c r="Q53" s="46"/>
      <c r="S53" s="46" t="s">
        <v>75</v>
      </c>
      <c r="T53" s="46">
        <v>0</v>
      </c>
      <c r="U53" s="46"/>
      <c r="W53" s="46" t="s">
        <v>75</v>
      </c>
      <c r="X53" s="46">
        <v>0</v>
      </c>
      <c r="Y53" s="46"/>
      <c r="AA53" s="46" t="s">
        <v>75</v>
      </c>
      <c r="AB53" s="46">
        <v>0</v>
      </c>
      <c r="AC53" s="46"/>
      <c r="AJ53"/>
      <c r="AK53"/>
      <c r="AL53"/>
    </row>
    <row r="54" spans="1:38" ht="15.9" customHeight="1" x14ac:dyDescent="0.25">
      <c r="O54" s="46" t="s">
        <v>76</v>
      </c>
      <c r="P54" s="46">
        <v>9</v>
      </c>
      <c r="Q54" s="46"/>
      <c r="S54" s="46" t="s">
        <v>76</v>
      </c>
      <c r="T54" s="46">
        <v>5</v>
      </c>
      <c r="U54" s="46"/>
      <c r="W54" s="46" t="s">
        <v>76</v>
      </c>
      <c r="X54" s="46">
        <v>8</v>
      </c>
      <c r="Y54" s="46"/>
      <c r="AA54" s="46" t="s">
        <v>76</v>
      </c>
      <c r="AB54" s="46">
        <v>7</v>
      </c>
      <c r="AC54" s="46"/>
      <c r="AJ54"/>
      <c r="AK54"/>
      <c r="AL54"/>
    </row>
    <row r="55" spans="1:38" ht="15.9" customHeight="1" x14ac:dyDescent="0.25">
      <c r="O55" s="46" t="s">
        <v>77</v>
      </c>
      <c r="P55" s="46">
        <v>-1.635351688779489</v>
      </c>
      <c r="Q55" s="46"/>
      <c r="S55" s="46" t="s">
        <v>77</v>
      </c>
      <c r="T55" s="46">
        <v>1.1073740886722849</v>
      </c>
      <c r="U55" s="46"/>
      <c r="W55" s="46" t="s">
        <v>77</v>
      </c>
      <c r="X55" s="46">
        <v>0.25498133240721954</v>
      </c>
      <c r="Y55" s="46"/>
      <c r="AA55" s="46" t="s">
        <v>77</v>
      </c>
      <c r="AB55" s="46">
        <v>-1.7092856678550654</v>
      </c>
      <c r="AC55" s="46"/>
      <c r="AJ55"/>
      <c r="AK55"/>
      <c r="AL55"/>
    </row>
    <row r="56" spans="1:38" ht="15.9" customHeight="1" x14ac:dyDescent="0.25">
      <c r="O56" s="46" t="s">
        <v>78</v>
      </c>
      <c r="P56" s="46">
        <v>6.820244623367698E-2</v>
      </c>
      <c r="Q56" s="46"/>
      <c r="S56" s="46" t="s">
        <v>78</v>
      </c>
      <c r="T56" s="46">
        <v>0.15927003720460442</v>
      </c>
      <c r="U56" s="46"/>
      <c r="W56" s="46" t="s">
        <v>78</v>
      </c>
      <c r="X56" s="46">
        <v>0.40258503703502624</v>
      </c>
      <c r="Y56" s="46"/>
      <c r="AA56" s="46" t="s">
        <v>78</v>
      </c>
      <c r="AB56" s="46">
        <v>6.5572993556100079E-2</v>
      </c>
      <c r="AC56" s="46"/>
      <c r="AJ56"/>
      <c r="AK56"/>
      <c r="AL56"/>
    </row>
    <row r="57" spans="1:38" ht="15.9" customHeight="1" x14ac:dyDescent="0.25">
      <c r="O57" s="46" t="s">
        <v>79</v>
      </c>
      <c r="P57" s="46">
        <v>1.8331129326562374</v>
      </c>
      <c r="Q57" s="46"/>
      <c r="S57" s="46" t="s">
        <v>79</v>
      </c>
      <c r="T57" s="46">
        <v>2.0150483733330233</v>
      </c>
      <c r="U57" s="46"/>
      <c r="W57" s="46" t="s">
        <v>79</v>
      </c>
      <c r="X57" s="46">
        <v>1.8595480375308981</v>
      </c>
      <c r="Y57" s="46"/>
      <c r="AA57" s="46" t="s">
        <v>79</v>
      </c>
      <c r="AB57" s="46">
        <v>1.8945786050900073</v>
      </c>
      <c r="AC57" s="46"/>
      <c r="AJ57"/>
      <c r="AK57"/>
      <c r="AL57"/>
    </row>
    <row r="58" spans="1:38" ht="15.9" customHeight="1" x14ac:dyDescent="0.25">
      <c r="O58" s="46" t="s">
        <v>80</v>
      </c>
      <c r="P58" s="46">
        <v>0.13640489246735396</v>
      </c>
      <c r="Q58" s="46"/>
      <c r="S58" s="46" t="s">
        <v>80</v>
      </c>
      <c r="T58" s="46">
        <v>0.31854007440920884</v>
      </c>
      <c r="U58" s="46"/>
      <c r="W58" s="46" t="s">
        <v>80</v>
      </c>
      <c r="X58" s="46">
        <v>0.80517007407005248</v>
      </c>
      <c r="Y58" s="46"/>
      <c r="AA58" s="46" t="s">
        <v>80</v>
      </c>
      <c r="AB58" s="46">
        <v>0.13114598711220016</v>
      </c>
      <c r="AC58" s="46"/>
      <c r="AJ58"/>
      <c r="AK58"/>
      <c r="AL58"/>
    </row>
    <row r="59" spans="1:38" ht="15.9" customHeight="1" thickBot="1" x14ac:dyDescent="0.3">
      <c r="O59" s="47" t="s">
        <v>81</v>
      </c>
      <c r="P59" s="47">
        <v>2.2621571627982053</v>
      </c>
      <c r="Q59" s="47"/>
      <c r="S59" s="47" t="s">
        <v>81</v>
      </c>
      <c r="T59" s="47">
        <v>2.570581835636315</v>
      </c>
      <c r="U59" s="47"/>
      <c r="W59" s="47" t="s">
        <v>81</v>
      </c>
      <c r="X59" s="47">
        <v>2.3060041352041671</v>
      </c>
      <c r="Y59" s="47"/>
      <c r="AA59" s="47" t="s">
        <v>81</v>
      </c>
      <c r="AB59" s="47">
        <v>2.3646242515927849</v>
      </c>
      <c r="AC59" s="47"/>
      <c r="AJ59"/>
      <c r="AK59"/>
      <c r="AL59"/>
    </row>
    <row r="60" spans="1:38" ht="15.9" customHeight="1" x14ac:dyDescent="0.25"/>
    <row r="61" spans="1:38" ht="15.9" customHeight="1" x14ac:dyDescent="0.25"/>
    <row r="62" spans="1:38" ht="15.9" customHeight="1" x14ac:dyDescent="0.25">
      <c r="A62" s="14"/>
      <c r="B62" s="14"/>
      <c r="C62" s="14"/>
      <c r="D62" s="14"/>
      <c r="E62" s="14"/>
      <c r="F62" s="113"/>
      <c r="G62" s="113"/>
      <c r="H62" s="113"/>
      <c r="I62" s="113"/>
      <c r="J62" s="14"/>
    </row>
    <row r="63" spans="1:38" ht="15.9" customHeight="1" x14ac:dyDescent="0.25">
      <c r="A63" s="14"/>
      <c r="B63" s="14"/>
      <c r="C63" s="14"/>
      <c r="D63" s="14"/>
      <c r="E63" s="14"/>
      <c r="F63" s="113"/>
      <c r="G63" s="113"/>
      <c r="H63" s="113"/>
      <c r="I63" s="113"/>
      <c r="J63" s="14"/>
    </row>
    <row r="64" spans="1:38" ht="15.9" customHeight="1" x14ac:dyDescent="0.25">
      <c r="B64" s="14"/>
      <c r="C64" s="14"/>
      <c r="D64" s="14"/>
      <c r="E64" s="14"/>
      <c r="F64" s="113"/>
      <c r="G64" s="113"/>
      <c r="H64" s="113"/>
      <c r="I64" s="113"/>
      <c r="J64" s="14"/>
    </row>
    <row r="65" spans="1:13" ht="14.25" customHeight="1" x14ac:dyDescent="0.25">
      <c r="A65" s="185" t="s">
        <v>253</v>
      </c>
      <c r="B65" s="185"/>
      <c r="C65" s="185"/>
      <c r="D65" s="185"/>
      <c r="E65" s="185"/>
      <c r="F65" s="185"/>
      <c r="G65" s="185"/>
      <c r="H65" s="185"/>
      <c r="I65" s="185"/>
      <c r="J65" s="185"/>
    </row>
    <row r="66" spans="1:13" ht="17.25" customHeight="1" x14ac:dyDescent="0.25">
      <c r="A66" s="186" t="s">
        <v>254</v>
      </c>
      <c r="B66" s="185"/>
      <c r="C66" s="185"/>
      <c r="D66" s="185"/>
      <c r="E66" s="185"/>
      <c r="F66" s="185"/>
      <c r="G66" s="185"/>
      <c r="H66" s="185"/>
      <c r="I66" s="185"/>
      <c r="J66" s="185"/>
    </row>
    <row r="67" spans="1:13" ht="15.9" customHeight="1" x14ac:dyDescent="0.25">
      <c r="A67" s="14"/>
      <c r="B67" s="14"/>
      <c r="C67" s="14"/>
      <c r="D67" s="14"/>
      <c r="E67" s="14"/>
      <c r="F67" s="113"/>
      <c r="G67" s="113"/>
      <c r="H67" s="113"/>
      <c r="I67" s="113"/>
      <c r="J67" s="14"/>
    </row>
    <row r="68" spans="1:13" s="28" customFormat="1" ht="15.9" customHeight="1" x14ac:dyDescent="0.25">
      <c r="A68" s="187" t="s">
        <v>18</v>
      </c>
      <c r="B68" s="187"/>
      <c r="C68" s="187"/>
      <c r="D68" s="187"/>
      <c r="E68" s="38"/>
      <c r="F68" s="114"/>
      <c r="G68" s="114"/>
      <c r="H68" s="114"/>
      <c r="I68" s="114"/>
      <c r="K68" s="20"/>
      <c r="L68" s="20"/>
      <c r="M68" s="20"/>
    </row>
    <row r="69" spans="1:13" s="28" customFormat="1" ht="38.25" customHeight="1" x14ac:dyDescent="0.25">
      <c r="A69" s="187" t="s">
        <v>87</v>
      </c>
      <c r="B69" s="187"/>
      <c r="C69" s="187"/>
      <c r="D69" s="187"/>
      <c r="E69" s="187"/>
      <c r="F69" s="187"/>
      <c r="G69" s="187"/>
      <c r="H69" s="187"/>
      <c r="I69" s="187"/>
      <c r="J69" s="187"/>
      <c r="K69" s="20"/>
      <c r="L69" s="20"/>
      <c r="M69" s="20"/>
    </row>
    <row r="70" spans="1:13" s="28" customFormat="1" ht="39" customHeight="1" x14ac:dyDescent="0.25">
      <c r="A70" s="181" t="s">
        <v>128</v>
      </c>
      <c r="B70" s="181"/>
      <c r="C70" s="181"/>
      <c r="D70" s="181"/>
      <c r="E70" s="181"/>
      <c r="F70" s="181"/>
      <c r="G70" s="181"/>
      <c r="H70" s="181"/>
      <c r="I70" s="181"/>
      <c r="J70" s="181"/>
      <c r="K70" s="20"/>
      <c r="L70" s="20"/>
      <c r="M70" s="20"/>
    </row>
    <row r="71" spans="1:13" s="28" customFormat="1" ht="15.9" customHeight="1" x14ac:dyDescent="0.25">
      <c r="K71" s="20"/>
      <c r="L71" s="20"/>
      <c r="M71" s="20"/>
    </row>
    <row r="72" spans="1:13" s="28" customFormat="1" ht="25.5" customHeight="1" x14ac:dyDescent="0.25">
      <c r="B72" s="182" t="s">
        <v>2</v>
      </c>
      <c r="C72" s="182"/>
      <c r="D72" s="182"/>
      <c r="E72" s="182" t="s">
        <v>32</v>
      </c>
      <c r="F72" s="182"/>
      <c r="G72" s="182"/>
      <c r="H72" s="182"/>
      <c r="I72" s="182"/>
      <c r="J72" s="182"/>
      <c r="K72" s="20"/>
      <c r="L72" s="20"/>
      <c r="M72" s="20"/>
    </row>
    <row r="73" spans="1:13" s="28" customFormat="1" ht="38.1" customHeight="1" x14ac:dyDescent="0.25">
      <c r="B73" s="182"/>
      <c r="C73" s="182"/>
      <c r="D73" s="182"/>
      <c r="E73" s="20"/>
      <c r="F73" s="110"/>
      <c r="G73" s="110"/>
      <c r="H73" s="110"/>
      <c r="I73" s="110"/>
      <c r="J73" s="20"/>
      <c r="K73" s="20"/>
      <c r="L73" s="20"/>
      <c r="M73" s="20"/>
    </row>
    <row r="74" spans="1:13" x14ac:dyDescent="0.25">
      <c r="B74" s="30"/>
      <c r="C74" s="30"/>
      <c r="D74" s="30"/>
      <c r="E74" s="30"/>
      <c r="F74" s="30"/>
      <c r="G74" s="30"/>
      <c r="H74" s="30"/>
      <c r="I74" s="30"/>
      <c r="J74" s="30"/>
    </row>
    <row r="75" spans="1:13" x14ac:dyDescent="0.25">
      <c r="B75" s="30"/>
      <c r="C75" s="30"/>
      <c r="D75" s="30"/>
      <c r="E75" s="30"/>
      <c r="F75" s="30"/>
      <c r="G75" s="30"/>
      <c r="H75" s="30"/>
      <c r="I75" s="30"/>
      <c r="J75" s="30"/>
    </row>
  </sheetData>
  <sheetProtection formatCells="0" formatRows="0" insertRows="0" insertHyperlinks="0" deleteRows="0" sort="0" autoFilter="0" pivotTables="0"/>
  <mergeCells count="24">
    <mergeCell ref="B73:D73"/>
    <mergeCell ref="A4:B4"/>
    <mergeCell ref="A5:B5"/>
    <mergeCell ref="A6:B6"/>
    <mergeCell ref="A7:B7"/>
    <mergeCell ref="A8:B8"/>
    <mergeCell ref="A43:D43"/>
    <mergeCell ref="A44:D44"/>
    <mergeCell ref="A65:J65"/>
    <mergeCell ref="A66:J66"/>
    <mergeCell ref="A68:D68"/>
    <mergeCell ref="A69:J69"/>
    <mergeCell ref="A9:B9"/>
    <mergeCell ref="C9:D9"/>
    <mergeCell ref="E72:J72"/>
    <mergeCell ref="C8:D8"/>
    <mergeCell ref="A70:J70"/>
    <mergeCell ref="B72:D72"/>
    <mergeCell ref="C6:D6"/>
    <mergeCell ref="C7:D7"/>
    <mergeCell ref="A1:J1"/>
    <mergeCell ref="A2:J2"/>
    <mergeCell ref="C4:J4"/>
    <mergeCell ref="C5:D5"/>
  </mergeCells>
  <conditionalFormatting sqref="B34:B35">
    <cfRule type="expression" priority="21">
      <formula>$A$11</formula>
    </cfRule>
  </conditionalFormatting>
  <conditionalFormatting sqref="C34:D35">
    <cfRule type="expression" dxfId="317" priority="17">
      <formula>C34&lt;=$G$6</formula>
    </cfRule>
    <cfRule type="expression" dxfId="316" priority="18">
      <formula>AND(C34&gt;$G$6,C34&lt;=$G$7)</formula>
    </cfRule>
    <cfRule type="expression" dxfId="315" priority="19">
      <formula>AND(C34&gt;$G$7,C34&lt;=$G$5)</formula>
    </cfRule>
    <cfRule type="expression" dxfId="314" priority="20">
      <formula>C34&gt;$G$5</formula>
    </cfRule>
  </conditionalFormatting>
  <conditionalFormatting sqref="C34:D35">
    <cfRule type="expression" dxfId="313" priority="13">
      <formula>C34&lt;=$B$7</formula>
    </cfRule>
    <cfRule type="expression" dxfId="312" priority="14">
      <formula>AND(C34&gt;$B$7,C34&lt;=$B$6)</formula>
    </cfRule>
    <cfRule type="expression" dxfId="311" priority="15">
      <formula>AND(C34&gt;$B$6,C34&lt;=$B$5)</formula>
    </cfRule>
    <cfRule type="expression" dxfId="310" priority="16">
      <formula>C34&gt;$B$5</formula>
    </cfRule>
  </conditionalFormatting>
  <conditionalFormatting sqref="E34:E37">
    <cfRule type="expression" dxfId="309" priority="1">
      <formula>E34&lt;=$B$6</formula>
    </cfRule>
    <cfRule type="expression" dxfId="308" priority="2">
      <formula>AND(E34&gt;$B$6,E34&lt;=$B$7)</formula>
    </cfRule>
    <cfRule type="expression" dxfId="307" priority="3">
      <formula>AND(E34&gt;$B$6,E34&lt;=$B$5)</formula>
    </cfRule>
    <cfRule type="expression" dxfId="306" priority="4">
      <formula>E34&gt;$B$5</formula>
    </cfRule>
  </conditionalFormatting>
  <conditionalFormatting sqref="E34:E35 C36:E37">
    <cfRule type="expression" dxfId="305" priority="9">
      <formula>C34&lt;=$G$6</formula>
    </cfRule>
    <cfRule type="expression" dxfId="304" priority="10">
      <formula>AND(C34&gt;$G$6,C34&lt;=$G$7)</formula>
    </cfRule>
    <cfRule type="expression" dxfId="303" priority="11">
      <formula>AND(C34&gt;$G$7,C34&lt;=$G$5)</formula>
    </cfRule>
    <cfRule type="expression" dxfId="302" priority="12">
      <formula>C34&gt;$G$5</formula>
    </cfRule>
  </conditionalFormatting>
  <conditionalFormatting sqref="E34:E35 C36:E37">
    <cfRule type="expression" dxfId="301" priority="5" stopIfTrue="1">
      <formula>C34&lt;=$B$7</formula>
    </cfRule>
    <cfRule type="expression" dxfId="300" priority="6">
      <formula>AND(C34&gt;$B$7,C34&lt;=$B$6)</formula>
    </cfRule>
    <cfRule type="expression" dxfId="299" priority="7">
      <formula>AND(C34&gt;$B$6,C34&lt;=$B$5)</formula>
    </cfRule>
    <cfRule type="expression" dxfId="298" priority="8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2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topLeftCell="A43" zoomScaleNormal="100" zoomScaleSheetLayoutView="100" workbookViewId="0">
      <selection activeCell="C46" sqref="C46:D46"/>
    </sheetView>
  </sheetViews>
  <sheetFormatPr defaultColWidth="9.109375" defaultRowHeight="13.2" x14ac:dyDescent="0.25"/>
  <cols>
    <col min="1" max="1" width="6.44140625" style="16" customWidth="1"/>
    <col min="2" max="2" width="21" style="11" customWidth="1"/>
    <col min="3" max="3" width="15.109375" style="11" customWidth="1"/>
    <col min="4" max="4" width="18.44140625" style="11" customWidth="1"/>
    <col min="5" max="8" width="15.109375" style="11" hidden="1" customWidth="1"/>
    <col min="9" max="9" width="18.44140625" style="11" customWidth="1"/>
    <col min="10" max="10" width="3.44140625" style="14" hidden="1" customWidth="1"/>
    <col min="11" max="11" width="19.33203125" style="14" customWidth="1"/>
    <col min="12" max="12" width="17.88671875" style="14" customWidth="1"/>
    <col min="13" max="13" width="4.109375" style="11" customWidth="1"/>
    <col min="14" max="14" width="7.33203125" style="11" customWidth="1"/>
    <col min="15" max="15" width="6.44140625" style="11" customWidth="1"/>
    <col min="16" max="17" width="4.44140625" style="11" customWidth="1"/>
    <col min="18" max="18" width="7" style="11" customWidth="1"/>
    <col min="19" max="19" width="7.88671875" style="11" customWidth="1"/>
    <col min="20" max="16384" width="9.109375" style="11"/>
  </cols>
  <sheetData>
    <row r="1" spans="1:19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23"/>
      <c r="K1" s="9"/>
      <c r="L1" s="9"/>
    </row>
    <row r="2" spans="1:19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179"/>
      <c r="H2" s="179"/>
      <c r="I2" s="179"/>
      <c r="J2" s="24"/>
      <c r="K2" s="9"/>
      <c r="L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4"/>
      <c r="K3" s="8"/>
      <c r="L3" s="9"/>
    </row>
    <row r="4" spans="1:19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80"/>
      <c r="J4" s="17"/>
      <c r="K4" s="9"/>
      <c r="L4" s="9"/>
    </row>
    <row r="5" spans="1:19" s="3" customFormat="1" ht="27" customHeight="1" x14ac:dyDescent="0.25">
      <c r="A5" s="176" t="s">
        <v>4</v>
      </c>
      <c r="B5" s="177"/>
      <c r="C5" s="188" t="s">
        <v>26</v>
      </c>
      <c r="D5" s="188"/>
      <c r="E5" s="39" t="s">
        <v>1</v>
      </c>
      <c r="F5" s="115"/>
      <c r="G5" s="115"/>
      <c r="H5" s="115"/>
      <c r="I5" s="67" t="str">
        <f>'LAF 1 (21147)'!E5</f>
        <v>02/01/17 - 31/12/17</v>
      </c>
      <c r="J5" s="21"/>
      <c r="K5" s="9"/>
      <c r="L5" s="9"/>
    </row>
    <row r="6" spans="1:19" s="3" customFormat="1" ht="29.25" customHeight="1" x14ac:dyDescent="0.25">
      <c r="A6" s="176" t="s">
        <v>5</v>
      </c>
      <c r="B6" s="177"/>
      <c r="C6" s="188" t="s">
        <v>39</v>
      </c>
      <c r="D6" s="188"/>
      <c r="E6" s="39" t="s">
        <v>8</v>
      </c>
      <c r="F6" s="115"/>
      <c r="G6" s="115"/>
      <c r="H6" s="115"/>
      <c r="I6" s="6">
        <v>11071</v>
      </c>
      <c r="J6" s="8"/>
      <c r="K6" s="9"/>
      <c r="L6" s="9"/>
    </row>
    <row r="7" spans="1:19" s="3" customFormat="1" ht="27" customHeight="1" x14ac:dyDescent="0.25">
      <c r="A7" s="176" t="s">
        <v>6</v>
      </c>
      <c r="B7" s="177"/>
      <c r="C7" s="188" t="s">
        <v>29</v>
      </c>
      <c r="D7" s="188"/>
      <c r="E7" s="39" t="s">
        <v>9</v>
      </c>
      <c r="F7" s="115"/>
      <c r="G7" s="115"/>
      <c r="H7" s="115"/>
      <c r="I7" s="6" t="s">
        <v>28</v>
      </c>
      <c r="J7" s="8"/>
      <c r="K7" s="9"/>
      <c r="L7" s="9"/>
    </row>
    <row r="8" spans="1:19" s="3" customFormat="1" ht="27" customHeight="1" x14ac:dyDescent="0.25">
      <c r="A8" s="176" t="s">
        <v>7</v>
      </c>
      <c r="B8" s="177"/>
      <c r="C8" s="188" t="s">
        <v>27</v>
      </c>
      <c r="D8" s="188"/>
      <c r="E8" s="39" t="s">
        <v>10</v>
      </c>
      <c r="F8" s="115"/>
      <c r="G8" s="115"/>
      <c r="H8" s="115"/>
      <c r="I8" s="6">
        <v>2</v>
      </c>
      <c r="J8" s="8"/>
      <c r="K8" s="9"/>
      <c r="L8" s="9"/>
    </row>
    <row r="9" spans="1:19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39" t="s">
        <v>21</v>
      </c>
      <c r="F9" s="115"/>
      <c r="G9" s="115"/>
      <c r="H9" s="115"/>
      <c r="I9" s="7">
        <f>'LAF 1 (21147)'!E9</f>
        <v>50</v>
      </c>
      <c r="J9" s="22"/>
      <c r="K9" s="9"/>
      <c r="L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8"/>
      <c r="K10" s="9"/>
      <c r="L10" s="9"/>
    </row>
    <row r="11" spans="1:19" s="9" customFormat="1" ht="19.5" customHeight="1" x14ac:dyDescent="0.25">
      <c r="A11" s="8"/>
      <c r="B11" s="2"/>
      <c r="C11" s="1" t="s">
        <v>174</v>
      </c>
      <c r="D11" s="1" t="s">
        <v>175</v>
      </c>
      <c r="E11" s="1" t="s">
        <v>341</v>
      </c>
      <c r="F11" s="1" t="s">
        <v>342</v>
      </c>
      <c r="G11" s="1" t="s">
        <v>340</v>
      </c>
      <c r="H11" s="17" t="s">
        <v>327</v>
      </c>
      <c r="I11" s="17" t="s">
        <v>328</v>
      </c>
      <c r="J11" s="17"/>
    </row>
    <row r="12" spans="1:19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8"/>
      <c r="H12" s="18"/>
      <c r="I12" s="18"/>
      <c r="J12" s="18"/>
      <c r="K12" s="14" t="s">
        <v>386</v>
      </c>
      <c r="L12" s="14" t="s">
        <v>387</v>
      </c>
      <c r="N12" s="1" t="s">
        <v>174</v>
      </c>
      <c r="O12" s="1" t="s">
        <v>175</v>
      </c>
      <c r="P12" s="1"/>
      <c r="Q12" s="41"/>
      <c r="R12" s="1" t="s">
        <v>174</v>
      </c>
      <c r="S12" s="1" t="s">
        <v>175</v>
      </c>
    </row>
    <row r="13" spans="1:19" ht="17.100000000000001" customHeight="1" x14ac:dyDescent="0.25">
      <c r="A13" s="74">
        <v>2</v>
      </c>
      <c r="B13" s="161">
        <v>43104</v>
      </c>
      <c r="C13" s="158">
        <v>4</v>
      </c>
      <c r="D13" s="158">
        <v>4</v>
      </c>
      <c r="E13" s="79">
        <v>2</v>
      </c>
      <c r="F13" s="79">
        <v>2</v>
      </c>
      <c r="G13" s="79">
        <v>4</v>
      </c>
      <c r="H13" s="79">
        <v>100</v>
      </c>
      <c r="I13" s="79"/>
      <c r="J13" s="76"/>
      <c r="K13" s="77">
        <v>20</v>
      </c>
      <c r="L13" s="77">
        <v>50</v>
      </c>
      <c r="N13" s="75"/>
      <c r="O13" s="75"/>
      <c r="P13" s="75"/>
      <c r="R13" s="75"/>
      <c r="S13" s="75"/>
    </row>
    <row r="14" spans="1:19" ht="17.100000000000001" customHeight="1" x14ac:dyDescent="0.25">
      <c r="A14" s="74">
        <v>3</v>
      </c>
      <c r="B14" s="161">
        <v>43133</v>
      </c>
      <c r="C14" s="158">
        <v>1</v>
      </c>
      <c r="D14" s="158">
        <v>0</v>
      </c>
      <c r="E14" s="79">
        <v>1</v>
      </c>
      <c r="F14" s="79">
        <v>3</v>
      </c>
      <c r="G14" s="79">
        <v>2</v>
      </c>
      <c r="H14" s="79">
        <v>100</v>
      </c>
      <c r="I14" s="79"/>
      <c r="J14" s="76"/>
      <c r="K14" s="77">
        <v>20</v>
      </c>
      <c r="L14" s="77">
        <v>50</v>
      </c>
      <c r="N14" s="75"/>
      <c r="O14" s="75"/>
      <c r="P14" s="75"/>
      <c r="R14" s="75"/>
      <c r="S14" s="75"/>
    </row>
    <row r="15" spans="1:19" ht="17.100000000000001" customHeight="1" x14ac:dyDescent="0.25">
      <c r="A15" s="74">
        <v>4</v>
      </c>
      <c r="B15" s="161">
        <v>43159</v>
      </c>
      <c r="C15" s="158">
        <v>0</v>
      </c>
      <c r="D15" s="158">
        <v>3</v>
      </c>
      <c r="E15" s="79">
        <v>2</v>
      </c>
      <c r="F15" s="79">
        <v>3</v>
      </c>
      <c r="G15" s="79">
        <v>3</v>
      </c>
      <c r="H15" s="79">
        <v>100</v>
      </c>
      <c r="I15" s="79"/>
      <c r="J15" s="76"/>
      <c r="K15" s="77">
        <v>20</v>
      </c>
      <c r="L15" s="77">
        <v>50</v>
      </c>
      <c r="N15" s="75"/>
      <c r="O15" s="75"/>
      <c r="P15" s="75"/>
      <c r="R15" s="75"/>
      <c r="S15" s="75"/>
    </row>
    <row r="16" spans="1:19" ht="17.100000000000001" customHeight="1" x14ac:dyDescent="0.25">
      <c r="A16" s="74">
        <v>5</v>
      </c>
      <c r="B16" s="161">
        <v>43174</v>
      </c>
      <c r="C16" s="158">
        <v>0</v>
      </c>
      <c r="D16" s="158">
        <v>1</v>
      </c>
      <c r="E16" s="79"/>
      <c r="F16" s="79"/>
      <c r="G16" s="79"/>
      <c r="H16" s="79"/>
      <c r="I16" s="79"/>
      <c r="J16" s="76"/>
      <c r="K16" s="77">
        <v>20</v>
      </c>
      <c r="L16" s="77">
        <v>50</v>
      </c>
      <c r="N16" s="75"/>
      <c r="O16" s="75"/>
      <c r="P16" s="75"/>
      <c r="R16" s="75"/>
      <c r="S16" s="75"/>
    </row>
    <row r="17" spans="1:19" ht="17.100000000000001" customHeight="1" x14ac:dyDescent="0.25">
      <c r="A17" s="74">
        <v>6</v>
      </c>
      <c r="B17" s="161">
        <v>43201</v>
      </c>
      <c r="C17" s="158">
        <v>0</v>
      </c>
      <c r="D17" s="158">
        <v>3</v>
      </c>
      <c r="E17" s="79"/>
      <c r="F17" s="79"/>
      <c r="G17" s="79"/>
      <c r="H17" s="79"/>
      <c r="I17" s="79"/>
      <c r="J17" s="76"/>
      <c r="K17" s="77">
        <v>20</v>
      </c>
      <c r="L17" s="77">
        <v>50</v>
      </c>
      <c r="N17" s="75"/>
      <c r="O17" s="75"/>
      <c r="P17" s="75"/>
      <c r="R17" s="75"/>
      <c r="S17" s="75"/>
    </row>
    <row r="18" spans="1:19" ht="17.100000000000001" customHeight="1" x14ac:dyDescent="0.25">
      <c r="A18" s="74">
        <v>7</v>
      </c>
      <c r="B18" s="161">
        <v>43231</v>
      </c>
      <c r="C18" s="158">
        <v>1</v>
      </c>
      <c r="D18" s="158">
        <v>3</v>
      </c>
      <c r="E18" s="79"/>
      <c r="F18" s="79"/>
      <c r="G18" s="79"/>
      <c r="H18" s="79"/>
      <c r="I18" s="79"/>
      <c r="J18" s="76"/>
      <c r="K18" s="77">
        <v>20</v>
      </c>
      <c r="L18" s="77">
        <v>50</v>
      </c>
      <c r="N18" s="75"/>
      <c r="O18" s="75"/>
      <c r="P18" s="75"/>
      <c r="R18" s="75"/>
      <c r="S18" s="75"/>
    </row>
    <row r="19" spans="1:19" ht="17.100000000000001" customHeight="1" x14ac:dyDescent="0.25">
      <c r="A19" s="74">
        <v>8</v>
      </c>
      <c r="B19" s="161">
        <v>43259</v>
      </c>
      <c r="C19" s="158">
        <v>1</v>
      </c>
      <c r="D19" s="158">
        <v>6</v>
      </c>
      <c r="E19" s="79"/>
      <c r="F19" s="79"/>
      <c r="G19" s="79"/>
      <c r="H19" s="79"/>
      <c r="I19" s="79"/>
      <c r="J19" s="76"/>
      <c r="K19" s="77">
        <v>20</v>
      </c>
      <c r="L19" s="77">
        <v>50</v>
      </c>
      <c r="N19" s="75"/>
      <c r="O19" s="75"/>
      <c r="P19" s="75"/>
      <c r="R19" s="75"/>
      <c r="S19" s="75"/>
    </row>
    <row r="20" spans="1:19" ht="17.100000000000001" customHeight="1" x14ac:dyDescent="0.25">
      <c r="A20" s="74">
        <v>9</v>
      </c>
      <c r="B20" s="161">
        <v>43288</v>
      </c>
      <c r="C20" s="158">
        <v>4</v>
      </c>
      <c r="D20" s="158">
        <v>1</v>
      </c>
      <c r="E20" s="79"/>
      <c r="F20" s="79"/>
      <c r="G20" s="79"/>
      <c r="H20" s="79"/>
      <c r="I20" s="79"/>
      <c r="J20" s="76"/>
      <c r="K20" s="77">
        <v>20</v>
      </c>
      <c r="L20" s="77">
        <v>50</v>
      </c>
      <c r="N20" s="75"/>
      <c r="O20" s="75"/>
      <c r="P20" s="75"/>
      <c r="R20" s="75"/>
      <c r="S20" s="75"/>
    </row>
    <row r="21" spans="1:19" ht="17.100000000000001" customHeight="1" x14ac:dyDescent="0.25">
      <c r="A21" s="74">
        <v>10</v>
      </c>
      <c r="B21" s="161">
        <v>43315</v>
      </c>
      <c r="C21" s="158">
        <v>1</v>
      </c>
      <c r="D21" s="158">
        <v>1</v>
      </c>
      <c r="E21" s="79"/>
      <c r="F21" s="79"/>
      <c r="G21" s="79"/>
      <c r="H21" s="79"/>
      <c r="I21" s="79"/>
      <c r="J21" s="76"/>
      <c r="K21" s="77">
        <v>20</v>
      </c>
      <c r="L21" s="77">
        <v>50</v>
      </c>
      <c r="N21" s="75"/>
      <c r="O21" s="75"/>
      <c r="P21" s="75"/>
      <c r="R21" s="75"/>
      <c r="S21" s="75"/>
    </row>
    <row r="22" spans="1:19" ht="17.100000000000001" customHeight="1" x14ac:dyDescent="0.25">
      <c r="A22" s="74">
        <v>11</v>
      </c>
      <c r="B22" s="161">
        <v>43355</v>
      </c>
      <c r="C22" s="158">
        <v>7</v>
      </c>
      <c r="D22" s="158">
        <v>3</v>
      </c>
      <c r="E22" s="79"/>
      <c r="F22" s="79"/>
      <c r="G22" s="79"/>
      <c r="H22" s="79"/>
      <c r="I22" s="79"/>
      <c r="J22" s="76"/>
      <c r="K22" s="77">
        <v>20</v>
      </c>
      <c r="L22" s="77">
        <v>50</v>
      </c>
      <c r="N22" s="75"/>
      <c r="O22" s="75"/>
      <c r="P22" s="75"/>
      <c r="R22" s="75"/>
      <c r="S22" s="75"/>
    </row>
    <row r="23" spans="1:19" ht="17.100000000000001" customHeight="1" x14ac:dyDescent="0.25">
      <c r="A23" s="74">
        <v>12</v>
      </c>
      <c r="B23" s="161">
        <v>43383</v>
      </c>
      <c r="C23" s="158">
        <v>2</v>
      </c>
      <c r="D23" s="158">
        <v>2</v>
      </c>
      <c r="E23" s="79"/>
      <c r="F23" s="79"/>
      <c r="G23" s="79"/>
      <c r="H23" s="79"/>
      <c r="I23" s="79"/>
      <c r="J23" s="76"/>
      <c r="K23" s="77">
        <v>20</v>
      </c>
      <c r="L23" s="77">
        <v>50</v>
      </c>
      <c r="N23" s="75"/>
      <c r="O23" s="75"/>
      <c r="P23" s="75"/>
      <c r="R23" s="75"/>
      <c r="S23" s="75"/>
    </row>
    <row r="24" spans="1:19" ht="17.100000000000001" customHeight="1" x14ac:dyDescent="0.25">
      <c r="A24" s="74">
        <v>13</v>
      </c>
      <c r="B24" s="161">
        <v>43412</v>
      </c>
      <c r="C24" s="158">
        <v>3</v>
      </c>
      <c r="D24" s="158">
        <v>2</v>
      </c>
      <c r="E24" s="79"/>
      <c r="F24" s="79"/>
      <c r="G24" s="79"/>
      <c r="H24" s="79"/>
      <c r="I24" s="79"/>
      <c r="J24" s="76"/>
      <c r="K24" s="77">
        <v>20</v>
      </c>
      <c r="L24" s="77">
        <v>50</v>
      </c>
      <c r="N24" s="75"/>
      <c r="O24" s="75"/>
      <c r="P24" s="75"/>
      <c r="R24" s="75"/>
      <c r="S24" s="75"/>
    </row>
    <row r="25" spans="1:19" s="138" customFormat="1" ht="17.100000000000001" customHeight="1" x14ac:dyDescent="0.25">
      <c r="A25" s="133">
        <v>14</v>
      </c>
      <c r="B25" s="134">
        <v>43438</v>
      </c>
      <c r="C25" s="135">
        <v>0</v>
      </c>
      <c r="D25" s="135">
        <v>0</v>
      </c>
      <c r="E25" s="136"/>
      <c r="F25" s="136"/>
      <c r="G25" s="136"/>
      <c r="H25" s="136"/>
      <c r="I25" s="136">
        <v>120</v>
      </c>
      <c r="J25" s="137"/>
      <c r="K25" s="145">
        <v>20</v>
      </c>
      <c r="L25" s="145">
        <v>50</v>
      </c>
      <c r="N25" s="139"/>
      <c r="O25" s="139"/>
      <c r="P25" s="139"/>
      <c r="R25" s="139"/>
      <c r="S25" s="139"/>
    </row>
    <row r="26" spans="1:19" ht="17.100000000000001" customHeight="1" x14ac:dyDescent="0.25">
      <c r="A26" s="157">
        <v>1</v>
      </c>
      <c r="B26" s="168">
        <v>43467</v>
      </c>
      <c r="C26" s="158">
        <v>1</v>
      </c>
      <c r="D26" s="158">
        <v>2</v>
      </c>
      <c r="E26" s="79"/>
      <c r="F26" s="79"/>
      <c r="G26" s="79"/>
      <c r="H26" s="79"/>
      <c r="I26" s="79"/>
      <c r="J26" s="76"/>
      <c r="K26" s="77">
        <v>20</v>
      </c>
      <c r="L26" s="77">
        <v>50</v>
      </c>
      <c r="N26" s="75"/>
      <c r="O26" s="75"/>
      <c r="P26" s="75"/>
      <c r="R26" s="75"/>
      <c r="S26" s="75"/>
    </row>
    <row r="27" spans="1:19" ht="17.100000000000001" customHeight="1" x14ac:dyDescent="0.25">
      <c r="A27" s="157">
        <v>2</v>
      </c>
      <c r="B27" s="168">
        <v>43509</v>
      </c>
      <c r="C27" s="158">
        <v>4</v>
      </c>
      <c r="D27" s="158">
        <v>1</v>
      </c>
      <c r="E27" s="79"/>
      <c r="F27" s="79"/>
      <c r="G27" s="79"/>
      <c r="H27" s="79"/>
      <c r="I27" s="79"/>
      <c r="J27" s="76"/>
      <c r="K27" s="77">
        <v>20</v>
      </c>
      <c r="L27" s="77">
        <v>50</v>
      </c>
      <c r="N27" s="75"/>
      <c r="O27" s="75"/>
      <c r="P27" s="75"/>
      <c r="R27" s="75"/>
      <c r="S27" s="75"/>
    </row>
    <row r="28" spans="1:19" ht="17.100000000000001" customHeight="1" x14ac:dyDescent="0.25">
      <c r="A28" s="157">
        <v>3</v>
      </c>
      <c r="B28" s="168">
        <v>43537</v>
      </c>
      <c r="C28" s="158">
        <v>0</v>
      </c>
      <c r="D28" s="158">
        <v>1</v>
      </c>
      <c r="E28" s="79">
        <v>3</v>
      </c>
      <c r="F28" s="79">
        <v>1</v>
      </c>
      <c r="G28" s="79">
        <v>3</v>
      </c>
      <c r="H28" s="79">
        <v>100</v>
      </c>
      <c r="I28" s="79"/>
      <c r="J28" s="76"/>
      <c r="K28" s="77">
        <v>20</v>
      </c>
      <c r="L28" s="77">
        <v>50</v>
      </c>
      <c r="N28" s="75"/>
      <c r="O28" s="75"/>
      <c r="P28" s="75"/>
      <c r="R28" s="75"/>
      <c r="S28" s="75"/>
    </row>
    <row r="29" spans="1:19" ht="17.100000000000001" customHeight="1" x14ac:dyDescent="0.25">
      <c r="A29" s="157">
        <v>4</v>
      </c>
      <c r="B29" s="168">
        <v>43565</v>
      </c>
      <c r="C29" s="158">
        <v>0</v>
      </c>
      <c r="D29" s="158">
        <v>0</v>
      </c>
      <c r="E29" s="79">
        <v>2</v>
      </c>
      <c r="F29" s="79">
        <v>1</v>
      </c>
      <c r="G29" s="79">
        <v>2</v>
      </c>
      <c r="H29" s="79">
        <v>100</v>
      </c>
      <c r="I29" s="79"/>
      <c r="J29" s="76"/>
      <c r="K29" s="77">
        <v>20</v>
      </c>
      <c r="L29" s="77">
        <v>50</v>
      </c>
      <c r="N29" s="75"/>
      <c r="O29" s="75"/>
      <c r="P29" s="75"/>
      <c r="R29" s="75"/>
      <c r="S29" s="75"/>
    </row>
    <row r="30" spans="1:19" ht="17.100000000000001" customHeight="1" x14ac:dyDescent="0.25">
      <c r="A30" s="157">
        <v>5</v>
      </c>
      <c r="B30" s="168">
        <v>43594</v>
      </c>
      <c r="C30" s="158">
        <v>1</v>
      </c>
      <c r="D30" s="158">
        <v>8</v>
      </c>
      <c r="E30" s="79">
        <v>1</v>
      </c>
      <c r="F30" s="79">
        <v>1</v>
      </c>
      <c r="G30" s="79">
        <v>1</v>
      </c>
      <c r="H30" s="79">
        <v>100</v>
      </c>
      <c r="I30" s="79"/>
      <c r="J30" s="76"/>
      <c r="K30" s="77">
        <v>20</v>
      </c>
      <c r="L30" s="77">
        <v>50</v>
      </c>
      <c r="N30" s="75"/>
      <c r="O30" s="75"/>
      <c r="P30" s="75"/>
      <c r="R30" s="75"/>
      <c r="S30" s="75"/>
    </row>
    <row r="31" spans="1:19" ht="17.100000000000001" customHeight="1" x14ac:dyDescent="0.25">
      <c r="A31" s="157">
        <v>6</v>
      </c>
      <c r="B31" s="168">
        <v>43622</v>
      </c>
      <c r="C31" s="158">
        <v>7</v>
      </c>
      <c r="D31" s="158">
        <v>8</v>
      </c>
      <c r="E31" s="79">
        <v>2</v>
      </c>
      <c r="F31" s="79">
        <v>3</v>
      </c>
      <c r="G31" s="79">
        <v>1</v>
      </c>
      <c r="H31" s="79">
        <v>100</v>
      </c>
      <c r="I31" s="79"/>
      <c r="J31" s="76"/>
      <c r="K31" s="77">
        <v>20</v>
      </c>
      <c r="L31" s="77">
        <v>50</v>
      </c>
      <c r="N31" s="75"/>
      <c r="O31" s="75"/>
      <c r="P31" s="75"/>
      <c r="R31" s="75"/>
      <c r="S31" s="75"/>
    </row>
    <row r="32" spans="1:19" ht="17.100000000000001" customHeight="1" x14ac:dyDescent="0.25">
      <c r="A32" s="157">
        <v>7</v>
      </c>
      <c r="B32" s="168">
        <v>43650</v>
      </c>
      <c r="C32" s="158">
        <v>4</v>
      </c>
      <c r="D32" s="158">
        <v>1</v>
      </c>
      <c r="E32" s="79"/>
      <c r="F32" s="79"/>
      <c r="G32" s="79"/>
      <c r="H32" s="79"/>
      <c r="I32" s="79"/>
      <c r="J32" s="76"/>
      <c r="K32" s="77">
        <v>20</v>
      </c>
      <c r="L32" s="77">
        <v>50</v>
      </c>
      <c r="N32" s="75"/>
      <c r="O32" s="75"/>
      <c r="P32" s="75"/>
      <c r="R32" s="75"/>
      <c r="S32" s="75"/>
    </row>
    <row r="33" spans="1:19" ht="17.100000000000001" customHeight="1" x14ac:dyDescent="0.25">
      <c r="A33" s="157">
        <v>8</v>
      </c>
      <c r="B33" s="168">
        <v>43678</v>
      </c>
      <c r="C33" s="158">
        <v>1</v>
      </c>
      <c r="D33" s="158">
        <v>2</v>
      </c>
      <c r="E33" s="79"/>
      <c r="F33" s="79"/>
      <c r="G33" s="79"/>
      <c r="H33" s="79"/>
      <c r="I33" s="79"/>
      <c r="J33" s="76"/>
      <c r="K33" s="77">
        <v>20</v>
      </c>
      <c r="L33" s="77">
        <v>50</v>
      </c>
      <c r="N33" s="75"/>
      <c r="O33" s="75"/>
      <c r="P33" s="75"/>
      <c r="R33" s="75"/>
      <c r="S33" s="75"/>
    </row>
    <row r="34" spans="1:19" ht="17.100000000000001" customHeight="1" x14ac:dyDescent="0.25">
      <c r="A34" s="157">
        <v>9</v>
      </c>
      <c r="B34" s="171">
        <v>43720</v>
      </c>
      <c r="C34" s="172">
        <v>0</v>
      </c>
      <c r="D34" s="172">
        <v>1</v>
      </c>
      <c r="E34" s="79"/>
      <c r="F34" s="79"/>
      <c r="G34" s="79"/>
      <c r="H34" s="79"/>
      <c r="I34" s="79"/>
      <c r="J34" s="76"/>
      <c r="K34" s="77">
        <v>20</v>
      </c>
      <c r="L34" s="77">
        <v>50</v>
      </c>
      <c r="N34" s="75"/>
      <c r="O34" s="75"/>
      <c r="P34" s="75"/>
      <c r="R34" s="75"/>
      <c r="S34" s="75"/>
    </row>
    <row r="35" spans="1:19" ht="17.100000000000001" customHeight="1" x14ac:dyDescent="0.25">
      <c r="A35" s="157">
        <v>10</v>
      </c>
      <c r="B35" s="171">
        <v>43748</v>
      </c>
      <c r="C35" s="172">
        <v>3</v>
      </c>
      <c r="D35" s="172">
        <v>2</v>
      </c>
      <c r="E35" s="79"/>
      <c r="F35" s="79"/>
      <c r="G35" s="79"/>
      <c r="H35" s="79"/>
      <c r="I35" s="79"/>
      <c r="J35" s="76"/>
      <c r="K35" s="77">
        <v>20</v>
      </c>
      <c r="L35" s="77">
        <v>50</v>
      </c>
      <c r="N35" s="75"/>
      <c r="O35" s="75"/>
      <c r="P35" s="75"/>
      <c r="R35" s="75"/>
      <c r="S35" s="75"/>
    </row>
    <row r="36" spans="1:19" ht="17.100000000000001" customHeight="1" x14ac:dyDescent="0.25">
      <c r="A36" s="157">
        <v>11</v>
      </c>
      <c r="B36" s="171">
        <v>43776</v>
      </c>
      <c r="C36" s="172">
        <v>4</v>
      </c>
      <c r="D36" s="172">
        <v>2</v>
      </c>
      <c r="E36" s="79"/>
      <c r="F36" s="79"/>
      <c r="G36" s="79"/>
      <c r="H36" s="79"/>
      <c r="I36" s="79"/>
      <c r="J36" s="76"/>
      <c r="K36" s="77">
        <v>20</v>
      </c>
      <c r="L36" s="77">
        <v>50</v>
      </c>
      <c r="N36" s="75"/>
      <c r="O36" s="75"/>
      <c r="P36" s="75"/>
      <c r="R36" s="75"/>
      <c r="S36" s="75"/>
    </row>
    <row r="37" spans="1:19" ht="17.100000000000001" customHeight="1" x14ac:dyDescent="0.25">
      <c r="A37" s="157">
        <v>12</v>
      </c>
      <c r="B37" s="171">
        <v>43803</v>
      </c>
      <c r="C37" s="172">
        <v>17</v>
      </c>
      <c r="D37" s="172">
        <v>11</v>
      </c>
      <c r="E37" s="79"/>
      <c r="F37" s="79"/>
      <c r="G37" s="79"/>
      <c r="H37" s="79"/>
      <c r="I37" s="79"/>
      <c r="J37" s="76"/>
      <c r="K37" s="77">
        <v>20</v>
      </c>
      <c r="L37" s="77">
        <v>50</v>
      </c>
      <c r="N37" s="75">
        <v>0</v>
      </c>
      <c r="O37" s="75">
        <v>0</v>
      </c>
      <c r="P37" s="75"/>
      <c r="R37" s="75">
        <v>6</v>
      </c>
      <c r="S37" s="75">
        <v>4</v>
      </c>
    </row>
    <row r="38" spans="1:19" ht="17.100000000000001" customHeight="1" x14ac:dyDescent="0.25">
      <c r="A38" s="12" t="s">
        <v>11</v>
      </c>
      <c r="B38" s="33"/>
      <c r="C38" s="32" t="str">
        <f>IF(N38=0, "&lt; 1", N38)</f>
        <v>&lt; 1</v>
      </c>
      <c r="D38" s="32" t="str">
        <f>IF(O38=0, "&lt; 1", O38)</f>
        <v>&lt; 1</v>
      </c>
      <c r="E38" s="59"/>
      <c r="F38" s="79"/>
      <c r="G38" s="79"/>
      <c r="H38" s="79"/>
      <c r="I38" s="59"/>
      <c r="J38" s="27"/>
      <c r="K38" s="26"/>
      <c r="L38" s="26"/>
      <c r="N38" s="12">
        <f>ROUNDUP(AVERAGE(N13:N37), 0)</f>
        <v>0</v>
      </c>
      <c r="O38" s="12">
        <f>ROUNDUP(AVERAGE(O13:O37), 0)</f>
        <v>0</v>
      </c>
      <c r="P38" s="12"/>
      <c r="Q38" s="19"/>
      <c r="R38" s="12">
        <f>ROUNDUP(AVERAGE(R13:R37), 0)</f>
        <v>6</v>
      </c>
      <c r="S38" s="12">
        <f>ROUNDUP(AVERAGE(S13:S37), 0)</f>
        <v>4</v>
      </c>
    </row>
    <row r="39" spans="1:19" ht="17.100000000000001" customHeight="1" x14ac:dyDescent="0.25">
      <c r="A39" s="12" t="s">
        <v>12</v>
      </c>
      <c r="B39" s="34"/>
      <c r="C39" s="158">
        <f>MIN(C25:C36)</f>
        <v>0</v>
      </c>
      <c r="D39" s="158">
        <f>MIN(D25:D36)</f>
        <v>0</v>
      </c>
      <c r="E39" s="59"/>
      <c r="F39" s="79"/>
      <c r="G39" s="79"/>
      <c r="H39" s="79"/>
      <c r="I39" s="59"/>
      <c r="J39" s="25"/>
      <c r="K39" s="26"/>
      <c r="L39" s="26"/>
      <c r="N39" s="12">
        <f>MIN(N13:N37)</f>
        <v>0</v>
      </c>
      <c r="O39" s="12">
        <f>MIN(O13:O37)</f>
        <v>0</v>
      </c>
      <c r="P39" s="12"/>
      <c r="Q39" s="19"/>
      <c r="R39" s="12">
        <f>MIN(R13:R37)</f>
        <v>6</v>
      </c>
      <c r="S39" s="12">
        <f>MIN(S13:S37)</f>
        <v>4</v>
      </c>
    </row>
    <row r="40" spans="1:19" ht="17.100000000000001" customHeight="1" x14ac:dyDescent="0.25">
      <c r="A40" s="12" t="s">
        <v>13</v>
      </c>
      <c r="B40" s="34"/>
      <c r="C40" s="158">
        <f>MAX(C25:C37)</f>
        <v>17</v>
      </c>
      <c r="D40" s="158">
        <f>MAX(D25:D37)</f>
        <v>11</v>
      </c>
      <c r="E40" s="59"/>
      <c r="F40" s="79"/>
      <c r="G40" s="79"/>
      <c r="H40" s="79"/>
      <c r="I40" s="59"/>
      <c r="J40" s="25"/>
      <c r="K40" s="26"/>
      <c r="L40" s="26"/>
      <c r="N40" s="12">
        <f>MAX(N13:N37)</f>
        <v>0</v>
      </c>
      <c r="O40" s="12">
        <f>MAX(O13:O37)</f>
        <v>0</v>
      </c>
      <c r="P40" s="12"/>
      <c r="Q40" s="19"/>
      <c r="R40" s="12">
        <f>MAX(R13:R37)</f>
        <v>6</v>
      </c>
      <c r="S40" s="12">
        <f>MAX(S13:S37)</f>
        <v>4</v>
      </c>
    </row>
    <row r="41" spans="1:19" ht="17.100000000000001" customHeight="1" x14ac:dyDescent="0.25">
      <c r="A41" s="12" t="s">
        <v>14</v>
      </c>
      <c r="B41" s="34"/>
      <c r="C41" s="35" t="e">
        <f>N41</f>
        <v>#DIV/0!</v>
      </c>
      <c r="D41" s="35" t="e">
        <f>O41</f>
        <v>#DIV/0!</v>
      </c>
      <c r="E41" s="60"/>
      <c r="F41" s="60"/>
      <c r="G41" s="60"/>
      <c r="H41" s="60"/>
      <c r="I41" s="60"/>
      <c r="J41" s="25"/>
      <c r="K41" s="26"/>
      <c r="L41" s="26"/>
      <c r="N41" s="13" t="e">
        <f>STDEV(N13:N37)</f>
        <v>#DIV/0!</v>
      </c>
      <c r="O41" s="13" t="e">
        <f>STDEV(O13:O37)</f>
        <v>#DIV/0!</v>
      </c>
      <c r="P41" s="13"/>
      <c r="Q41" s="19"/>
      <c r="R41" s="13" t="e">
        <f>STDEV(R13:R37)</f>
        <v>#DIV/0!</v>
      </c>
      <c r="S41" s="13" t="e">
        <f>STDEV(S13:S37)</f>
        <v>#DIV/0!</v>
      </c>
    </row>
    <row r="42" spans="1:19" ht="17.100000000000001" customHeight="1" x14ac:dyDescent="0.25">
      <c r="A42" s="12" t="s">
        <v>15</v>
      </c>
      <c r="B42" s="34"/>
      <c r="C42" s="35" t="str">
        <f>N42</f>
        <v>NA</v>
      </c>
      <c r="D42" s="35" t="str">
        <f>O42</f>
        <v>NA</v>
      </c>
      <c r="E42" s="60"/>
      <c r="F42" s="60"/>
      <c r="G42" s="60"/>
      <c r="H42" s="60"/>
      <c r="I42" s="60"/>
      <c r="J42" s="25"/>
      <c r="K42" s="26"/>
      <c r="L42" s="26"/>
      <c r="N42" s="13" t="str">
        <f>IF(N38=0, "NA", N41*100/N38)</f>
        <v>NA</v>
      </c>
      <c r="O42" s="13" t="str">
        <f>IF(O38=0, "NA", O41*100/O38)</f>
        <v>NA</v>
      </c>
      <c r="P42" s="13"/>
      <c r="Q42" s="19"/>
      <c r="R42" s="13" t="e">
        <f>IF(R38=0, "NA", R41*100/R38)</f>
        <v>#DIV/0!</v>
      </c>
      <c r="S42" s="13" t="e">
        <f>IF(S38=0, "NA", S41*100/S38)</f>
        <v>#DIV/0!</v>
      </c>
    </row>
    <row r="43" spans="1:19" ht="17.100000000000001" customHeight="1" x14ac:dyDescent="0.25">
      <c r="A43" s="183" t="s">
        <v>238</v>
      </c>
      <c r="B43" s="183"/>
      <c r="C43" s="183"/>
      <c r="D43" s="36"/>
      <c r="E43" s="3"/>
      <c r="F43" s="3"/>
      <c r="G43" s="3"/>
      <c r="H43" s="3"/>
      <c r="I43" s="3"/>
      <c r="J43" s="25"/>
      <c r="K43" s="26"/>
      <c r="L43" s="26"/>
      <c r="N43" s="19"/>
      <c r="O43" s="19"/>
      <c r="P43" s="19"/>
      <c r="Q43" s="19"/>
    </row>
    <row r="44" spans="1:19" ht="17.100000000000001" customHeight="1" x14ac:dyDescent="0.25">
      <c r="A44" s="184" t="s">
        <v>239</v>
      </c>
      <c r="B44" s="184"/>
      <c r="C44" s="184"/>
      <c r="D44" s="37"/>
      <c r="E44" s="3"/>
      <c r="F44" s="3"/>
      <c r="G44" s="3"/>
      <c r="H44" s="3"/>
      <c r="I44" s="3"/>
      <c r="J44" s="25"/>
      <c r="K44" s="26"/>
      <c r="L44" s="26"/>
      <c r="N44" s="19"/>
      <c r="O44" s="19"/>
      <c r="P44" s="19"/>
      <c r="Q44" s="19"/>
    </row>
    <row r="45" spans="1:19" ht="17.100000000000001" customHeight="1" x14ac:dyDescent="0.25">
      <c r="A45" s="12" t="s">
        <v>11</v>
      </c>
      <c r="B45" s="34"/>
      <c r="C45" s="32">
        <f>IF(R38=0, "&lt; 1", R38)</f>
        <v>6</v>
      </c>
      <c r="D45" s="32">
        <f>IF(S38=0, "&lt; 1", S38)</f>
        <v>4</v>
      </c>
      <c r="E45" s="59"/>
      <c r="F45" s="79"/>
      <c r="G45" s="79"/>
      <c r="H45" s="79"/>
      <c r="I45" s="59"/>
      <c r="J45" s="25"/>
      <c r="K45" s="26"/>
      <c r="L45" s="26"/>
      <c r="N45" s="19"/>
      <c r="O45" s="19"/>
      <c r="P45" s="19"/>
      <c r="Q45" s="19"/>
    </row>
    <row r="46" spans="1:19" ht="17.100000000000001" customHeight="1" x14ac:dyDescent="0.25">
      <c r="A46" s="12" t="s">
        <v>12</v>
      </c>
      <c r="B46" s="34"/>
      <c r="C46" s="158">
        <f>MIN(C13:C25)</f>
        <v>0</v>
      </c>
      <c r="D46" s="158">
        <f>MIN(D13:D25)</f>
        <v>0</v>
      </c>
      <c r="E46" s="59"/>
      <c r="F46" s="79"/>
      <c r="G46" s="79"/>
      <c r="H46" s="79"/>
      <c r="I46" s="59"/>
      <c r="J46" s="25"/>
      <c r="K46" s="26"/>
      <c r="L46" s="26"/>
      <c r="N46" s="19"/>
      <c r="O46" s="19"/>
      <c r="P46" s="19"/>
    </row>
    <row r="47" spans="1:19" ht="17.100000000000001" customHeight="1" x14ac:dyDescent="0.25">
      <c r="A47" s="12" t="s">
        <v>13</v>
      </c>
      <c r="B47" s="34"/>
      <c r="C47" s="158">
        <f>MAX(C13:C25)</f>
        <v>7</v>
      </c>
      <c r="D47" s="158">
        <f>MAX(D13:D25)</f>
        <v>6</v>
      </c>
      <c r="E47" s="59"/>
      <c r="F47" s="79"/>
      <c r="G47" s="79"/>
      <c r="H47" s="79"/>
      <c r="I47" s="59"/>
      <c r="J47" s="25"/>
      <c r="K47" s="26"/>
      <c r="L47" s="26"/>
      <c r="N47" s="19"/>
      <c r="O47" s="19"/>
      <c r="P47" s="19"/>
    </row>
    <row r="48" spans="1:19" ht="17.100000000000001" customHeight="1" x14ac:dyDescent="0.25">
      <c r="A48" s="12" t="s">
        <v>14</v>
      </c>
      <c r="B48" s="34"/>
      <c r="C48" s="35" t="e">
        <f>R41</f>
        <v>#DIV/0!</v>
      </c>
      <c r="D48" s="35" t="e">
        <f>S41</f>
        <v>#DIV/0!</v>
      </c>
      <c r="E48" s="60"/>
      <c r="F48" s="60"/>
      <c r="G48" s="60"/>
      <c r="H48" s="60"/>
      <c r="I48" s="60"/>
      <c r="J48" s="25"/>
      <c r="K48" s="26"/>
      <c r="L48" s="26"/>
      <c r="N48" s="19"/>
      <c r="O48" s="19"/>
      <c r="P48" s="19"/>
    </row>
    <row r="49" spans="1:16" ht="17.100000000000001" customHeight="1" x14ac:dyDescent="0.25">
      <c r="A49" s="12" t="s">
        <v>15</v>
      </c>
      <c r="B49" s="34"/>
      <c r="C49" s="35" t="e">
        <f>R42</f>
        <v>#DIV/0!</v>
      </c>
      <c r="D49" s="35" t="e">
        <f>S42</f>
        <v>#DIV/0!</v>
      </c>
      <c r="E49" s="60"/>
      <c r="F49" s="60"/>
      <c r="G49" s="60"/>
      <c r="H49" s="60"/>
      <c r="I49" s="60"/>
      <c r="J49" s="27"/>
      <c r="K49" s="26"/>
      <c r="L49" s="26"/>
      <c r="N49" s="19"/>
      <c r="O49" s="19"/>
      <c r="P49" s="19"/>
    </row>
    <row r="50" spans="1:16" ht="15.9" customHeight="1" x14ac:dyDescent="0.25"/>
    <row r="51" spans="1:16" ht="15.9" customHeight="1" x14ac:dyDescent="0.25">
      <c r="A51" s="15"/>
    </row>
    <row r="52" spans="1:16" ht="15.9" customHeight="1" x14ac:dyDescent="0.25"/>
    <row r="53" spans="1:16" ht="15.9" customHeight="1" x14ac:dyDescent="0.25"/>
    <row r="54" spans="1:16" ht="15.9" customHeight="1" x14ac:dyDescent="0.25"/>
    <row r="55" spans="1:16" ht="15.9" customHeight="1" x14ac:dyDescent="0.25"/>
    <row r="56" spans="1:16" ht="15.9" customHeight="1" x14ac:dyDescent="0.25"/>
    <row r="57" spans="1:16" ht="15.9" customHeight="1" x14ac:dyDescent="0.25"/>
    <row r="58" spans="1:16" ht="15.9" customHeight="1" x14ac:dyDescent="0.25"/>
    <row r="59" spans="1:16" ht="15.9" customHeight="1" x14ac:dyDescent="0.25"/>
    <row r="60" spans="1:16" ht="15.9" customHeight="1" x14ac:dyDescent="0.25"/>
    <row r="61" spans="1:16" ht="15.9" customHeight="1" x14ac:dyDescent="0.25"/>
    <row r="62" spans="1:16" ht="15.9" customHeight="1" x14ac:dyDescent="0.25">
      <c r="A62" s="14"/>
      <c r="B62" s="14"/>
      <c r="C62" s="14"/>
      <c r="D62" s="14"/>
      <c r="E62" s="14"/>
      <c r="F62" s="113"/>
      <c r="G62" s="113"/>
      <c r="H62" s="113"/>
      <c r="I62" s="14"/>
    </row>
    <row r="63" spans="1:16" ht="15.9" customHeight="1" x14ac:dyDescent="0.25">
      <c r="A63" s="14"/>
      <c r="B63" s="14"/>
      <c r="C63" s="14"/>
      <c r="D63" s="14"/>
      <c r="E63" s="14"/>
      <c r="F63" s="113"/>
      <c r="G63" s="113"/>
      <c r="H63" s="113"/>
      <c r="I63" s="14"/>
    </row>
    <row r="64" spans="1:16" ht="15.9" customHeight="1" x14ac:dyDescent="0.25">
      <c r="B64" s="14"/>
      <c r="C64" s="14"/>
      <c r="D64" s="14"/>
      <c r="E64" s="14"/>
      <c r="F64" s="113"/>
      <c r="G64" s="113"/>
      <c r="H64" s="113"/>
      <c r="I64" s="14"/>
    </row>
    <row r="65" spans="1:12" ht="14.25" customHeight="1" x14ac:dyDescent="0.25">
      <c r="A65" s="185" t="s">
        <v>255</v>
      </c>
      <c r="B65" s="185"/>
      <c r="C65" s="185"/>
      <c r="D65" s="185"/>
      <c r="E65" s="185"/>
      <c r="F65" s="185"/>
      <c r="G65" s="185"/>
      <c r="H65" s="185"/>
      <c r="I65" s="185"/>
    </row>
    <row r="66" spans="1:12" ht="15" customHeight="1" x14ac:dyDescent="0.25">
      <c r="A66" s="186" t="s">
        <v>256</v>
      </c>
      <c r="B66" s="185"/>
      <c r="C66" s="185"/>
      <c r="D66" s="185"/>
      <c r="E66" s="185"/>
      <c r="F66" s="185"/>
      <c r="G66" s="185"/>
      <c r="H66" s="185"/>
      <c r="I66" s="185"/>
    </row>
    <row r="67" spans="1:12" ht="15.9" customHeight="1" x14ac:dyDescent="0.25">
      <c r="A67" s="14"/>
      <c r="B67" s="14"/>
      <c r="C67" s="14"/>
      <c r="D67" s="14"/>
      <c r="E67" s="14"/>
      <c r="F67" s="113"/>
      <c r="G67" s="113"/>
      <c r="H67" s="113"/>
      <c r="I67" s="14"/>
    </row>
    <row r="68" spans="1:12" s="28" customFormat="1" ht="15.9" customHeight="1" x14ac:dyDescent="0.25">
      <c r="A68" s="187" t="s">
        <v>18</v>
      </c>
      <c r="B68" s="187"/>
      <c r="C68" s="187"/>
      <c r="D68" s="38"/>
      <c r="E68" s="38"/>
      <c r="F68" s="114"/>
      <c r="G68" s="114"/>
      <c r="H68" s="114"/>
      <c r="J68" s="20"/>
      <c r="K68" s="20"/>
      <c r="L68" s="20"/>
    </row>
    <row r="69" spans="1:12" s="28" customFormat="1" ht="27.75" customHeight="1" x14ac:dyDescent="0.25">
      <c r="A69" s="187" t="s">
        <v>90</v>
      </c>
      <c r="B69" s="187"/>
      <c r="C69" s="187"/>
      <c r="D69" s="187"/>
      <c r="E69" s="187"/>
      <c r="F69" s="187"/>
      <c r="G69" s="187"/>
      <c r="H69" s="187"/>
      <c r="I69" s="187"/>
      <c r="J69" s="20"/>
      <c r="K69" s="20"/>
      <c r="L69" s="20"/>
    </row>
    <row r="70" spans="1:12" s="28" customFormat="1" ht="29.25" customHeight="1" x14ac:dyDescent="0.25">
      <c r="A70" s="181" t="s">
        <v>131</v>
      </c>
      <c r="B70" s="181"/>
      <c r="C70" s="181"/>
      <c r="D70" s="181"/>
      <c r="E70" s="181"/>
      <c r="F70" s="181"/>
      <c r="G70" s="181"/>
      <c r="H70" s="181"/>
      <c r="I70" s="181"/>
      <c r="J70" s="20"/>
      <c r="K70" s="20"/>
      <c r="L70" s="20"/>
    </row>
    <row r="71" spans="1:12" s="28" customFormat="1" ht="15.9" customHeight="1" x14ac:dyDescent="0.25">
      <c r="J71" s="20"/>
      <c r="K71" s="20"/>
      <c r="L71" s="20"/>
    </row>
    <row r="72" spans="1:12" s="28" customFormat="1" ht="25.5" customHeight="1" x14ac:dyDescent="0.25">
      <c r="B72" s="182" t="s">
        <v>2</v>
      </c>
      <c r="C72" s="182"/>
      <c r="D72" s="20"/>
      <c r="E72" s="20"/>
      <c r="F72" s="110"/>
      <c r="G72" s="110"/>
      <c r="H72" s="110"/>
      <c r="I72" s="20"/>
      <c r="J72" s="20"/>
      <c r="K72" s="20"/>
      <c r="L72" s="20"/>
    </row>
    <row r="73" spans="1:12" s="28" customFormat="1" ht="38.1" customHeight="1" x14ac:dyDescent="0.25">
      <c r="B73" s="182"/>
      <c r="C73" s="182"/>
      <c r="D73" s="20"/>
      <c r="E73" s="20"/>
      <c r="F73" s="110"/>
      <c r="G73" s="110"/>
      <c r="H73" s="110"/>
      <c r="I73" s="20"/>
      <c r="J73" s="20"/>
      <c r="K73" s="20"/>
      <c r="L73" s="20"/>
    </row>
    <row r="74" spans="1:12" x14ac:dyDescent="0.25">
      <c r="B74" s="30"/>
      <c r="C74" s="30"/>
      <c r="D74" s="30"/>
      <c r="E74" s="30"/>
      <c r="F74" s="30"/>
      <c r="G74" s="30"/>
      <c r="H74" s="30"/>
      <c r="I74" s="30"/>
    </row>
    <row r="75" spans="1:12" x14ac:dyDescent="0.25">
      <c r="B75" s="30"/>
      <c r="C75" s="30"/>
      <c r="D75" s="30"/>
      <c r="E75" s="30"/>
      <c r="F75" s="30"/>
      <c r="G75" s="30"/>
      <c r="H75" s="30"/>
      <c r="I75" s="30"/>
    </row>
  </sheetData>
  <sheetProtection formatCells="0" formatRows="0" insertRows="0" insertHyperlinks="0" deleteRows="0" sort="0" autoFilter="0" pivotTables="0"/>
  <mergeCells count="23">
    <mergeCell ref="A70:I70"/>
    <mergeCell ref="B72:C72"/>
    <mergeCell ref="B73:C73"/>
    <mergeCell ref="A43:C43"/>
    <mergeCell ref="A44:C44"/>
    <mergeCell ref="A65:I65"/>
    <mergeCell ref="A66:I66"/>
    <mergeCell ref="A68:C68"/>
    <mergeCell ref="A69:I69"/>
    <mergeCell ref="A8:B8"/>
    <mergeCell ref="C8:D8"/>
    <mergeCell ref="A9:B9"/>
    <mergeCell ref="C9:D9"/>
    <mergeCell ref="A6:B6"/>
    <mergeCell ref="C6:D6"/>
    <mergeCell ref="A7:B7"/>
    <mergeCell ref="C7:D7"/>
    <mergeCell ref="A1:I1"/>
    <mergeCell ref="A2:I2"/>
    <mergeCell ref="A4:B4"/>
    <mergeCell ref="C4:I4"/>
    <mergeCell ref="A5:B5"/>
    <mergeCell ref="C5:D5"/>
  </mergeCells>
  <conditionalFormatting sqref="B34:B35">
    <cfRule type="expression" priority="5">
      <formula>$A$11</formula>
    </cfRule>
  </conditionalFormatting>
  <conditionalFormatting sqref="C34:D37">
    <cfRule type="expression" dxfId="297" priority="1">
      <formula>C34&lt;=$B$7</formula>
    </cfRule>
    <cfRule type="expression" dxfId="296" priority="2">
      <formula>AND(C34&gt;$B$7,C34&lt;=$B$6)</formula>
    </cfRule>
    <cfRule type="expression" dxfId="295" priority="3">
      <formula>AND(C34&gt;$B$6,C34&lt;=$B$5)</formula>
    </cfRule>
    <cfRule type="expression" dxfId="294" priority="4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1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view="pageBreakPreview" topLeftCell="A40" zoomScaleNormal="100" zoomScaleSheetLayoutView="100" workbookViewId="0">
      <selection activeCell="C46" sqref="C46:F46"/>
    </sheetView>
  </sheetViews>
  <sheetFormatPr defaultColWidth="9.109375" defaultRowHeight="13.2" x14ac:dyDescent="0.25"/>
  <cols>
    <col min="1" max="1" width="9.6640625" style="16" customWidth="1"/>
    <col min="2" max="2" width="18.44140625" style="11" customWidth="1"/>
    <col min="3" max="3" width="15.109375" style="11" customWidth="1"/>
    <col min="4" max="4" width="14.5546875" style="11" customWidth="1"/>
    <col min="5" max="5" width="12.88671875" style="11" customWidth="1"/>
    <col min="6" max="6" width="14.44140625" style="11" customWidth="1"/>
    <col min="7" max="13" width="10" style="11" hidden="1" customWidth="1"/>
    <col min="14" max="14" width="13.33203125" style="11" customWidth="1"/>
    <col min="15" max="15" width="3.44140625" style="14" hidden="1" customWidth="1"/>
    <col min="16" max="16" width="12.44140625" style="14" customWidth="1"/>
    <col min="17" max="17" width="15.33203125" style="14" customWidth="1"/>
    <col min="18" max="18" width="4.109375" style="11" customWidth="1"/>
    <col min="19" max="19" width="7.5546875" style="11" customWidth="1"/>
    <col min="20" max="20" width="7.109375" style="11" customWidth="1"/>
    <col min="21" max="21" width="6" style="11" customWidth="1"/>
    <col min="22" max="22" width="6.5546875" style="11" customWidth="1"/>
    <col min="23" max="23" width="4.44140625" style="11" customWidth="1"/>
    <col min="24" max="24" width="6" style="11" customWidth="1"/>
    <col min="25" max="25" width="5.6640625" style="11" customWidth="1"/>
    <col min="26" max="26" width="6.109375" style="11" customWidth="1"/>
    <col min="27" max="27" width="7.109375" style="11" customWidth="1"/>
    <col min="28" max="45" width="4.109375" style="11" customWidth="1"/>
    <col min="46" max="16384" width="9.109375" style="11"/>
  </cols>
  <sheetData>
    <row r="1" spans="1:27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20"/>
      <c r="H1" s="120"/>
      <c r="I1" s="120"/>
      <c r="J1" s="120"/>
      <c r="K1" s="120"/>
      <c r="L1" s="120"/>
      <c r="M1" s="120"/>
      <c r="N1" s="120"/>
      <c r="O1" s="23"/>
      <c r="P1" s="9"/>
      <c r="Q1" s="9"/>
    </row>
    <row r="2" spans="1:27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4"/>
      <c r="H2" s="4"/>
      <c r="I2" s="4"/>
      <c r="J2" s="4"/>
      <c r="K2" s="4"/>
      <c r="L2" s="4"/>
      <c r="M2" s="4"/>
      <c r="N2" s="4"/>
      <c r="O2" s="24"/>
      <c r="P2" s="9"/>
      <c r="Q2" s="9"/>
    </row>
    <row r="3" spans="1:27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8"/>
      <c r="Q3" s="9"/>
    </row>
    <row r="4" spans="1:27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21"/>
      <c r="H4" s="121"/>
      <c r="I4" s="121"/>
      <c r="J4" s="121"/>
      <c r="K4" s="121"/>
      <c r="L4" s="121"/>
      <c r="M4" s="121"/>
      <c r="N4" s="121"/>
      <c r="O4" s="17"/>
      <c r="P4" s="9"/>
      <c r="Q4" s="9"/>
    </row>
    <row r="5" spans="1:27" s="3" customFormat="1" ht="27" customHeight="1" x14ac:dyDescent="0.25">
      <c r="A5" s="176" t="s">
        <v>4</v>
      </c>
      <c r="B5" s="177"/>
      <c r="C5" s="188" t="s">
        <v>26</v>
      </c>
      <c r="D5" s="188"/>
      <c r="E5" s="96"/>
      <c r="F5" s="100" t="str">
        <f>'LAF 1 (21147)'!E5</f>
        <v>02/01/17 - 31/12/17</v>
      </c>
      <c r="G5" s="122"/>
      <c r="H5" s="122"/>
      <c r="I5" s="122"/>
      <c r="J5" s="122"/>
      <c r="K5" s="122"/>
      <c r="L5" s="122"/>
      <c r="M5" s="122"/>
      <c r="N5" s="122"/>
      <c r="O5" s="21"/>
      <c r="P5" s="9"/>
      <c r="Q5" s="9"/>
    </row>
    <row r="6" spans="1:27" s="3" customFormat="1" ht="29.25" customHeight="1" x14ac:dyDescent="0.25">
      <c r="A6" s="176" t="s">
        <v>5</v>
      </c>
      <c r="B6" s="177"/>
      <c r="C6" s="188" t="s">
        <v>40</v>
      </c>
      <c r="D6" s="188"/>
      <c r="E6" s="96"/>
      <c r="F6" s="97">
        <v>11072</v>
      </c>
      <c r="G6" s="123"/>
      <c r="H6" s="123"/>
      <c r="I6" s="123"/>
      <c r="J6" s="123"/>
      <c r="K6" s="123"/>
      <c r="L6" s="123"/>
      <c r="M6" s="123"/>
      <c r="N6" s="123"/>
      <c r="O6" s="8"/>
      <c r="P6" s="9"/>
      <c r="Q6" s="9"/>
    </row>
    <row r="7" spans="1:27" s="3" customFormat="1" ht="27" customHeight="1" x14ac:dyDescent="0.25">
      <c r="A7" s="176" t="s">
        <v>6</v>
      </c>
      <c r="B7" s="177"/>
      <c r="C7" s="188" t="s">
        <v>29</v>
      </c>
      <c r="D7" s="188"/>
      <c r="E7" s="96"/>
      <c r="F7" s="97" t="s">
        <v>28</v>
      </c>
      <c r="G7" s="123"/>
      <c r="H7" s="123"/>
      <c r="I7" s="123"/>
      <c r="J7" s="123"/>
      <c r="K7" s="123"/>
      <c r="L7" s="123"/>
      <c r="M7" s="123"/>
      <c r="N7" s="123"/>
      <c r="O7" s="8"/>
      <c r="P7" s="9"/>
      <c r="Q7" s="9"/>
    </row>
    <row r="8" spans="1:27" s="3" customFormat="1" ht="27" customHeight="1" x14ac:dyDescent="0.25">
      <c r="A8" s="176" t="s">
        <v>7</v>
      </c>
      <c r="B8" s="177"/>
      <c r="C8" s="188" t="s">
        <v>27</v>
      </c>
      <c r="D8" s="188"/>
      <c r="E8" s="96"/>
      <c r="F8" s="97">
        <v>4</v>
      </c>
      <c r="G8" s="123"/>
      <c r="H8" s="123"/>
      <c r="I8" s="123"/>
      <c r="J8" s="123"/>
      <c r="K8" s="123"/>
      <c r="L8" s="123"/>
      <c r="M8" s="123"/>
      <c r="N8" s="123"/>
      <c r="O8" s="8"/>
      <c r="P8" s="9"/>
      <c r="Q8" s="9"/>
    </row>
    <row r="9" spans="1:27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96"/>
      <c r="F9" s="99">
        <f>'LAF 1 (21147)'!E9</f>
        <v>50</v>
      </c>
      <c r="G9" s="124"/>
      <c r="H9" s="124"/>
      <c r="I9" s="124"/>
      <c r="J9" s="124"/>
      <c r="K9" s="124"/>
      <c r="L9" s="124"/>
      <c r="M9" s="124"/>
      <c r="N9" s="124"/>
      <c r="O9" s="22"/>
      <c r="P9" s="9"/>
      <c r="Q9" s="9"/>
      <c r="U9" s="3" t="s">
        <v>180</v>
      </c>
    </row>
    <row r="10" spans="1:27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8"/>
      <c r="P10" s="9"/>
      <c r="Q10" s="9"/>
    </row>
    <row r="11" spans="1:27" s="9" customFormat="1" ht="19.5" customHeight="1" x14ac:dyDescent="0.25">
      <c r="A11" s="8"/>
      <c r="B11" s="2"/>
      <c r="C11" s="105" t="s">
        <v>176</v>
      </c>
      <c r="D11" s="105" t="s">
        <v>177</v>
      </c>
      <c r="E11" s="105" t="s">
        <v>178</v>
      </c>
      <c r="F11" s="105" t="s">
        <v>179</v>
      </c>
      <c r="G11" s="105" t="s">
        <v>344</v>
      </c>
      <c r="H11" s="105" t="s">
        <v>345</v>
      </c>
      <c r="I11" s="105" t="s">
        <v>346</v>
      </c>
      <c r="J11" s="105" t="s">
        <v>347</v>
      </c>
      <c r="K11" s="105" t="s">
        <v>348</v>
      </c>
      <c r="L11" s="105" t="s">
        <v>343</v>
      </c>
      <c r="M11" s="17" t="s">
        <v>327</v>
      </c>
      <c r="N11" s="17" t="s">
        <v>328</v>
      </c>
      <c r="O11" s="17"/>
    </row>
    <row r="12" spans="1:27" ht="25.5" customHeight="1" x14ac:dyDescent="0.25">
      <c r="A12" s="1" t="s">
        <v>16</v>
      </c>
      <c r="B12" s="10" t="s">
        <v>24</v>
      </c>
      <c r="C12" s="101" t="s">
        <v>17</v>
      </c>
      <c r="D12" s="101" t="s">
        <v>17</v>
      </c>
      <c r="E12" s="101" t="s">
        <v>17</v>
      </c>
      <c r="F12" s="101" t="s">
        <v>17</v>
      </c>
      <c r="G12" s="79"/>
      <c r="H12" s="79"/>
      <c r="I12" s="79"/>
      <c r="J12" s="79"/>
      <c r="K12" s="79"/>
      <c r="L12" s="79"/>
      <c r="M12" s="79"/>
      <c r="N12" s="79"/>
      <c r="O12" s="18"/>
      <c r="P12" s="14" t="s">
        <v>386</v>
      </c>
      <c r="Q12" s="14" t="s">
        <v>387</v>
      </c>
      <c r="S12" s="1" t="s">
        <v>176</v>
      </c>
      <c r="T12" s="1" t="s">
        <v>177</v>
      </c>
      <c r="U12" s="1" t="s">
        <v>178</v>
      </c>
      <c r="V12" s="1" t="s">
        <v>179</v>
      </c>
      <c r="W12" s="41"/>
      <c r="X12" s="1" t="s">
        <v>176</v>
      </c>
      <c r="Y12" s="1" t="s">
        <v>177</v>
      </c>
      <c r="Z12" s="1" t="s">
        <v>178</v>
      </c>
      <c r="AA12" s="1" t="s">
        <v>179</v>
      </c>
    </row>
    <row r="13" spans="1:27" ht="17.100000000000001" customHeight="1" x14ac:dyDescent="0.25">
      <c r="A13" s="74">
        <v>1</v>
      </c>
      <c r="B13" s="161">
        <v>43104</v>
      </c>
      <c r="C13" s="162">
        <v>8</v>
      </c>
      <c r="D13" s="162">
        <v>3</v>
      </c>
      <c r="E13" s="162">
        <v>6</v>
      </c>
      <c r="F13" s="162">
        <v>1</v>
      </c>
      <c r="G13" s="79">
        <v>3</v>
      </c>
      <c r="H13" s="79">
        <v>2</v>
      </c>
      <c r="I13" s="79">
        <v>1</v>
      </c>
      <c r="J13" s="79">
        <v>5</v>
      </c>
      <c r="K13" s="79">
        <v>2</v>
      </c>
      <c r="L13" s="79">
        <v>3</v>
      </c>
      <c r="M13" s="79">
        <v>100</v>
      </c>
      <c r="N13" s="79"/>
      <c r="O13" s="25"/>
      <c r="P13" s="77">
        <v>20</v>
      </c>
      <c r="Q13" s="77">
        <v>50</v>
      </c>
      <c r="S13" s="19"/>
      <c r="T13" s="19"/>
      <c r="U13" s="19"/>
      <c r="V13" s="19"/>
      <c r="X13" s="19"/>
      <c r="Y13" s="19"/>
      <c r="Z13" s="19"/>
      <c r="AA13" s="19"/>
    </row>
    <row r="14" spans="1:27" ht="17.100000000000001" customHeight="1" x14ac:dyDescent="0.25">
      <c r="A14" s="74">
        <v>2</v>
      </c>
      <c r="B14" s="161">
        <v>43133</v>
      </c>
      <c r="C14" s="162">
        <v>2</v>
      </c>
      <c r="D14" s="162">
        <v>0</v>
      </c>
      <c r="E14" s="162">
        <v>0</v>
      </c>
      <c r="F14" s="162">
        <v>0</v>
      </c>
      <c r="G14" s="79">
        <v>1</v>
      </c>
      <c r="H14" s="79">
        <v>4</v>
      </c>
      <c r="I14" s="79">
        <v>2</v>
      </c>
      <c r="J14" s="79">
        <v>1</v>
      </c>
      <c r="K14" s="79">
        <v>2</v>
      </c>
      <c r="L14" s="79">
        <v>1</v>
      </c>
      <c r="M14" s="79">
        <v>100</v>
      </c>
      <c r="N14" s="79"/>
      <c r="O14" s="76"/>
      <c r="P14" s="77">
        <v>20</v>
      </c>
      <c r="Q14" s="77">
        <v>50</v>
      </c>
      <c r="S14" s="75"/>
      <c r="T14" s="75"/>
      <c r="U14" s="75"/>
      <c r="V14" s="75"/>
      <c r="X14" s="75"/>
      <c r="Y14" s="75"/>
      <c r="Z14" s="75"/>
      <c r="AA14" s="75"/>
    </row>
    <row r="15" spans="1:27" ht="17.100000000000001" customHeight="1" x14ac:dyDescent="0.25">
      <c r="A15" s="74">
        <v>3</v>
      </c>
      <c r="B15" s="161">
        <v>43159</v>
      </c>
      <c r="C15" s="162">
        <v>6</v>
      </c>
      <c r="D15" s="162">
        <v>1</v>
      </c>
      <c r="E15" s="162">
        <v>0</v>
      </c>
      <c r="F15" s="162">
        <v>2</v>
      </c>
      <c r="G15" s="79"/>
      <c r="H15" s="79"/>
      <c r="I15" s="79"/>
      <c r="J15" s="79"/>
      <c r="K15" s="79"/>
      <c r="L15" s="79"/>
      <c r="M15" s="79"/>
      <c r="N15" s="79"/>
      <c r="O15" s="76"/>
      <c r="P15" s="77">
        <v>20</v>
      </c>
      <c r="Q15" s="77">
        <v>50</v>
      </c>
      <c r="S15" s="75"/>
      <c r="T15" s="75"/>
      <c r="U15" s="75"/>
      <c r="V15" s="75"/>
      <c r="X15" s="75"/>
      <c r="Y15" s="75"/>
      <c r="Z15" s="75"/>
      <c r="AA15" s="75"/>
    </row>
    <row r="16" spans="1:27" ht="17.100000000000001" customHeight="1" x14ac:dyDescent="0.25">
      <c r="A16" s="74">
        <v>4</v>
      </c>
      <c r="B16" s="161">
        <v>43174</v>
      </c>
      <c r="C16" s="162">
        <v>0</v>
      </c>
      <c r="D16" s="162">
        <v>0</v>
      </c>
      <c r="E16" s="162">
        <v>3</v>
      </c>
      <c r="F16" s="162">
        <v>2</v>
      </c>
      <c r="G16" s="79"/>
      <c r="H16" s="79"/>
      <c r="I16" s="79"/>
      <c r="J16" s="79"/>
      <c r="K16" s="79"/>
      <c r="L16" s="79"/>
      <c r="M16" s="79"/>
      <c r="N16" s="79"/>
      <c r="O16" s="76"/>
      <c r="P16" s="77">
        <v>20</v>
      </c>
      <c r="Q16" s="77">
        <v>50</v>
      </c>
      <c r="S16" s="75"/>
      <c r="T16" s="75"/>
      <c r="U16" s="75"/>
      <c r="V16" s="75"/>
      <c r="X16" s="75"/>
      <c r="Y16" s="75"/>
      <c r="Z16" s="75"/>
      <c r="AA16" s="75"/>
    </row>
    <row r="17" spans="1:27" ht="17.100000000000001" customHeight="1" x14ac:dyDescent="0.25">
      <c r="A17" s="74">
        <v>5</v>
      </c>
      <c r="B17" s="161">
        <v>43201</v>
      </c>
      <c r="C17" s="162">
        <v>2</v>
      </c>
      <c r="D17" s="162">
        <v>0</v>
      </c>
      <c r="E17" s="162">
        <v>1</v>
      </c>
      <c r="F17" s="162">
        <v>5</v>
      </c>
      <c r="G17" s="79"/>
      <c r="H17" s="79"/>
      <c r="I17" s="79"/>
      <c r="J17" s="79"/>
      <c r="K17" s="79"/>
      <c r="L17" s="79"/>
      <c r="M17" s="79"/>
      <c r="N17" s="79"/>
      <c r="O17" s="76"/>
      <c r="P17" s="77">
        <v>20</v>
      </c>
      <c r="Q17" s="77">
        <v>50</v>
      </c>
      <c r="S17" s="75"/>
      <c r="T17" s="75"/>
      <c r="U17" s="75"/>
      <c r="V17" s="75"/>
      <c r="X17" s="75"/>
      <c r="Y17" s="75"/>
      <c r="Z17" s="75"/>
      <c r="AA17" s="75"/>
    </row>
    <row r="18" spans="1:27" ht="17.100000000000001" customHeight="1" x14ac:dyDescent="0.25">
      <c r="A18" s="74">
        <v>6</v>
      </c>
      <c r="B18" s="161">
        <v>43231</v>
      </c>
      <c r="C18" s="162">
        <v>1</v>
      </c>
      <c r="D18" s="162">
        <v>4</v>
      </c>
      <c r="E18" s="162">
        <v>0</v>
      </c>
      <c r="F18" s="162">
        <v>2</v>
      </c>
      <c r="G18" s="79"/>
      <c r="H18" s="79"/>
      <c r="I18" s="79"/>
      <c r="J18" s="79"/>
      <c r="K18" s="79"/>
      <c r="L18" s="79"/>
      <c r="M18" s="79"/>
      <c r="N18" s="79"/>
      <c r="O18" s="76"/>
      <c r="P18" s="77">
        <v>20</v>
      </c>
      <c r="Q18" s="77">
        <v>50</v>
      </c>
      <c r="S18" s="75"/>
      <c r="T18" s="75"/>
      <c r="U18" s="75"/>
      <c r="V18" s="75"/>
      <c r="X18" s="75"/>
      <c r="Y18" s="75"/>
      <c r="Z18" s="75"/>
      <c r="AA18" s="75"/>
    </row>
    <row r="19" spans="1:27" ht="17.100000000000001" customHeight="1" x14ac:dyDescent="0.25">
      <c r="A19" s="74">
        <v>7</v>
      </c>
      <c r="B19" s="161">
        <v>43259</v>
      </c>
      <c r="C19" s="162">
        <v>2</v>
      </c>
      <c r="D19" s="162">
        <v>4</v>
      </c>
      <c r="E19" s="162">
        <v>6</v>
      </c>
      <c r="F19" s="162">
        <v>0</v>
      </c>
      <c r="G19" s="79"/>
      <c r="H19" s="79"/>
      <c r="I19" s="79"/>
      <c r="J19" s="79"/>
      <c r="K19" s="79"/>
      <c r="L19" s="79"/>
      <c r="M19" s="79"/>
      <c r="N19" s="79"/>
      <c r="O19" s="76"/>
      <c r="P19" s="77">
        <v>20</v>
      </c>
      <c r="Q19" s="77">
        <v>50</v>
      </c>
      <c r="S19" s="75"/>
      <c r="T19" s="75"/>
      <c r="U19" s="75"/>
      <c r="V19" s="75"/>
      <c r="X19" s="75"/>
      <c r="Y19" s="75"/>
      <c r="Z19" s="75"/>
      <c r="AA19" s="75"/>
    </row>
    <row r="20" spans="1:27" ht="17.100000000000001" customHeight="1" x14ac:dyDescent="0.25">
      <c r="A20" s="74">
        <v>8</v>
      </c>
      <c r="B20" s="161">
        <v>43288</v>
      </c>
      <c r="C20" s="162">
        <v>0</v>
      </c>
      <c r="D20" s="162">
        <v>3</v>
      </c>
      <c r="E20" s="162">
        <v>5</v>
      </c>
      <c r="F20" s="162">
        <v>0</v>
      </c>
      <c r="G20" s="79"/>
      <c r="H20" s="79"/>
      <c r="I20" s="79"/>
      <c r="J20" s="79"/>
      <c r="K20" s="79"/>
      <c r="L20" s="79"/>
      <c r="M20" s="79"/>
      <c r="N20" s="79"/>
      <c r="O20" s="76"/>
      <c r="P20" s="77">
        <v>20</v>
      </c>
      <c r="Q20" s="77">
        <v>50</v>
      </c>
      <c r="S20" s="75"/>
      <c r="T20" s="75"/>
      <c r="U20" s="75"/>
      <c r="V20" s="75"/>
      <c r="X20" s="75"/>
      <c r="Y20" s="75"/>
      <c r="Z20" s="75"/>
      <c r="AA20" s="75"/>
    </row>
    <row r="21" spans="1:27" ht="17.100000000000001" customHeight="1" x14ac:dyDescent="0.25">
      <c r="A21" s="74">
        <v>9</v>
      </c>
      <c r="B21" s="161">
        <v>43315</v>
      </c>
      <c r="C21" s="162">
        <v>0</v>
      </c>
      <c r="D21" s="162">
        <v>3</v>
      </c>
      <c r="E21" s="162">
        <v>1</v>
      </c>
      <c r="F21" s="162">
        <v>2</v>
      </c>
      <c r="G21" s="79"/>
      <c r="H21" s="79"/>
      <c r="I21" s="79"/>
      <c r="J21" s="79"/>
      <c r="K21" s="79"/>
      <c r="L21" s="79"/>
      <c r="M21" s="79"/>
      <c r="N21" s="79"/>
      <c r="O21" s="76"/>
      <c r="P21" s="77">
        <v>20</v>
      </c>
      <c r="Q21" s="77">
        <v>50</v>
      </c>
      <c r="S21" s="75"/>
      <c r="T21" s="75"/>
      <c r="U21" s="75"/>
      <c r="V21" s="75"/>
      <c r="X21" s="75"/>
      <c r="Y21" s="75"/>
      <c r="Z21" s="75"/>
      <c r="AA21" s="75"/>
    </row>
    <row r="22" spans="1:27" ht="17.100000000000001" customHeight="1" x14ac:dyDescent="0.25">
      <c r="A22" s="74">
        <v>10</v>
      </c>
      <c r="B22" s="161">
        <v>43355</v>
      </c>
      <c r="C22" s="162">
        <v>8</v>
      </c>
      <c r="D22" s="162">
        <v>1</v>
      </c>
      <c r="E22" s="162">
        <v>12</v>
      </c>
      <c r="F22" s="162">
        <v>1</v>
      </c>
      <c r="G22" s="79"/>
      <c r="H22" s="79"/>
      <c r="I22" s="79"/>
      <c r="J22" s="79"/>
      <c r="K22" s="79"/>
      <c r="L22" s="79"/>
      <c r="M22" s="79"/>
      <c r="N22" s="79"/>
      <c r="O22" s="76"/>
      <c r="P22" s="77">
        <v>20</v>
      </c>
      <c r="Q22" s="77">
        <v>50</v>
      </c>
      <c r="S22" s="75"/>
      <c r="T22" s="75"/>
      <c r="U22" s="75"/>
      <c r="V22" s="75"/>
      <c r="X22" s="75"/>
      <c r="Y22" s="75"/>
      <c r="Z22" s="75"/>
      <c r="AA22" s="75"/>
    </row>
    <row r="23" spans="1:27" ht="17.100000000000001" customHeight="1" x14ac:dyDescent="0.25">
      <c r="A23" s="74">
        <v>11</v>
      </c>
      <c r="B23" s="161">
        <v>43383</v>
      </c>
      <c r="C23" s="162">
        <v>2</v>
      </c>
      <c r="D23" s="162">
        <v>4</v>
      </c>
      <c r="E23" s="162">
        <v>1</v>
      </c>
      <c r="F23" s="162">
        <v>2</v>
      </c>
      <c r="G23" s="79"/>
      <c r="H23" s="79"/>
      <c r="I23" s="79"/>
      <c r="J23" s="79"/>
      <c r="K23" s="79"/>
      <c r="L23" s="79"/>
      <c r="M23" s="79"/>
      <c r="N23" s="79"/>
      <c r="O23" s="76"/>
      <c r="P23" s="77">
        <v>20</v>
      </c>
      <c r="Q23" s="77">
        <v>50</v>
      </c>
      <c r="S23" s="75"/>
      <c r="T23" s="75"/>
      <c r="U23" s="75"/>
      <c r="V23" s="75"/>
      <c r="X23" s="75"/>
      <c r="Y23" s="75"/>
      <c r="Z23" s="75"/>
      <c r="AA23" s="75"/>
    </row>
    <row r="24" spans="1:27" ht="17.100000000000001" customHeight="1" x14ac:dyDescent="0.25">
      <c r="A24" s="74">
        <v>12</v>
      </c>
      <c r="B24" s="163">
        <v>43412</v>
      </c>
      <c r="C24" s="16">
        <v>2</v>
      </c>
      <c r="D24" s="16">
        <v>4</v>
      </c>
      <c r="E24" s="16">
        <v>2</v>
      </c>
      <c r="F24" s="16">
        <v>0</v>
      </c>
      <c r="G24" s="79"/>
      <c r="H24" s="79"/>
      <c r="I24" s="79"/>
      <c r="J24" s="79"/>
      <c r="K24" s="79"/>
      <c r="L24" s="79"/>
      <c r="M24" s="79"/>
      <c r="N24" s="79"/>
      <c r="O24" s="76"/>
      <c r="P24" s="77">
        <v>20</v>
      </c>
      <c r="Q24" s="77">
        <v>50</v>
      </c>
      <c r="S24" s="75"/>
      <c r="T24" s="75"/>
      <c r="U24" s="75"/>
      <c r="V24" s="75"/>
      <c r="X24" s="75"/>
      <c r="Y24" s="75"/>
      <c r="Z24" s="75"/>
      <c r="AA24" s="75"/>
    </row>
    <row r="25" spans="1:27" s="138" customFormat="1" ht="17.100000000000001" customHeight="1" x14ac:dyDescent="0.25">
      <c r="A25" s="133">
        <v>13</v>
      </c>
      <c r="B25" s="134">
        <v>43438</v>
      </c>
      <c r="C25" s="141">
        <v>1</v>
      </c>
      <c r="D25" s="141">
        <v>5</v>
      </c>
      <c r="E25" s="141">
        <v>7</v>
      </c>
      <c r="F25" s="141">
        <v>4</v>
      </c>
      <c r="G25" s="136">
        <v>1</v>
      </c>
      <c r="H25" s="136">
        <v>0</v>
      </c>
      <c r="I25" s="136">
        <v>0</v>
      </c>
      <c r="J25" s="136">
        <v>0</v>
      </c>
      <c r="K25" s="136">
        <v>0</v>
      </c>
      <c r="L25" s="136">
        <v>2</v>
      </c>
      <c r="M25" s="136">
        <v>100</v>
      </c>
      <c r="N25" s="136">
        <v>120</v>
      </c>
      <c r="O25" s="137"/>
      <c r="P25" s="145">
        <v>20</v>
      </c>
      <c r="Q25" s="145">
        <v>50</v>
      </c>
      <c r="S25" s="139"/>
      <c r="T25" s="139"/>
      <c r="U25" s="139"/>
      <c r="V25" s="139"/>
      <c r="X25" s="139"/>
      <c r="Y25" s="139"/>
      <c r="Z25" s="139"/>
      <c r="AA25" s="139"/>
    </row>
    <row r="26" spans="1:27" ht="17.100000000000001" customHeight="1" x14ac:dyDescent="0.25">
      <c r="A26" s="160">
        <v>1</v>
      </c>
      <c r="B26" s="168">
        <v>43467</v>
      </c>
      <c r="C26" s="162">
        <v>5</v>
      </c>
      <c r="D26" s="162">
        <v>1</v>
      </c>
      <c r="E26" s="162">
        <v>3</v>
      </c>
      <c r="F26" s="162">
        <v>0</v>
      </c>
      <c r="G26" s="159">
        <v>3</v>
      </c>
      <c r="H26" s="159">
        <v>1</v>
      </c>
      <c r="I26" s="159">
        <v>4</v>
      </c>
      <c r="J26" s="159">
        <v>3</v>
      </c>
      <c r="K26" s="79">
        <v>2</v>
      </c>
      <c r="L26" s="79">
        <v>0</v>
      </c>
      <c r="M26" s="79">
        <v>100</v>
      </c>
      <c r="N26" s="79"/>
      <c r="O26" s="76"/>
      <c r="P26" s="77">
        <v>20</v>
      </c>
      <c r="Q26" s="77">
        <v>50</v>
      </c>
      <c r="S26" s="75"/>
      <c r="T26" s="75"/>
      <c r="U26" s="75"/>
      <c r="V26" s="75"/>
      <c r="X26" s="75"/>
      <c r="Y26" s="75"/>
      <c r="Z26" s="75"/>
      <c r="AA26" s="75"/>
    </row>
    <row r="27" spans="1:27" ht="17.100000000000001" customHeight="1" x14ac:dyDescent="0.25">
      <c r="A27" s="160">
        <v>2</v>
      </c>
      <c r="B27" s="168">
        <v>43509</v>
      </c>
      <c r="C27" s="162">
        <v>0</v>
      </c>
      <c r="D27" s="162">
        <v>2</v>
      </c>
      <c r="E27" s="162">
        <v>2</v>
      </c>
      <c r="F27" s="162">
        <v>1</v>
      </c>
      <c r="G27" s="159">
        <v>4</v>
      </c>
      <c r="H27" s="159">
        <v>5</v>
      </c>
      <c r="I27" s="159">
        <v>7</v>
      </c>
      <c r="J27" s="159">
        <v>1</v>
      </c>
      <c r="K27" s="79">
        <v>5</v>
      </c>
      <c r="L27" s="79">
        <v>0</v>
      </c>
      <c r="M27" s="79">
        <v>100</v>
      </c>
      <c r="N27" s="79"/>
      <c r="O27" s="76"/>
      <c r="P27" s="77">
        <v>20</v>
      </c>
      <c r="Q27" s="77">
        <v>50</v>
      </c>
      <c r="S27" s="75"/>
      <c r="T27" s="75"/>
      <c r="U27" s="75"/>
      <c r="V27" s="75"/>
      <c r="X27" s="75"/>
      <c r="Y27" s="75"/>
      <c r="Z27" s="75"/>
      <c r="AA27" s="75"/>
    </row>
    <row r="28" spans="1:27" ht="17.100000000000001" customHeight="1" x14ac:dyDescent="0.25">
      <c r="A28" s="160">
        <v>3</v>
      </c>
      <c r="B28" s="168">
        <v>43537</v>
      </c>
      <c r="C28" s="162">
        <v>1</v>
      </c>
      <c r="D28" s="162">
        <v>0</v>
      </c>
      <c r="E28" s="162">
        <v>0</v>
      </c>
      <c r="F28" s="162">
        <v>0</v>
      </c>
      <c r="G28" s="159">
        <v>1</v>
      </c>
      <c r="H28" s="159">
        <v>5</v>
      </c>
      <c r="I28" s="159">
        <v>2</v>
      </c>
      <c r="J28" s="159">
        <v>3</v>
      </c>
      <c r="K28" s="79">
        <v>1</v>
      </c>
      <c r="L28" s="79">
        <v>0</v>
      </c>
      <c r="M28" s="79">
        <v>100</v>
      </c>
      <c r="N28" s="79"/>
      <c r="O28" s="76"/>
      <c r="P28" s="77">
        <v>20</v>
      </c>
      <c r="Q28" s="77">
        <v>50</v>
      </c>
      <c r="S28" s="75"/>
      <c r="T28" s="75"/>
      <c r="U28" s="75"/>
      <c r="V28" s="75"/>
      <c r="X28" s="75"/>
      <c r="Y28" s="75"/>
      <c r="Z28" s="75"/>
      <c r="AA28" s="75"/>
    </row>
    <row r="29" spans="1:27" ht="17.100000000000001" customHeight="1" x14ac:dyDescent="0.25">
      <c r="A29" s="160">
        <v>4</v>
      </c>
      <c r="B29" s="168">
        <v>43565</v>
      </c>
      <c r="C29" s="162">
        <v>1</v>
      </c>
      <c r="D29" s="162">
        <v>0</v>
      </c>
      <c r="E29" s="162">
        <v>0</v>
      </c>
      <c r="F29" s="162">
        <v>0</v>
      </c>
      <c r="G29" s="159">
        <v>1</v>
      </c>
      <c r="H29" s="159">
        <v>3</v>
      </c>
      <c r="I29" s="159">
        <v>4</v>
      </c>
      <c r="J29" s="159">
        <v>1</v>
      </c>
      <c r="K29" s="79">
        <v>2</v>
      </c>
      <c r="L29" s="79">
        <v>0</v>
      </c>
      <c r="M29" s="79">
        <v>100</v>
      </c>
      <c r="N29" s="79"/>
      <c r="O29" s="76"/>
      <c r="P29" s="77">
        <v>20</v>
      </c>
      <c r="Q29" s="77">
        <v>50</v>
      </c>
      <c r="S29" s="75"/>
      <c r="T29" s="75"/>
      <c r="U29" s="75"/>
      <c r="V29" s="75"/>
      <c r="X29" s="75"/>
      <c r="Y29" s="75"/>
      <c r="Z29" s="75"/>
      <c r="AA29" s="75"/>
    </row>
    <row r="30" spans="1:27" ht="17.100000000000001" customHeight="1" x14ac:dyDescent="0.25">
      <c r="A30" s="160">
        <v>5</v>
      </c>
      <c r="B30" s="168">
        <v>43594</v>
      </c>
      <c r="C30" s="162">
        <v>2</v>
      </c>
      <c r="D30" s="162">
        <v>0</v>
      </c>
      <c r="E30" s="162">
        <v>3</v>
      </c>
      <c r="F30" s="162">
        <v>0</v>
      </c>
      <c r="G30" s="159"/>
      <c r="H30" s="159"/>
      <c r="I30" s="159"/>
      <c r="J30" s="159"/>
      <c r="K30" s="79"/>
      <c r="L30" s="79"/>
      <c r="M30" s="79"/>
      <c r="N30" s="79"/>
      <c r="O30" s="76"/>
      <c r="P30" s="77">
        <v>20</v>
      </c>
      <c r="Q30" s="77">
        <v>50</v>
      </c>
      <c r="S30" s="75"/>
      <c r="T30" s="75"/>
      <c r="U30" s="75"/>
      <c r="V30" s="75"/>
      <c r="X30" s="75"/>
      <c r="Y30" s="75"/>
      <c r="Z30" s="75"/>
      <c r="AA30" s="75"/>
    </row>
    <row r="31" spans="1:27" ht="17.100000000000001" customHeight="1" x14ac:dyDescent="0.25">
      <c r="A31" s="160">
        <v>6</v>
      </c>
      <c r="B31" s="168">
        <v>43622</v>
      </c>
      <c r="C31" s="162">
        <v>4</v>
      </c>
      <c r="D31" s="162">
        <v>0</v>
      </c>
      <c r="E31" s="162">
        <v>0</v>
      </c>
      <c r="F31" s="162">
        <v>0</v>
      </c>
      <c r="G31" s="159"/>
      <c r="H31" s="159"/>
      <c r="I31" s="159"/>
      <c r="J31" s="159"/>
      <c r="K31" s="79"/>
      <c r="L31" s="79"/>
      <c r="M31" s="79"/>
      <c r="N31" s="79"/>
      <c r="O31" s="76"/>
      <c r="P31" s="77">
        <v>20</v>
      </c>
      <c r="Q31" s="77">
        <v>50</v>
      </c>
      <c r="S31" s="75"/>
      <c r="T31" s="75"/>
      <c r="U31" s="75"/>
      <c r="V31" s="75"/>
      <c r="X31" s="75"/>
      <c r="Y31" s="75"/>
      <c r="Z31" s="75"/>
      <c r="AA31" s="75"/>
    </row>
    <row r="32" spans="1:27" ht="17.100000000000001" customHeight="1" x14ac:dyDescent="0.25">
      <c r="A32" s="160">
        <v>7</v>
      </c>
      <c r="B32" s="168">
        <v>43650</v>
      </c>
      <c r="C32" s="162">
        <v>0</v>
      </c>
      <c r="D32" s="162">
        <v>0</v>
      </c>
      <c r="E32" s="162">
        <v>0</v>
      </c>
      <c r="F32" s="162">
        <v>1</v>
      </c>
      <c r="G32" s="159"/>
      <c r="H32" s="159"/>
      <c r="I32" s="159"/>
      <c r="J32" s="159"/>
      <c r="K32" s="79"/>
      <c r="L32" s="79"/>
      <c r="M32" s="79"/>
      <c r="N32" s="79"/>
      <c r="O32" s="76"/>
      <c r="P32" s="77">
        <v>20</v>
      </c>
      <c r="Q32" s="77">
        <v>50</v>
      </c>
      <c r="S32" s="75"/>
      <c r="T32" s="75"/>
      <c r="U32" s="75"/>
      <c r="V32" s="75"/>
      <c r="X32" s="75"/>
      <c r="Y32" s="75"/>
      <c r="Z32" s="75"/>
      <c r="AA32" s="75"/>
    </row>
    <row r="33" spans="1:41" ht="17.100000000000001" customHeight="1" x14ac:dyDescent="0.25">
      <c r="A33" s="160">
        <v>8</v>
      </c>
      <c r="B33" s="168">
        <v>43678</v>
      </c>
      <c r="C33" s="162">
        <v>1</v>
      </c>
      <c r="D33" s="162">
        <v>6</v>
      </c>
      <c r="E33" s="162">
        <v>2</v>
      </c>
      <c r="F33" s="162">
        <v>6</v>
      </c>
      <c r="G33" s="159"/>
      <c r="H33" s="159"/>
      <c r="I33" s="159"/>
      <c r="J33" s="159"/>
      <c r="K33" s="79"/>
      <c r="L33" s="79"/>
      <c r="M33" s="79"/>
      <c r="N33" s="79"/>
      <c r="O33" s="76"/>
      <c r="P33" s="77">
        <v>20</v>
      </c>
      <c r="Q33" s="77">
        <v>50</v>
      </c>
      <c r="S33" s="75"/>
      <c r="T33" s="75"/>
      <c r="U33" s="75"/>
      <c r="V33" s="75"/>
      <c r="X33" s="75"/>
      <c r="Y33" s="75"/>
      <c r="Z33" s="75"/>
      <c r="AA33" s="75"/>
    </row>
    <row r="34" spans="1:41" ht="17.100000000000001" customHeight="1" x14ac:dyDescent="0.25">
      <c r="A34" s="160">
        <v>9</v>
      </c>
      <c r="B34" s="171">
        <v>43720</v>
      </c>
      <c r="C34" s="172">
        <v>2</v>
      </c>
      <c r="D34" s="172">
        <v>1</v>
      </c>
      <c r="E34" s="172">
        <v>3</v>
      </c>
      <c r="F34" s="172">
        <v>0</v>
      </c>
      <c r="G34" s="159"/>
      <c r="H34" s="159"/>
      <c r="I34" s="159"/>
      <c r="J34" s="159"/>
      <c r="K34" s="79"/>
      <c r="L34" s="79"/>
      <c r="M34" s="79"/>
      <c r="N34" s="79"/>
      <c r="O34" s="76"/>
      <c r="P34" s="77">
        <v>20</v>
      </c>
      <c r="Q34" s="77">
        <v>50</v>
      </c>
      <c r="S34" s="75"/>
      <c r="T34" s="75"/>
      <c r="U34" s="75"/>
      <c r="V34" s="75"/>
      <c r="X34" s="75"/>
      <c r="Y34" s="75"/>
      <c r="Z34" s="75"/>
      <c r="AA34" s="75"/>
    </row>
    <row r="35" spans="1:41" ht="17.100000000000001" customHeight="1" x14ac:dyDescent="0.25">
      <c r="A35" s="160">
        <v>10</v>
      </c>
      <c r="B35" s="171">
        <v>43748</v>
      </c>
      <c r="C35" s="172">
        <v>2</v>
      </c>
      <c r="D35" s="172">
        <v>0</v>
      </c>
      <c r="E35" s="172">
        <v>0</v>
      </c>
      <c r="F35" s="172">
        <v>2</v>
      </c>
      <c r="G35" s="159"/>
      <c r="H35" s="159"/>
      <c r="I35" s="159"/>
      <c r="J35" s="159"/>
      <c r="K35" s="79"/>
      <c r="L35" s="79"/>
      <c r="M35" s="79"/>
      <c r="N35" s="79"/>
      <c r="O35" s="76"/>
      <c r="P35" s="77">
        <v>20</v>
      </c>
      <c r="Q35" s="77">
        <v>50</v>
      </c>
      <c r="S35" s="75">
        <v>5</v>
      </c>
      <c r="T35" s="75">
        <v>2</v>
      </c>
      <c r="U35" s="75">
        <v>1</v>
      </c>
      <c r="V35" s="75">
        <v>0</v>
      </c>
      <c r="X35" s="75">
        <v>2</v>
      </c>
      <c r="Y35" s="75">
        <v>1</v>
      </c>
      <c r="Z35" s="75">
        <v>7</v>
      </c>
      <c r="AA35" s="75">
        <v>5</v>
      </c>
    </row>
    <row r="36" spans="1:41" ht="17.100000000000001" customHeight="1" x14ac:dyDescent="0.25">
      <c r="A36" s="160">
        <v>11</v>
      </c>
      <c r="B36" s="171">
        <v>43776</v>
      </c>
      <c r="C36" s="172">
        <v>0</v>
      </c>
      <c r="D36" s="172">
        <v>0</v>
      </c>
      <c r="E36" s="172">
        <v>0</v>
      </c>
      <c r="F36" s="172">
        <v>1</v>
      </c>
      <c r="G36" s="159"/>
      <c r="H36" s="159"/>
      <c r="I36" s="159"/>
      <c r="J36" s="159"/>
      <c r="K36" s="79"/>
      <c r="L36" s="79"/>
      <c r="M36" s="79"/>
      <c r="N36" s="79"/>
      <c r="O36" s="25"/>
      <c r="P36" s="26">
        <f>$C$9</f>
        <v>20</v>
      </c>
      <c r="Q36" s="26">
        <f>$F$9</f>
        <v>50</v>
      </c>
      <c r="S36" s="19">
        <v>8</v>
      </c>
      <c r="T36" s="19">
        <v>10</v>
      </c>
      <c r="U36" s="19">
        <v>5</v>
      </c>
      <c r="V36" s="19">
        <v>6</v>
      </c>
      <c r="X36" s="19">
        <v>6</v>
      </c>
      <c r="Y36" s="19">
        <v>2</v>
      </c>
      <c r="Z36" s="19">
        <v>7</v>
      </c>
      <c r="AA36" s="19">
        <v>4</v>
      </c>
    </row>
    <row r="37" spans="1:41" ht="17.100000000000001" customHeight="1" x14ac:dyDescent="0.25">
      <c r="A37" s="160">
        <v>12</v>
      </c>
      <c r="B37" s="171">
        <v>43803</v>
      </c>
      <c r="C37" s="172">
        <v>2</v>
      </c>
      <c r="D37" s="172">
        <v>2</v>
      </c>
      <c r="E37" s="172">
        <v>0</v>
      </c>
      <c r="F37" s="172">
        <v>15</v>
      </c>
      <c r="G37" s="159"/>
      <c r="H37" s="159"/>
      <c r="I37" s="159"/>
      <c r="J37" s="159"/>
      <c r="K37" s="79"/>
      <c r="L37" s="79"/>
      <c r="M37" s="79"/>
      <c r="N37" s="79"/>
      <c r="O37" s="25"/>
      <c r="P37" s="26">
        <f>$C$9</f>
        <v>20</v>
      </c>
      <c r="Q37" s="26">
        <f>$F$9</f>
        <v>50</v>
      </c>
      <c r="S37" s="19">
        <v>1</v>
      </c>
      <c r="T37" s="19">
        <v>1</v>
      </c>
      <c r="U37" s="19">
        <v>4</v>
      </c>
      <c r="V37" s="19">
        <v>0</v>
      </c>
      <c r="X37" s="19">
        <v>5</v>
      </c>
      <c r="Y37" s="19">
        <v>1</v>
      </c>
      <c r="Z37" s="19">
        <v>4</v>
      </c>
      <c r="AA37" s="19">
        <v>0</v>
      </c>
    </row>
    <row r="38" spans="1:41" ht="17.100000000000001" customHeight="1" x14ac:dyDescent="0.25">
      <c r="A38" s="12" t="s">
        <v>11</v>
      </c>
      <c r="B38" s="33"/>
      <c r="C38" s="101">
        <f>IF(S38=0, "&lt; 1", S38)</f>
        <v>5</v>
      </c>
      <c r="D38" s="101">
        <f>IF(T38=0, "&lt; 1", T38)</f>
        <v>5</v>
      </c>
      <c r="E38" s="101">
        <f>IF(U38=0, "&lt; 1", U38)</f>
        <v>4</v>
      </c>
      <c r="F38" s="101">
        <f>IF(V38=0, "&lt; 1", V38)</f>
        <v>2</v>
      </c>
      <c r="G38" s="79"/>
      <c r="H38" s="79"/>
      <c r="I38" s="79"/>
      <c r="J38" s="79"/>
      <c r="K38" s="79"/>
      <c r="L38" s="79"/>
      <c r="M38" s="79"/>
      <c r="N38" s="79"/>
      <c r="O38" s="27"/>
      <c r="P38" s="26"/>
      <c r="Q38" s="26"/>
      <c r="S38" s="12">
        <f>ROUNDUP(AVERAGE(S13:S37), 0)</f>
        <v>5</v>
      </c>
      <c r="T38" s="12">
        <f>ROUNDUP(AVERAGE(T13:T37), 0)</f>
        <v>5</v>
      </c>
      <c r="U38" s="12">
        <f>ROUNDUP(AVERAGE(U13:U37), 0)</f>
        <v>4</v>
      </c>
      <c r="V38" s="12">
        <f>ROUNDUP(AVERAGE(V13:V37), 0)</f>
        <v>2</v>
      </c>
      <c r="W38" s="19"/>
      <c r="X38" s="12">
        <f>ROUNDUP(AVERAGE(X13:X37), 0)</f>
        <v>5</v>
      </c>
      <c r="Y38" s="12">
        <f>ROUNDUP(AVERAGE(Y13:Y37), 0)</f>
        <v>2</v>
      </c>
      <c r="Z38" s="12">
        <f>ROUNDUP(AVERAGE(Z13:Z37), 0)</f>
        <v>6</v>
      </c>
      <c r="AA38" s="12">
        <f>ROUNDUP(AVERAGE(AA13:AA37), 0)</f>
        <v>3</v>
      </c>
    </row>
    <row r="39" spans="1:41" ht="17.100000000000001" customHeight="1" x14ac:dyDescent="0.25">
      <c r="A39" s="12" t="s">
        <v>12</v>
      </c>
      <c r="B39" s="34"/>
      <c r="C39" s="158">
        <f>MIN(C25:C36)</f>
        <v>0</v>
      </c>
      <c r="D39" s="158">
        <f>MIN(D25:D36)</f>
        <v>0</v>
      </c>
      <c r="E39" s="158">
        <f>MIN(E25:E36)</f>
        <v>0</v>
      </c>
      <c r="F39" s="158">
        <f>MIN(F25:F36)</f>
        <v>0</v>
      </c>
      <c r="G39" s="79"/>
      <c r="H39" s="79"/>
      <c r="I39" s="79"/>
      <c r="J39" s="79"/>
      <c r="K39" s="79"/>
      <c r="L39" s="79"/>
      <c r="M39" s="79"/>
      <c r="N39" s="79"/>
      <c r="O39" s="25"/>
      <c r="P39" s="26"/>
      <c r="Q39" s="26"/>
      <c r="S39" s="12">
        <f>MIN(S13:S37)</f>
        <v>1</v>
      </c>
      <c r="T39" s="12">
        <f>MIN(T13:T37)</f>
        <v>1</v>
      </c>
      <c r="U39" s="12">
        <f>MIN(U13:U37)</f>
        <v>1</v>
      </c>
      <c r="V39" s="12">
        <f>MIN(V13:V37)</f>
        <v>0</v>
      </c>
      <c r="W39" s="19"/>
      <c r="X39" s="12">
        <f>MIN(X13:X37)</f>
        <v>2</v>
      </c>
      <c r="Y39" s="12">
        <f>MIN(Y13:Y37)</f>
        <v>1</v>
      </c>
      <c r="Z39" s="12">
        <f>MIN(Z13:Z37)</f>
        <v>4</v>
      </c>
      <c r="AA39" s="12">
        <f>MIN(AA13:AA37)</f>
        <v>0</v>
      </c>
    </row>
    <row r="40" spans="1:41" ht="17.100000000000001" customHeight="1" x14ac:dyDescent="0.25">
      <c r="A40" s="12" t="s">
        <v>13</v>
      </c>
      <c r="B40" s="34"/>
      <c r="C40" s="158">
        <f>MAX(C25:C37)</f>
        <v>5</v>
      </c>
      <c r="D40" s="158">
        <f>MAX(D25:D37)</f>
        <v>6</v>
      </c>
      <c r="E40" s="158">
        <f>MAX(E25:E37)</f>
        <v>7</v>
      </c>
      <c r="F40" s="158">
        <f>MAX(F25:F37)</f>
        <v>15</v>
      </c>
      <c r="G40" s="79"/>
      <c r="H40" s="79"/>
      <c r="I40" s="79"/>
      <c r="J40" s="79"/>
      <c r="K40" s="79"/>
      <c r="L40" s="79"/>
      <c r="M40" s="79"/>
      <c r="N40" s="79"/>
      <c r="O40" s="25"/>
      <c r="P40" s="26"/>
      <c r="Q40" s="26"/>
      <c r="S40" s="12">
        <f>MAX(S13:S37)</f>
        <v>8</v>
      </c>
      <c r="T40" s="12">
        <f>MAX(T13:T37)</f>
        <v>10</v>
      </c>
      <c r="U40" s="12">
        <f>MAX(U13:U37)</f>
        <v>5</v>
      </c>
      <c r="V40" s="12">
        <f>MAX(V13:V37)</f>
        <v>6</v>
      </c>
      <c r="W40" s="19"/>
      <c r="X40" s="12">
        <f>MAX(X13:X37)</f>
        <v>6</v>
      </c>
      <c r="Y40" s="12">
        <f>MAX(Y13:Y37)</f>
        <v>2</v>
      </c>
      <c r="Z40" s="12">
        <f>MAX(Z13:Z37)</f>
        <v>7</v>
      </c>
      <c r="AA40" s="12">
        <f>MAX(AA13:AA37)</f>
        <v>5</v>
      </c>
    </row>
    <row r="41" spans="1:41" ht="17.100000000000001" customHeight="1" x14ac:dyDescent="0.25">
      <c r="A41" s="12" t="s">
        <v>14</v>
      </c>
      <c r="B41" s="34"/>
      <c r="C41" s="103">
        <f>S41</f>
        <v>3.5118845842842465</v>
      </c>
      <c r="D41" s="103">
        <f t="shared" ref="D41:F42" si="0">IF(T41=0, "&lt; 1", T41)</f>
        <v>4.9328828623162471</v>
      </c>
      <c r="E41" s="103">
        <f t="shared" si="0"/>
        <v>2.0816659994661326</v>
      </c>
      <c r="F41" s="103">
        <f t="shared" si="0"/>
        <v>3.4641016151377544</v>
      </c>
      <c r="G41" s="60"/>
      <c r="H41" s="60"/>
      <c r="I41" s="60"/>
      <c r="J41" s="60"/>
      <c r="K41" s="60"/>
      <c r="L41" s="60"/>
      <c r="M41" s="60"/>
      <c r="N41" s="60"/>
      <c r="O41" s="25"/>
      <c r="P41" s="26"/>
      <c r="Q41" s="26"/>
      <c r="S41" s="13">
        <f>STDEV(S13:S37)</f>
        <v>3.5118845842842465</v>
      </c>
      <c r="T41" s="13">
        <f>STDEV(T13:T37)</f>
        <v>4.9328828623162471</v>
      </c>
      <c r="U41" s="13">
        <f>STDEV(U13:U37)</f>
        <v>2.0816659994661326</v>
      </c>
      <c r="V41" s="13">
        <f>STDEV(V13:V37)</f>
        <v>3.4641016151377544</v>
      </c>
      <c r="W41" s="19"/>
      <c r="X41" s="13">
        <f>STDEV(X13:X37)</f>
        <v>2.0816659994661326</v>
      </c>
      <c r="Y41" s="13">
        <f>STDEV(Y13:Y37)</f>
        <v>0.57735026918962584</v>
      </c>
      <c r="Z41" s="13">
        <f>STDEV(Z13:Z37)</f>
        <v>1.7320508075688772</v>
      </c>
      <c r="AA41" s="13">
        <f>STDEV(AA13:AA37)</f>
        <v>2.6457513110645907</v>
      </c>
    </row>
    <row r="42" spans="1:41" ht="17.100000000000001" customHeight="1" x14ac:dyDescent="0.25">
      <c r="A42" s="12" t="s">
        <v>15</v>
      </c>
      <c r="B42" s="34"/>
      <c r="C42" s="103">
        <f>S42</f>
        <v>70.237691685684936</v>
      </c>
      <c r="D42" s="103">
        <f t="shared" si="0"/>
        <v>98.657657246324931</v>
      </c>
      <c r="E42" s="103">
        <f t="shared" si="0"/>
        <v>52.041649986653319</v>
      </c>
      <c r="F42" s="103">
        <f t="shared" si="0"/>
        <v>173.20508075688772</v>
      </c>
      <c r="G42" s="60"/>
      <c r="H42" s="60"/>
      <c r="I42" s="60"/>
      <c r="J42" s="60"/>
      <c r="K42" s="60"/>
      <c r="L42" s="60"/>
      <c r="M42" s="60"/>
      <c r="N42" s="60"/>
      <c r="O42" s="25"/>
      <c r="P42" s="26"/>
      <c r="Q42" s="26"/>
      <c r="S42" s="13">
        <f>IF(S38=0, "NA", S41*100/S38)</f>
        <v>70.237691685684936</v>
      </c>
      <c r="T42" s="13">
        <f>IF(T38=0, "NA", T41*100/T38)</f>
        <v>98.657657246324931</v>
      </c>
      <c r="U42" s="13">
        <f>IF(U38=0, "NA", U41*100/U38)</f>
        <v>52.041649986653319</v>
      </c>
      <c r="V42" s="13">
        <f>IF(V38=0, "NA", V41*100/V38)</f>
        <v>173.20508075688772</v>
      </c>
      <c r="W42" s="19"/>
      <c r="X42" s="13">
        <f>IF(X38=0, "NA", X41*100/X38)</f>
        <v>41.633319989322658</v>
      </c>
      <c r="Y42" s="13">
        <f>IF(Y38=0, "NA", Y41*100/Y38)</f>
        <v>28.867513459481291</v>
      </c>
      <c r="Z42" s="13">
        <f>IF(Z38=0, "NA", Z41*100/Z38)</f>
        <v>28.867513459481287</v>
      </c>
      <c r="AA42" s="13">
        <f>IF(AA38=0, "NA", AA41*100/AA38)</f>
        <v>88.191710368819699</v>
      </c>
    </row>
    <row r="43" spans="1:41" ht="17.100000000000001" customHeight="1" x14ac:dyDescent="0.25">
      <c r="A43" s="183" t="s">
        <v>238</v>
      </c>
      <c r="B43" s="183"/>
      <c r="C43" s="183"/>
      <c r="D43" s="36"/>
      <c r="E43" s="9"/>
      <c r="F43" s="9"/>
      <c r="G43" s="9"/>
      <c r="H43" s="9"/>
      <c r="I43" s="9"/>
      <c r="J43" s="9"/>
      <c r="K43" s="9"/>
      <c r="L43" s="9"/>
      <c r="M43" s="9"/>
      <c r="N43" s="9"/>
      <c r="O43" s="25"/>
      <c r="P43" s="26"/>
      <c r="Q43" s="26"/>
      <c r="S43" s="19"/>
      <c r="T43" s="19"/>
      <c r="U43" s="19"/>
      <c r="V43" s="19"/>
      <c r="W43" s="19"/>
    </row>
    <row r="44" spans="1:41" ht="15.75" customHeight="1" x14ac:dyDescent="0.25">
      <c r="A44" s="192" t="s">
        <v>239</v>
      </c>
      <c r="B44" s="192"/>
      <c r="C44" s="192"/>
      <c r="D44" s="37"/>
      <c r="E44" s="9"/>
      <c r="F44" s="9"/>
      <c r="G44" s="9"/>
      <c r="H44" s="9"/>
      <c r="I44" s="9"/>
      <c r="J44" s="9"/>
      <c r="K44" s="9"/>
      <c r="L44" s="9"/>
      <c r="M44" s="9"/>
      <c r="N44" s="9"/>
      <c r="O44" s="25"/>
      <c r="P44" s="26"/>
      <c r="Q44" s="26"/>
      <c r="S44" s="19"/>
      <c r="T44" s="19"/>
      <c r="U44" s="19"/>
      <c r="V44" s="19"/>
      <c r="W44" s="19"/>
    </row>
    <row r="45" spans="1:41" ht="17.100000000000001" customHeight="1" x14ac:dyDescent="0.25">
      <c r="A45" s="12" t="s">
        <v>11</v>
      </c>
      <c r="B45" s="34"/>
      <c r="C45" s="101">
        <f>IF(X38=0, "&lt; 1", X38)</f>
        <v>5</v>
      </c>
      <c r="D45" s="101">
        <f>IF(Y38=0, "&lt; 1", Y38)</f>
        <v>2</v>
      </c>
      <c r="E45" s="101">
        <f>IF(Z38=0, "&lt; 1", Z38)</f>
        <v>6</v>
      </c>
      <c r="F45" s="101">
        <f>IF(AA38=0, "&lt; 1", AA38)</f>
        <v>3</v>
      </c>
      <c r="G45" s="79"/>
      <c r="H45" s="79"/>
      <c r="I45" s="79"/>
      <c r="J45" s="79"/>
      <c r="K45" s="79"/>
      <c r="L45" s="79"/>
      <c r="M45" s="79"/>
      <c r="N45" s="79"/>
      <c r="O45" s="25"/>
      <c r="P45" s="26"/>
      <c r="Q45" s="26"/>
      <c r="S45" t="s">
        <v>69</v>
      </c>
      <c r="T45"/>
      <c r="U45"/>
      <c r="V45" s="19"/>
      <c r="W45" t="s">
        <v>69</v>
      </c>
      <c r="X45"/>
      <c r="Y45"/>
      <c r="AA45" t="s">
        <v>69</v>
      </c>
      <c r="AB45"/>
      <c r="AC45"/>
      <c r="AE45" t="s">
        <v>69</v>
      </c>
      <c r="AF45"/>
      <c r="AG45"/>
      <c r="AI45" t="s">
        <v>69</v>
      </c>
      <c r="AJ45"/>
      <c r="AK45"/>
      <c r="AM45" t="s">
        <v>69</v>
      </c>
      <c r="AN45"/>
      <c r="AO45"/>
    </row>
    <row r="46" spans="1:41" ht="17.100000000000001" customHeight="1" thickBot="1" x14ac:dyDescent="0.3">
      <c r="A46" s="12" t="s">
        <v>12</v>
      </c>
      <c r="B46" s="34"/>
      <c r="C46" s="158">
        <f>MIN(C13:C25)</f>
        <v>0</v>
      </c>
      <c r="D46" s="158">
        <f>MIN(D13:D25)</f>
        <v>0</v>
      </c>
      <c r="E46" s="158">
        <f>MIN(E13:E25)</f>
        <v>0</v>
      </c>
      <c r="F46" s="158">
        <f>MIN(F13:F25)</f>
        <v>0</v>
      </c>
      <c r="G46" s="79"/>
      <c r="H46" s="79"/>
      <c r="I46" s="79"/>
      <c r="J46" s="79"/>
      <c r="K46" s="79"/>
      <c r="L46" s="79"/>
      <c r="M46" s="79"/>
      <c r="N46" s="79"/>
      <c r="O46" s="25"/>
      <c r="P46" s="26"/>
      <c r="Q46" s="26"/>
      <c r="S46"/>
      <c r="T46"/>
      <c r="U46"/>
      <c r="V46" s="19"/>
      <c r="W46"/>
      <c r="X46"/>
      <c r="Y46"/>
      <c r="AA46"/>
      <c r="AB46"/>
      <c r="AC46"/>
      <c r="AE46"/>
      <c r="AF46"/>
      <c r="AG46"/>
      <c r="AI46"/>
      <c r="AJ46"/>
      <c r="AK46"/>
      <c r="AM46"/>
      <c r="AN46"/>
      <c r="AO46"/>
    </row>
    <row r="47" spans="1:41" ht="17.100000000000001" customHeight="1" x14ac:dyDescent="0.25">
      <c r="A47" s="12" t="s">
        <v>13</v>
      </c>
      <c r="B47" s="34"/>
      <c r="C47" s="158">
        <f>MAX(C13:C25)</f>
        <v>8</v>
      </c>
      <c r="D47" s="158">
        <f>MAX(D13:D25)</f>
        <v>5</v>
      </c>
      <c r="E47" s="158">
        <f>MAX(E13:E25)</f>
        <v>12</v>
      </c>
      <c r="F47" s="158">
        <f>MAX(F13:F25)</f>
        <v>5</v>
      </c>
      <c r="G47" s="79"/>
      <c r="H47" s="79"/>
      <c r="I47" s="79"/>
      <c r="J47" s="79"/>
      <c r="K47" s="79"/>
      <c r="L47" s="79"/>
      <c r="M47" s="79"/>
      <c r="N47" s="79"/>
      <c r="O47" s="25"/>
      <c r="P47" s="26"/>
      <c r="Q47" s="26"/>
      <c r="S47" s="48"/>
      <c r="T47" s="48" t="s">
        <v>70</v>
      </c>
      <c r="U47" s="48" t="s">
        <v>71</v>
      </c>
      <c r="V47" s="19"/>
      <c r="W47" s="48"/>
      <c r="X47" s="48" t="s">
        <v>70</v>
      </c>
      <c r="Y47" s="48" t="s">
        <v>71</v>
      </c>
      <c r="AA47" s="48"/>
      <c r="AB47" s="48" t="s">
        <v>70</v>
      </c>
      <c r="AC47" s="48" t="s">
        <v>71</v>
      </c>
      <c r="AE47" s="48"/>
      <c r="AF47" s="48" t="s">
        <v>70</v>
      </c>
      <c r="AG47" s="48" t="s">
        <v>71</v>
      </c>
      <c r="AI47" s="48"/>
      <c r="AJ47" s="48" t="s">
        <v>70</v>
      </c>
      <c r="AK47" s="48" t="s">
        <v>71</v>
      </c>
      <c r="AM47" s="48"/>
      <c r="AN47" s="48" t="s">
        <v>70</v>
      </c>
      <c r="AO47" s="48" t="s">
        <v>71</v>
      </c>
    </row>
    <row r="48" spans="1:41" ht="17.100000000000001" customHeight="1" x14ac:dyDescent="0.25">
      <c r="A48" s="12" t="s">
        <v>14</v>
      </c>
      <c r="B48" s="34"/>
      <c r="C48" s="103">
        <f>X41</f>
        <v>2.0816659994661326</v>
      </c>
      <c r="D48" s="103">
        <f t="shared" ref="D48:F49" si="1">IF(Y41=0, "&lt; 1", Y41)</f>
        <v>0.57735026918962584</v>
      </c>
      <c r="E48" s="103">
        <f t="shared" si="1"/>
        <v>1.7320508075688772</v>
      </c>
      <c r="F48" s="103">
        <f t="shared" si="1"/>
        <v>2.6457513110645907</v>
      </c>
      <c r="G48" s="60"/>
      <c r="H48" s="60"/>
      <c r="I48" s="60"/>
      <c r="J48" s="60"/>
      <c r="K48" s="60"/>
      <c r="L48" s="60"/>
      <c r="M48" s="60"/>
      <c r="N48" s="60"/>
      <c r="O48" s="25"/>
      <c r="P48" s="26"/>
      <c r="Q48" s="26"/>
      <c r="S48" s="46" t="s">
        <v>72</v>
      </c>
      <c r="T48" s="46">
        <v>4.25</v>
      </c>
      <c r="U48" s="46">
        <v>5.8</v>
      </c>
      <c r="V48" s="19"/>
      <c r="W48" s="46" t="s">
        <v>72</v>
      </c>
      <c r="X48" s="46">
        <v>4.5</v>
      </c>
      <c r="Y48" s="46">
        <v>8.6</v>
      </c>
      <c r="AA48" s="46" t="s">
        <v>72</v>
      </c>
      <c r="AB48" s="46">
        <v>2.75</v>
      </c>
      <c r="AC48" s="46">
        <v>6.6</v>
      </c>
      <c r="AE48" s="46" t="s">
        <v>72</v>
      </c>
      <c r="AF48" s="46">
        <v>3.5</v>
      </c>
      <c r="AG48" s="46">
        <v>5.8</v>
      </c>
      <c r="AI48" s="46" t="s">
        <v>72</v>
      </c>
      <c r="AJ48" s="46">
        <v>3.25</v>
      </c>
      <c r="AK48" s="46">
        <v>1.2</v>
      </c>
      <c r="AM48" s="46" t="s">
        <v>72</v>
      </c>
      <c r="AN48" s="46">
        <v>3.5</v>
      </c>
      <c r="AO48" s="46">
        <v>6.6</v>
      </c>
    </row>
    <row r="49" spans="1:41" ht="17.100000000000001" customHeight="1" x14ac:dyDescent="0.25">
      <c r="A49" s="12" t="s">
        <v>15</v>
      </c>
      <c r="B49" s="34"/>
      <c r="C49" s="103">
        <f>X42</f>
        <v>41.633319989322658</v>
      </c>
      <c r="D49" s="103">
        <f t="shared" si="1"/>
        <v>28.867513459481291</v>
      </c>
      <c r="E49" s="103">
        <f t="shared" si="1"/>
        <v>28.867513459481287</v>
      </c>
      <c r="F49" s="103">
        <f t="shared" si="1"/>
        <v>88.191710368819699</v>
      </c>
      <c r="G49" s="60"/>
      <c r="H49" s="60"/>
      <c r="I49" s="60"/>
      <c r="J49" s="60"/>
      <c r="K49" s="60"/>
      <c r="L49" s="60"/>
      <c r="M49" s="60"/>
      <c r="N49" s="60"/>
      <c r="O49" s="27"/>
      <c r="P49" s="26"/>
      <c r="Q49" s="26"/>
      <c r="S49" s="46" t="s">
        <v>73</v>
      </c>
      <c r="T49" s="46">
        <v>3.5833333333333335</v>
      </c>
      <c r="U49" s="46">
        <v>26.200000000000003</v>
      </c>
      <c r="V49" s="19"/>
      <c r="W49" s="46" t="s">
        <v>73</v>
      </c>
      <c r="X49" s="46">
        <v>13.666666666666666</v>
      </c>
      <c r="Y49" s="46">
        <v>4.7999999999999972</v>
      </c>
      <c r="AA49" s="46" t="s">
        <v>73</v>
      </c>
      <c r="AB49" s="46">
        <v>2.9166666666666665</v>
      </c>
      <c r="AC49" s="46">
        <v>12.799999999999997</v>
      </c>
      <c r="AE49" s="46" t="s">
        <v>73</v>
      </c>
      <c r="AF49" s="46">
        <v>7</v>
      </c>
      <c r="AG49" s="46">
        <v>10.700000000000003</v>
      </c>
      <c r="AI49" s="46" t="s">
        <v>73</v>
      </c>
      <c r="AJ49" s="46">
        <v>2.9166666666666665</v>
      </c>
      <c r="AK49" s="46">
        <v>1.7</v>
      </c>
      <c r="AM49" s="46" t="s">
        <v>73</v>
      </c>
      <c r="AN49" s="46">
        <v>6.333333333333333</v>
      </c>
      <c r="AO49" s="46">
        <v>24.799999999999997</v>
      </c>
    </row>
    <row r="50" spans="1:41" ht="15.9" customHeight="1" x14ac:dyDescent="0.25">
      <c r="S50" s="46" t="s">
        <v>74</v>
      </c>
      <c r="T50" s="46">
        <v>4</v>
      </c>
      <c r="U50" s="46">
        <v>5</v>
      </c>
      <c r="W50" s="46" t="s">
        <v>74</v>
      </c>
      <c r="X50" s="46">
        <v>4</v>
      </c>
      <c r="Y50" s="46">
        <v>5</v>
      </c>
      <c r="AA50" s="46" t="s">
        <v>74</v>
      </c>
      <c r="AB50" s="46">
        <v>4</v>
      </c>
      <c r="AC50" s="46">
        <v>5</v>
      </c>
      <c r="AE50" s="46" t="s">
        <v>74</v>
      </c>
      <c r="AF50" s="46">
        <v>4</v>
      </c>
      <c r="AG50" s="46">
        <v>5</v>
      </c>
      <c r="AI50" s="46" t="s">
        <v>74</v>
      </c>
      <c r="AJ50" s="46">
        <v>4</v>
      </c>
      <c r="AK50" s="46">
        <v>5</v>
      </c>
      <c r="AM50" s="46" t="s">
        <v>74</v>
      </c>
      <c r="AN50" s="46">
        <v>4</v>
      </c>
      <c r="AO50" s="46">
        <v>5</v>
      </c>
    </row>
    <row r="51" spans="1:41" s="14" customFormat="1" ht="15.9" customHeight="1" x14ac:dyDescent="0.25">
      <c r="A51" s="15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R51" s="11"/>
      <c r="S51" s="46" t="s">
        <v>75</v>
      </c>
      <c r="T51" s="46">
        <v>0</v>
      </c>
      <c r="U51" s="46"/>
      <c r="V51" s="11"/>
      <c r="W51" s="46" t="s">
        <v>75</v>
      </c>
      <c r="X51" s="46">
        <v>0</v>
      </c>
      <c r="Y51" s="46"/>
      <c r="AA51" s="46" t="s">
        <v>75</v>
      </c>
      <c r="AB51" s="46">
        <v>0</v>
      </c>
      <c r="AC51" s="46"/>
      <c r="AE51" s="46" t="s">
        <v>75</v>
      </c>
      <c r="AF51" s="46">
        <v>0</v>
      </c>
      <c r="AG51" s="46"/>
      <c r="AI51" s="46" t="s">
        <v>75</v>
      </c>
      <c r="AJ51" s="46">
        <v>0</v>
      </c>
      <c r="AK51" s="46"/>
      <c r="AM51" s="46" t="s">
        <v>75</v>
      </c>
      <c r="AN51" s="46">
        <v>0</v>
      </c>
      <c r="AO51" s="46"/>
    </row>
    <row r="52" spans="1:41" s="14" customFormat="1" ht="15.9" customHeight="1" x14ac:dyDescent="0.25">
      <c r="A52" s="16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R52" s="11"/>
      <c r="S52" s="46" t="s">
        <v>76</v>
      </c>
      <c r="T52" s="46">
        <v>5</v>
      </c>
      <c r="U52" s="46"/>
      <c r="V52" s="11"/>
      <c r="W52" s="46" t="s">
        <v>76</v>
      </c>
      <c r="X52" s="46">
        <v>5</v>
      </c>
      <c r="Y52" s="46"/>
      <c r="AA52" s="46" t="s">
        <v>76</v>
      </c>
      <c r="AB52" s="46">
        <v>6</v>
      </c>
      <c r="AC52" s="46"/>
      <c r="AE52" s="46" t="s">
        <v>76</v>
      </c>
      <c r="AF52" s="46">
        <v>7</v>
      </c>
      <c r="AG52" s="46"/>
      <c r="AI52" s="46" t="s">
        <v>76</v>
      </c>
      <c r="AJ52" s="46">
        <v>6</v>
      </c>
      <c r="AK52" s="46"/>
      <c r="AM52" s="46" t="s">
        <v>76</v>
      </c>
      <c r="AN52" s="46">
        <v>6</v>
      </c>
      <c r="AO52" s="46"/>
    </row>
    <row r="53" spans="1:41" s="14" customFormat="1" ht="15.9" customHeight="1" x14ac:dyDescent="0.25">
      <c r="A53" s="16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R53" s="11"/>
      <c r="S53" s="46" t="s">
        <v>77</v>
      </c>
      <c r="T53" s="46">
        <v>-0.62574144530826536</v>
      </c>
      <c r="U53" s="46"/>
      <c r="V53" s="11"/>
      <c r="W53" s="46" t="s">
        <v>77</v>
      </c>
      <c r="X53" s="46">
        <v>-1.9598016592994407</v>
      </c>
      <c r="Y53" s="46"/>
      <c r="AA53" s="46" t="s">
        <v>77</v>
      </c>
      <c r="AB53" s="46">
        <v>-2.1228425761204273</v>
      </c>
      <c r="AC53" s="46"/>
      <c r="AE53" s="46" t="s">
        <v>77</v>
      </c>
      <c r="AF53" s="46">
        <v>-1.1661462910958056</v>
      </c>
      <c r="AG53" s="46"/>
      <c r="AI53" s="46" t="s">
        <v>77</v>
      </c>
      <c r="AJ53" s="46">
        <v>1.9825819864040217</v>
      </c>
      <c r="AK53" s="46"/>
      <c r="AM53" s="46" t="s">
        <v>77</v>
      </c>
      <c r="AN53" s="46">
        <v>-1.2118871244654912</v>
      </c>
      <c r="AO53" s="46"/>
    </row>
    <row r="54" spans="1:41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R54" s="11"/>
      <c r="S54" s="46" t="s">
        <v>78</v>
      </c>
      <c r="T54" s="46">
        <v>0.2794671575617621</v>
      </c>
      <c r="U54" s="46"/>
      <c r="V54" s="11"/>
      <c r="W54" s="46" t="s">
        <v>78</v>
      </c>
      <c r="X54" s="46">
        <v>5.3657594474652702E-2</v>
      </c>
      <c r="Y54" s="46"/>
      <c r="AA54" s="46" t="s">
        <v>78</v>
      </c>
      <c r="AB54" s="46">
        <v>3.8988287383196353E-2</v>
      </c>
      <c r="AC54" s="46"/>
      <c r="AE54" s="46" t="s">
        <v>78</v>
      </c>
      <c r="AF54" s="46">
        <v>0.14087256228619754</v>
      </c>
      <c r="AG54" s="46"/>
      <c r="AI54" s="46" t="s">
        <v>78</v>
      </c>
      <c r="AJ54" s="46">
        <v>4.7342240316774718E-2</v>
      </c>
      <c r="AK54" s="46"/>
      <c r="AM54" s="46" t="s">
        <v>78</v>
      </c>
      <c r="AN54" s="46">
        <v>0.13555505203869098</v>
      </c>
      <c r="AO54" s="46"/>
    </row>
    <row r="55" spans="1:41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R55" s="11"/>
      <c r="S55" s="46" t="s">
        <v>79</v>
      </c>
      <c r="T55" s="46">
        <v>2.0150483733330233</v>
      </c>
      <c r="U55" s="46"/>
      <c r="V55" s="11"/>
      <c r="W55" s="46" t="s">
        <v>79</v>
      </c>
      <c r="X55" s="46">
        <v>2.0150483733330233</v>
      </c>
      <c r="Y55" s="46"/>
      <c r="Z55" s="11"/>
      <c r="AA55" s="46" t="s">
        <v>79</v>
      </c>
      <c r="AB55" s="46">
        <v>1.9431802805153031</v>
      </c>
      <c r="AC55" s="46"/>
      <c r="AE55" s="46" t="s">
        <v>79</v>
      </c>
      <c r="AF55" s="46">
        <v>1.8945786050900073</v>
      </c>
      <c r="AG55" s="46"/>
      <c r="AI55" s="46" t="s">
        <v>79</v>
      </c>
      <c r="AJ55" s="46">
        <v>1.9431802805153031</v>
      </c>
      <c r="AK55" s="46"/>
      <c r="AM55" s="46" t="s">
        <v>79</v>
      </c>
      <c r="AN55" s="46">
        <v>1.9431802805153031</v>
      </c>
      <c r="AO55" s="46"/>
    </row>
    <row r="56" spans="1:41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R56" s="11"/>
      <c r="S56" s="46" t="s">
        <v>80</v>
      </c>
      <c r="T56" s="46">
        <v>0.55893431512352421</v>
      </c>
      <c r="U56" s="46"/>
      <c r="V56" s="11"/>
      <c r="W56" s="46" t="s">
        <v>80</v>
      </c>
      <c r="X56" s="46">
        <v>0.1073151889493054</v>
      </c>
      <c r="Y56" s="46"/>
      <c r="Z56" s="11"/>
      <c r="AA56" s="46" t="s">
        <v>80</v>
      </c>
      <c r="AB56" s="46">
        <v>7.7976574766392706E-2</v>
      </c>
      <c r="AC56" s="46"/>
      <c r="AE56" s="46" t="s">
        <v>80</v>
      </c>
      <c r="AF56" s="46">
        <v>0.28174512457239509</v>
      </c>
      <c r="AG56" s="46"/>
      <c r="AI56" s="46" t="s">
        <v>80</v>
      </c>
      <c r="AJ56" s="46">
        <v>9.4684480633549437E-2</v>
      </c>
      <c r="AK56" s="46"/>
      <c r="AM56" s="46" t="s">
        <v>80</v>
      </c>
      <c r="AN56" s="46">
        <v>0.27111010407738195</v>
      </c>
      <c r="AO56" s="46"/>
    </row>
    <row r="57" spans="1:41" s="14" customFormat="1" ht="15.9" customHeight="1" thickBot="1" x14ac:dyDescent="0.3">
      <c r="A57" s="16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R57" s="11"/>
      <c r="S57" s="47" t="s">
        <v>81</v>
      </c>
      <c r="T57" s="47">
        <v>2.570581835636315</v>
      </c>
      <c r="U57" s="47"/>
      <c r="V57" s="11"/>
      <c r="W57" s="47" t="s">
        <v>81</v>
      </c>
      <c r="X57" s="47">
        <v>2.570581835636315</v>
      </c>
      <c r="Y57" s="47"/>
      <c r="Z57" s="11"/>
      <c r="AA57" s="47" t="s">
        <v>81</v>
      </c>
      <c r="AB57" s="47">
        <v>2.4469118511449697</v>
      </c>
      <c r="AC57" s="47"/>
      <c r="AE57" s="47" t="s">
        <v>81</v>
      </c>
      <c r="AF57" s="47">
        <v>2.3646242515927849</v>
      </c>
      <c r="AG57" s="47"/>
      <c r="AI57" s="47" t="s">
        <v>81</v>
      </c>
      <c r="AJ57" s="47">
        <v>2.4469118511449697</v>
      </c>
      <c r="AK57" s="47"/>
      <c r="AM57" s="47" t="s">
        <v>81</v>
      </c>
      <c r="AN57" s="47">
        <v>2.4469118511449697</v>
      </c>
      <c r="AO57" s="47"/>
    </row>
    <row r="58" spans="1:41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41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41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41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41" s="14" customFormat="1" ht="15.9" customHeight="1" x14ac:dyDescent="0.25">
      <c r="G62" s="113"/>
      <c r="H62" s="113"/>
      <c r="I62" s="113"/>
      <c r="J62" s="113"/>
      <c r="K62" s="113"/>
      <c r="L62" s="113"/>
      <c r="M62" s="113"/>
      <c r="N62" s="93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41" s="14" customFormat="1" ht="15.9" customHeight="1" x14ac:dyDescent="0.25">
      <c r="G63" s="113"/>
      <c r="H63" s="113"/>
      <c r="I63" s="113"/>
      <c r="J63" s="113"/>
      <c r="K63" s="113"/>
      <c r="L63" s="113"/>
      <c r="M63" s="113"/>
      <c r="N63" s="93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41" s="14" customFormat="1" ht="15.9" customHeight="1" x14ac:dyDescent="0.25">
      <c r="A64" s="16"/>
      <c r="G64" s="113"/>
      <c r="H64" s="113"/>
      <c r="I64" s="113"/>
      <c r="J64" s="113"/>
      <c r="K64" s="113"/>
      <c r="L64" s="113"/>
      <c r="M64" s="113"/>
      <c r="N64" s="93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s="14" customFormat="1" ht="24.75" customHeight="1" x14ac:dyDescent="0.25">
      <c r="A65" s="185" t="s">
        <v>257</v>
      </c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s="14" customFormat="1" ht="22.5" customHeight="1" x14ac:dyDescent="0.25">
      <c r="A66" s="186" t="s">
        <v>258</v>
      </c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5.9" customHeight="1" x14ac:dyDescent="0.25">
      <c r="A67" s="14"/>
      <c r="B67" s="14"/>
      <c r="C67" s="14"/>
      <c r="D67" s="14"/>
      <c r="E67" s="14"/>
      <c r="F67" s="14"/>
      <c r="G67" s="113"/>
      <c r="H67" s="113"/>
      <c r="I67" s="113"/>
      <c r="J67" s="113"/>
      <c r="K67" s="113"/>
      <c r="L67" s="113"/>
      <c r="M67" s="113"/>
      <c r="N67" s="93"/>
    </row>
    <row r="68" spans="1:29" s="28" customFormat="1" ht="15.9" customHeight="1" x14ac:dyDescent="0.25">
      <c r="A68" s="187" t="s">
        <v>18</v>
      </c>
      <c r="B68" s="187"/>
      <c r="C68" s="187"/>
      <c r="D68" s="38"/>
      <c r="O68" s="20"/>
      <c r="P68" s="20"/>
      <c r="Q68" s="20"/>
    </row>
    <row r="69" spans="1:29" s="28" customFormat="1" ht="39.75" customHeight="1" x14ac:dyDescent="0.25">
      <c r="A69" s="187" t="s">
        <v>91</v>
      </c>
      <c r="B69" s="187"/>
      <c r="C69" s="187"/>
      <c r="D69" s="187"/>
      <c r="E69" s="187"/>
      <c r="F69" s="187"/>
      <c r="G69" s="114"/>
      <c r="H69" s="114"/>
      <c r="I69" s="114"/>
      <c r="J69" s="114"/>
      <c r="K69" s="114"/>
      <c r="L69" s="114"/>
      <c r="M69" s="114"/>
      <c r="N69" s="94"/>
      <c r="O69" s="20"/>
      <c r="P69" s="20"/>
      <c r="Q69" s="20"/>
    </row>
    <row r="70" spans="1:29" s="28" customFormat="1" ht="40.5" customHeight="1" x14ac:dyDescent="0.25">
      <c r="A70" s="181" t="s">
        <v>132</v>
      </c>
      <c r="B70" s="181"/>
      <c r="C70" s="181"/>
      <c r="D70" s="181"/>
      <c r="E70" s="181"/>
      <c r="F70" s="181"/>
      <c r="G70" s="109"/>
      <c r="H70" s="109"/>
      <c r="I70" s="109"/>
      <c r="J70" s="109"/>
      <c r="K70" s="109"/>
      <c r="L70" s="109"/>
      <c r="M70" s="109"/>
      <c r="N70" s="91"/>
      <c r="O70" s="20"/>
      <c r="P70" s="20"/>
      <c r="Q70" s="20"/>
    </row>
    <row r="71" spans="1:29" s="28" customFormat="1" ht="15.9" customHeight="1" x14ac:dyDescent="0.25">
      <c r="O71" s="20"/>
      <c r="P71" s="20"/>
      <c r="Q71" s="20"/>
    </row>
    <row r="72" spans="1:29" s="28" customFormat="1" ht="25.5" customHeight="1" x14ac:dyDescent="0.25">
      <c r="B72" s="182" t="s">
        <v>2</v>
      </c>
      <c r="C72" s="182"/>
      <c r="D72" s="20"/>
      <c r="E72" s="182" t="s">
        <v>3</v>
      </c>
      <c r="F72" s="182"/>
      <c r="G72" s="110"/>
      <c r="H72" s="110"/>
      <c r="I72" s="110"/>
      <c r="J72" s="110"/>
      <c r="K72" s="110"/>
      <c r="L72" s="110"/>
      <c r="M72" s="110"/>
      <c r="N72" s="92"/>
      <c r="O72" s="20"/>
      <c r="P72" s="20"/>
      <c r="Q72" s="20"/>
    </row>
    <row r="73" spans="1:29" s="28" customFormat="1" ht="38.1" customHeight="1" x14ac:dyDescent="0.25">
      <c r="B73" s="182"/>
      <c r="C73" s="182"/>
      <c r="D73" s="20"/>
      <c r="E73" s="182"/>
      <c r="F73" s="182"/>
      <c r="G73" s="110"/>
      <c r="H73" s="110"/>
      <c r="I73" s="110"/>
      <c r="J73" s="110"/>
      <c r="K73" s="110"/>
      <c r="L73" s="110"/>
      <c r="M73" s="110"/>
      <c r="N73" s="92"/>
      <c r="O73" s="20"/>
      <c r="P73" s="20"/>
      <c r="Q73" s="20"/>
    </row>
    <row r="74" spans="1:29" x14ac:dyDescent="0.25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spans="1:29" x14ac:dyDescent="0.2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</sheetData>
  <sheetProtection formatCells="0" formatRows="0" insertRows="0" insertHyperlinks="0" deleteRows="0" sort="0" autoFilter="0" pivotTables="0"/>
  <mergeCells count="25">
    <mergeCell ref="B72:C72"/>
    <mergeCell ref="E72:F72"/>
    <mergeCell ref="B73:C73"/>
    <mergeCell ref="E73:F73"/>
    <mergeCell ref="A69:F69"/>
    <mergeCell ref="A70:F70"/>
    <mergeCell ref="A43:C43"/>
    <mergeCell ref="A68:C68"/>
    <mergeCell ref="A9:B9"/>
    <mergeCell ref="C9:D9"/>
    <mergeCell ref="A44:C44"/>
    <mergeCell ref="A65:N65"/>
    <mergeCell ref="A66:N66"/>
    <mergeCell ref="A8:B8"/>
    <mergeCell ref="C8:D8"/>
    <mergeCell ref="A7:B7"/>
    <mergeCell ref="C7:D7"/>
    <mergeCell ref="A1:F1"/>
    <mergeCell ref="A2:F2"/>
    <mergeCell ref="A4:B4"/>
    <mergeCell ref="C4:F4"/>
    <mergeCell ref="A5:B5"/>
    <mergeCell ref="C5:D5"/>
    <mergeCell ref="A6:B6"/>
    <mergeCell ref="C6:D6"/>
  </mergeCells>
  <conditionalFormatting sqref="B34:B35">
    <cfRule type="expression" priority="9">
      <formula>$A$11</formula>
    </cfRule>
  </conditionalFormatting>
  <conditionalFormatting sqref="F34:F37">
    <cfRule type="expression" dxfId="293" priority="5">
      <formula>F34&lt;=$G$6</formula>
    </cfRule>
    <cfRule type="expression" dxfId="292" priority="6">
      <formula>AND(F34&gt;$G$6,F34&lt;=$G$7)</formula>
    </cfRule>
    <cfRule type="expression" dxfId="291" priority="7">
      <formula>AND(F34&gt;$G$7,F34&lt;=$G$5)</formula>
    </cfRule>
    <cfRule type="expression" dxfId="290" priority="8">
      <formula>F34&gt;$G$5</formula>
    </cfRule>
  </conditionalFormatting>
  <conditionalFormatting sqref="C34:F37">
    <cfRule type="expression" dxfId="289" priority="1">
      <formula>C34&lt;=$B$7</formula>
    </cfRule>
    <cfRule type="expression" dxfId="288" priority="2">
      <formula>AND(C34&gt;$B$7,C34&lt;=$B$6)</formula>
    </cfRule>
    <cfRule type="expression" dxfId="287" priority="3">
      <formula>AND(C34&gt;$B$6,C34&lt;=$B$5)</formula>
    </cfRule>
    <cfRule type="expression" dxfId="286" priority="4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6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view="pageBreakPreview" topLeftCell="A43" zoomScaleNormal="100" zoomScaleSheetLayoutView="100" workbookViewId="0">
      <selection activeCell="C26" sqref="C26:C37"/>
    </sheetView>
  </sheetViews>
  <sheetFormatPr defaultColWidth="9.109375" defaultRowHeight="13.2" x14ac:dyDescent="0.25"/>
  <cols>
    <col min="1" max="1" width="12.88671875" style="16" customWidth="1"/>
    <col min="2" max="2" width="23.6640625" style="11" customWidth="1"/>
    <col min="3" max="3" width="23.33203125" style="11" customWidth="1"/>
    <col min="4" max="8" width="16.44140625" style="11" hidden="1" customWidth="1"/>
    <col min="9" max="9" width="23" style="11" customWidth="1"/>
    <col min="10" max="10" width="3.44140625" style="14" hidden="1" customWidth="1"/>
    <col min="11" max="11" width="16.44140625" style="14" customWidth="1"/>
    <col min="12" max="12" width="16.33203125" style="14" customWidth="1"/>
    <col min="13" max="13" width="3.33203125" style="11" customWidth="1"/>
    <col min="14" max="14" width="6.6640625" style="11" customWidth="1"/>
    <col min="15" max="15" width="5.44140625" style="11" customWidth="1"/>
    <col min="16" max="16" width="6.44140625" style="11" customWidth="1"/>
    <col min="17" max="16384" width="9.109375" style="11"/>
  </cols>
  <sheetData>
    <row r="1" spans="1:16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23"/>
      <c r="K1" s="9"/>
      <c r="L1" s="9"/>
    </row>
    <row r="2" spans="1:16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179"/>
      <c r="H2" s="179"/>
      <c r="I2" s="179"/>
      <c r="J2" s="24"/>
      <c r="K2" s="9"/>
      <c r="L2" s="9"/>
    </row>
    <row r="3" spans="1:16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24"/>
      <c r="K3" s="8"/>
      <c r="L3" s="9"/>
    </row>
    <row r="4" spans="1:16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80"/>
      <c r="J4" s="17"/>
      <c r="K4" s="9"/>
      <c r="L4" s="9"/>
    </row>
    <row r="5" spans="1:16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115"/>
      <c r="F5" s="115"/>
      <c r="G5" s="115"/>
      <c r="H5" s="115"/>
      <c r="I5" s="67" t="str">
        <f>'LAF 1 (21147)'!E5</f>
        <v>02/01/17 - 31/12/17</v>
      </c>
      <c r="J5" s="21"/>
      <c r="K5" s="9"/>
      <c r="L5" s="9"/>
    </row>
    <row r="6" spans="1:16" s="3" customFormat="1" ht="29.25" customHeight="1" x14ac:dyDescent="0.25">
      <c r="A6" s="176" t="s">
        <v>5</v>
      </c>
      <c r="B6" s="177"/>
      <c r="C6" s="42" t="s">
        <v>54</v>
      </c>
      <c r="D6" s="39" t="s">
        <v>8</v>
      </c>
      <c r="E6" s="115"/>
      <c r="F6" s="115"/>
      <c r="G6" s="115"/>
      <c r="H6" s="115"/>
      <c r="I6" s="6">
        <v>11089</v>
      </c>
      <c r="J6" s="8"/>
      <c r="K6" s="9"/>
      <c r="L6" s="9"/>
    </row>
    <row r="7" spans="1:16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115"/>
      <c r="F7" s="115"/>
      <c r="G7" s="115"/>
      <c r="H7" s="115"/>
      <c r="I7" s="6" t="s">
        <v>28</v>
      </c>
      <c r="J7" s="8"/>
      <c r="K7" s="9"/>
      <c r="L7" s="9"/>
    </row>
    <row r="8" spans="1:16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115"/>
      <c r="F8" s="115"/>
      <c r="G8" s="115"/>
      <c r="H8" s="115"/>
      <c r="I8" s="6">
        <v>1</v>
      </c>
      <c r="J8" s="8"/>
      <c r="K8" s="9"/>
      <c r="L8" s="9"/>
    </row>
    <row r="9" spans="1:16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115"/>
      <c r="F9" s="115"/>
      <c r="G9" s="115"/>
      <c r="H9" s="115"/>
      <c r="I9" s="7">
        <f>'LAF 1 (21147)'!E9</f>
        <v>50</v>
      </c>
      <c r="J9" s="22"/>
      <c r="K9" s="9"/>
      <c r="L9" s="9"/>
    </row>
    <row r="10" spans="1:16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8"/>
      <c r="K10" s="9"/>
      <c r="L10" s="9"/>
    </row>
    <row r="11" spans="1:16" s="9" customFormat="1" ht="19.5" customHeight="1" x14ac:dyDescent="0.25">
      <c r="A11" s="8"/>
      <c r="B11" s="2"/>
      <c r="C11" s="1" t="s">
        <v>182</v>
      </c>
      <c r="D11" s="1" t="s">
        <v>351</v>
      </c>
      <c r="E11" s="1" t="s">
        <v>349</v>
      </c>
      <c r="F11" s="1" t="s">
        <v>350</v>
      </c>
      <c r="G11" s="1" t="s">
        <v>352</v>
      </c>
      <c r="H11" s="17" t="s">
        <v>327</v>
      </c>
      <c r="I11" s="17" t="s">
        <v>328</v>
      </c>
      <c r="J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8"/>
      <c r="J12" s="18"/>
      <c r="K12" s="14" t="s">
        <v>386</v>
      </c>
      <c r="L12" s="14" t="s">
        <v>387</v>
      </c>
      <c r="N12" s="1" t="s">
        <v>182</v>
      </c>
      <c r="O12" s="41"/>
      <c r="P12" s="1" t="s">
        <v>182</v>
      </c>
    </row>
    <row r="13" spans="1:16" ht="17.100000000000001" customHeight="1" x14ac:dyDescent="0.25">
      <c r="A13" s="74">
        <v>2</v>
      </c>
      <c r="B13" s="161">
        <v>43104</v>
      </c>
      <c r="C13" s="158">
        <v>4</v>
      </c>
      <c r="D13" s="79">
        <v>0</v>
      </c>
      <c r="E13" s="79">
        <v>1</v>
      </c>
      <c r="F13" s="79">
        <v>3</v>
      </c>
      <c r="G13" s="79">
        <v>3</v>
      </c>
      <c r="H13" s="79">
        <v>100</v>
      </c>
      <c r="I13" s="79"/>
      <c r="J13" s="76"/>
      <c r="K13" s="77">
        <v>20</v>
      </c>
      <c r="L13" s="77">
        <v>50</v>
      </c>
      <c r="N13" s="75"/>
      <c r="P13" s="75"/>
    </row>
    <row r="14" spans="1:16" ht="17.100000000000001" customHeight="1" x14ac:dyDescent="0.25">
      <c r="A14" s="74">
        <v>3</v>
      </c>
      <c r="B14" s="161">
        <v>43133</v>
      </c>
      <c r="C14" s="158">
        <v>0</v>
      </c>
      <c r="D14" s="79"/>
      <c r="E14" s="79"/>
      <c r="F14" s="79"/>
      <c r="G14" s="79"/>
      <c r="H14" s="79"/>
      <c r="I14" s="79"/>
      <c r="J14" s="76"/>
      <c r="K14" s="77">
        <v>20</v>
      </c>
      <c r="L14" s="77">
        <v>50</v>
      </c>
      <c r="N14" s="75"/>
      <c r="P14" s="75"/>
    </row>
    <row r="15" spans="1:16" ht="17.100000000000001" customHeight="1" x14ac:dyDescent="0.25">
      <c r="A15" s="74">
        <v>4</v>
      </c>
      <c r="B15" s="161">
        <v>43159</v>
      </c>
      <c r="C15" s="158">
        <v>1</v>
      </c>
      <c r="D15" s="79"/>
      <c r="E15" s="79"/>
      <c r="F15" s="79"/>
      <c r="G15" s="79"/>
      <c r="H15" s="79"/>
      <c r="I15" s="79"/>
      <c r="J15" s="76"/>
      <c r="K15" s="77">
        <v>20</v>
      </c>
      <c r="L15" s="77">
        <v>50</v>
      </c>
      <c r="N15" s="75"/>
      <c r="P15" s="75"/>
    </row>
    <row r="16" spans="1:16" ht="17.100000000000001" customHeight="1" x14ac:dyDescent="0.25">
      <c r="A16" s="74">
        <v>5</v>
      </c>
      <c r="B16" s="161">
        <v>43174</v>
      </c>
      <c r="C16" s="158">
        <v>0</v>
      </c>
      <c r="D16" s="79"/>
      <c r="E16" s="79"/>
      <c r="F16" s="79"/>
      <c r="G16" s="79"/>
      <c r="H16" s="79"/>
      <c r="I16" s="79"/>
      <c r="J16" s="76"/>
      <c r="K16" s="77">
        <v>20</v>
      </c>
      <c r="L16" s="77">
        <v>50</v>
      </c>
      <c r="N16" s="75"/>
      <c r="P16" s="75"/>
    </row>
    <row r="17" spans="1:16" ht="17.100000000000001" customHeight="1" x14ac:dyDescent="0.25">
      <c r="A17" s="74">
        <v>6</v>
      </c>
      <c r="B17" s="161">
        <v>43201</v>
      </c>
      <c r="C17" s="158">
        <v>0</v>
      </c>
      <c r="D17" s="79"/>
      <c r="E17" s="79"/>
      <c r="F17" s="79"/>
      <c r="G17" s="79"/>
      <c r="H17" s="79"/>
      <c r="I17" s="79"/>
      <c r="J17" s="76"/>
      <c r="K17" s="77">
        <v>20</v>
      </c>
      <c r="L17" s="77">
        <v>50</v>
      </c>
      <c r="N17" s="75"/>
      <c r="P17" s="75"/>
    </row>
    <row r="18" spans="1:16" ht="17.100000000000001" customHeight="1" x14ac:dyDescent="0.25">
      <c r="A18" s="74">
        <v>7</v>
      </c>
      <c r="B18" s="161">
        <v>43231</v>
      </c>
      <c r="C18" s="158">
        <v>5</v>
      </c>
      <c r="D18" s="79"/>
      <c r="E18" s="79"/>
      <c r="F18" s="79"/>
      <c r="G18" s="79"/>
      <c r="H18" s="79"/>
      <c r="I18" s="79"/>
      <c r="J18" s="76"/>
      <c r="K18" s="77">
        <v>20</v>
      </c>
      <c r="L18" s="77">
        <v>50</v>
      </c>
      <c r="N18" s="75"/>
      <c r="P18" s="75"/>
    </row>
    <row r="19" spans="1:16" ht="17.100000000000001" customHeight="1" x14ac:dyDescent="0.25">
      <c r="A19" s="74">
        <v>8</v>
      </c>
      <c r="B19" s="161">
        <v>43259</v>
      </c>
      <c r="C19" s="158">
        <v>0</v>
      </c>
      <c r="D19" s="79"/>
      <c r="E19" s="79"/>
      <c r="F19" s="79"/>
      <c r="G19" s="79"/>
      <c r="H19" s="79"/>
      <c r="I19" s="79"/>
      <c r="J19" s="76"/>
      <c r="K19" s="77">
        <v>20</v>
      </c>
      <c r="L19" s="77">
        <v>50</v>
      </c>
      <c r="N19" s="75"/>
      <c r="P19" s="75"/>
    </row>
    <row r="20" spans="1:16" ht="17.100000000000001" customHeight="1" x14ac:dyDescent="0.25">
      <c r="A20" s="74">
        <v>9</v>
      </c>
      <c r="B20" s="161">
        <v>43288</v>
      </c>
      <c r="C20" s="158">
        <v>0</v>
      </c>
      <c r="D20" s="79"/>
      <c r="E20" s="79"/>
      <c r="F20" s="79"/>
      <c r="G20" s="79"/>
      <c r="H20" s="79"/>
      <c r="I20" s="79"/>
      <c r="J20" s="76"/>
      <c r="K20" s="77">
        <v>20</v>
      </c>
      <c r="L20" s="77">
        <v>50</v>
      </c>
      <c r="N20" s="75"/>
      <c r="P20" s="75"/>
    </row>
    <row r="21" spans="1:16" ht="17.100000000000001" customHeight="1" x14ac:dyDescent="0.25">
      <c r="A21" s="74">
        <v>10</v>
      </c>
      <c r="B21" s="161">
        <v>43315</v>
      </c>
      <c r="C21" s="158">
        <v>3</v>
      </c>
      <c r="D21" s="79"/>
      <c r="E21" s="79"/>
      <c r="F21" s="79"/>
      <c r="G21" s="79"/>
      <c r="H21" s="79"/>
      <c r="I21" s="79"/>
      <c r="J21" s="76"/>
      <c r="K21" s="77">
        <v>20</v>
      </c>
      <c r="L21" s="77">
        <v>50</v>
      </c>
      <c r="N21" s="75"/>
      <c r="P21" s="75"/>
    </row>
    <row r="22" spans="1:16" ht="17.100000000000001" customHeight="1" x14ac:dyDescent="0.25">
      <c r="A22" s="74">
        <v>11</v>
      </c>
      <c r="B22" s="161">
        <v>43355</v>
      </c>
      <c r="C22" s="158">
        <v>1</v>
      </c>
      <c r="D22" s="79"/>
      <c r="E22" s="79"/>
      <c r="F22" s="79"/>
      <c r="G22" s="79"/>
      <c r="H22" s="79"/>
      <c r="I22" s="79"/>
      <c r="J22" s="76"/>
      <c r="K22" s="77">
        <v>20</v>
      </c>
      <c r="L22" s="77">
        <v>50</v>
      </c>
      <c r="N22" s="75"/>
      <c r="P22" s="75"/>
    </row>
    <row r="23" spans="1:16" ht="17.100000000000001" customHeight="1" x14ac:dyDescent="0.25">
      <c r="A23" s="74">
        <v>12</v>
      </c>
      <c r="B23" s="161">
        <v>43383</v>
      </c>
      <c r="C23" s="158">
        <v>0</v>
      </c>
      <c r="D23" s="79"/>
      <c r="E23" s="79"/>
      <c r="F23" s="79"/>
      <c r="G23" s="79"/>
      <c r="H23" s="79"/>
      <c r="I23" s="79"/>
      <c r="J23" s="76"/>
      <c r="K23" s="77">
        <v>20</v>
      </c>
      <c r="L23" s="77">
        <v>50</v>
      </c>
      <c r="N23" s="75"/>
      <c r="P23" s="75"/>
    </row>
    <row r="24" spans="1:16" ht="17.100000000000001" customHeight="1" x14ac:dyDescent="0.25">
      <c r="A24" s="74">
        <v>13</v>
      </c>
      <c r="B24" s="161">
        <v>43412</v>
      </c>
      <c r="C24" s="158">
        <v>1</v>
      </c>
      <c r="D24" s="79"/>
      <c r="E24" s="79"/>
      <c r="F24" s="79"/>
      <c r="G24" s="79"/>
      <c r="H24" s="79"/>
      <c r="I24" s="79"/>
      <c r="J24" s="76"/>
      <c r="K24" s="77">
        <v>20</v>
      </c>
      <c r="L24" s="77">
        <v>50</v>
      </c>
      <c r="N24" s="75"/>
      <c r="P24" s="75"/>
    </row>
    <row r="25" spans="1:16" s="138" customFormat="1" ht="17.100000000000001" customHeight="1" x14ac:dyDescent="0.25">
      <c r="A25" s="133">
        <v>14</v>
      </c>
      <c r="B25" s="134">
        <v>43438</v>
      </c>
      <c r="C25" s="135">
        <v>0</v>
      </c>
      <c r="D25" s="136"/>
      <c r="E25" s="136"/>
      <c r="F25" s="136"/>
      <c r="G25" s="136"/>
      <c r="H25" s="136"/>
      <c r="I25" s="136">
        <v>120</v>
      </c>
      <c r="J25" s="137"/>
      <c r="K25" s="145">
        <v>20</v>
      </c>
      <c r="L25" s="145">
        <v>50</v>
      </c>
      <c r="N25" s="139"/>
      <c r="P25" s="139"/>
    </row>
    <row r="26" spans="1:16" ht="17.100000000000001" customHeight="1" x14ac:dyDescent="0.25">
      <c r="A26" s="74">
        <v>1</v>
      </c>
      <c r="B26" s="168">
        <v>43467</v>
      </c>
      <c r="C26" s="78">
        <v>4</v>
      </c>
      <c r="D26" s="79"/>
      <c r="E26" s="79"/>
      <c r="F26" s="79"/>
      <c r="G26" s="79"/>
      <c r="H26" s="79"/>
      <c r="I26" s="79"/>
      <c r="J26" s="76"/>
      <c r="K26" s="77">
        <v>20</v>
      </c>
      <c r="L26" s="77">
        <v>50</v>
      </c>
      <c r="N26" s="75"/>
      <c r="P26" s="75"/>
    </row>
    <row r="27" spans="1:16" ht="17.100000000000001" customHeight="1" x14ac:dyDescent="0.25">
      <c r="A27" s="74">
        <v>2</v>
      </c>
      <c r="B27" s="168">
        <v>43509</v>
      </c>
      <c r="C27" s="78">
        <v>0</v>
      </c>
      <c r="D27" s="79">
        <v>2</v>
      </c>
      <c r="E27" s="79">
        <v>0</v>
      </c>
      <c r="F27" s="79">
        <v>3</v>
      </c>
      <c r="G27" s="79">
        <v>1</v>
      </c>
      <c r="H27" s="79">
        <v>100</v>
      </c>
      <c r="I27" s="79"/>
      <c r="J27" s="76"/>
      <c r="K27" s="77">
        <v>20</v>
      </c>
      <c r="L27" s="77">
        <v>50</v>
      </c>
      <c r="N27" s="75"/>
      <c r="P27" s="75"/>
    </row>
    <row r="28" spans="1:16" ht="17.100000000000001" customHeight="1" x14ac:dyDescent="0.25">
      <c r="A28" s="74">
        <v>3</v>
      </c>
      <c r="B28" s="168">
        <v>43537</v>
      </c>
      <c r="C28" s="78">
        <v>0</v>
      </c>
      <c r="D28" s="79">
        <v>1</v>
      </c>
      <c r="E28" s="79">
        <v>0</v>
      </c>
      <c r="F28" s="79">
        <v>2</v>
      </c>
      <c r="G28" s="79">
        <v>3</v>
      </c>
      <c r="H28" s="79">
        <v>100</v>
      </c>
      <c r="I28" s="79"/>
      <c r="J28" s="76"/>
      <c r="K28" s="77">
        <v>20</v>
      </c>
      <c r="L28" s="77">
        <v>50</v>
      </c>
      <c r="N28" s="75"/>
      <c r="P28" s="75"/>
    </row>
    <row r="29" spans="1:16" ht="17.100000000000001" customHeight="1" x14ac:dyDescent="0.25">
      <c r="A29" s="74">
        <v>4</v>
      </c>
      <c r="B29" s="168">
        <v>43565</v>
      </c>
      <c r="C29" s="78">
        <v>0</v>
      </c>
      <c r="D29" s="79">
        <v>3</v>
      </c>
      <c r="E29" s="79">
        <v>2</v>
      </c>
      <c r="F29" s="79">
        <v>1</v>
      </c>
      <c r="G29" s="79">
        <v>0</v>
      </c>
      <c r="H29" s="79">
        <v>100</v>
      </c>
      <c r="I29" s="79"/>
      <c r="J29" s="76"/>
      <c r="K29" s="77">
        <v>20</v>
      </c>
      <c r="L29" s="77">
        <v>50</v>
      </c>
      <c r="N29" s="75"/>
      <c r="P29" s="75"/>
    </row>
    <row r="30" spans="1:16" ht="17.100000000000001" customHeight="1" x14ac:dyDescent="0.25">
      <c r="A30" s="74">
        <v>5</v>
      </c>
      <c r="B30" s="168">
        <v>43594</v>
      </c>
      <c r="C30" s="78">
        <v>1</v>
      </c>
      <c r="D30" s="79">
        <v>1</v>
      </c>
      <c r="E30" s="79">
        <v>2</v>
      </c>
      <c r="F30" s="79">
        <v>0</v>
      </c>
      <c r="G30" s="79">
        <v>2</v>
      </c>
      <c r="H30" s="79">
        <v>100</v>
      </c>
      <c r="I30" s="79"/>
      <c r="J30" s="76"/>
      <c r="K30" s="77">
        <v>20</v>
      </c>
      <c r="L30" s="77">
        <v>50</v>
      </c>
      <c r="N30" s="75"/>
      <c r="P30" s="75"/>
    </row>
    <row r="31" spans="1:16" ht="17.100000000000001" customHeight="1" x14ac:dyDescent="0.25">
      <c r="A31" s="74">
        <v>6</v>
      </c>
      <c r="B31" s="168">
        <v>43622</v>
      </c>
      <c r="C31" s="78">
        <v>0</v>
      </c>
      <c r="D31" s="79">
        <v>2</v>
      </c>
      <c r="E31" s="79">
        <v>3</v>
      </c>
      <c r="F31" s="79">
        <v>0</v>
      </c>
      <c r="G31" s="79">
        <v>2</v>
      </c>
      <c r="H31" s="79">
        <v>100</v>
      </c>
      <c r="I31" s="79"/>
      <c r="J31" s="76"/>
      <c r="K31" s="77">
        <v>20</v>
      </c>
      <c r="L31" s="77">
        <v>50</v>
      </c>
      <c r="N31" s="75"/>
      <c r="P31" s="75"/>
    </row>
    <row r="32" spans="1:16" ht="17.100000000000001" customHeight="1" x14ac:dyDescent="0.25">
      <c r="A32" s="74">
        <v>7</v>
      </c>
      <c r="B32" s="168">
        <v>43650</v>
      </c>
      <c r="C32" s="78">
        <v>0</v>
      </c>
      <c r="D32" s="79">
        <v>1</v>
      </c>
      <c r="E32" s="79">
        <v>2</v>
      </c>
      <c r="F32" s="79">
        <v>0</v>
      </c>
      <c r="G32" s="79">
        <v>4</v>
      </c>
      <c r="H32" s="79">
        <v>100</v>
      </c>
      <c r="I32" s="79"/>
      <c r="J32" s="76"/>
      <c r="K32" s="77">
        <v>20</v>
      </c>
      <c r="L32" s="77">
        <v>50</v>
      </c>
      <c r="N32" s="75"/>
      <c r="P32" s="75"/>
    </row>
    <row r="33" spans="1:16" ht="17.100000000000001" customHeight="1" x14ac:dyDescent="0.25">
      <c r="A33" s="119">
        <v>8</v>
      </c>
      <c r="B33" s="168">
        <v>43678</v>
      </c>
      <c r="C33" s="78">
        <v>2</v>
      </c>
      <c r="D33" s="79"/>
      <c r="E33" s="79"/>
      <c r="F33" s="79"/>
      <c r="G33" s="79"/>
      <c r="H33" s="79"/>
      <c r="I33" s="79"/>
      <c r="J33" s="76"/>
      <c r="K33" s="77">
        <v>20</v>
      </c>
      <c r="L33" s="77">
        <v>50</v>
      </c>
      <c r="N33" s="75"/>
      <c r="P33" s="75"/>
    </row>
    <row r="34" spans="1:16" ht="17.100000000000001" customHeight="1" x14ac:dyDescent="0.25">
      <c r="A34" s="74">
        <v>9</v>
      </c>
      <c r="B34" s="171">
        <v>43720</v>
      </c>
      <c r="C34" s="172">
        <v>8</v>
      </c>
      <c r="D34" s="79"/>
      <c r="E34" s="79"/>
      <c r="F34" s="79"/>
      <c r="G34" s="79"/>
      <c r="H34" s="79"/>
      <c r="I34" s="79"/>
      <c r="J34" s="76"/>
      <c r="K34" s="77">
        <v>20</v>
      </c>
      <c r="L34" s="77">
        <v>50</v>
      </c>
      <c r="N34" s="75"/>
      <c r="P34" s="75"/>
    </row>
    <row r="35" spans="1:16" ht="17.100000000000001" customHeight="1" x14ac:dyDescent="0.25">
      <c r="A35" s="74">
        <v>10</v>
      </c>
      <c r="B35" s="171">
        <v>43748</v>
      </c>
      <c r="C35" s="172">
        <v>1</v>
      </c>
      <c r="D35" s="79"/>
      <c r="E35" s="79"/>
      <c r="F35" s="79"/>
      <c r="G35" s="79"/>
      <c r="H35" s="79"/>
      <c r="I35" s="79"/>
      <c r="J35" s="76"/>
      <c r="K35" s="77">
        <v>20</v>
      </c>
      <c r="L35" s="77">
        <v>50</v>
      </c>
      <c r="N35" s="75"/>
      <c r="P35" s="75"/>
    </row>
    <row r="36" spans="1:16" ht="17.100000000000001" customHeight="1" x14ac:dyDescent="0.25">
      <c r="A36" s="74">
        <v>11</v>
      </c>
      <c r="B36" s="171">
        <v>43776</v>
      </c>
      <c r="C36" s="172">
        <v>2</v>
      </c>
      <c r="D36" s="79"/>
      <c r="E36" s="79"/>
      <c r="F36" s="79"/>
      <c r="G36" s="79"/>
      <c r="H36" s="79"/>
      <c r="I36" s="79"/>
      <c r="J36" s="76"/>
      <c r="K36" s="77">
        <v>20</v>
      </c>
      <c r="L36" s="77">
        <v>50</v>
      </c>
      <c r="N36" s="75"/>
      <c r="P36" s="75"/>
    </row>
    <row r="37" spans="1:16" ht="17.100000000000001" customHeight="1" x14ac:dyDescent="0.25">
      <c r="A37" s="74">
        <v>12</v>
      </c>
      <c r="B37" s="171">
        <v>43803</v>
      </c>
      <c r="C37" s="172">
        <v>2</v>
      </c>
      <c r="D37" s="79"/>
      <c r="E37" s="79"/>
      <c r="F37" s="79"/>
      <c r="G37" s="79"/>
      <c r="H37" s="79"/>
      <c r="I37" s="79"/>
      <c r="J37" s="76"/>
      <c r="K37" s="77">
        <v>20</v>
      </c>
      <c r="L37" s="77">
        <v>50</v>
      </c>
      <c r="N37" s="75"/>
      <c r="P37" s="75"/>
    </row>
    <row r="38" spans="1:16" ht="17.100000000000001" customHeight="1" x14ac:dyDescent="0.25">
      <c r="A38" s="12" t="s">
        <v>11</v>
      </c>
      <c r="B38" s="33"/>
      <c r="C38" s="32" t="e">
        <f>IF(N38=0, "&lt; 1", N38)</f>
        <v>#DIV/0!</v>
      </c>
      <c r="D38" s="59"/>
      <c r="E38" s="79"/>
      <c r="F38" s="79"/>
      <c r="G38" s="79"/>
      <c r="H38" s="79"/>
      <c r="I38" s="59"/>
      <c r="J38" s="27"/>
      <c r="K38" s="26"/>
      <c r="L38" s="26"/>
      <c r="N38" s="12" t="e">
        <f>ROUNDUP(AVERAGE(N13:N37), 0)</f>
        <v>#DIV/0!</v>
      </c>
      <c r="O38" s="19"/>
      <c r="P38" s="12" t="e">
        <f>ROUNDUP(AVERAGE(P13:P37), 0)</f>
        <v>#DIV/0!</v>
      </c>
    </row>
    <row r="39" spans="1:16" ht="17.100000000000001" customHeight="1" x14ac:dyDescent="0.25">
      <c r="A39" s="12" t="s">
        <v>12</v>
      </c>
      <c r="B39" s="34"/>
      <c r="C39" s="158">
        <f>MIN(C25:C36)</f>
        <v>0</v>
      </c>
      <c r="D39" s="59"/>
      <c r="E39" s="79"/>
      <c r="F39" s="79"/>
      <c r="G39" s="79"/>
      <c r="H39" s="79"/>
      <c r="I39" s="59"/>
      <c r="J39" s="25"/>
      <c r="K39" s="26"/>
      <c r="L39" s="26"/>
      <c r="N39" s="12">
        <f>MIN(N13:N37)</f>
        <v>0</v>
      </c>
      <c r="O39" s="19"/>
      <c r="P39" s="12">
        <f>MIN(P13:P37)</f>
        <v>0</v>
      </c>
    </row>
    <row r="40" spans="1:16" ht="17.100000000000001" customHeight="1" x14ac:dyDescent="0.25">
      <c r="A40" s="12" t="s">
        <v>13</v>
      </c>
      <c r="B40" s="34"/>
      <c r="C40" s="158">
        <f>MAX(C25:C36)</f>
        <v>8</v>
      </c>
      <c r="D40" s="59"/>
      <c r="E40" s="79"/>
      <c r="F40" s="79"/>
      <c r="G40" s="79"/>
      <c r="H40" s="79"/>
      <c r="I40" s="59"/>
      <c r="J40" s="25"/>
      <c r="K40" s="26"/>
      <c r="L40" s="26"/>
      <c r="N40" s="12">
        <f>MAX(N13:N37)</f>
        <v>0</v>
      </c>
      <c r="O40" s="19"/>
      <c r="P40" s="12">
        <f>MAX(P13:P37)</f>
        <v>0</v>
      </c>
    </row>
    <row r="41" spans="1:16" ht="17.100000000000001" customHeight="1" x14ac:dyDescent="0.25">
      <c r="A41" s="12" t="s">
        <v>14</v>
      </c>
      <c r="B41" s="34"/>
      <c r="C41" s="35" t="e">
        <f>N41</f>
        <v>#DIV/0!</v>
      </c>
      <c r="D41" s="60"/>
      <c r="E41" s="60"/>
      <c r="F41" s="60"/>
      <c r="G41" s="60"/>
      <c r="H41" s="60"/>
      <c r="I41" s="60"/>
      <c r="J41" s="25"/>
      <c r="K41" s="26"/>
      <c r="L41" s="26"/>
      <c r="N41" s="13" t="e">
        <f>STDEV(N13:N37)</f>
        <v>#DIV/0!</v>
      </c>
      <c r="O41" s="19"/>
      <c r="P41" s="13" t="e">
        <f>STDEV(P13:P37)</f>
        <v>#DIV/0!</v>
      </c>
    </row>
    <row r="42" spans="1:16" ht="17.100000000000001" customHeight="1" x14ac:dyDescent="0.25">
      <c r="A42" s="12" t="s">
        <v>15</v>
      </c>
      <c r="B42" s="34"/>
      <c r="C42" s="35" t="e">
        <f>N42</f>
        <v>#DIV/0!</v>
      </c>
      <c r="D42" s="60"/>
      <c r="E42" s="60"/>
      <c r="F42" s="60"/>
      <c r="G42" s="60"/>
      <c r="H42" s="60"/>
      <c r="I42" s="60"/>
      <c r="J42" s="25"/>
      <c r="K42" s="26"/>
      <c r="L42" s="26"/>
      <c r="N42" s="13" t="e">
        <f>IF(N38=0, "NA", N41*100/N38)</f>
        <v>#DIV/0!</v>
      </c>
      <c r="O42" s="19"/>
      <c r="P42" s="13" t="e">
        <f>IF(P38=0, "NA", P41*100/P38)</f>
        <v>#DIV/0!</v>
      </c>
    </row>
    <row r="43" spans="1:16" ht="17.100000000000001" customHeight="1" x14ac:dyDescent="0.25">
      <c r="A43" s="183" t="s">
        <v>238</v>
      </c>
      <c r="B43" s="183"/>
      <c r="C43" s="183"/>
      <c r="J43" s="25"/>
      <c r="K43" s="26"/>
      <c r="L43" s="26"/>
      <c r="N43" s="19"/>
      <c r="O43" s="19"/>
    </row>
    <row r="44" spans="1:16" ht="17.100000000000001" customHeight="1" x14ac:dyDescent="0.25">
      <c r="A44" s="184" t="s">
        <v>239</v>
      </c>
      <c r="B44" s="184"/>
      <c r="C44" s="184"/>
      <c r="J44" s="25"/>
      <c r="K44" s="26"/>
      <c r="L44" s="26"/>
      <c r="N44" s="19"/>
      <c r="O44" s="19"/>
    </row>
    <row r="45" spans="1:16" ht="17.100000000000001" customHeight="1" x14ac:dyDescent="0.25">
      <c r="A45" s="12" t="s">
        <v>11</v>
      </c>
      <c r="B45" s="34"/>
      <c r="C45" s="32" t="e">
        <f>IF(P38=0, "&lt; 1",P38)</f>
        <v>#DIV/0!</v>
      </c>
      <c r="D45" s="59"/>
      <c r="E45" s="79"/>
      <c r="F45" s="79"/>
      <c r="G45" s="79"/>
      <c r="H45" s="79"/>
      <c r="I45" s="59"/>
      <c r="J45" s="25"/>
      <c r="K45" s="26"/>
      <c r="L45" s="26"/>
      <c r="N45" s="19"/>
      <c r="O45" s="19"/>
    </row>
    <row r="46" spans="1:16" ht="17.100000000000001" customHeight="1" x14ac:dyDescent="0.25">
      <c r="A46" s="12" t="s">
        <v>12</v>
      </c>
      <c r="B46" s="34"/>
      <c r="C46" s="158">
        <f>MIN(C13:C25)</f>
        <v>0</v>
      </c>
      <c r="D46" s="59"/>
      <c r="E46" s="79"/>
      <c r="F46" s="79"/>
      <c r="G46" s="79"/>
      <c r="H46" s="79"/>
      <c r="I46" s="59"/>
      <c r="J46" s="25"/>
      <c r="K46" s="26"/>
      <c r="L46" s="26"/>
      <c r="N46" s="19"/>
    </row>
    <row r="47" spans="1:16" ht="17.100000000000001" customHeight="1" x14ac:dyDescent="0.25">
      <c r="A47" s="12" t="s">
        <v>13</v>
      </c>
      <c r="B47" s="34"/>
      <c r="C47" s="158">
        <f>MAX(C13:C25)</f>
        <v>5</v>
      </c>
      <c r="D47" s="59"/>
      <c r="E47" s="79"/>
      <c r="F47" s="79"/>
      <c r="G47" s="79"/>
      <c r="H47" s="79"/>
      <c r="I47" s="59"/>
      <c r="J47" s="25"/>
      <c r="K47" s="26"/>
      <c r="L47" s="26"/>
      <c r="N47" s="19"/>
    </row>
    <row r="48" spans="1:16" ht="17.100000000000001" customHeight="1" x14ac:dyDescent="0.25">
      <c r="A48" s="12" t="s">
        <v>14</v>
      </c>
      <c r="B48" s="34"/>
      <c r="C48" s="35" t="e">
        <f>P41</f>
        <v>#DIV/0!</v>
      </c>
      <c r="D48" s="60"/>
      <c r="E48" s="60"/>
      <c r="F48" s="60"/>
      <c r="G48" s="60"/>
      <c r="H48" s="60"/>
      <c r="I48" s="60"/>
      <c r="J48" s="25"/>
      <c r="K48" s="26"/>
      <c r="L48" s="26"/>
      <c r="N48" s="19"/>
    </row>
    <row r="49" spans="1:36" ht="17.100000000000001" customHeight="1" x14ac:dyDescent="0.25">
      <c r="A49" s="12" t="s">
        <v>15</v>
      </c>
      <c r="B49" s="34"/>
      <c r="C49" s="35" t="e">
        <f>P42</f>
        <v>#DIV/0!</v>
      </c>
      <c r="D49" s="60"/>
      <c r="E49" s="60"/>
      <c r="F49" s="60"/>
      <c r="G49" s="60"/>
      <c r="H49" s="60"/>
      <c r="I49" s="60"/>
      <c r="J49" s="27"/>
      <c r="K49" s="26"/>
      <c r="L49" s="26"/>
      <c r="N49" s="19"/>
    </row>
    <row r="50" spans="1:36" ht="15.9" customHeight="1" x14ac:dyDescent="0.25"/>
    <row r="51" spans="1:36" s="14" customFormat="1" ht="15.9" customHeight="1" x14ac:dyDescent="0.25">
      <c r="A51" s="15"/>
      <c r="B51" s="11"/>
      <c r="C51" s="11"/>
      <c r="D51" s="11"/>
      <c r="E51" s="11"/>
      <c r="F51" s="11"/>
      <c r="G51" s="11"/>
      <c r="H51" s="11"/>
      <c r="I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F52" s="11"/>
      <c r="G52" s="11"/>
      <c r="H52" s="11"/>
      <c r="I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F53" s="11"/>
      <c r="G53" s="11"/>
      <c r="H53" s="11"/>
      <c r="I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I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I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I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I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I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I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I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I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s="14" customFormat="1" ht="15.9" customHeight="1" x14ac:dyDescent="0.25">
      <c r="E62" s="113"/>
      <c r="F62" s="113"/>
      <c r="G62" s="113"/>
      <c r="H62" s="113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s="14" customFormat="1" ht="15.9" customHeight="1" x14ac:dyDescent="0.25">
      <c r="E63" s="113"/>
      <c r="F63" s="113"/>
      <c r="G63" s="113"/>
      <c r="H63" s="113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s="14" customFormat="1" ht="15.9" customHeight="1" x14ac:dyDescent="0.25">
      <c r="A64" s="16"/>
      <c r="E64" s="113"/>
      <c r="F64" s="113"/>
      <c r="G64" s="113"/>
      <c r="H64" s="11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s="14" customFormat="1" ht="14.25" customHeight="1" x14ac:dyDescent="0.25">
      <c r="A65" s="185" t="s">
        <v>259</v>
      </c>
      <c r="B65" s="185"/>
      <c r="C65" s="185"/>
      <c r="D65" s="185"/>
      <c r="E65" s="185"/>
      <c r="F65" s="185"/>
      <c r="G65" s="185"/>
      <c r="H65" s="185"/>
      <c r="I65" s="185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s="14" customFormat="1" ht="17.25" customHeight="1" x14ac:dyDescent="0.25">
      <c r="A66" s="186" t="s">
        <v>260</v>
      </c>
      <c r="B66" s="185"/>
      <c r="C66" s="185"/>
      <c r="D66" s="185"/>
      <c r="E66" s="185"/>
      <c r="F66" s="185"/>
      <c r="G66" s="185"/>
      <c r="H66" s="185"/>
      <c r="I66" s="185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.9" customHeight="1" x14ac:dyDescent="0.25">
      <c r="A67" s="14"/>
      <c r="B67" s="14"/>
      <c r="C67" s="14"/>
      <c r="D67" s="14"/>
      <c r="E67" s="113"/>
      <c r="F67" s="113"/>
      <c r="G67" s="113"/>
      <c r="H67" s="113"/>
      <c r="I67" s="14"/>
    </row>
    <row r="68" spans="1:36" s="28" customFormat="1" ht="15.9" customHeight="1" x14ac:dyDescent="0.25">
      <c r="A68" s="187" t="s">
        <v>18</v>
      </c>
      <c r="B68" s="187"/>
      <c r="C68" s="187"/>
      <c r="D68" s="38"/>
      <c r="E68" s="114"/>
      <c r="F68" s="114"/>
      <c r="G68" s="114"/>
      <c r="H68" s="114"/>
      <c r="J68" s="20"/>
      <c r="K68" s="20"/>
      <c r="L68" s="20"/>
    </row>
    <row r="69" spans="1:36" s="28" customFormat="1" ht="27.75" customHeight="1" x14ac:dyDescent="0.25">
      <c r="A69" s="187" t="s">
        <v>105</v>
      </c>
      <c r="B69" s="187"/>
      <c r="C69" s="187"/>
      <c r="D69" s="187"/>
      <c r="E69" s="187"/>
      <c r="F69" s="187"/>
      <c r="G69" s="187"/>
      <c r="H69" s="187"/>
      <c r="I69" s="187"/>
      <c r="J69" s="20"/>
      <c r="K69" s="20"/>
      <c r="L69" s="20"/>
    </row>
    <row r="70" spans="1:36" s="28" customFormat="1" ht="32.25" customHeight="1" x14ac:dyDescent="0.25">
      <c r="A70" s="181" t="s">
        <v>145</v>
      </c>
      <c r="B70" s="181"/>
      <c r="C70" s="181"/>
      <c r="D70" s="181"/>
      <c r="E70" s="181"/>
      <c r="F70" s="181"/>
      <c r="G70" s="181"/>
      <c r="H70" s="181"/>
      <c r="I70" s="181"/>
      <c r="J70" s="20"/>
      <c r="K70" s="20"/>
      <c r="L70" s="20"/>
    </row>
    <row r="71" spans="1:36" s="28" customFormat="1" ht="15.9" customHeight="1" x14ac:dyDescent="0.25">
      <c r="J71" s="20"/>
      <c r="K71" s="20"/>
      <c r="L71" s="20"/>
    </row>
    <row r="72" spans="1:36" s="28" customFormat="1" ht="25.5" customHeight="1" x14ac:dyDescent="0.25">
      <c r="B72" s="182" t="s">
        <v>2</v>
      </c>
      <c r="C72" s="182"/>
      <c r="D72" s="182" t="s">
        <v>32</v>
      </c>
      <c r="E72" s="182"/>
      <c r="F72" s="182"/>
      <c r="G72" s="182"/>
      <c r="H72" s="182"/>
      <c r="I72" s="182"/>
      <c r="J72" s="20"/>
      <c r="K72" s="20"/>
      <c r="L72" s="20"/>
    </row>
    <row r="73" spans="1:36" s="28" customFormat="1" ht="38.1" customHeight="1" x14ac:dyDescent="0.25">
      <c r="B73" s="182"/>
      <c r="C73" s="182"/>
      <c r="D73" s="20"/>
      <c r="E73" s="110"/>
      <c r="F73" s="110"/>
      <c r="G73" s="110"/>
      <c r="H73" s="110"/>
      <c r="I73" s="20"/>
      <c r="J73" s="20"/>
      <c r="K73" s="20"/>
      <c r="L73" s="20"/>
    </row>
    <row r="74" spans="1:36" x14ac:dyDescent="0.25">
      <c r="B74" s="30"/>
      <c r="C74" s="30"/>
      <c r="D74" s="30"/>
      <c r="E74" s="30"/>
      <c r="F74" s="30"/>
      <c r="G74" s="30"/>
      <c r="H74" s="30"/>
      <c r="I74" s="30"/>
    </row>
    <row r="75" spans="1:36" x14ac:dyDescent="0.25">
      <c r="B75" s="30"/>
      <c r="C75" s="30"/>
      <c r="D75" s="30"/>
      <c r="E75" s="30"/>
      <c r="F75" s="30"/>
      <c r="G75" s="30"/>
      <c r="H75" s="30"/>
      <c r="I75" s="30"/>
    </row>
  </sheetData>
  <sheetProtection formatCells="0" formatRows="0" insertRows="0" insertHyperlinks="0" deleteRows="0" sort="0" autoFilter="0" pivotTables="0"/>
  <mergeCells count="19">
    <mergeCell ref="B73:C73"/>
    <mergeCell ref="A66:I66"/>
    <mergeCell ref="A68:C68"/>
    <mergeCell ref="A69:I69"/>
    <mergeCell ref="A70:I70"/>
    <mergeCell ref="B72:C72"/>
    <mergeCell ref="D72:I72"/>
    <mergeCell ref="A65:I65"/>
    <mergeCell ref="A1:I1"/>
    <mergeCell ref="A2:I2"/>
    <mergeCell ref="A4:B4"/>
    <mergeCell ref="C4:I4"/>
    <mergeCell ref="A5:B5"/>
    <mergeCell ref="A6:B6"/>
    <mergeCell ref="A7:B7"/>
    <mergeCell ref="A8:B8"/>
    <mergeCell ref="A9:B9"/>
    <mergeCell ref="A43:C43"/>
    <mergeCell ref="A44:C44"/>
  </mergeCells>
  <conditionalFormatting sqref="B34:B35">
    <cfRule type="expression" priority="9">
      <formula>$A$11</formula>
    </cfRule>
  </conditionalFormatting>
  <conditionalFormatting sqref="C34:C37">
    <cfRule type="expression" dxfId="285" priority="5">
      <formula>C34&lt;=$G$6</formula>
    </cfRule>
    <cfRule type="expression" dxfId="284" priority="6">
      <formula>AND(C34&gt;$G$6,C34&lt;=$G$7)</formula>
    </cfRule>
    <cfRule type="expression" dxfId="283" priority="7">
      <formula>AND(C34&gt;$G$7,C34&lt;=$G$5)</formula>
    </cfRule>
    <cfRule type="expression" dxfId="282" priority="8">
      <formula>C34&gt;$G$5</formula>
    </cfRule>
  </conditionalFormatting>
  <conditionalFormatting sqref="C34:C37">
    <cfRule type="expression" dxfId="281" priority="1">
      <formula>C34&lt;=$B$7</formula>
    </cfRule>
    <cfRule type="expression" dxfId="280" priority="2">
      <formula>AND(C34&gt;$B$7,C34&lt;=$B$6)</formula>
    </cfRule>
    <cfRule type="expression" dxfId="279" priority="3">
      <formula>AND(C34&gt;$B$6,C34&lt;=$B$5)</formula>
    </cfRule>
    <cfRule type="expression" dxfId="278" priority="4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1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5"/>
  <sheetViews>
    <sheetView view="pageBreakPreview" topLeftCell="A43" zoomScale="110" zoomScaleNormal="100" zoomScaleSheetLayoutView="110" workbookViewId="0">
      <selection activeCell="C26" sqref="C26:C37"/>
    </sheetView>
  </sheetViews>
  <sheetFormatPr defaultColWidth="9.109375" defaultRowHeight="13.2" x14ac:dyDescent="0.25"/>
  <cols>
    <col min="1" max="1" width="10" style="16" customWidth="1"/>
    <col min="2" max="2" width="20.6640625" style="11" customWidth="1"/>
    <col min="3" max="3" width="19.109375" style="11" customWidth="1"/>
    <col min="4" max="6" width="14.88671875" style="11" hidden="1" customWidth="1"/>
    <col min="7" max="7" width="19.88671875" style="11" customWidth="1"/>
    <col min="8" max="8" width="3.44140625" style="14" hidden="1" customWidth="1"/>
    <col min="9" max="9" width="17.109375" style="14" customWidth="1"/>
    <col min="10" max="10" width="17.44140625" style="14" customWidth="1"/>
    <col min="11" max="11" width="3.33203125" style="11" customWidth="1"/>
    <col min="12" max="12" width="6.5546875" style="11" customWidth="1"/>
    <col min="13" max="13" width="5.44140625" style="11" customWidth="1"/>
    <col min="14" max="14" width="6.88671875" style="11" customWidth="1"/>
    <col min="15" max="16384" width="9.109375" style="11"/>
  </cols>
  <sheetData>
    <row r="1" spans="1:14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23"/>
      <c r="I1" s="9"/>
      <c r="J1" s="9"/>
    </row>
    <row r="2" spans="1:14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179"/>
      <c r="H2" s="24"/>
      <c r="I2" s="9"/>
      <c r="J2" s="9"/>
    </row>
    <row r="3" spans="1:14" s="3" customFormat="1" ht="6" customHeight="1" x14ac:dyDescent="0.25">
      <c r="A3" s="4"/>
      <c r="B3" s="4"/>
      <c r="C3" s="4"/>
      <c r="D3" s="4"/>
      <c r="E3" s="4"/>
      <c r="F3" s="4"/>
      <c r="G3" s="4"/>
      <c r="H3" s="24"/>
      <c r="I3" s="8"/>
      <c r="J3" s="9"/>
    </row>
    <row r="4" spans="1:14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7"/>
      <c r="I4" s="9"/>
      <c r="J4" s="9"/>
    </row>
    <row r="5" spans="1:14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115"/>
      <c r="F5" s="115"/>
      <c r="G5" s="115"/>
      <c r="H5" s="21"/>
      <c r="I5" s="9"/>
      <c r="J5" s="9"/>
    </row>
    <row r="6" spans="1:14" s="3" customFormat="1" ht="29.25" customHeight="1" x14ac:dyDescent="0.25">
      <c r="A6" s="176" t="s">
        <v>5</v>
      </c>
      <c r="B6" s="177"/>
      <c r="C6" s="42" t="s">
        <v>55</v>
      </c>
      <c r="D6" s="39" t="s">
        <v>8</v>
      </c>
      <c r="E6" s="115"/>
      <c r="F6" s="115"/>
      <c r="G6" s="115"/>
      <c r="H6" s="8"/>
      <c r="I6" s="9"/>
      <c r="J6" s="9"/>
    </row>
    <row r="7" spans="1:14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115"/>
      <c r="F7" s="115"/>
      <c r="G7" s="115"/>
      <c r="H7" s="8"/>
      <c r="I7" s="9"/>
      <c r="J7" s="9"/>
    </row>
    <row r="8" spans="1:14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115"/>
      <c r="F8" s="115"/>
      <c r="G8" s="115"/>
      <c r="H8" s="8"/>
      <c r="I8" s="9"/>
      <c r="J8" s="9"/>
    </row>
    <row r="9" spans="1:14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115"/>
      <c r="F9" s="115"/>
      <c r="G9" s="115"/>
      <c r="H9" s="22"/>
      <c r="I9" s="9"/>
      <c r="J9" s="9"/>
    </row>
    <row r="10" spans="1:14" s="3" customFormat="1" ht="6.75" customHeight="1" x14ac:dyDescent="0.25">
      <c r="A10" s="9"/>
      <c r="B10" s="9"/>
      <c r="C10" s="9"/>
      <c r="D10" s="9"/>
      <c r="E10" s="9"/>
      <c r="F10" s="9"/>
      <c r="G10" s="9"/>
      <c r="H10" s="8"/>
      <c r="I10" s="9"/>
      <c r="J10" s="9"/>
    </row>
    <row r="11" spans="1:14" s="9" customFormat="1" ht="19.5" customHeight="1" x14ac:dyDescent="0.25">
      <c r="A11" s="8"/>
      <c r="B11" s="2"/>
      <c r="C11" s="1" t="s">
        <v>183</v>
      </c>
      <c r="D11" s="1" t="s">
        <v>353</v>
      </c>
      <c r="E11" s="1" t="s">
        <v>354</v>
      </c>
      <c r="F11" s="17" t="s">
        <v>327</v>
      </c>
      <c r="G11" s="17" t="s">
        <v>328</v>
      </c>
      <c r="H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4" t="s">
        <v>386</v>
      </c>
      <c r="J12" s="14" t="s">
        <v>387</v>
      </c>
      <c r="L12" s="1" t="s">
        <v>183</v>
      </c>
      <c r="M12" s="41"/>
      <c r="N12" s="1" t="s">
        <v>183</v>
      </c>
    </row>
    <row r="13" spans="1:14" ht="17.100000000000001" customHeight="1" x14ac:dyDescent="0.25">
      <c r="A13" s="74">
        <v>1</v>
      </c>
      <c r="B13" s="161">
        <v>43104</v>
      </c>
      <c r="C13" s="158">
        <v>1</v>
      </c>
      <c r="D13" s="59">
        <v>0</v>
      </c>
      <c r="E13" s="79">
        <v>2</v>
      </c>
      <c r="F13" s="79">
        <v>100</v>
      </c>
      <c r="G13" s="79"/>
      <c r="H13" s="25"/>
      <c r="I13" s="77">
        <f t="shared" ref="I13:I30" si="0">$C$9</f>
        <v>20</v>
      </c>
      <c r="J13" s="77">
        <v>50</v>
      </c>
      <c r="L13" s="19"/>
      <c r="N13" s="19"/>
    </row>
    <row r="14" spans="1:14" ht="17.100000000000001" customHeight="1" x14ac:dyDescent="0.25">
      <c r="A14" s="74">
        <v>2</v>
      </c>
      <c r="B14" s="161">
        <v>43133</v>
      </c>
      <c r="C14" s="158">
        <v>1</v>
      </c>
      <c r="D14" s="79"/>
      <c r="E14" s="79"/>
      <c r="F14" s="79"/>
      <c r="G14" s="79"/>
      <c r="H14" s="76"/>
      <c r="I14" s="77">
        <f t="shared" si="0"/>
        <v>20</v>
      </c>
      <c r="J14" s="77">
        <v>50</v>
      </c>
      <c r="L14" s="75"/>
      <c r="N14" s="75"/>
    </row>
    <row r="15" spans="1:14" ht="17.100000000000001" customHeight="1" x14ac:dyDescent="0.25">
      <c r="A15" s="74">
        <v>3</v>
      </c>
      <c r="B15" s="161">
        <v>43159</v>
      </c>
      <c r="C15" s="158">
        <v>5</v>
      </c>
      <c r="D15" s="79"/>
      <c r="E15" s="79"/>
      <c r="F15" s="79"/>
      <c r="G15" s="79"/>
      <c r="H15" s="76"/>
      <c r="I15" s="77">
        <f t="shared" si="0"/>
        <v>20</v>
      </c>
      <c r="J15" s="77">
        <v>50</v>
      </c>
      <c r="L15" s="75"/>
      <c r="N15" s="75"/>
    </row>
    <row r="16" spans="1:14" ht="17.100000000000001" customHeight="1" x14ac:dyDescent="0.25">
      <c r="A16" s="74">
        <v>4</v>
      </c>
      <c r="B16" s="161">
        <v>43174</v>
      </c>
      <c r="C16" s="158">
        <v>0</v>
      </c>
      <c r="D16" s="79"/>
      <c r="E16" s="79"/>
      <c r="F16" s="79"/>
      <c r="G16" s="79"/>
      <c r="H16" s="76"/>
      <c r="I16" s="77">
        <f t="shared" si="0"/>
        <v>20</v>
      </c>
      <c r="J16" s="77">
        <v>50</v>
      </c>
      <c r="L16" s="75"/>
      <c r="N16" s="75"/>
    </row>
    <row r="17" spans="1:14" ht="17.100000000000001" customHeight="1" x14ac:dyDescent="0.25">
      <c r="A17" s="74">
        <v>5</v>
      </c>
      <c r="B17" s="161">
        <v>43201</v>
      </c>
      <c r="C17" s="158">
        <v>2</v>
      </c>
      <c r="D17" s="79"/>
      <c r="E17" s="79"/>
      <c r="F17" s="79"/>
      <c r="G17" s="79"/>
      <c r="H17" s="76"/>
      <c r="I17" s="77">
        <f t="shared" si="0"/>
        <v>20</v>
      </c>
      <c r="J17" s="77">
        <v>50</v>
      </c>
      <c r="L17" s="75"/>
      <c r="N17" s="75"/>
    </row>
    <row r="18" spans="1:14" ht="17.100000000000001" customHeight="1" x14ac:dyDescent="0.25">
      <c r="A18" s="74">
        <v>6</v>
      </c>
      <c r="B18" s="161">
        <v>43231</v>
      </c>
      <c r="C18" s="158">
        <v>1</v>
      </c>
      <c r="D18" s="79"/>
      <c r="E18" s="79"/>
      <c r="F18" s="79"/>
      <c r="G18" s="79"/>
      <c r="H18" s="76"/>
      <c r="I18" s="77">
        <f t="shared" si="0"/>
        <v>20</v>
      </c>
      <c r="J18" s="77">
        <v>50</v>
      </c>
      <c r="L18" s="75"/>
      <c r="N18" s="75"/>
    </row>
    <row r="19" spans="1:14" ht="17.100000000000001" customHeight="1" x14ac:dyDescent="0.25">
      <c r="A19" s="74">
        <v>7</v>
      </c>
      <c r="B19" s="161">
        <v>43259</v>
      </c>
      <c r="C19" s="158">
        <v>0</v>
      </c>
      <c r="D19" s="79"/>
      <c r="E19" s="79"/>
      <c r="F19" s="79"/>
      <c r="G19" s="79"/>
      <c r="H19" s="76"/>
      <c r="I19" s="77">
        <f t="shared" si="0"/>
        <v>20</v>
      </c>
      <c r="J19" s="77">
        <v>50</v>
      </c>
      <c r="L19" s="75"/>
      <c r="N19" s="75"/>
    </row>
    <row r="20" spans="1:14" ht="17.100000000000001" customHeight="1" x14ac:dyDescent="0.25">
      <c r="A20" s="74">
        <v>8</v>
      </c>
      <c r="B20" s="161">
        <v>43288</v>
      </c>
      <c r="C20" s="158">
        <v>1</v>
      </c>
      <c r="D20" s="79"/>
      <c r="E20" s="79"/>
      <c r="F20" s="79"/>
      <c r="G20" s="79"/>
      <c r="H20" s="76"/>
      <c r="I20" s="77">
        <f t="shared" si="0"/>
        <v>20</v>
      </c>
      <c r="J20" s="77">
        <v>50</v>
      </c>
      <c r="L20" s="75"/>
      <c r="N20" s="75"/>
    </row>
    <row r="21" spans="1:14" ht="17.100000000000001" customHeight="1" x14ac:dyDescent="0.25">
      <c r="A21" s="74">
        <v>9</v>
      </c>
      <c r="B21" s="161">
        <v>43315</v>
      </c>
      <c r="C21" s="158">
        <v>3</v>
      </c>
      <c r="D21" s="79"/>
      <c r="E21" s="79"/>
      <c r="F21" s="79"/>
      <c r="G21" s="79"/>
      <c r="H21" s="76"/>
      <c r="I21" s="77">
        <f t="shared" si="0"/>
        <v>20</v>
      </c>
      <c r="J21" s="77">
        <v>50</v>
      </c>
      <c r="L21" s="75"/>
      <c r="N21" s="75"/>
    </row>
    <row r="22" spans="1:14" ht="17.100000000000001" customHeight="1" x14ac:dyDescent="0.25">
      <c r="A22" s="74">
        <v>10</v>
      </c>
      <c r="B22" s="161">
        <v>43355</v>
      </c>
      <c r="C22" s="158">
        <v>1</v>
      </c>
      <c r="D22" s="79"/>
      <c r="E22" s="79"/>
      <c r="F22" s="79"/>
      <c r="G22" s="79"/>
      <c r="H22" s="76"/>
      <c r="I22" s="77">
        <f t="shared" si="0"/>
        <v>20</v>
      </c>
      <c r="J22" s="77">
        <v>50</v>
      </c>
      <c r="L22" s="75"/>
      <c r="N22" s="75"/>
    </row>
    <row r="23" spans="1:14" ht="17.100000000000001" customHeight="1" x14ac:dyDescent="0.25">
      <c r="A23" s="74">
        <v>11</v>
      </c>
      <c r="B23" s="161">
        <v>43383</v>
      </c>
      <c r="C23" s="158">
        <v>1</v>
      </c>
      <c r="D23" s="79"/>
      <c r="E23" s="79"/>
      <c r="F23" s="79"/>
      <c r="G23" s="79"/>
      <c r="H23" s="76"/>
      <c r="I23" s="77">
        <f t="shared" si="0"/>
        <v>20</v>
      </c>
      <c r="J23" s="77">
        <v>50</v>
      </c>
      <c r="L23" s="75"/>
      <c r="N23" s="75"/>
    </row>
    <row r="24" spans="1:14" ht="17.100000000000001" customHeight="1" x14ac:dyDescent="0.25">
      <c r="A24" s="74">
        <v>12</v>
      </c>
      <c r="B24" s="161">
        <v>43412</v>
      </c>
      <c r="C24" s="158">
        <v>0</v>
      </c>
      <c r="D24" s="79"/>
      <c r="E24" s="79"/>
      <c r="F24" s="79"/>
      <c r="G24" s="79"/>
      <c r="H24" s="76"/>
      <c r="I24" s="77">
        <f t="shared" si="0"/>
        <v>20</v>
      </c>
      <c r="J24" s="77">
        <v>50</v>
      </c>
      <c r="L24" s="75"/>
      <c r="N24" s="75"/>
    </row>
    <row r="25" spans="1:14" s="138" customFormat="1" ht="17.100000000000001" customHeight="1" x14ac:dyDescent="0.25">
      <c r="A25" s="133">
        <v>13</v>
      </c>
      <c r="B25" s="134">
        <v>43438</v>
      </c>
      <c r="C25" s="135">
        <v>0</v>
      </c>
      <c r="D25" s="136">
        <v>2</v>
      </c>
      <c r="E25" s="136">
        <v>3</v>
      </c>
      <c r="F25" s="136">
        <v>100</v>
      </c>
      <c r="G25" s="136">
        <v>120</v>
      </c>
      <c r="H25" s="137"/>
      <c r="I25" s="145">
        <f t="shared" si="0"/>
        <v>20</v>
      </c>
      <c r="J25" s="145">
        <v>50</v>
      </c>
      <c r="L25" s="139"/>
      <c r="N25" s="139"/>
    </row>
    <row r="26" spans="1:14" ht="17.100000000000001" customHeight="1" x14ac:dyDescent="0.25">
      <c r="A26" s="74">
        <v>1</v>
      </c>
      <c r="B26" s="168">
        <v>43467</v>
      </c>
      <c r="C26" s="78">
        <v>2</v>
      </c>
      <c r="D26" s="79">
        <v>1</v>
      </c>
      <c r="E26" s="79">
        <v>0</v>
      </c>
      <c r="F26" s="79">
        <v>100</v>
      </c>
      <c r="G26" s="79"/>
      <c r="H26" s="76"/>
      <c r="I26" s="77">
        <f t="shared" si="0"/>
        <v>20</v>
      </c>
      <c r="J26" s="77">
        <v>50</v>
      </c>
      <c r="L26" s="75"/>
      <c r="N26" s="75"/>
    </row>
    <row r="27" spans="1:14" ht="17.100000000000001" customHeight="1" x14ac:dyDescent="0.25">
      <c r="A27" s="74">
        <v>2</v>
      </c>
      <c r="B27" s="168">
        <v>43509</v>
      </c>
      <c r="C27" s="78">
        <v>0</v>
      </c>
      <c r="D27" s="79">
        <v>6</v>
      </c>
      <c r="E27" s="79">
        <v>5</v>
      </c>
      <c r="F27" s="79">
        <v>100</v>
      </c>
      <c r="G27" s="79"/>
      <c r="H27" s="76"/>
      <c r="I27" s="77">
        <f t="shared" si="0"/>
        <v>20</v>
      </c>
      <c r="J27" s="77">
        <v>50</v>
      </c>
      <c r="L27" s="75"/>
      <c r="N27" s="75"/>
    </row>
    <row r="28" spans="1:14" ht="17.100000000000001" customHeight="1" x14ac:dyDescent="0.25">
      <c r="A28" s="74">
        <v>3</v>
      </c>
      <c r="B28" s="168">
        <v>43537</v>
      </c>
      <c r="C28" s="78">
        <v>1</v>
      </c>
      <c r="D28" s="79">
        <v>3</v>
      </c>
      <c r="E28" s="79">
        <v>4</v>
      </c>
      <c r="F28" s="79">
        <v>100</v>
      </c>
      <c r="G28" s="79"/>
      <c r="H28" s="76"/>
      <c r="I28" s="77">
        <f t="shared" si="0"/>
        <v>20</v>
      </c>
      <c r="J28" s="77">
        <v>50</v>
      </c>
      <c r="L28" s="75"/>
      <c r="N28" s="75"/>
    </row>
    <row r="29" spans="1:14" ht="17.100000000000001" customHeight="1" x14ac:dyDescent="0.25">
      <c r="A29" s="74">
        <v>4</v>
      </c>
      <c r="B29" s="168">
        <v>43565</v>
      </c>
      <c r="C29" s="78">
        <v>0</v>
      </c>
      <c r="D29" s="79">
        <v>3</v>
      </c>
      <c r="E29" s="79">
        <v>1</v>
      </c>
      <c r="F29" s="79">
        <v>100</v>
      </c>
      <c r="G29" s="79"/>
      <c r="H29" s="76"/>
      <c r="I29" s="77">
        <f t="shared" si="0"/>
        <v>20</v>
      </c>
      <c r="J29" s="77">
        <v>50</v>
      </c>
      <c r="L29" s="75"/>
      <c r="N29" s="75"/>
    </row>
    <row r="30" spans="1:14" ht="17.100000000000001" customHeight="1" x14ac:dyDescent="0.25">
      <c r="A30" s="74">
        <v>5</v>
      </c>
      <c r="B30" s="168">
        <v>43594</v>
      </c>
      <c r="C30" s="78">
        <v>0</v>
      </c>
      <c r="D30" s="79">
        <v>1</v>
      </c>
      <c r="E30" s="79">
        <v>2</v>
      </c>
      <c r="F30" s="79">
        <v>100</v>
      </c>
      <c r="G30" s="79"/>
      <c r="H30" s="76"/>
      <c r="I30" s="77">
        <f t="shared" si="0"/>
        <v>20</v>
      </c>
      <c r="J30" s="77">
        <v>50</v>
      </c>
      <c r="L30" s="75"/>
      <c r="N30" s="75"/>
    </row>
    <row r="31" spans="1:14" ht="17.100000000000001" customHeight="1" x14ac:dyDescent="0.25">
      <c r="A31" s="119">
        <v>6</v>
      </c>
      <c r="B31" s="168">
        <v>43622</v>
      </c>
      <c r="C31" s="78">
        <v>0</v>
      </c>
      <c r="D31" s="79"/>
      <c r="E31" s="79"/>
      <c r="F31" s="79"/>
      <c r="G31" s="79"/>
      <c r="H31" s="76"/>
      <c r="I31" s="77">
        <f t="shared" ref="I31:I37" si="1">$C$9</f>
        <v>20</v>
      </c>
      <c r="J31" s="77">
        <v>50</v>
      </c>
      <c r="L31" s="75"/>
      <c r="N31" s="75"/>
    </row>
    <row r="32" spans="1:14" ht="17.100000000000001" customHeight="1" x14ac:dyDescent="0.25">
      <c r="A32" s="74">
        <v>7</v>
      </c>
      <c r="B32" s="168">
        <v>43650</v>
      </c>
      <c r="C32" s="78">
        <v>1</v>
      </c>
      <c r="D32" s="79"/>
      <c r="E32" s="79"/>
      <c r="F32" s="79"/>
      <c r="G32" s="79"/>
      <c r="H32" s="76"/>
      <c r="I32" s="77">
        <f t="shared" si="1"/>
        <v>20</v>
      </c>
      <c r="J32" s="77">
        <v>50</v>
      </c>
      <c r="L32" s="75"/>
      <c r="N32" s="75"/>
    </row>
    <row r="33" spans="1:14" ht="17.100000000000001" customHeight="1" x14ac:dyDescent="0.25">
      <c r="A33" s="74">
        <v>8</v>
      </c>
      <c r="B33" s="168">
        <v>43678</v>
      </c>
      <c r="C33" s="78">
        <v>0</v>
      </c>
      <c r="D33" s="79"/>
      <c r="E33" s="79"/>
      <c r="F33" s="79"/>
      <c r="G33" s="79"/>
      <c r="H33" s="76"/>
      <c r="I33" s="77">
        <f t="shared" si="1"/>
        <v>20</v>
      </c>
      <c r="J33" s="77">
        <v>50</v>
      </c>
      <c r="L33" s="75"/>
      <c r="N33" s="75"/>
    </row>
    <row r="34" spans="1:14" ht="17.100000000000001" customHeight="1" x14ac:dyDescent="0.25">
      <c r="A34" s="74">
        <v>9</v>
      </c>
      <c r="B34" s="171">
        <v>43720</v>
      </c>
      <c r="C34" s="172">
        <v>0</v>
      </c>
      <c r="D34" s="79"/>
      <c r="E34" s="79"/>
      <c r="F34" s="79"/>
      <c r="G34" s="79"/>
      <c r="H34" s="76"/>
      <c r="I34" s="77">
        <f t="shared" si="1"/>
        <v>20</v>
      </c>
      <c r="J34" s="77">
        <v>50</v>
      </c>
      <c r="L34" s="75"/>
      <c r="N34" s="75"/>
    </row>
    <row r="35" spans="1:14" ht="17.100000000000001" customHeight="1" x14ac:dyDescent="0.25">
      <c r="A35" s="74">
        <v>10</v>
      </c>
      <c r="B35" s="171">
        <v>43748</v>
      </c>
      <c r="C35" s="172">
        <v>2</v>
      </c>
      <c r="D35" s="79"/>
      <c r="E35" s="79"/>
      <c r="F35" s="79"/>
      <c r="G35" s="79"/>
      <c r="H35" s="76"/>
      <c r="I35" s="77">
        <f t="shared" si="1"/>
        <v>20</v>
      </c>
      <c r="J35" s="77">
        <v>50</v>
      </c>
      <c r="L35" s="75"/>
      <c r="N35" s="75"/>
    </row>
    <row r="36" spans="1:14" ht="17.100000000000001" customHeight="1" x14ac:dyDescent="0.25">
      <c r="A36" s="119">
        <v>11</v>
      </c>
      <c r="B36" s="171">
        <v>43776</v>
      </c>
      <c r="C36" s="172">
        <v>0</v>
      </c>
      <c r="D36" s="79"/>
      <c r="E36" s="79"/>
      <c r="F36" s="79"/>
      <c r="G36" s="79"/>
      <c r="H36" s="76"/>
      <c r="I36" s="77">
        <f t="shared" si="1"/>
        <v>20</v>
      </c>
      <c r="J36" s="77">
        <v>50</v>
      </c>
      <c r="L36" s="75">
        <v>0</v>
      </c>
      <c r="N36" s="75">
        <v>4</v>
      </c>
    </row>
    <row r="37" spans="1:14" ht="17.100000000000001" customHeight="1" x14ac:dyDescent="0.25">
      <c r="A37" s="12">
        <v>12</v>
      </c>
      <c r="B37" s="171">
        <v>43803</v>
      </c>
      <c r="C37" s="172">
        <v>0</v>
      </c>
      <c r="D37" s="59"/>
      <c r="E37" s="79"/>
      <c r="F37" s="79"/>
      <c r="G37" s="79"/>
      <c r="H37" s="25"/>
      <c r="I37" s="26">
        <f t="shared" si="1"/>
        <v>20</v>
      </c>
      <c r="J37" s="77">
        <v>50</v>
      </c>
      <c r="L37" s="19">
        <v>10</v>
      </c>
      <c r="N37" s="19">
        <v>5</v>
      </c>
    </row>
    <row r="38" spans="1:14" ht="17.100000000000001" customHeight="1" x14ac:dyDescent="0.25">
      <c r="A38" s="12" t="s">
        <v>11</v>
      </c>
      <c r="B38" s="33"/>
      <c r="C38" s="32">
        <f>IF(L38=0, "&lt; 1", L38)</f>
        <v>5</v>
      </c>
      <c r="D38" s="59"/>
      <c r="E38" s="79"/>
      <c r="F38" s="79"/>
      <c r="G38" s="79"/>
      <c r="H38" s="27"/>
      <c r="I38" s="26"/>
      <c r="J38" s="26"/>
      <c r="L38" s="12">
        <f>ROUNDUP(AVERAGE(L13:L37), 0)</f>
        <v>5</v>
      </c>
      <c r="M38" s="19"/>
      <c r="N38" s="12">
        <f>ROUNDUP(AVERAGE(N13:N37), 0)</f>
        <v>5</v>
      </c>
    </row>
    <row r="39" spans="1:14" ht="17.100000000000001" customHeight="1" x14ac:dyDescent="0.25">
      <c r="A39" s="12" t="s">
        <v>12</v>
      </c>
      <c r="B39" s="34"/>
      <c r="C39" s="158">
        <f>MIN(C25:C36)</f>
        <v>0</v>
      </c>
      <c r="D39" s="59"/>
      <c r="E39" s="79"/>
      <c r="F39" s="79"/>
      <c r="G39" s="79"/>
      <c r="H39" s="25"/>
      <c r="I39" s="26"/>
      <c r="J39" s="26"/>
      <c r="L39" s="12">
        <f>MIN(L13:L37)</f>
        <v>0</v>
      </c>
      <c r="M39" s="19"/>
      <c r="N39" s="12">
        <f>MIN(N13:N37)</f>
        <v>4</v>
      </c>
    </row>
    <row r="40" spans="1:14" ht="17.100000000000001" customHeight="1" x14ac:dyDescent="0.25">
      <c r="A40" s="12" t="s">
        <v>13</v>
      </c>
      <c r="B40" s="34"/>
      <c r="C40" s="158">
        <f>MAX(C25:C36)</f>
        <v>2</v>
      </c>
      <c r="D40" s="59"/>
      <c r="E40" s="79"/>
      <c r="F40" s="79"/>
      <c r="G40" s="79"/>
      <c r="H40" s="25"/>
      <c r="I40" s="26"/>
      <c r="J40" s="26"/>
      <c r="L40" s="12">
        <f>MAX(L13:L37)</f>
        <v>10</v>
      </c>
      <c r="M40" s="19"/>
      <c r="N40" s="12">
        <f>MAX(N13:N37)</f>
        <v>5</v>
      </c>
    </row>
    <row r="41" spans="1:14" ht="17.100000000000001" customHeight="1" x14ac:dyDescent="0.25">
      <c r="A41" s="12" t="s">
        <v>14</v>
      </c>
      <c r="B41" s="34"/>
      <c r="C41" s="35">
        <f>L41</f>
        <v>7.0710678118654755</v>
      </c>
      <c r="D41" s="60"/>
      <c r="E41" s="60"/>
      <c r="F41" s="60"/>
      <c r="G41" s="60"/>
      <c r="H41" s="25"/>
      <c r="I41" s="26"/>
      <c r="J41" s="26"/>
      <c r="L41" s="13">
        <f>STDEV(L13:L37)</f>
        <v>7.0710678118654755</v>
      </c>
      <c r="M41" s="19"/>
      <c r="N41" s="13">
        <f>STDEV(N13:N37)</f>
        <v>0.70710678118654757</v>
      </c>
    </row>
    <row r="42" spans="1:14" ht="17.100000000000001" customHeight="1" x14ac:dyDescent="0.25">
      <c r="A42" s="12" t="s">
        <v>15</v>
      </c>
      <c r="B42" s="34"/>
      <c r="C42" s="35">
        <f>L42</f>
        <v>141.42135623730951</v>
      </c>
      <c r="D42" s="60"/>
      <c r="E42" s="60"/>
      <c r="F42" s="60"/>
      <c r="G42" s="60"/>
      <c r="H42" s="25"/>
      <c r="I42" s="26"/>
      <c r="J42" s="26"/>
      <c r="L42" s="13">
        <f>IF(L38=0, "NA", L41*100/L38)</f>
        <v>141.42135623730951</v>
      </c>
      <c r="M42" s="19"/>
      <c r="N42" s="13">
        <f>IF(N38=0, "NA", N41*100/N38)</f>
        <v>14.142135623730951</v>
      </c>
    </row>
    <row r="43" spans="1:14" ht="17.100000000000001" customHeight="1" x14ac:dyDescent="0.25">
      <c r="A43" s="183" t="s">
        <v>238</v>
      </c>
      <c r="B43" s="183"/>
      <c r="C43" s="183"/>
      <c r="H43" s="25"/>
      <c r="I43" s="26"/>
      <c r="J43" s="26"/>
      <c r="L43" s="19"/>
      <c r="M43" s="19"/>
    </row>
    <row r="44" spans="1:14" ht="17.100000000000001" customHeight="1" x14ac:dyDescent="0.25">
      <c r="A44" s="184" t="s">
        <v>239</v>
      </c>
      <c r="B44" s="184"/>
      <c r="C44" s="184"/>
      <c r="H44" s="25"/>
      <c r="I44" s="26"/>
      <c r="J44" s="26"/>
      <c r="L44" s="19"/>
      <c r="M44" s="19"/>
    </row>
    <row r="45" spans="1:14" ht="17.100000000000001" customHeight="1" x14ac:dyDescent="0.25">
      <c r="A45" s="12" t="s">
        <v>11</v>
      </c>
      <c r="B45" s="34"/>
      <c r="C45" s="32">
        <f>IF(N38=0, "&lt; 1",N38)</f>
        <v>5</v>
      </c>
      <c r="D45" s="59"/>
      <c r="E45" s="79"/>
      <c r="F45" s="79"/>
      <c r="G45" s="79"/>
      <c r="H45" s="25"/>
      <c r="I45" s="26"/>
      <c r="J45" s="26"/>
      <c r="L45" s="19"/>
      <c r="M45" s="19"/>
    </row>
    <row r="46" spans="1:14" ht="17.100000000000001" customHeight="1" x14ac:dyDescent="0.25">
      <c r="A46" s="12" t="s">
        <v>12</v>
      </c>
      <c r="B46" s="34"/>
      <c r="C46" s="158">
        <f>MIN(C13:C25)</f>
        <v>0</v>
      </c>
      <c r="D46" s="59"/>
      <c r="E46" s="79"/>
      <c r="F46" s="79"/>
      <c r="G46" s="79"/>
      <c r="H46" s="25"/>
      <c r="I46" s="26"/>
      <c r="J46" s="26"/>
      <c r="L46" s="19"/>
    </row>
    <row r="47" spans="1:14" ht="17.100000000000001" customHeight="1" x14ac:dyDescent="0.25">
      <c r="A47" s="12" t="s">
        <v>13</v>
      </c>
      <c r="B47" s="34"/>
      <c r="C47" s="158">
        <f>MAX(C13:C25)</f>
        <v>5</v>
      </c>
      <c r="D47" s="59"/>
      <c r="E47" s="79"/>
      <c r="F47" s="79"/>
      <c r="G47" s="79"/>
      <c r="H47" s="25"/>
      <c r="I47" s="26"/>
      <c r="J47" s="26"/>
      <c r="L47" s="19"/>
    </row>
    <row r="48" spans="1:14" ht="17.100000000000001" customHeight="1" x14ac:dyDescent="0.25">
      <c r="A48" s="12" t="s">
        <v>14</v>
      </c>
      <c r="B48" s="34"/>
      <c r="C48" s="35">
        <f>N41</f>
        <v>0.70710678118654757</v>
      </c>
      <c r="D48" s="60"/>
      <c r="E48" s="60"/>
      <c r="F48" s="60"/>
      <c r="G48" s="60"/>
      <c r="H48" s="25"/>
      <c r="I48" s="26"/>
      <c r="J48" s="26"/>
      <c r="L48" s="19"/>
    </row>
    <row r="49" spans="1:34" ht="17.100000000000001" customHeight="1" x14ac:dyDescent="0.25">
      <c r="A49" s="12" t="s">
        <v>15</v>
      </c>
      <c r="B49" s="34"/>
      <c r="C49" s="35">
        <f>N42</f>
        <v>14.142135623730951</v>
      </c>
      <c r="D49" s="60"/>
      <c r="E49" s="60"/>
      <c r="F49" s="60"/>
      <c r="G49" s="60"/>
      <c r="H49" s="27"/>
      <c r="I49" s="26"/>
      <c r="J49" s="26"/>
      <c r="L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F51" s="11"/>
      <c r="G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F52" s="11"/>
      <c r="G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F53" s="11"/>
      <c r="G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F54" s="11"/>
      <c r="G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F55" s="11"/>
      <c r="G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F56" s="11"/>
      <c r="G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F57" s="11"/>
      <c r="G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F58" s="11"/>
      <c r="G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F59" s="11"/>
      <c r="G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F60" s="11"/>
      <c r="G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F61" s="11"/>
      <c r="G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E62" s="113"/>
      <c r="F62" s="113"/>
      <c r="G62" s="1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E63" s="113"/>
      <c r="F63" s="113"/>
      <c r="G63" s="1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E64" s="113"/>
      <c r="F64" s="113"/>
      <c r="G64" s="11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261</v>
      </c>
      <c r="B65" s="185"/>
      <c r="C65" s="185"/>
      <c r="D65" s="185"/>
      <c r="E65" s="185"/>
      <c r="F65" s="185"/>
      <c r="G65" s="185"/>
      <c r="H65" s="185"/>
      <c r="I65" s="185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262</v>
      </c>
      <c r="B66" s="186"/>
      <c r="C66" s="186"/>
      <c r="D66" s="186"/>
      <c r="E66" s="186"/>
      <c r="F66" s="186"/>
      <c r="G66" s="186"/>
      <c r="H66" s="186"/>
      <c r="I66" s="186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13"/>
      <c r="F67" s="113"/>
      <c r="G67" s="113"/>
    </row>
    <row r="68" spans="1:34" s="28" customFormat="1" ht="15.9" customHeight="1" x14ac:dyDescent="0.25">
      <c r="A68" s="187" t="s">
        <v>18</v>
      </c>
      <c r="B68" s="187"/>
      <c r="C68" s="187"/>
      <c r="D68" s="38"/>
      <c r="E68" s="114"/>
      <c r="F68" s="114"/>
      <c r="G68" s="114"/>
      <c r="H68" s="20"/>
      <c r="I68" s="20"/>
      <c r="J68" s="20"/>
    </row>
    <row r="69" spans="1:34" s="28" customFormat="1" ht="27.75" customHeight="1" x14ac:dyDescent="0.25">
      <c r="A69" s="187" t="s">
        <v>106</v>
      </c>
      <c r="B69" s="187"/>
      <c r="C69" s="187"/>
      <c r="D69" s="187"/>
      <c r="E69" s="187"/>
      <c r="F69" s="187"/>
      <c r="G69" s="187"/>
      <c r="H69" s="20"/>
      <c r="I69" s="20"/>
      <c r="J69" s="20"/>
    </row>
    <row r="70" spans="1:34" s="28" customFormat="1" ht="32.25" customHeight="1" x14ac:dyDescent="0.25">
      <c r="A70" s="181" t="s">
        <v>146</v>
      </c>
      <c r="B70" s="181"/>
      <c r="C70" s="181"/>
      <c r="D70" s="181"/>
      <c r="E70" s="181"/>
      <c r="F70" s="181"/>
      <c r="G70" s="181"/>
      <c r="H70" s="20"/>
      <c r="I70" s="20"/>
      <c r="J70" s="20"/>
    </row>
    <row r="71" spans="1:34" s="28" customFormat="1" ht="15.9" customHeight="1" x14ac:dyDescent="0.25">
      <c r="H71" s="20"/>
      <c r="I71" s="20"/>
      <c r="J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182"/>
      <c r="G72" s="182"/>
      <c r="H72" s="20"/>
      <c r="I72" s="20"/>
      <c r="J72" s="20"/>
    </row>
    <row r="73" spans="1:34" s="28" customFormat="1" ht="38.1" customHeight="1" x14ac:dyDescent="0.25">
      <c r="B73" s="182"/>
      <c r="C73" s="182"/>
      <c r="D73" s="20"/>
      <c r="E73" s="110"/>
      <c r="F73" s="110"/>
      <c r="G73" s="110"/>
      <c r="H73" s="20"/>
      <c r="I73" s="20"/>
      <c r="J73" s="20"/>
    </row>
    <row r="74" spans="1:34" x14ac:dyDescent="0.25">
      <c r="B74" s="30"/>
      <c r="C74" s="30"/>
      <c r="D74" s="30"/>
      <c r="E74" s="30"/>
      <c r="F74" s="30"/>
      <c r="G74" s="30"/>
    </row>
    <row r="75" spans="1:34" x14ac:dyDescent="0.25">
      <c r="B75" s="30"/>
      <c r="C75" s="30"/>
      <c r="D75" s="30"/>
      <c r="E75" s="30"/>
      <c r="F75" s="30"/>
      <c r="G75" s="30"/>
    </row>
  </sheetData>
  <sheetProtection formatCells="0" formatRows="0" insertRows="0" insertHyperlinks="0" deleteRows="0" sort="0" autoFilter="0" pivotTables="0"/>
  <mergeCells count="19">
    <mergeCell ref="B73:C73"/>
    <mergeCell ref="A68:C68"/>
    <mergeCell ref="A69:G69"/>
    <mergeCell ref="A70:G70"/>
    <mergeCell ref="B72:C72"/>
    <mergeCell ref="D72:G72"/>
    <mergeCell ref="A66:I66"/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3:C43"/>
    <mergeCell ref="A44:C44"/>
    <mergeCell ref="A65:I65"/>
  </mergeCells>
  <conditionalFormatting sqref="B34:B35">
    <cfRule type="expression" priority="13">
      <formula>$A$11</formula>
    </cfRule>
  </conditionalFormatting>
  <conditionalFormatting sqref="C34:C37">
    <cfRule type="expression" dxfId="277" priority="1">
      <formula>C34&lt;=$B$6</formula>
    </cfRule>
    <cfRule type="expression" dxfId="276" priority="2">
      <formula>AND(C34&gt;$B$6,C34&lt;=$B$7)</formula>
    </cfRule>
    <cfRule type="expression" dxfId="275" priority="3">
      <formula>AND(C34&gt;$B$6,C34&lt;=$B$5)</formula>
    </cfRule>
    <cfRule type="expression" dxfId="274" priority="4">
      <formula>C34&gt;$B$5</formula>
    </cfRule>
  </conditionalFormatting>
  <conditionalFormatting sqref="C34:C37">
    <cfRule type="expression" dxfId="273" priority="9">
      <formula>C34&lt;=$G$6</formula>
    </cfRule>
    <cfRule type="expression" dxfId="272" priority="10">
      <formula>AND(C34&gt;$G$6,C34&lt;=$G$7)</formula>
    </cfRule>
    <cfRule type="expression" dxfId="271" priority="11">
      <formula>AND(C34&gt;$G$7,C34&lt;=$G$5)</formula>
    </cfRule>
    <cfRule type="expression" dxfId="270" priority="12">
      <formula>C34&gt;$G$5</formula>
    </cfRule>
  </conditionalFormatting>
  <conditionalFormatting sqref="C34:C37">
    <cfRule type="expression" dxfId="269" priority="5" stopIfTrue="1">
      <formula>C34&lt;=$B$7</formula>
    </cfRule>
    <cfRule type="expression" dxfId="268" priority="6">
      <formula>AND(C34&gt;$B$7,C34&lt;=$B$6)</formula>
    </cfRule>
    <cfRule type="expression" dxfId="267" priority="7">
      <formula>AND(C34&gt;$B$6,C34&lt;=$B$5)</formula>
    </cfRule>
    <cfRule type="expression" dxfId="266" priority="8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topLeftCell="A37" zoomScaleNormal="100" zoomScaleSheetLayoutView="100" workbookViewId="0">
      <selection activeCell="B39" sqref="B39"/>
    </sheetView>
  </sheetViews>
  <sheetFormatPr defaultColWidth="9.109375" defaultRowHeight="13.2" x14ac:dyDescent="0.25"/>
  <cols>
    <col min="1" max="1" width="12.5546875" style="16" customWidth="1"/>
    <col min="2" max="2" width="21.44140625" style="11" customWidth="1"/>
    <col min="3" max="3" width="23.109375" style="11" customWidth="1"/>
    <col min="4" max="4" width="18.5546875" style="11" customWidth="1"/>
    <col min="5" max="9" width="14.6640625" style="11" hidden="1" customWidth="1"/>
    <col min="10" max="10" width="14.6640625" style="11" customWidth="1"/>
    <col min="11" max="11" width="3.44140625" style="14" hidden="1" customWidth="1"/>
    <col min="12" max="12" width="16.33203125" style="14" customWidth="1"/>
    <col min="13" max="13" width="14.109375" style="14" customWidth="1"/>
    <col min="14" max="14" width="4.109375" style="11" customWidth="1"/>
    <col min="15" max="15" width="7.44140625" style="11" customWidth="1"/>
    <col min="16" max="16" width="7.109375" style="11" customWidth="1"/>
    <col min="17" max="17" width="5" style="11" customWidth="1"/>
    <col min="18" max="18" width="6.6640625" style="11" customWidth="1"/>
    <col min="19" max="19" width="7.109375" style="11" customWidth="1"/>
    <col min="20" max="16384" width="9.109375" style="11"/>
  </cols>
  <sheetData>
    <row r="1" spans="1:19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23"/>
      <c r="L1" s="9"/>
      <c r="M1" s="9"/>
    </row>
    <row r="2" spans="1:19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179"/>
      <c r="H2" s="179"/>
      <c r="I2" s="179"/>
      <c r="J2" s="179"/>
      <c r="K2" s="24"/>
      <c r="L2" s="9"/>
      <c r="M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24"/>
      <c r="L3" s="8"/>
      <c r="M3" s="9"/>
    </row>
    <row r="4" spans="1:19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80"/>
      <c r="J4" s="180"/>
      <c r="K4" s="17"/>
      <c r="L4" s="9"/>
      <c r="M4" s="9"/>
    </row>
    <row r="5" spans="1:19" s="3" customFormat="1" ht="27" customHeight="1" x14ac:dyDescent="0.25">
      <c r="A5" s="176" t="s">
        <v>4</v>
      </c>
      <c r="B5" s="177"/>
      <c r="C5" s="95" t="s">
        <v>26</v>
      </c>
      <c r="D5" s="96" t="s">
        <v>1</v>
      </c>
      <c r="E5" s="115"/>
      <c r="F5" s="115"/>
      <c r="G5" s="115"/>
      <c r="H5" s="115"/>
      <c r="I5" s="115"/>
      <c r="J5" s="67" t="str">
        <f>'LAF 1 (21147)'!E5</f>
        <v>02/01/17 - 31/12/17</v>
      </c>
      <c r="K5" s="21"/>
      <c r="L5" s="9"/>
      <c r="M5" s="9"/>
    </row>
    <row r="6" spans="1:19" s="3" customFormat="1" ht="29.25" customHeight="1" x14ac:dyDescent="0.25">
      <c r="A6" s="176" t="s">
        <v>5</v>
      </c>
      <c r="B6" s="177"/>
      <c r="C6" s="95" t="s">
        <v>56</v>
      </c>
      <c r="D6" s="96" t="s">
        <v>8</v>
      </c>
      <c r="E6" s="115"/>
      <c r="F6" s="115"/>
      <c r="G6" s="115"/>
      <c r="H6" s="115"/>
      <c r="I6" s="115"/>
      <c r="J6" s="44">
        <v>11083</v>
      </c>
      <c r="K6" s="8"/>
      <c r="L6" s="9"/>
      <c r="M6" s="9"/>
    </row>
    <row r="7" spans="1:19" s="3" customFormat="1" ht="27" customHeight="1" x14ac:dyDescent="0.25">
      <c r="A7" s="176" t="s">
        <v>6</v>
      </c>
      <c r="B7" s="177"/>
      <c r="C7" s="95" t="s">
        <v>29</v>
      </c>
      <c r="D7" s="96" t="s">
        <v>9</v>
      </c>
      <c r="E7" s="115"/>
      <c r="F7" s="115"/>
      <c r="G7" s="115"/>
      <c r="H7" s="115"/>
      <c r="I7" s="115"/>
      <c r="J7" s="44" t="s">
        <v>28</v>
      </c>
      <c r="K7" s="8"/>
      <c r="L7" s="9"/>
      <c r="M7" s="9"/>
    </row>
    <row r="8" spans="1:19" s="3" customFormat="1" ht="27" customHeight="1" x14ac:dyDescent="0.25">
      <c r="A8" s="176" t="s">
        <v>7</v>
      </c>
      <c r="B8" s="177"/>
      <c r="C8" s="95" t="s">
        <v>27</v>
      </c>
      <c r="D8" s="96" t="s">
        <v>10</v>
      </c>
      <c r="E8" s="115"/>
      <c r="F8" s="115"/>
      <c r="G8" s="115"/>
      <c r="H8" s="115"/>
      <c r="I8" s="115"/>
      <c r="J8" s="44">
        <v>2</v>
      </c>
      <c r="K8" s="8"/>
      <c r="L8" s="9"/>
      <c r="M8" s="9"/>
    </row>
    <row r="9" spans="1:19" s="3" customFormat="1" ht="27" customHeight="1" x14ac:dyDescent="0.25">
      <c r="A9" s="176" t="s">
        <v>20</v>
      </c>
      <c r="B9" s="177"/>
      <c r="C9" s="98">
        <f>'LAF 1 (21147)'!C9</f>
        <v>20</v>
      </c>
      <c r="D9" s="96" t="s">
        <v>21</v>
      </c>
      <c r="E9" s="115"/>
      <c r="F9" s="115"/>
      <c r="G9" s="115"/>
      <c r="H9" s="115"/>
      <c r="I9" s="115"/>
      <c r="J9" s="45">
        <f>'LAF 1 (21147)'!E9</f>
        <v>50</v>
      </c>
      <c r="K9" s="22"/>
      <c r="L9" s="9"/>
      <c r="M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  <c r="L10" s="9"/>
      <c r="M10" s="9"/>
    </row>
    <row r="11" spans="1:19" s="9" customFormat="1" ht="19.5" customHeight="1" x14ac:dyDescent="0.25">
      <c r="A11" s="8"/>
      <c r="B11" s="2"/>
      <c r="C11" s="105" t="s">
        <v>184</v>
      </c>
      <c r="D11" s="105" t="s">
        <v>185</v>
      </c>
      <c r="E11" s="105" t="s">
        <v>356</v>
      </c>
      <c r="F11" s="105" t="s">
        <v>357</v>
      </c>
      <c r="G11" s="105" t="s">
        <v>358</v>
      </c>
      <c r="H11" s="105" t="s">
        <v>355</v>
      </c>
      <c r="I11" s="17" t="s">
        <v>327</v>
      </c>
      <c r="J11" s="17" t="s">
        <v>328</v>
      </c>
      <c r="K11" s="17"/>
    </row>
    <row r="12" spans="1:19" ht="25.5" customHeight="1" x14ac:dyDescent="0.25">
      <c r="A12" s="1" t="s">
        <v>16</v>
      </c>
      <c r="B12" s="10" t="s">
        <v>24</v>
      </c>
      <c r="C12" s="105" t="s">
        <v>17</v>
      </c>
      <c r="D12" s="105" t="s">
        <v>17</v>
      </c>
      <c r="E12" s="17"/>
      <c r="F12" s="17"/>
      <c r="G12" s="17"/>
      <c r="H12" s="17"/>
      <c r="I12" s="17"/>
      <c r="J12" s="18"/>
      <c r="K12" s="18"/>
      <c r="L12" s="14" t="s">
        <v>386</v>
      </c>
      <c r="M12" s="14" t="s">
        <v>387</v>
      </c>
      <c r="O12" s="1" t="s">
        <v>184</v>
      </c>
      <c r="P12" s="1" t="s">
        <v>185</v>
      </c>
      <c r="Q12" s="41"/>
      <c r="R12" s="1" t="s">
        <v>184</v>
      </c>
      <c r="S12" s="1" t="s">
        <v>185</v>
      </c>
    </row>
    <row r="13" spans="1:19" ht="17.100000000000001" customHeight="1" x14ac:dyDescent="0.25">
      <c r="A13" s="74">
        <v>2</v>
      </c>
      <c r="B13" s="161">
        <v>43104</v>
      </c>
      <c r="C13" s="105">
        <v>2</v>
      </c>
      <c r="D13" s="105">
        <v>1</v>
      </c>
      <c r="E13" s="17"/>
      <c r="F13" s="17"/>
      <c r="G13" s="17"/>
      <c r="H13" s="17"/>
      <c r="I13" s="17"/>
      <c r="J13" s="79"/>
      <c r="K13" s="76"/>
      <c r="L13" s="77">
        <f t="shared" ref="L13:L31" si="0">$C$9</f>
        <v>20</v>
      </c>
      <c r="M13" s="77">
        <f t="shared" ref="M13:M31" si="1">$J$9</f>
        <v>50</v>
      </c>
      <c r="O13" s="75"/>
      <c r="P13" s="75"/>
      <c r="R13" s="75"/>
      <c r="S13" s="75"/>
    </row>
    <row r="14" spans="1:19" ht="17.100000000000001" customHeight="1" x14ac:dyDescent="0.25">
      <c r="A14" s="74">
        <v>3</v>
      </c>
      <c r="B14" s="161">
        <v>43133</v>
      </c>
      <c r="C14" s="105">
        <v>0</v>
      </c>
      <c r="D14" s="105">
        <v>0</v>
      </c>
      <c r="E14" s="17"/>
      <c r="F14" s="17"/>
      <c r="G14" s="17"/>
      <c r="H14" s="17"/>
      <c r="I14" s="17"/>
      <c r="J14" s="79"/>
      <c r="K14" s="76"/>
      <c r="L14" s="77">
        <f t="shared" si="0"/>
        <v>20</v>
      </c>
      <c r="M14" s="77">
        <f t="shared" si="1"/>
        <v>50</v>
      </c>
      <c r="O14" s="75"/>
      <c r="P14" s="75"/>
      <c r="R14" s="75"/>
      <c r="S14" s="75"/>
    </row>
    <row r="15" spans="1:19" ht="17.100000000000001" customHeight="1" x14ac:dyDescent="0.25">
      <c r="A15" s="74">
        <v>4</v>
      </c>
      <c r="B15" s="161">
        <v>43159</v>
      </c>
      <c r="C15" s="105">
        <v>0</v>
      </c>
      <c r="D15" s="105">
        <v>0</v>
      </c>
      <c r="E15" s="17"/>
      <c r="F15" s="17"/>
      <c r="G15" s="17"/>
      <c r="H15" s="17"/>
      <c r="I15" s="17"/>
      <c r="J15" s="79"/>
      <c r="K15" s="76"/>
      <c r="L15" s="77">
        <f t="shared" si="0"/>
        <v>20</v>
      </c>
      <c r="M15" s="77">
        <f t="shared" si="1"/>
        <v>50</v>
      </c>
      <c r="O15" s="75"/>
      <c r="P15" s="75"/>
      <c r="R15" s="75"/>
      <c r="S15" s="75"/>
    </row>
    <row r="16" spans="1:19" ht="17.100000000000001" customHeight="1" x14ac:dyDescent="0.25">
      <c r="A16" s="74">
        <v>5</v>
      </c>
      <c r="B16" s="161">
        <v>43174</v>
      </c>
      <c r="C16" s="105">
        <v>0</v>
      </c>
      <c r="D16" s="105">
        <v>0</v>
      </c>
      <c r="E16" s="17"/>
      <c r="F16" s="17"/>
      <c r="G16" s="17"/>
      <c r="H16" s="17"/>
      <c r="I16" s="17"/>
      <c r="J16" s="79"/>
      <c r="K16" s="76"/>
      <c r="L16" s="77">
        <f t="shared" si="0"/>
        <v>20</v>
      </c>
      <c r="M16" s="77">
        <f t="shared" si="1"/>
        <v>50</v>
      </c>
      <c r="O16" s="75"/>
      <c r="P16" s="75"/>
      <c r="R16" s="75"/>
      <c r="S16" s="75"/>
    </row>
    <row r="17" spans="1:19" ht="17.100000000000001" customHeight="1" x14ac:dyDescent="0.25">
      <c r="A17" s="74">
        <v>6</v>
      </c>
      <c r="B17" s="161">
        <v>43201</v>
      </c>
      <c r="C17" s="105">
        <v>3</v>
      </c>
      <c r="D17" s="105">
        <v>6</v>
      </c>
      <c r="E17" s="17"/>
      <c r="F17" s="17"/>
      <c r="G17" s="17"/>
      <c r="H17" s="17"/>
      <c r="I17" s="17"/>
      <c r="J17" s="79"/>
      <c r="K17" s="76"/>
      <c r="L17" s="77">
        <f t="shared" si="0"/>
        <v>20</v>
      </c>
      <c r="M17" s="77">
        <f t="shared" si="1"/>
        <v>50</v>
      </c>
      <c r="O17" s="75"/>
      <c r="P17" s="75"/>
      <c r="R17" s="75"/>
      <c r="S17" s="75"/>
    </row>
    <row r="18" spans="1:19" ht="17.100000000000001" customHeight="1" x14ac:dyDescent="0.25">
      <c r="A18" s="74">
        <v>7</v>
      </c>
      <c r="B18" s="161">
        <v>43231</v>
      </c>
      <c r="C18" s="105">
        <v>0</v>
      </c>
      <c r="D18" s="105">
        <v>1</v>
      </c>
      <c r="E18" s="17"/>
      <c r="F18" s="17"/>
      <c r="G18" s="17"/>
      <c r="H18" s="17"/>
      <c r="I18" s="17"/>
      <c r="J18" s="79"/>
      <c r="K18" s="76"/>
      <c r="L18" s="77">
        <f t="shared" si="0"/>
        <v>20</v>
      </c>
      <c r="M18" s="77">
        <f t="shared" si="1"/>
        <v>50</v>
      </c>
      <c r="O18" s="75"/>
      <c r="P18" s="75"/>
      <c r="R18" s="75"/>
      <c r="S18" s="75"/>
    </row>
    <row r="19" spans="1:19" ht="17.100000000000001" customHeight="1" x14ac:dyDescent="0.25">
      <c r="A19" s="74">
        <v>8</v>
      </c>
      <c r="B19" s="161">
        <v>43259</v>
      </c>
      <c r="C19" s="105">
        <v>1</v>
      </c>
      <c r="D19" s="105">
        <v>0</v>
      </c>
      <c r="E19" s="17"/>
      <c r="F19" s="17"/>
      <c r="G19" s="17"/>
      <c r="H19" s="17"/>
      <c r="I19" s="17"/>
      <c r="J19" s="79"/>
      <c r="K19" s="76"/>
      <c r="L19" s="77">
        <f t="shared" si="0"/>
        <v>20</v>
      </c>
      <c r="M19" s="77">
        <f t="shared" si="1"/>
        <v>50</v>
      </c>
      <c r="O19" s="75"/>
      <c r="P19" s="75"/>
      <c r="R19" s="75"/>
      <c r="S19" s="75"/>
    </row>
    <row r="20" spans="1:19" ht="17.100000000000001" customHeight="1" x14ac:dyDescent="0.25">
      <c r="A20" s="74">
        <v>9</v>
      </c>
      <c r="B20" s="161">
        <v>43288</v>
      </c>
      <c r="C20" s="105">
        <v>1</v>
      </c>
      <c r="D20" s="105">
        <v>0</v>
      </c>
      <c r="E20" s="17"/>
      <c r="F20" s="17"/>
      <c r="G20" s="17"/>
      <c r="H20" s="17"/>
      <c r="I20" s="17"/>
      <c r="J20" s="79"/>
      <c r="K20" s="76"/>
      <c r="L20" s="77">
        <f t="shared" si="0"/>
        <v>20</v>
      </c>
      <c r="M20" s="77">
        <f t="shared" si="1"/>
        <v>50</v>
      </c>
      <c r="O20" s="75"/>
      <c r="P20" s="75"/>
      <c r="R20" s="75"/>
      <c r="S20" s="75"/>
    </row>
    <row r="21" spans="1:19" ht="17.100000000000001" customHeight="1" x14ac:dyDescent="0.25">
      <c r="A21" s="74">
        <v>10</v>
      </c>
      <c r="B21" s="161">
        <v>43315</v>
      </c>
      <c r="C21" s="105">
        <v>1</v>
      </c>
      <c r="D21" s="105">
        <v>5</v>
      </c>
      <c r="E21" s="17"/>
      <c r="F21" s="17"/>
      <c r="G21" s="17"/>
      <c r="H21" s="17"/>
      <c r="I21" s="17"/>
      <c r="J21" s="79"/>
      <c r="K21" s="76"/>
      <c r="L21" s="77">
        <f t="shared" si="0"/>
        <v>20</v>
      </c>
      <c r="M21" s="77">
        <f t="shared" si="1"/>
        <v>50</v>
      </c>
      <c r="O21" s="75"/>
      <c r="P21" s="75"/>
      <c r="R21" s="75"/>
      <c r="S21" s="75"/>
    </row>
    <row r="22" spans="1:19" ht="17.100000000000001" customHeight="1" x14ac:dyDescent="0.25">
      <c r="A22" s="74">
        <v>11</v>
      </c>
      <c r="B22" s="161">
        <v>43355</v>
      </c>
      <c r="C22" s="105">
        <v>0</v>
      </c>
      <c r="D22" s="105">
        <v>0</v>
      </c>
      <c r="E22" s="17"/>
      <c r="F22" s="17"/>
      <c r="G22" s="17"/>
      <c r="H22" s="17"/>
      <c r="I22" s="17"/>
      <c r="J22" s="79"/>
      <c r="K22" s="76"/>
      <c r="L22" s="77">
        <f t="shared" si="0"/>
        <v>20</v>
      </c>
      <c r="M22" s="77">
        <f t="shared" si="1"/>
        <v>50</v>
      </c>
      <c r="O22" s="75"/>
      <c r="P22" s="75"/>
      <c r="R22" s="75"/>
      <c r="S22" s="75"/>
    </row>
    <row r="23" spans="1:19" ht="17.100000000000001" customHeight="1" x14ac:dyDescent="0.25">
      <c r="A23" s="74">
        <v>12</v>
      </c>
      <c r="B23" s="161">
        <v>43383</v>
      </c>
      <c r="C23" s="105">
        <v>1</v>
      </c>
      <c r="D23" s="105">
        <v>0</v>
      </c>
      <c r="E23" s="17"/>
      <c r="F23" s="17"/>
      <c r="G23" s="17"/>
      <c r="H23" s="17"/>
      <c r="I23" s="17"/>
      <c r="J23" s="79"/>
      <c r="K23" s="76"/>
      <c r="L23" s="77">
        <f t="shared" si="0"/>
        <v>20</v>
      </c>
      <c r="M23" s="77">
        <f t="shared" si="1"/>
        <v>50</v>
      </c>
      <c r="O23" s="75"/>
      <c r="P23" s="75"/>
      <c r="R23" s="75"/>
      <c r="S23" s="75"/>
    </row>
    <row r="24" spans="1:19" ht="17.100000000000001" customHeight="1" x14ac:dyDescent="0.25">
      <c r="A24" s="74">
        <v>13</v>
      </c>
      <c r="B24" s="161">
        <v>43412</v>
      </c>
      <c r="C24" s="105">
        <v>0</v>
      </c>
      <c r="D24" s="105">
        <v>0</v>
      </c>
      <c r="E24" s="17"/>
      <c r="F24" s="17"/>
      <c r="G24" s="17"/>
      <c r="H24" s="17"/>
      <c r="I24" s="17"/>
      <c r="J24" s="79"/>
      <c r="K24" s="76"/>
      <c r="L24" s="77">
        <f t="shared" si="0"/>
        <v>20</v>
      </c>
      <c r="M24" s="77">
        <f t="shared" si="1"/>
        <v>50</v>
      </c>
      <c r="O24" s="75"/>
      <c r="P24" s="75"/>
      <c r="R24" s="75"/>
      <c r="S24" s="75"/>
    </row>
    <row r="25" spans="1:19" s="138" customFormat="1" ht="17.100000000000001" customHeight="1" x14ac:dyDescent="0.25">
      <c r="A25" s="133">
        <v>14</v>
      </c>
      <c r="B25" s="134">
        <v>43438</v>
      </c>
      <c r="C25" s="142">
        <v>1</v>
      </c>
      <c r="D25" s="142">
        <v>0</v>
      </c>
      <c r="E25" s="143">
        <v>1</v>
      </c>
      <c r="F25" s="143">
        <v>0</v>
      </c>
      <c r="G25" s="143">
        <v>1</v>
      </c>
      <c r="H25" s="143">
        <v>2</v>
      </c>
      <c r="I25" s="143">
        <v>100</v>
      </c>
      <c r="J25" s="136">
        <v>120</v>
      </c>
      <c r="K25" s="137"/>
      <c r="L25" s="145">
        <f t="shared" si="0"/>
        <v>20</v>
      </c>
      <c r="M25" s="145">
        <f t="shared" si="1"/>
        <v>50</v>
      </c>
      <c r="O25" s="139"/>
      <c r="P25" s="139"/>
      <c r="R25" s="139"/>
      <c r="S25" s="139"/>
    </row>
    <row r="26" spans="1:19" ht="17.100000000000001" customHeight="1" x14ac:dyDescent="0.25">
      <c r="A26" s="74">
        <v>1</v>
      </c>
      <c r="B26" s="168">
        <v>43467</v>
      </c>
      <c r="C26" s="105">
        <v>4</v>
      </c>
      <c r="D26" s="105">
        <v>1</v>
      </c>
      <c r="E26" s="17">
        <v>4</v>
      </c>
      <c r="F26" s="17">
        <v>5</v>
      </c>
      <c r="G26" s="17">
        <v>1</v>
      </c>
      <c r="H26" s="17">
        <v>3</v>
      </c>
      <c r="I26" s="17">
        <v>100</v>
      </c>
      <c r="J26" s="79"/>
      <c r="K26" s="76"/>
      <c r="L26" s="77">
        <f t="shared" si="0"/>
        <v>20</v>
      </c>
      <c r="M26" s="77">
        <f t="shared" si="1"/>
        <v>50</v>
      </c>
      <c r="O26" s="75"/>
      <c r="P26" s="75"/>
      <c r="R26" s="75"/>
      <c r="S26" s="75"/>
    </row>
    <row r="27" spans="1:19" ht="17.100000000000001" customHeight="1" x14ac:dyDescent="0.25">
      <c r="A27" s="74">
        <v>2</v>
      </c>
      <c r="B27" s="168">
        <v>43509</v>
      </c>
      <c r="C27" s="105">
        <v>0</v>
      </c>
      <c r="D27" s="105">
        <v>1</v>
      </c>
      <c r="E27" s="17">
        <v>1</v>
      </c>
      <c r="F27" s="17">
        <v>2</v>
      </c>
      <c r="G27" s="17">
        <v>3</v>
      </c>
      <c r="H27" s="17">
        <v>2</v>
      </c>
      <c r="I27" s="17">
        <v>100</v>
      </c>
      <c r="J27" s="79"/>
      <c r="K27" s="76"/>
      <c r="L27" s="77">
        <f t="shared" si="0"/>
        <v>20</v>
      </c>
      <c r="M27" s="77">
        <f t="shared" si="1"/>
        <v>50</v>
      </c>
      <c r="O27" s="75"/>
      <c r="P27" s="75"/>
      <c r="R27" s="75"/>
      <c r="S27" s="75"/>
    </row>
    <row r="28" spans="1:19" ht="17.100000000000001" customHeight="1" x14ac:dyDescent="0.25">
      <c r="A28" s="74">
        <v>3</v>
      </c>
      <c r="B28" s="168">
        <v>43537</v>
      </c>
      <c r="C28" s="105">
        <v>0</v>
      </c>
      <c r="D28" s="105">
        <v>0</v>
      </c>
      <c r="E28" s="17">
        <v>1</v>
      </c>
      <c r="F28" s="17">
        <v>1</v>
      </c>
      <c r="G28" s="17">
        <v>1</v>
      </c>
      <c r="H28" s="17">
        <v>0</v>
      </c>
      <c r="I28" s="17">
        <v>100</v>
      </c>
      <c r="J28" s="79"/>
      <c r="K28" s="76"/>
      <c r="L28" s="77">
        <f t="shared" si="0"/>
        <v>20</v>
      </c>
      <c r="M28" s="77">
        <f t="shared" si="1"/>
        <v>50</v>
      </c>
      <c r="O28" s="75"/>
      <c r="P28" s="75"/>
      <c r="R28" s="75"/>
      <c r="S28" s="75"/>
    </row>
    <row r="29" spans="1:19" ht="17.100000000000001" customHeight="1" x14ac:dyDescent="0.25">
      <c r="A29" s="74">
        <v>4</v>
      </c>
      <c r="B29" s="168">
        <v>43565</v>
      </c>
      <c r="C29" s="105">
        <v>0</v>
      </c>
      <c r="D29" s="105">
        <v>0</v>
      </c>
      <c r="E29" s="17">
        <v>1</v>
      </c>
      <c r="F29" s="17">
        <v>3</v>
      </c>
      <c r="G29" s="17">
        <v>0</v>
      </c>
      <c r="H29" s="17">
        <v>0</v>
      </c>
      <c r="I29" s="17">
        <v>100</v>
      </c>
      <c r="J29" s="79"/>
      <c r="K29" s="76"/>
      <c r="L29" s="77">
        <f t="shared" si="0"/>
        <v>20</v>
      </c>
      <c r="M29" s="77">
        <f t="shared" si="1"/>
        <v>50</v>
      </c>
      <c r="O29" s="75"/>
      <c r="P29" s="75"/>
      <c r="R29" s="75"/>
      <c r="S29" s="75"/>
    </row>
    <row r="30" spans="1:19" ht="17.100000000000001" customHeight="1" x14ac:dyDescent="0.25">
      <c r="A30" s="74">
        <v>5</v>
      </c>
      <c r="B30" s="168">
        <v>43594</v>
      </c>
      <c r="C30" s="105">
        <v>1</v>
      </c>
      <c r="D30" s="105">
        <v>5</v>
      </c>
      <c r="E30" s="17">
        <v>2</v>
      </c>
      <c r="F30" s="17">
        <v>1</v>
      </c>
      <c r="G30" s="17">
        <v>1</v>
      </c>
      <c r="H30" s="17">
        <v>2</v>
      </c>
      <c r="I30" s="17">
        <v>100</v>
      </c>
      <c r="J30" s="79"/>
      <c r="K30" s="76"/>
      <c r="L30" s="77">
        <f t="shared" si="0"/>
        <v>20</v>
      </c>
      <c r="M30" s="77">
        <f t="shared" si="1"/>
        <v>50</v>
      </c>
      <c r="O30" s="75"/>
      <c r="P30" s="75"/>
      <c r="R30" s="75"/>
      <c r="S30" s="75"/>
    </row>
    <row r="31" spans="1:19" ht="17.100000000000001" customHeight="1" x14ac:dyDescent="0.25">
      <c r="A31" s="74">
        <v>6</v>
      </c>
      <c r="B31" s="168">
        <v>43622</v>
      </c>
      <c r="C31" s="105">
        <v>2</v>
      </c>
      <c r="D31" s="105">
        <v>1</v>
      </c>
      <c r="E31" s="17">
        <v>2</v>
      </c>
      <c r="F31" s="17">
        <v>1</v>
      </c>
      <c r="G31" s="17">
        <v>2</v>
      </c>
      <c r="H31" s="17">
        <v>1</v>
      </c>
      <c r="I31" s="17">
        <v>100</v>
      </c>
      <c r="J31" s="79"/>
      <c r="K31" s="76"/>
      <c r="L31" s="77">
        <f t="shared" si="0"/>
        <v>20</v>
      </c>
      <c r="M31" s="77">
        <f t="shared" si="1"/>
        <v>50</v>
      </c>
      <c r="O31" s="75"/>
      <c r="P31" s="75"/>
      <c r="R31" s="75"/>
      <c r="S31" s="75"/>
    </row>
    <row r="32" spans="1:19" ht="17.100000000000001" customHeight="1" x14ac:dyDescent="0.25">
      <c r="A32" s="119">
        <v>7</v>
      </c>
      <c r="B32" s="168">
        <v>43650</v>
      </c>
      <c r="C32" s="105">
        <v>1</v>
      </c>
      <c r="D32" s="105">
        <v>1</v>
      </c>
      <c r="E32" s="17"/>
      <c r="F32" s="17"/>
      <c r="G32" s="17"/>
      <c r="H32" s="17"/>
      <c r="I32" s="17"/>
      <c r="J32" s="79"/>
      <c r="K32" s="76"/>
      <c r="L32" s="77">
        <f t="shared" ref="L32:L37" si="2">$C$9</f>
        <v>20</v>
      </c>
      <c r="M32" s="77">
        <f t="shared" ref="M32:M37" si="3">$J$9</f>
        <v>50</v>
      </c>
      <c r="O32" s="75"/>
      <c r="P32" s="75"/>
      <c r="R32" s="75"/>
      <c r="S32" s="75"/>
    </row>
    <row r="33" spans="1:19" ht="17.100000000000001" customHeight="1" x14ac:dyDescent="0.25">
      <c r="A33" s="74">
        <v>8</v>
      </c>
      <c r="B33" s="168">
        <v>43678</v>
      </c>
      <c r="C33" s="105">
        <v>0</v>
      </c>
      <c r="D33" s="105">
        <v>0</v>
      </c>
      <c r="E33" s="17"/>
      <c r="F33" s="17"/>
      <c r="G33" s="17"/>
      <c r="H33" s="17"/>
      <c r="I33" s="17"/>
      <c r="J33" s="79"/>
      <c r="K33" s="76"/>
      <c r="L33" s="77">
        <f t="shared" si="2"/>
        <v>20</v>
      </c>
      <c r="M33" s="77">
        <f t="shared" si="3"/>
        <v>50</v>
      </c>
      <c r="O33" s="75"/>
      <c r="P33" s="75"/>
      <c r="R33" s="75"/>
      <c r="S33" s="75"/>
    </row>
    <row r="34" spans="1:19" ht="17.100000000000001" customHeight="1" x14ac:dyDescent="0.25">
      <c r="A34" s="74">
        <v>9</v>
      </c>
      <c r="B34" s="171">
        <v>43720</v>
      </c>
      <c r="C34" s="172">
        <v>4</v>
      </c>
      <c r="D34" s="172">
        <v>4</v>
      </c>
      <c r="E34" s="17"/>
      <c r="F34" s="17"/>
      <c r="G34" s="17"/>
      <c r="H34" s="17"/>
      <c r="I34" s="17"/>
      <c r="J34" s="79"/>
      <c r="K34" s="76"/>
      <c r="L34" s="77">
        <f t="shared" si="2"/>
        <v>20</v>
      </c>
      <c r="M34" s="77">
        <f t="shared" si="3"/>
        <v>50</v>
      </c>
      <c r="O34" s="75"/>
      <c r="P34" s="75"/>
      <c r="R34" s="75"/>
      <c r="S34" s="75"/>
    </row>
    <row r="35" spans="1:19" ht="17.100000000000001" customHeight="1" x14ac:dyDescent="0.25">
      <c r="A35" s="74">
        <v>10</v>
      </c>
      <c r="B35" s="171">
        <v>43748</v>
      </c>
      <c r="C35" s="172">
        <v>0</v>
      </c>
      <c r="D35" s="172">
        <v>0</v>
      </c>
      <c r="E35" s="17"/>
      <c r="F35" s="17"/>
      <c r="G35" s="17"/>
      <c r="H35" s="17"/>
      <c r="I35" s="17"/>
      <c r="J35" s="79"/>
      <c r="K35" s="76"/>
      <c r="L35" s="77">
        <f t="shared" si="2"/>
        <v>20</v>
      </c>
      <c r="M35" s="77">
        <f t="shared" si="3"/>
        <v>50</v>
      </c>
      <c r="O35" s="75"/>
      <c r="P35" s="75"/>
      <c r="R35" s="75"/>
      <c r="S35" s="75"/>
    </row>
    <row r="36" spans="1:19" ht="17.100000000000001" customHeight="1" x14ac:dyDescent="0.25">
      <c r="A36" s="74">
        <v>11</v>
      </c>
      <c r="B36" s="171">
        <v>43776</v>
      </c>
      <c r="C36" s="172">
        <v>0</v>
      </c>
      <c r="D36" s="172">
        <v>0</v>
      </c>
      <c r="E36" s="17"/>
      <c r="F36" s="17"/>
      <c r="G36" s="17"/>
      <c r="H36" s="17"/>
      <c r="I36" s="17"/>
      <c r="J36" s="79"/>
      <c r="K36" s="76"/>
      <c r="L36" s="77">
        <f t="shared" si="2"/>
        <v>20</v>
      </c>
      <c r="M36" s="77">
        <f t="shared" si="3"/>
        <v>50</v>
      </c>
      <c r="O36" s="75"/>
      <c r="P36" s="75"/>
      <c r="R36" s="75"/>
      <c r="S36" s="75"/>
    </row>
    <row r="37" spans="1:19" ht="17.100000000000001" customHeight="1" x14ac:dyDescent="0.25">
      <c r="A37" s="119">
        <v>12</v>
      </c>
      <c r="B37" s="171">
        <v>43803</v>
      </c>
      <c r="C37" s="172">
        <v>0</v>
      </c>
      <c r="D37" s="172">
        <v>1</v>
      </c>
      <c r="E37" s="17"/>
      <c r="F37" s="17"/>
      <c r="G37" s="17"/>
      <c r="H37" s="17"/>
      <c r="I37" s="17"/>
      <c r="J37" s="79"/>
      <c r="K37" s="76"/>
      <c r="L37" s="77">
        <f t="shared" si="2"/>
        <v>20</v>
      </c>
      <c r="M37" s="77">
        <f t="shared" si="3"/>
        <v>50</v>
      </c>
      <c r="O37" s="75">
        <v>2</v>
      </c>
      <c r="P37" s="75">
        <v>0</v>
      </c>
      <c r="R37" s="75">
        <v>2</v>
      </c>
      <c r="S37" s="75">
        <v>2</v>
      </c>
    </row>
    <row r="38" spans="1:19" ht="17.100000000000001" customHeight="1" x14ac:dyDescent="0.25">
      <c r="A38" s="12" t="s">
        <v>11</v>
      </c>
      <c r="B38" s="33"/>
      <c r="C38" s="105">
        <f>IF(O38=0, "&lt; 1", O38)</f>
        <v>2</v>
      </c>
      <c r="D38" s="105" t="str">
        <f>IF(P38=0, "&lt; 1", P38)</f>
        <v>&lt; 1</v>
      </c>
      <c r="E38" s="17"/>
      <c r="F38" s="17"/>
      <c r="G38" s="17"/>
      <c r="H38" s="17"/>
      <c r="I38" s="17"/>
      <c r="J38" s="59"/>
      <c r="K38" s="27"/>
      <c r="L38" s="26"/>
      <c r="M38" s="26"/>
      <c r="O38" s="12">
        <f>ROUNDUP(AVERAGE(O13:O37), 0)</f>
        <v>2</v>
      </c>
      <c r="P38" s="12">
        <f>ROUNDUP(AVERAGE(P13:P37), 0)</f>
        <v>0</v>
      </c>
      <c r="Q38" s="19"/>
      <c r="R38" s="12">
        <f>ROUNDUP(AVERAGE(R13:R37), 0)</f>
        <v>2</v>
      </c>
      <c r="S38" s="12">
        <f>ROUNDUP(AVERAGE(S13:S37), 0)</f>
        <v>2</v>
      </c>
    </row>
    <row r="39" spans="1:19" ht="17.100000000000001" customHeight="1" x14ac:dyDescent="0.25">
      <c r="A39" s="12" t="s">
        <v>12</v>
      </c>
      <c r="B39" s="34"/>
      <c r="C39" s="158">
        <f>MIN(C25:C36)</f>
        <v>0</v>
      </c>
      <c r="D39" s="158">
        <f>MIN(D25:D36)</f>
        <v>0</v>
      </c>
      <c r="E39" s="17"/>
      <c r="F39" s="17"/>
      <c r="G39" s="17"/>
      <c r="H39" s="17"/>
      <c r="I39" s="17"/>
      <c r="J39" s="59"/>
      <c r="K39" s="25"/>
      <c r="L39" s="26"/>
      <c r="M39" s="26"/>
      <c r="O39" s="12">
        <f>MIN(O13:O37)</f>
        <v>2</v>
      </c>
      <c r="P39" s="12">
        <f>MIN(P13:P37)</f>
        <v>0</v>
      </c>
      <c r="Q39" s="19"/>
      <c r="R39" s="12">
        <f>MIN(R13:R37)</f>
        <v>2</v>
      </c>
      <c r="S39" s="12">
        <f>MIN(S13:S37)</f>
        <v>2</v>
      </c>
    </row>
    <row r="40" spans="1:19" ht="17.100000000000001" customHeight="1" x14ac:dyDescent="0.25">
      <c r="A40" s="12" t="s">
        <v>13</v>
      </c>
      <c r="B40" s="34"/>
      <c r="C40" s="158">
        <f>MAX(C25:C36)</f>
        <v>4</v>
      </c>
      <c r="D40" s="158">
        <f>MAX(D25:D36)</f>
        <v>5</v>
      </c>
      <c r="E40" s="17"/>
      <c r="F40" s="17"/>
      <c r="G40" s="17"/>
      <c r="H40" s="17"/>
      <c r="I40" s="17"/>
      <c r="J40" s="59"/>
      <c r="K40" s="25"/>
      <c r="L40" s="26"/>
      <c r="M40" s="26"/>
      <c r="O40" s="12">
        <f>MAX(O13:O37)</f>
        <v>2</v>
      </c>
      <c r="P40" s="12">
        <f>MAX(P13:P37)</f>
        <v>0</v>
      </c>
      <c r="Q40" s="19"/>
      <c r="R40" s="12">
        <f>MAX(R13:R37)</f>
        <v>2</v>
      </c>
      <c r="S40" s="12">
        <f>MAX(S13:S37)</f>
        <v>2</v>
      </c>
    </row>
    <row r="41" spans="1:19" ht="17.100000000000001" customHeight="1" x14ac:dyDescent="0.25">
      <c r="A41" s="12" t="s">
        <v>14</v>
      </c>
      <c r="B41" s="34"/>
      <c r="C41" s="107" t="e">
        <f>O41</f>
        <v>#DIV/0!</v>
      </c>
      <c r="D41" s="107" t="e">
        <f>P41</f>
        <v>#DIV/0!</v>
      </c>
      <c r="E41" s="132"/>
      <c r="F41" s="132"/>
      <c r="G41" s="132"/>
      <c r="H41" s="132"/>
      <c r="I41" s="132"/>
      <c r="J41" s="60"/>
      <c r="K41" s="25"/>
      <c r="L41" s="26"/>
      <c r="M41" s="26"/>
      <c r="O41" s="13" t="e">
        <f>STDEV(O13:O37)</f>
        <v>#DIV/0!</v>
      </c>
      <c r="P41" s="13" t="e">
        <f>STDEV(P13:P37)</f>
        <v>#DIV/0!</v>
      </c>
      <c r="Q41" s="19"/>
      <c r="R41" s="13" t="e">
        <f>STDEV(R13:R37)</f>
        <v>#DIV/0!</v>
      </c>
      <c r="S41" s="13" t="e">
        <f>STDEV(S13:S37)</f>
        <v>#DIV/0!</v>
      </c>
    </row>
    <row r="42" spans="1:19" ht="17.100000000000001" customHeight="1" x14ac:dyDescent="0.25">
      <c r="A42" s="12" t="s">
        <v>15</v>
      </c>
      <c r="B42" s="34"/>
      <c r="C42" s="107" t="e">
        <f>O42</f>
        <v>#DIV/0!</v>
      </c>
      <c r="D42" s="107" t="str">
        <f>P42</f>
        <v>NA</v>
      </c>
      <c r="E42" s="132"/>
      <c r="F42" s="132"/>
      <c r="G42" s="132"/>
      <c r="H42" s="132"/>
      <c r="I42" s="132"/>
      <c r="J42" s="60"/>
      <c r="K42" s="25"/>
      <c r="L42" s="26"/>
      <c r="M42" s="26"/>
      <c r="O42" s="13" t="e">
        <f>IF(O38=0, "NA", O41*100/O38)</f>
        <v>#DIV/0!</v>
      </c>
      <c r="P42" s="13" t="str">
        <f>IF(P38=0, "NA", P41*100/P38)</f>
        <v>NA</v>
      </c>
      <c r="Q42" s="19"/>
      <c r="R42" s="13" t="e">
        <f>IF(R38=0, "NA", R41*100/R38)</f>
        <v>#DIV/0!</v>
      </c>
      <c r="S42" s="13" t="e">
        <f>IF(S38=0, "NA", S41*100/S38)</f>
        <v>#DIV/0!</v>
      </c>
    </row>
    <row r="43" spans="1:19" ht="17.100000000000001" customHeight="1" x14ac:dyDescent="0.25">
      <c r="A43" s="191" t="s">
        <v>238</v>
      </c>
      <c r="B43" s="191"/>
      <c r="C43" s="191"/>
      <c r="D43" s="36"/>
      <c r="E43" s="111"/>
      <c r="F43" s="111"/>
      <c r="G43" s="111"/>
      <c r="H43" s="111"/>
      <c r="I43" s="111"/>
      <c r="J43" s="9"/>
      <c r="K43" s="25"/>
      <c r="L43" s="26"/>
      <c r="M43" s="26"/>
      <c r="O43" s="19"/>
      <c r="P43" s="19"/>
      <c r="Q43" s="19"/>
    </row>
    <row r="44" spans="1:19" ht="17.100000000000001" customHeight="1" x14ac:dyDescent="0.25">
      <c r="A44" s="192" t="s">
        <v>239</v>
      </c>
      <c r="B44" s="192"/>
      <c r="C44" s="192"/>
      <c r="D44" s="37"/>
      <c r="E44" s="112"/>
      <c r="F44" s="112"/>
      <c r="G44" s="112"/>
      <c r="H44" s="112"/>
      <c r="I44" s="112"/>
      <c r="J44" s="9"/>
      <c r="K44" s="25"/>
      <c r="L44" s="26"/>
      <c r="M44" s="26"/>
      <c r="O44" s="19"/>
      <c r="P44" s="19"/>
      <c r="Q44" s="19"/>
    </row>
    <row r="45" spans="1:19" ht="17.100000000000001" customHeight="1" x14ac:dyDescent="0.25">
      <c r="A45" s="12" t="s">
        <v>11</v>
      </c>
      <c r="B45" s="34"/>
      <c r="C45" s="105">
        <f>IF(R38=0, "&lt; 1", R38)</f>
        <v>2</v>
      </c>
      <c r="D45" s="105">
        <f>IF(S38=0, "&lt; 1", S38)</f>
        <v>2</v>
      </c>
      <c r="E45" s="17"/>
      <c r="F45" s="17"/>
      <c r="G45" s="17"/>
      <c r="H45" s="17"/>
      <c r="I45" s="17"/>
      <c r="J45" s="59"/>
      <c r="K45" s="25"/>
      <c r="L45" s="26"/>
      <c r="M45" s="26"/>
      <c r="O45" s="19"/>
      <c r="P45" s="19"/>
      <c r="Q45" s="19"/>
    </row>
    <row r="46" spans="1:19" ht="17.100000000000001" customHeight="1" x14ac:dyDescent="0.25">
      <c r="A46" s="12" t="s">
        <v>12</v>
      </c>
      <c r="B46" s="34"/>
      <c r="C46" s="158">
        <f>MIN(C13:C25)</f>
        <v>0</v>
      </c>
      <c r="D46" s="158">
        <f>MIN(D13:D25)</f>
        <v>0</v>
      </c>
      <c r="E46" s="17"/>
      <c r="F46" s="17"/>
      <c r="G46" s="17"/>
      <c r="H46" s="17"/>
      <c r="I46" s="17"/>
      <c r="J46" s="59"/>
      <c r="K46" s="25"/>
      <c r="L46" s="26"/>
      <c r="M46" s="26"/>
      <c r="O46" s="19"/>
      <c r="P46" s="19"/>
    </row>
    <row r="47" spans="1:19" ht="17.100000000000001" customHeight="1" x14ac:dyDescent="0.25">
      <c r="A47" s="12" t="s">
        <v>13</v>
      </c>
      <c r="B47" s="34"/>
      <c r="C47" s="158">
        <f>MAX(C13:C25)</f>
        <v>3</v>
      </c>
      <c r="D47" s="158">
        <f>MAX(D13:D25)</f>
        <v>6</v>
      </c>
      <c r="E47" s="17"/>
      <c r="F47" s="17"/>
      <c r="G47" s="17"/>
      <c r="H47" s="17"/>
      <c r="I47" s="17"/>
      <c r="J47" s="59"/>
      <c r="K47" s="25"/>
      <c r="L47" s="26"/>
      <c r="M47" s="26"/>
      <c r="O47" s="19"/>
      <c r="P47" s="19"/>
    </row>
    <row r="48" spans="1:19" ht="17.100000000000001" customHeight="1" x14ac:dyDescent="0.25">
      <c r="A48" s="12" t="s">
        <v>14</v>
      </c>
      <c r="B48" s="34"/>
      <c r="C48" s="107" t="e">
        <f>R41</f>
        <v>#DIV/0!</v>
      </c>
      <c r="D48" s="107" t="e">
        <f>S41</f>
        <v>#DIV/0!</v>
      </c>
      <c r="E48" s="132"/>
      <c r="F48" s="132"/>
      <c r="G48" s="132"/>
      <c r="H48" s="132"/>
      <c r="I48" s="132"/>
      <c r="J48" s="60"/>
      <c r="K48" s="25"/>
      <c r="L48" s="26"/>
      <c r="M48" s="26"/>
      <c r="O48" s="19"/>
      <c r="P48" s="19"/>
    </row>
    <row r="49" spans="1:16" ht="17.100000000000001" customHeight="1" x14ac:dyDescent="0.25">
      <c r="A49" s="12" t="s">
        <v>15</v>
      </c>
      <c r="B49" s="34"/>
      <c r="C49" s="107" t="e">
        <f>R42</f>
        <v>#DIV/0!</v>
      </c>
      <c r="D49" s="107" t="e">
        <f>S42</f>
        <v>#DIV/0!</v>
      </c>
      <c r="E49" s="132"/>
      <c r="F49" s="132"/>
      <c r="G49" s="132"/>
      <c r="H49" s="132"/>
      <c r="I49" s="132"/>
      <c r="J49" s="60"/>
      <c r="K49" s="27"/>
      <c r="L49" s="26"/>
      <c r="M49" s="26"/>
      <c r="O49" s="19"/>
      <c r="P49" s="19"/>
    </row>
    <row r="50" spans="1:16" ht="15.9" customHeight="1" x14ac:dyDescent="0.25"/>
    <row r="51" spans="1:16" ht="15.9" customHeight="1" x14ac:dyDescent="0.25">
      <c r="A51" s="15"/>
    </row>
    <row r="52" spans="1:16" ht="15.9" customHeight="1" x14ac:dyDescent="0.25"/>
    <row r="53" spans="1:16" ht="15.9" customHeight="1" x14ac:dyDescent="0.25"/>
    <row r="54" spans="1:16" ht="15.9" customHeight="1" x14ac:dyDescent="0.25"/>
    <row r="55" spans="1:16" ht="15.9" customHeight="1" x14ac:dyDescent="0.25"/>
    <row r="56" spans="1:16" ht="15.9" customHeight="1" x14ac:dyDescent="0.25"/>
    <row r="57" spans="1:16" ht="15.9" customHeight="1" x14ac:dyDescent="0.25"/>
    <row r="58" spans="1:16" ht="15.9" customHeight="1" x14ac:dyDescent="0.25"/>
    <row r="59" spans="1:16" ht="15.9" customHeight="1" x14ac:dyDescent="0.25"/>
    <row r="60" spans="1:16" ht="15.9" customHeight="1" x14ac:dyDescent="0.25"/>
    <row r="61" spans="1:16" ht="15.9" customHeight="1" x14ac:dyDescent="0.25"/>
    <row r="62" spans="1:16" ht="15.9" customHeight="1" x14ac:dyDescent="0.25">
      <c r="A62" s="14"/>
      <c r="B62" s="14"/>
      <c r="C62" s="14"/>
      <c r="D62" s="14"/>
      <c r="E62" s="113"/>
      <c r="F62" s="113"/>
      <c r="G62" s="113"/>
      <c r="H62" s="113"/>
      <c r="I62" s="113"/>
      <c r="J62" s="14"/>
    </row>
    <row r="63" spans="1:16" ht="15.9" customHeight="1" x14ac:dyDescent="0.25">
      <c r="A63" s="14"/>
      <c r="B63" s="14"/>
      <c r="C63" s="14"/>
      <c r="D63" s="14"/>
      <c r="E63" s="113"/>
      <c r="F63" s="113"/>
      <c r="G63" s="113"/>
      <c r="H63" s="113"/>
      <c r="I63" s="113"/>
      <c r="J63" s="14"/>
    </row>
    <row r="64" spans="1:16" ht="15.9" customHeight="1" x14ac:dyDescent="0.25">
      <c r="B64" s="14"/>
      <c r="C64" s="14"/>
      <c r="D64" s="14"/>
      <c r="E64" s="113"/>
      <c r="F64" s="113"/>
      <c r="G64" s="113"/>
      <c r="H64" s="113"/>
      <c r="I64" s="113"/>
      <c r="J64" s="14"/>
    </row>
    <row r="65" spans="1:13" ht="14.25" customHeight="1" x14ac:dyDescent="0.25">
      <c r="A65" s="185" t="s">
        <v>263</v>
      </c>
      <c r="B65" s="185"/>
      <c r="C65" s="185"/>
      <c r="D65" s="185"/>
      <c r="E65" s="185"/>
      <c r="F65" s="185"/>
      <c r="G65" s="185"/>
      <c r="H65" s="185"/>
      <c r="I65" s="185"/>
      <c r="J65" s="185"/>
    </row>
    <row r="66" spans="1:13" ht="14.25" customHeight="1" x14ac:dyDescent="0.25">
      <c r="A66" s="186" t="s">
        <v>264</v>
      </c>
      <c r="B66" s="185"/>
      <c r="C66" s="185"/>
      <c r="D66" s="185"/>
      <c r="E66" s="185"/>
      <c r="F66" s="185"/>
      <c r="G66" s="185"/>
      <c r="H66" s="185"/>
      <c r="I66" s="185"/>
      <c r="J66" s="185"/>
    </row>
    <row r="67" spans="1:13" ht="15.9" customHeight="1" x14ac:dyDescent="0.25">
      <c r="A67" s="14"/>
      <c r="B67" s="14"/>
      <c r="C67" s="14"/>
      <c r="D67" s="14"/>
      <c r="E67" s="113"/>
      <c r="F67" s="113"/>
      <c r="G67" s="113"/>
      <c r="H67" s="113"/>
      <c r="I67" s="113"/>
      <c r="J67" s="14"/>
    </row>
    <row r="68" spans="1:13" s="28" customFormat="1" ht="15.9" customHeight="1" x14ac:dyDescent="0.25">
      <c r="A68" s="187" t="s">
        <v>18</v>
      </c>
      <c r="B68" s="187"/>
      <c r="C68" s="187"/>
      <c r="D68" s="38"/>
      <c r="E68" s="114"/>
      <c r="F68" s="114"/>
      <c r="G68" s="114"/>
      <c r="H68" s="114"/>
      <c r="I68" s="114"/>
      <c r="K68" s="20"/>
      <c r="L68" s="20"/>
      <c r="M68" s="20"/>
    </row>
    <row r="69" spans="1:13" s="28" customFormat="1" ht="27.75" customHeight="1" x14ac:dyDescent="0.25">
      <c r="A69" s="187" t="s">
        <v>107</v>
      </c>
      <c r="B69" s="187"/>
      <c r="C69" s="187"/>
      <c r="D69" s="187"/>
      <c r="E69" s="187"/>
      <c r="F69" s="187"/>
      <c r="G69" s="187"/>
      <c r="H69" s="187"/>
      <c r="I69" s="187"/>
      <c r="J69" s="187"/>
      <c r="K69" s="20"/>
      <c r="L69" s="20"/>
      <c r="M69" s="20"/>
    </row>
    <row r="70" spans="1:13" s="28" customFormat="1" ht="32.25" customHeight="1" x14ac:dyDescent="0.25">
      <c r="A70" s="181" t="s">
        <v>147</v>
      </c>
      <c r="B70" s="181"/>
      <c r="C70" s="181"/>
      <c r="D70" s="181"/>
      <c r="E70" s="181"/>
      <c r="F70" s="181"/>
      <c r="G70" s="181"/>
      <c r="H70" s="181"/>
      <c r="I70" s="181"/>
      <c r="J70" s="181"/>
      <c r="K70" s="20"/>
      <c r="L70" s="20"/>
      <c r="M70" s="20"/>
    </row>
    <row r="71" spans="1:13" s="28" customFormat="1" ht="15.9" customHeight="1" x14ac:dyDescent="0.25">
      <c r="K71" s="20"/>
      <c r="L71" s="20"/>
      <c r="M71" s="20"/>
    </row>
    <row r="72" spans="1:13" s="28" customFormat="1" ht="25.5" customHeight="1" x14ac:dyDescent="0.25">
      <c r="B72" s="182" t="s">
        <v>2</v>
      </c>
      <c r="C72" s="182"/>
      <c r="D72" s="20"/>
      <c r="E72" s="110"/>
      <c r="F72" s="110"/>
      <c r="G72" s="110"/>
      <c r="H72" s="110"/>
      <c r="I72" s="110"/>
      <c r="J72" s="92"/>
      <c r="K72" s="20"/>
      <c r="L72" s="20"/>
      <c r="M72" s="20"/>
    </row>
    <row r="73" spans="1:13" s="28" customFormat="1" ht="38.1" customHeight="1" x14ac:dyDescent="0.25">
      <c r="B73" s="182"/>
      <c r="C73" s="182"/>
      <c r="D73" s="20"/>
      <c r="E73" s="110"/>
      <c r="F73" s="110"/>
      <c r="G73" s="110"/>
      <c r="H73" s="110"/>
      <c r="I73" s="110"/>
      <c r="J73" s="92"/>
      <c r="K73" s="20"/>
      <c r="L73" s="20"/>
      <c r="M73" s="20"/>
    </row>
    <row r="74" spans="1:13" x14ac:dyDescent="0.25">
      <c r="B74" s="30"/>
      <c r="C74" s="30"/>
      <c r="D74" s="30"/>
      <c r="E74" s="30"/>
      <c r="F74" s="30"/>
      <c r="G74" s="30"/>
      <c r="H74" s="30"/>
      <c r="I74" s="30"/>
      <c r="J74" s="30"/>
    </row>
    <row r="75" spans="1:13" x14ac:dyDescent="0.25">
      <c r="B75" s="30"/>
      <c r="C75" s="30"/>
      <c r="D75" s="30"/>
      <c r="E75" s="30"/>
      <c r="F75" s="30"/>
      <c r="G75" s="30"/>
      <c r="H75" s="30"/>
      <c r="I75" s="30"/>
      <c r="J75" s="30"/>
    </row>
  </sheetData>
  <sheetProtection formatCells="0" formatRows="0" insertRows="0" insertHyperlinks="0" deleteRows="0" sort="0" autoFilter="0" pivotTables="0"/>
  <mergeCells count="18">
    <mergeCell ref="A70:J70"/>
    <mergeCell ref="B72:C72"/>
    <mergeCell ref="B73:C73"/>
    <mergeCell ref="A69:J69"/>
    <mergeCell ref="A8:B8"/>
    <mergeCell ref="A9:B9"/>
    <mergeCell ref="A43:C43"/>
    <mergeCell ref="A44:C44"/>
    <mergeCell ref="A65:J65"/>
    <mergeCell ref="A66:J66"/>
    <mergeCell ref="A68:C68"/>
    <mergeCell ref="A6:B6"/>
    <mergeCell ref="A7:B7"/>
    <mergeCell ref="A1:J1"/>
    <mergeCell ref="A2:J2"/>
    <mergeCell ref="A4:B4"/>
    <mergeCell ref="C4:J4"/>
    <mergeCell ref="A5:B5"/>
  </mergeCells>
  <conditionalFormatting sqref="B34:B35">
    <cfRule type="expression" priority="5">
      <formula>$A$11</formula>
    </cfRule>
  </conditionalFormatting>
  <conditionalFormatting sqref="C34:D37">
    <cfRule type="expression" dxfId="265" priority="1">
      <formula>C34&lt;=$B$7</formula>
    </cfRule>
    <cfRule type="expression" dxfId="264" priority="2">
      <formula>AND(C34&gt;$B$7,C34&lt;=$B$6)</formula>
    </cfRule>
    <cfRule type="expression" dxfId="263" priority="3">
      <formula>AND(C34&gt;$B$6,C34&lt;=$B$5)</formula>
    </cfRule>
    <cfRule type="expression" dxfId="262" priority="4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2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view="pageBreakPreview" topLeftCell="A43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1" style="16" customWidth="1"/>
    <col min="2" max="2" width="16.109375" style="11" customWidth="1"/>
    <col min="3" max="3" width="12.5546875" style="11" customWidth="1"/>
    <col min="4" max="4" width="13" style="11" customWidth="1"/>
    <col min="5" max="5" width="12.5546875" style="11" customWidth="1"/>
    <col min="6" max="6" width="12.6640625" style="11" customWidth="1"/>
    <col min="7" max="19" width="7.44140625" style="11" hidden="1" customWidth="1"/>
    <col min="20" max="20" width="20.6640625" style="11" customWidth="1"/>
    <col min="21" max="21" width="5.6640625" style="11" hidden="1" customWidth="1"/>
    <col min="22" max="22" width="3.44140625" style="14" hidden="1" customWidth="1"/>
    <col min="23" max="23" width="20" style="14" customWidth="1"/>
    <col min="24" max="24" width="21.6640625" style="14" customWidth="1"/>
    <col min="25" max="25" width="4.109375" style="11" customWidth="1"/>
    <col min="26" max="28" width="7.5546875" style="11" customWidth="1"/>
    <col min="29" max="29" width="7.6640625" style="11" customWidth="1"/>
    <col min="30" max="30" width="8" style="11" customWidth="1"/>
    <col min="31" max="31" width="7.33203125" style="11" customWidth="1"/>
    <col min="32" max="32" width="6.5546875" style="11" customWidth="1"/>
    <col min="33" max="33" width="5.88671875" style="11" customWidth="1"/>
    <col min="34" max="34" width="8" style="11" customWidth="1"/>
    <col min="35" max="16384" width="9.109375" style="11"/>
  </cols>
  <sheetData>
    <row r="1" spans="1:34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23"/>
      <c r="W1" s="9"/>
      <c r="X1" s="9"/>
    </row>
    <row r="2" spans="1:34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24"/>
      <c r="W2" s="9"/>
      <c r="X2" s="9"/>
    </row>
    <row r="3" spans="1:34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24"/>
      <c r="W3" s="8"/>
      <c r="X3" s="9"/>
    </row>
    <row r="4" spans="1:34" s="3" customFormat="1" ht="27" customHeight="1" x14ac:dyDescent="0.25">
      <c r="A4" s="176" t="s">
        <v>19</v>
      </c>
      <c r="B4" s="177"/>
      <c r="C4" s="194"/>
      <c r="D4" s="180"/>
      <c r="E4" s="180"/>
      <c r="F4" s="180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7"/>
      <c r="W4" s="9"/>
      <c r="X4" s="9"/>
    </row>
    <row r="5" spans="1:34" s="3" customFormat="1" ht="27" customHeight="1" x14ac:dyDescent="0.25">
      <c r="A5" s="176" t="s">
        <v>4</v>
      </c>
      <c r="B5" s="177"/>
      <c r="C5" s="194"/>
      <c r="D5" s="95"/>
      <c r="E5" s="96" t="s">
        <v>1</v>
      </c>
      <c r="F5" s="68" t="str">
        <f>'LAF 1 (21147)'!E5</f>
        <v>02/01/17 - 31/12/17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21"/>
      <c r="W5" s="9"/>
      <c r="X5" s="9"/>
    </row>
    <row r="6" spans="1:34" s="3" customFormat="1" ht="29.25" customHeight="1" x14ac:dyDescent="0.25">
      <c r="A6" s="176" t="s">
        <v>5</v>
      </c>
      <c r="B6" s="177"/>
      <c r="C6" s="194"/>
      <c r="D6" s="95"/>
      <c r="E6" s="96" t="s">
        <v>8</v>
      </c>
      <c r="F6" s="49">
        <v>11084</v>
      </c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8"/>
      <c r="W6" s="9"/>
      <c r="X6" s="9"/>
    </row>
    <row r="7" spans="1:34" s="3" customFormat="1" ht="27" customHeight="1" x14ac:dyDescent="0.25">
      <c r="A7" s="176" t="s">
        <v>6</v>
      </c>
      <c r="B7" s="177"/>
      <c r="C7" s="194"/>
      <c r="D7" s="95"/>
      <c r="E7" s="96" t="s">
        <v>9</v>
      </c>
      <c r="F7" s="49" t="s">
        <v>28</v>
      </c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8"/>
      <c r="W7" s="9"/>
      <c r="X7" s="9"/>
    </row>
    <row r="8" spans="1:34" s="3" customFormat="1" ht="27" customHeight="1" x14ac:dyDescent="0.25">
      <c r="A8" s="176" t="s">
        <v>7</v>
      </c>
      <c r="B8" s="177"/>
      <c r="C8" s="194"/>
      <c r="D8" s="95"/>
      <c r="E8" s="96" t="s">
        <v>10</v>
      </c>
      <c r="F8" s="49">
        <v>4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8"/>
      <c r="W8" s="9"/>
      <c r="X8" s="9"/>
    </row>
    <row r="9" spans="1:34" s="3" customFormat="1" ht="27" customHeight="1" x14ac:dyDescent="0.25">
      <c r="A9" s="176" t="s">
        <v>20</v>
      </c>
      <c r="B9" s="177"/>
      <c r="C9" s="194"/>
      <c r="D9" s="98"/>
      <c r="E9" s="96" t="s">
        <v>21</v>
      </c>
      <c r="F9" s="63">
        <f>'LAF 1 (21147)'!E9</f>
        <v>50</v>
      </c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22"/>
      <c r="W9" s="9"/>
      <c r="X9" s="9"/>
    </row>
    <row r="10" spans="1:34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8"/>
      <c r="W10" s="9"/>
      <c r="X10" s="9"/>
    </row>
    <row r="11" spans="1:34" s="9" customFormat="1" ht="30.75" customHeight="1" x14ac:dyDescent="0.25">
      <c r="A11" s="8"/>
      <c r="B11" s="2"/>
      <c r="C11" s="105" t="s">
        <v>187</v>
      </c>
      <c r="D11" s="105" t="s">
        <v>188</v>
      </c>
      <c r="E11" s="105" t="s">
        <v>189</v>
      </c>
      <c r="F11" s="73" t="s">
        <v>190</v>
      </c>
      <c r="G11" s="73" t="s">
        <v>359</v>
      </c>
      <c r="H11" s="73" t="s">
        <v>360</v>
      </c>
      <c r="I11" s="73" t="s">
        <v>361</v>
      </c>
      <c r="J11" s="73" t="s">
        <v>362</v>
      </c>
      <c r="K11" s="73" t="s">
        <v>363</v>
      </c>
      <c r="L11" s="73" t="s">
        <v>364</v>
      </c>
      <c r="M11" s="73" t="s">
        <v>365</v>
      </c>
      <c r="N11" s="73" t="s">
        <v>366</v>
      </c>
      <c r="O11" s="73" t="s">
        <v>367</v>
      </c>
      <c r="P11" s="73" t="s">
        <v>368</v>
      </c>
      <c r="Q11" s="73" t="s">
        <v>369</v>
      </c>
      <c r="R11" s="73" t="s">
        <v>370</v>
      </c>
      <c r="S11" s="17" t="s">
        <v>327</v>
      </c>
      <c r="T11" s="17" t="s">
        <v>328</v>
      </c>
      <c r="U11" s="17"/>
      <c r="V11" s="17"/>
    </row>
    <row r="12" spans="1:34" ht="25.5" customHeight="1" x14ac:dyDescent="0.25">
      <c r="A12" s="1" t="s">
        <v>16</v>
      </c>
      <c r="B12" s="10" t="s">
        <v>24</v>
      </c>
      <c r="C12" s="108" t="s">
        <v>17</v>
      </c>
      <c r="D12" s="108" t="s">
        <v>17</v>
      </c>
      <c r="E12" s="108" t="s">
        <v>17</v>
      </c>
      <c r="F12" s="71" t="s">
        <v>17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4" t="s">
        <v>386</v>
      </c>
      <c r="X12" s="14" t="s">
        <v>387</v>
      </c>
      <c r="Z12" s="62" t="s">
        <v>187</v>
      </c>
      <c r="AA12" s="62" t="s">
        <v>188</v>
      </c>
      <c r="AB12" s="62" t="s">
        <v>189</v>
      </c>
      <c r="AC12" s="1" t="s">
        <v>190</v>
      </c>
      <c r="AD12" s="41"/>
      <c r="AE12" s="65" t="s">
        <v>187</v>
      </c>
      <c r="AF12" s="65" t="s">
        <v>188</v>
      </c>
      <c r="AG12" s="65" t="s">
        <v>189</v>
      </c>
      <c r="AH12" s="66" t="s">
        <v>190</v>
      </c>
    </row>
    <row r="13" spans="1:34" ht="17.100000000000001" customHeight="1" x14ac:dyDescent="0.25">
      <c r="A13" s="74">
        <v>2</v>
      </c>
      <c r="B13" s="161">
        <v>43104</v>
      </c>
      <c r="C13" s="162">
        <v>1</v>
      </c>
      <c r="D13" s="162">
        <v>3</v>
      </c>
      <c r="E13" s="162">
        <v>4</v>
      </c>
      <c r="F13" s="151">
        <v>2</v>
      </c>
      <c r="G13" s="79">
        <v>0</v>
      </c>
      <c r="H13" s="79">
        <v>0</v>
      </c>
      <c r="I13" s="79">
        <v>0</v>
      </c>
      <c r="J13" s="79">
        <v>1</v>
      </c>
      <c r="K13" s="79">
        <v>2</v>
      </c>
      <c r="L13" s="79">
        <v>3</v>
      </c>
      <c r="M13" s="79">
        <v>3</v>
      </c>
      <c r="N13" s="79">
        <v>1</v>
      </c>
      <c r="O13" s="79">
        <v>1</v>
      </c>
      <c r="P13" s="79">
        <v>1</v>
      </c>
      <c r="Q13" s="79">
        <v>2</v>
      </c>
      <c r="R13" s="79">
        <v>2</v>
      </c>
      <c r="S13" s="79">
        <v>100</v>
      </c>
      <c r="T13" s="79"/>
      <c r="U13" s="79"/>
      <c r="V13" s="76"/>
      <c r="W13" s="77">
        <v>20</v>
      </c>
      <c r="X13" s="77">
        <f t="shared" ref="X13:X33" si="0">$F$9</f>
        <v>50</v>
      </c>
      <c r="Z13" s="75"/>
      <c r="AA13" s="75"/>
      <c r="AB13" s="75"/>
      <c r="AC13" s="75"/>
      <c r="AE13" s="75"/>
      <c r="AF13" s="75"/>
      <c r="AG13" s="75"/>
      <c r="AH13" s="75"/>
    </row>
    <row r="14" spans="1:34" ht="17.100000000000001" customHeight="1" x14ac:dyDescent="0.25">
      <c r="A14" s="160">
        <v>3</v>
      </c>
      <c r="B14" s="161">
        <v>43133</v>
      </c>
      <c r="C14" s="162">
        <v>0</v>
      </c>
      <c r="D14" s="162">
        <v>0</v>
      </c>
      <c r="E14" s="162">
        <v>0</v>
      </c>
      <c r="F14" s="151">
        <v>1</v>
      </c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76"/>
      <c r="W14" s="77">
        <v>20</v>
      </c>
      <c r="X14" s="77">
        <f t="shared" si="0"/>
        <v>50</v>
      </c>
      <c r="Z14" s="75"/>
      <c r="AA14" s="75"/>
      <c r="AB14" s="75"/>
      <c r="AC14" s="75"/>
      <c r="AE14" s="75"/>
      <c r="AF14" s="75"/>
      <c r="AG14" s="75"/>
      <c r="AH14" s="75"/>
    </row>
    <row r="15" spans="1:34" ht="17.100000000000001" customHeight="1" x14ac:dyDescent="0.25">
      <c r="A15" s="160">
        <v>4</v>
      </c>
      <c r="B15" s="161">
        <v>43159</v>
      </c>
      <c r="C15" s="162">
        <v>0</v>
      </c>
      <c r="D15" s="162">
        <v>0</v>
      </c>
      <c r="E15" s="162">
        <v>2</v>
      </c>
      <c r="F15" s="151">
        <v>3</v>
      </c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76"/>
      <c r="W15" s="77">
        <v>20</v>
      </c>
      <c r="X15" s="77">
        <f t="shared" si="0"/>
        <v>50</v>
      </c>
      <c r="Z15" s="75"/>
      <c r="AA15" s="75"/>
      <c r="AB15" s="75"/>
      <c r="AC15" s="75"/>
      <c r="AE15" s="75"/>
      <c r="AF15" s="75"/>
      <c r="AG15" s="75"/>
      <c r="AH15" s="75"/>
    </row>
    <row r="16" spans="1:34" ht="17.100000000000001" customHeight="1" x14ac:dyDescent="0.25">
      <c r="A16" s="160">
        <v>5</v>
      </c>
      <c r="B16" s="161">
        <v>43174</v>
      </c>
      <c r="C16" s="162">
        <v>1</v>
      </c>
      <c r="D16" s="162">
        <v>1</v>
      </c>
      <c r="E16" s="162">
        <v>3</v>
      </c>
      <c r="F16" s="151">
        <v>2</v>
      </c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76"/>
      <c r="W16" s="77">
        <v>20</v>
      </c>
      <c r="X16" s="77">
        <f t="shared" si="0"/>
        <v>50</v>
      </c>
      <c r="Z16" s="75"/>
      <c r="AA16" s="75"/>
      <c r="AB16" s="75"/>
      <c r="AC16" s="75"/>
      <c r="AE16" s="75"/>
      <c r="AF16" s="75"/>
      <c r="AG16" s="75"/>
      <c r="AH16" s="75"/>
    </row>
    <row r="17" spans="1:34" ht="17.100000000000001" customHeight="1" x14ac:dyDescent="0.25">
      <c r="A17" s="160">
        <v>6</v>
      </c>
      <c r="B17" s="161">
        <v>43201</v>
      </c>
      <c r="C17" s="162">
        <v>3</v>
      </c>
      <c r="D17" s="162">
        <v>1</v>
      </c>
      <c r="E17" s="162">
        <v>6</v>
      </c>
      <c r="F17" s="151">
        <v>7</v>
      </c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76"/>
      <c r="W17" s="77">
        <v>20</v>
      </c>
      <c r="X17" s="77">
        <f t="shared" si="0"/>
        <v>50</v>
      </c>
      <c r="Z17" s="75"/>
      <c r="AA17" s="75"/>
      <c r="AB17" s="75"/>
      <c r="AC17" s="75"/>
      <c r="AE17" s="75"/>
      <c r="AF17" s="75"/>
      <c r="AG17" s="75"/>
      <c r="AH17" s="75"/>
    </row>
    <row r="18" spans="1:34" ht="17.100000000000001" customHeight="1" x14ac:dyDescent="0.25">
      <c r="A18" s="160">
        <v>7</v>
      </c>
      <c r="B18" s="161">
        <v>43231</v>
      </c>
      <c r="C18" s="162">
        <v>0</v>
      </c>
      <c r="D18" s="162">
        <v>0</v>
      </c>
      <c r="E18" s="162">
        <v>1</v>
      </c>
      <c r="F18" s="151">
        <v>1</v>
      </c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76"/>
      <c r="W18" s="77">
        <v>20</v>
      </c>
      <c r="X18" s="77">
        <f t="shared" si="0"/>
        <v>50</v>
      </c>
      <c r="Z18" s="75"/>
      <c r="AA18" s="75"/>
      <c r="AB18" s="75"/>
      <c r="AC18" s="75"/>
      <c r="AE18" s="75"/>
      <c r="AF18" s="75"/>
      <c r="AG18" s="75"/>
      <c r="AH18" s="75"/>
    </row>
    <row r="19" spans="1:34" ht="17.100000000000001" customHeight="1" x14ac:dyDescent="0.25">
      <c r="A19" s="160">
        <v>8</v>
      </c>
      <c r="B19" s="161">
        <v>43259</v>
      </c>
      <c r="C19" s="162">
        <v>1</v>
      </c>
      <c r="D19" s="162">
        <v>5</v>
      </c>
      <c r="E19" s="162">
        <v>3</v>
      </c>
      <c r="F19" s="151">
        <v>4</v>
      </c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76"/>
      <c r="W19" s="77">
        <v>20</v>
      </c>
      <c r="X19" s="77">
        <f t="shared" si="0"/>
        <v>50</v>
      </c>
      <c r="Z19" s="75"/>
      <c r="AA19" s="75"/>
      <c r="AB19" s="75"/>
      <c r="AC19" s="75"/>
      <c r="AE19" s="75"/>
      <c r="AF19" s="75"/>
      <c r="AG19" s="75"/>
      <c r="AH19" s="75"/>
    </row>
    <row r="20" spans="1:34" ht="17.100000000000001" customHeight="1" x14ac:dyDescent="0.25">
      <c r="A20" s="160">
        <v>9</v>
      </c>
      <c r="B20" s="161">
        <v>43288</v>
      </c>
      <c r="C20" s="162">
        <v>4</v>
      </c>
      <c r="D20" s="162">
        <v>2</v>
      </c>
      <c r="E20" s="162">
        <v>8</v>
      </c>
      <c r="F20" s="151">
        <v>5</v>
      </c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76"/>
      <c r="W20" s="77">
        <v>20</v>
      </c>
      <c r="X20" s="77">
        <f t="shared" si="0"/>
        <v>50</v>
      </c>
      <c r="Z20" s="75"/>
      <c r="AA20" s="75"/>
      <c r="AB20" s="75"/>
      <c r="AC20" s="75"/>
      <c r="AE20" s="75"/>
      <c r="AF20" s="75"/>
      <c r="AG20" s="75"/>
      <c r="AH20" s="75"/>
    </row>
    <row r="21" spans="1:34" ht="17.100000000000001" customHeight="1" x14ac:dyDescent="0.25">
      <c r="A21" s="160">
        <v>10</v>
      </c>
      <c r="B21" s="161">
        <v>43315</v>
      </c>
      <c r="C21" s="162">
        <v>3</v>
      </c>
      <c r="D21" s="162">
        <v>2</v>
      </c>
      <c r="E21" s="162">
        <v>8</v>
      </c>
      <c r="F21" s="151">
        <v>1</v>
      </c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76"/>
      <c r="W21" s="77">
        <v>20</v>
      </c>
      <c r="X21" s="77">
        <f t="shared" si="0"/>
        <v>50</v>
      </c>
      <c r="Z21" s="75"/>
      <c r="AA21" s="75"/>
      <c r="AB21" s="75"/>
      <c r="AC21" s="75"/>
      <c r="AE21" s="75"/>
      <c r="AF21" s="75"/>
      <c r="AG21" s="75"/>
      <c r="AH21" s="75"/>
    </row>
    <row r="22" spans="1:34" ht="17.100000000000001" customHeight="1" x14ac:dyDescent="0.25">
      <c r="A22" s="160">
        <v>11</v>
      </c>
      <c r="B22" s="161">
        <v>43355</v>
      </c>
      <c r="C22" s="162">
        <v>4</v>
      </c>
      <c r="D22" s="162">
        <v>2</v>
      </c>
      <c r="E22" s="162">
        <v>1</v>
      </c>
      <c r="F22" s="151">
        <v>0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76"/>
      <c r="W22" s="77">
        <v>20</v>
      </c>
      <c r="X22" s="77">
        <f t="shared" si="0"/>
        <v>50</v>
      </c>
      <c r="Z22" s="75"/>
      <c r="AA22" s="75"/>
      <c r="AB22" s="75"/>
      <c r="AC22" s="75"/>
      <c r="AE22" s="75"/>
      <c r="AF22" s="75"/>
      <c r="AG22" s="75"/>
      <c r="AH22" s="75"/>
    </row>
    <row r="23" spans="1:34" ht="17.100000000000001" customHeight="1" x14ac:dyDescent="0.25">
      <c r="A23" s="160">
        <v>12</v>
      </c>
      <c r="B23" s="161">
        <v>43383</v>
      </c>
      <c r="C23" s="162">
        <v>3</v>
      </c>
      <c r="D23" s="162">
        <v>2</v>
      </c>
      <c r="E23" s="162">
        <v>5</v>
      </c>
      <c r="F23" s="151">
        <v>1</v>
      </c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76"/>
      <c r="W23" s="77">
        <v>20</v>
      </c>
      <c r="X23" s="77">
        <f t="shared" si="0"/>
        <v>50</v>
      </c>
      <c r="Z23" s="75"/>
      <c r="AA23" s="75"/>
      <c r="AB23" s="75"/>
      <c r="AC23" s="75"/>
      <c r="AE23" s="75"/>
      <c r="AF23" s="75"/>
      <c r="AG23" s="75"/>
      <c r="AH23" s="75"/>
    </row>
    <row r="24" spans="1:34" ht="17.100000000000001" customHeight="1" x14ac:dyDescent="0.25">
      <c r="A24" s="160">
        <v>13</v>
      </c>
      <c r="B24" s="161">
        <v>43412</v>
      </c>
      <c r="C24" s="162">
        <v>4</v>
      </c>
      <c r="D24" s="162">
        <v>4</v>
      </c>
      <c r="E24" s="162">
        <v>6</v>
      </c>
      <c r="F24" s="151">
        <v>5</v>
      </c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76"/>
      <c r="W24" s="77">
        <v>20</v>
      </c>
      <c r="X24" s="77">
        <f t="shared" si="0"/>
        <v>50</v>
      </c>
      <c r="Z24" s="75"/>
      <c r="AA24" s="75"/>
      <c r="AB24" s="75"/>
      <c r="AC24" s="75"/>
      <c r="AE24" s="75"/>
      <c r="AF24" s="75"/>
      <c r="AG24" s="75"/>
      <c r="AH24" s="75"/>
    </row>
    <row r="25" spans="1:34" s="138" customFormat="1" ht="17.100000000000001" customHeight="1" x14ac:dyDescent="0.25">
      <c r="A25" s="133">
        <v>14</v>
      </c>
      <c r="B25" s="134">
        <v>43438</v>
      </c>
      <c r="C25" s="141">
        <v>2</v>
      </c>
      <c r="D25" s="141">
        <v>2</v>
      </c>
      <c r="E25" s="141">
        <v>5</v>
      </c>
      <c r="F25" s="164">
        <v>0</v>
      </c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>
        <v>120</v>
      </c>
      <c r="U25" s="136"/>
      <c r="V25" s="137"/>
      <c r="W25" s="145">
        <v>20</v>
      </c>
      <c r="X25" s="145">
        <f t="shared" si="0"/>
        <v>50</v>
      </c>
      <c r="Z25" s="139"/>
      <c r="AA25" s="139"/>
      <c r="AB25" s="139"/>
      <c r="AC25" s="139"/>
      <c r="AE25" s="139"/>
      <c r="AF25" s="139"/>
      <c r="AG25" s="139"/>
      <c r="AH25" s="139"/>
    </row>
    <row r="26" spans="1:34" ht="17.100000000000001" customHeight="1" x14ac:dyDescent="0.25">
      <c r="A26" s="160">
        <v>1</v>
      </c>
      <c r="B26" s="168">
        <v>43467</v>
      </c>
      <c r="C26" s="162">
        <v>2</v>
      </c>
      <c r="D26" s="162">
        <v>1</v>
      </c>
      <c r="E26" s="162">
        <v>1</v>
      </c>
      <c r="F26" s="151">
        <v>6</v>
      </c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76"/>
      <c r="W26" s="77">
        <v>20</v>
      </c>
      <c r="X26" s="77">
        <f t="shared" si="0"/>
        <v>50</v>
      </c>
      <c r="Z26" s="75"/>
      <c r="AA26" s="75"/>
      <c r="AB26" s="75"/>
      <c r="AC26" s="75"/>
      <c r="AE26" s="75"/>
      <c r="AF26" s="75"/>
      <c r="AG26" s="75"/>
      <c r="AH26" s="75"/>
    </row>
    <row r="27" spans="1:34" ht="17.100000000000001" customHeight="1" x14ac:dyDescent="0.25">
      <c r="A27" s="160">
        <v>2</v>
      </c>
      <c r="B27" s="168">
        <v>43509</v>
      </c>
      <c r="C27" s="162">
        <v>2</v>
      </c>
      <c r="D27" s="162">
        <v>0</v>
      </c>
      <c r="E27" s="162">
        <v>1</v>
      </c>
      <c r="F27" s="151">
        <v>0</v>
      </c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76"/>
      <c r="W27" s="77">
        <v>20</v>
      </c>
      <c r="X27" s="77">
        <f t="shared" si="0"/>
        <v>50</v>
      </c>
      <c r="Z27" s="75"/>
      <c r="AA27" s="75"/>
      <c r="AB27" s="75"/>
      <c r="AC27" s="75"/>
      <c r="AE27" s="75"/>
      <c r="AF27" s="75"/>
      <c r="AG27" s="75"/>
      <c r="AH27" s="75"/>
    </row>
    <row r="28" spans="1:34" ht="17.100000000000001" customHeight="1" x14ac:dyDescent="0.25">
      <c r="A28" s="74">
        <v>3</v>
      </c>
      <c r="B28" s="168">
        <v>43537</v>
      </c>
      <c r="C28" s="101">
        <v>0</v>
      </c>
      <c r="D28" s="101">
        <v>3</v>
      </c>
      <c r="E28" s="101">
        <v>0</v>
      </c>
      <c r="F28" s="102">
        <v>0</v>
      </c>
      <c r="G28" s="79">
        <v>2</v>
      </c>
      <c r="H28" s="79">
        <v>5</v>
      </c>
      <c r="I28" s="79">
        <v>1</v>
      </c>
      <c r="J28" s="79">
        <v>0</v>
      </c>
      <c r="K28" s="79">
        <v>1</v>
      </c>
      <c r="L28" s="79">
        <v>0</v>
      </c>
      <c r="M28" s="79">
        <v>0</v>
      </c>
      <c r="N28" s="79">
        <v>0</v>
      </c>
      <c r="O28" s="79">
        <v>0</v>
      </c>
      <c r="P28" s="79">
        <v>3</v>
      </c>
      <c r="Q28" s="79">
        <v>2</v>
      </c>
      <c r="R28" s="79">
        <v>3</v>
      </c>
      <c r="S28" s="79">
        <v>100</v>
      </c>
      <c r="T28" s="79"/>
      <c r="U28" s="79"/>
      <c r="V28" s="76"/>
      <c r="W28" s="77">
        <v>20</v>
      </c>
      <c r="X28" s="77">
        <f t="shared" si="0"/>
        <v>50</v>
      </c>
      <c r="Z28" s="75"/>
      <c r="AA28" s="75"/>
      <c r="AB28" s="75"/>
      <c r="AC28" s="75"/>
      <c r="AE28" s="75"/>
      <c r="AF28" s="75"/>
      <c r="AG28" s="75"/>
      <c r="AH28" s="75"/>
    </row>
    <row r="29" spans="1:34" ht="17.100000000000001" customHeight="1" x14ac:dyDescent="0.25">
      <c r="A29" s="74">
        <v>4</v>
      </c>
      <c r="B29" s="168">
        <v>43565</v>
      </c>
      <c r="C29" s="101">
        <v>3</v>
      </c>
      <c r="D29" s="101">
        <v>2</v>
      </c>
      <c r="E29" s="101">
        <v>3</v>
      </c>
      <c r="F29" s="102">
        <v>0</v>
      </c>
      <c r="G29" s="79">
        <v>1</v>
      </c>
      <c r="H29" s="79">
        <v>3</v>
      </c>
      <c r="I29" s="79">
        <v>2</v>
      </c>
      <c r="J29" s="79">
        <v>0</v>
      </c>
      <c r="K29" s="79">
        <v>0</v>
      </c>
      <c r="L29" s="79">
        <v>1</v>
      </c>
      <c r="M29" s="79">
        <v>0</v>
      </c>
      <c r="N29" s="79">
        <v>0</v>
      </c>
      <c r="O29" s="79">
        <v>0</v>
      </c>
      <c r="P29" s="79">
        <v>1</v>
      </c>
      <c r="Q29" s="79">
        <v>2</v>
      </c>
      <c r="R29" s="79">
        <v>4</v>
      </c>
      <c r="S29" s="79">
        <v>100</v>
      </c>
      <c r="T29" s="79"/>
      <c r="U29" s="79"/>
      <c r="V29" s="76"/>
      <c r="W29" s="77">
        <v>20</v>
      </c>
      <c r="X29" s="77">
        <f t="shared" si="0"/>
        <v>50</v>
      </c>
      <c r="Z29" s="75"/>
      <c r="AA29" s="75"/>
      <c r="AB29" s="75"/>
      <c r="AC29" s="75"/>
      <c r="AE29" s="75"/>
      <c r="AF29" s="75"/>
      <c r="AG29" s="75"/>
      <c r="AH29" s="75"/>
    </row>
    <row r="30" spans="1:34" ht="17.100000000000001" customHeight="1" x14ac:dyDescent="0.25">
      <c r="A30" s="74">
        <v>5</v>
      </c>
      <c r="B30" s="168">
        <v>43594</v>
      </c>
      <c r="C30" s="101">
        <v>2</v>
      </c>
      <c r="D30" s="101">
        <v>4</v>
      </c>
      <c r="E30" s="101">
        <v>3</v>
      </c>
      <c r="F30" s="102">
        <v>2</v>
      </c>
      <c r="G30" s="79">
        <v>3</v>
      </c>
      <c r="H30" s="79">
        <v>1</v>
      </c>
      <c r="I30" s="79">
        <v>3</v>
      </c>
      <c r="J30" s="79">
        <v>2</v>
      </c>
      <c r="K30" s="79">
        <v>1</v>
      </c>
      <c r="L30" s="79">
        <v>1</v>
      </c>
      <c r="M30" s="79">
        <v>1</v>
      </c>
      <c r="N30" s="79">
        <v>3</v>
      </c>
      <c r="O30" s="79">
        <v>2</v>
      </c>
      <c r="P30" s="79">
        <v>0</v>
      </c>
      <c r="Q30" s="79">
        <v>0</v>
      </c>
      <c r="R30" s="79">
        <v>1</v>
      </c>
      <c r="S30" s="79">
        <v>100</v>
      </c>
      <c r="T30" s="79"/>
      <c r="U30" s="79"/>
      <c r="V30" s="76"/>
      <c r="W30" s="77">
        <v>20</v>
      </c>
      <c r="X30" s="77">
        <f t="shared" si="0"/>
        <v>50</v>
      </c>
      <c r="Z30" s="75"/>
      <c r="AA30" s="75"/>
      <c r="AB30" s="75"/>
      <c r="AC30" s="75"/>
      <c r="AE30" s="75"/>
      <c r="AF30" s="75"/>
      <c r="AG30" s="75"/>
      <c r="AH30" s="75"/>
    </row>
    <row r="31" spans="1:34" ht="17.100000000000001" customHeight="1" x14ac:dyDescent="0.25">
      <c r="A31" s="74">
        <v>6</v>
      </c>
      <c r="B31" s="168">
        <v>43622</v>
      </c>
      <c r="C31" s="101">
        <v>3</v>
      </c>
      <c r="D31" s="101">
        <v>7</v>
      </c>
      <c r="E31" s="101">
        <v>4</v>
      </c>
      <c r="F31" s="102">
        <v>11</v>
      </c>
      <c r="G31" s="79">
        <v>1</v>
      </c>
      <c r="H31" s="79">
        <v>1</v>
      </c>
      <c r="I31" s="79">
        <v>1</v>
      </c>
      <c r="J31" s="79">
        <v>2</v>
      </c>
      <c r="K31" s="79">
        <v>4</v>
      </c>
      <c r="L31" s="79">
        <v>1</v>
      </c>
      <c r="M31" s="79">
        <v>3</v>
      </c>
      <c r="N31" s="79">
        <v>2</v>
      </c>
      <c r="O31" s="79">
        <v>1</v>
      </c>
      <c r="P31" s="79">
        <v>0</v>
      </c>
      <c r="Q31" s="79">
        <v>0</v>
      </c>
      <c r="R31" s="79">
        <v>2</v>
      </c>
      <c r="S31" s="79">
        <v>100</v>
      </c>
      <c r="T31" s="79"/>
      <c r="U31" s="79"/>
      <c r="V31" s="76"/>
      <c r="W31" s="77">
        <v>20</v>
      </c>
      <c r="X31" s="77">
        <f t="shared" si="0"/>
        <v>50</v>
      </c>
      <c r="Z31" s="75"/>
      <c r="AA31" s="75"/>
      <c r="AB31" s="75"/>
      <c r="AC31" s="75"/>
      <c r="AE31" s="75"/>
      <c r="AF31" s="75"/>
      <c r="AG31" s="75"/>
      <c r="AH31" s="75"/>
    </row>
    <row r="32" spans="1:34" ht="17.100000000000001" customHeight="1" x14ac:dyDescent="0.25">
      <c r="A32" s="74">
        <v>7</v>
      </c>
      <c r="B32" s="168">
        <v>43650</v>
      </c>
      <c r="C32" s="101">
        <v>17</v>
      </c>
      <c r="D32" s="101">
        <v>9</v>
      </c>
      <c r="E32" s="101">
        <v>4</v>
      </c>
      <c r="F32" s="102">
        <v>4</v>
      </c>
      <c r="G32" s="79">
        <v>1</v>
      </c>
      <c r="H32" s="79">
        <v>1</v>
      </c>
      <c r="I32" s="79">
        <v>1</v>
      </c>
      <c r="J32" s="79">
        <v>2</v>
      </c>
      <c r="K32" s="79">
        <v>3</v>
      </c>
      <c r="L32" s="79">
        <v>1</v>
      </c>
      <c r="M32" s="79">
        <v>5</v>
      </c>
      <c r="N32" s="79">
        <v>0</v>
      </c>
      <c r="O32" s="79">
        <v>1</v>
      </c>
      <c r="P32" s="79">
        <v>1</v>
      </c>
      <c r="Q32" s="79">
        <v>3</v>
      </c>
      <c r="R32" s="79">
        <v>1</v>
      </c>
      <c r="S32" s="79">
        <v>100</v>
      </c>
      <c r="T32" s="79"/>
      <c r="U32" s="79"/>
      <c r="V32" s="76"/>
      <c r="W32" s="77">
        <v>20</v>
      </c>
      <c r="X32" s="77">
        <f t="shared" si="0"/>
        <v>50</v>
      </c>
      <c r="Z32" s="75"/>
      <c r="AA32" s="75"/>
      <c r="AB32" s="75"/>
      <c r="AC32" s="75"/>
      <c r="AE32" s="75"/>
      <c r="AF32" s="75"/>
      <c r="AG32" s="75"/>
      <c r="AH32" s="75"/>
    </row>
    <row r="33" spans="1:34" ht="17.100000000000001" customHeight="1" x14ac:dyDescent="0.25">
      <c r="A33" s="74">
        <v>8</v>
      </c>
      <c r="B33" s="168">
        <v>43678</v>
      </c>
      <c r="C33" s="101">
        <v>5</v>
      </c>
      <c r="D33" s="101">
        <v>1</v>
      </c>
      <c r="E33" s="101">
        <v>7</v>
      </c>
      <c r="F33" s="102">
        <v>4</v>
      </c>
      <c r="G33" s="79">
        <v>2</v>
      </c>
      <c r="H33" s="79">
        <v>1</v>
      </c>
      <c r="I33" s="79">
        <v>4</v>
      </c>
      <c r="J33" s="79">
        <v>1</v>
      </c>
      <c r="K33" s="79">
        <v>2</v>
      </c>
      <c r="L33" s="79">
        <v>2</v>
      </c>
      <c r="M33" s="79">
        <v>3</v>
      </c>
      <c r="N33" s="79">
        <v>0</v>
      </c>
      <c r="O33" s="79">
        <v>0</v>
      </c>
      <c r="P33" s="79">
        <v>1</v>
      </c>
      <c r="Q33" s="79">
        <v>1</v>
      </c>
      <c r="R33" s="79">
        <v>4</v>
      </c>
      <c r="S33" s="79">
        <v>100</v>
      </c>
      <c r="T33" s="79"/>
      <c r="U33" s="79"/>
      <c r="V33" s="76"/>
      <c r="W33" s="77">
        <v>20</v>
      </c>
      <c r="X33" s="77">
        <f t="shared" si="0"/>
        <v>50</v>
      </c>
      <c r="Z33" s="75"/>
      <c r="AA33" s="75"/>
      <c r="AB33" s="75"/>
      <c r="AC33" s="75"/>
      <c r="AE33" s="75"/>
      <c r="AF33" s="75"/>
      <c r="AG33" s="75"/>
      <c r="AH33" s="75"/>
    </row>
    <row r="34" spans="1:34" ht="17.100000000000001" customHeight="1" x14ac:dyDescent="0.25">
      <c r="A34" s="119">
        <v>9</v>
      </c>
      <c r="B34" s="171">
        <v>43720</v>
      </c>
      <c r="C34" s="172">
        <v>3</v>
      </c>
      <c r="D34" s="172">
        <v>8</v>
      </c>
      <c r="E34" s="172">
        <v>18</v>
      </c>
      <c r="F34" s="172">
        <v>14</v>
      </c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6"/>
      <c r="W34" s="77">
        <v>20</v>
      </c>
      <c r="X34" s="77">
        <f>$F$9</f>
        <v>50</v>
      </c>
      <c r="Z34" s="75"/>
      <c r="AA34" s="75"/>
      <c r="AB34" s="75"/>
      <c r="AC34" s="75"/>
      <c r="AE34" s="75"/>
      <c r="AF34" s="75"/>
      <c r="AG34" s="75"/>
      <c r="AH34" s="75"/>
    </row>
    <row r="35" spans="1:34" ht="17.100000000000001" customHeight="1" x14ac:dyDescent="0.25">
      <c r="A35" s="74">
        <v>10</v>
      </c>
      <c r="B35" s="171">
        <v>43748</v>
      </c>
      <c r="C35" s="172">
        <v>2</v>
      </c>
      <c r="D35" s="172">
        <v>0</v>
      </c>
      <c r="E35" s="172">
        <v>2</v>
      </c>
      <c r="F35" s="172">
        <v>1</v>
      </c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6"/>
      <c r="W35" s="77">
        <v>20</v>
      </c>
      <c r="X35" s="77">
        <f>$F$9</f>
        <v>50</v>
      </c>
      <c r="Z35" s="75"/>
      <c r="AA35" s="75"/>
      <c r="AB35" s="75"/>
      <c r="AC35" s="75"/>
      <c r="AE35" s="75"/>
      <c r="AF35" s="75"/>
      <c r="AG35" s="75"/>
      <c r="AH35" s="75"/>
    </row>
    <row r="36" spans="1:34" ht="17.100000000000001" customHeight="1" x14ac:dyDescent="0.25">
      <c r="A36" s="74">
        <v>11</v>
      </c>
      <c r="B36" s="171">
        <v>43776</v>
      </c>
      <c r="C36" s="172">
        <v>9</v>
      </c>
      <c r="D36" s="172">
        <v>5</v>
      </c>
      <c r="E36" s="172">
        <v>8</v>
      </c>
      <c r="F36" s="172">
        <v>5</v>
      </c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6"/>
      <c r="W36" s="77">
        <v>20</v>
      </c>
      <c r="X36" s="77">
        <f>$F$9</f>
        <v>50</v>
      </c>
      <c r="Z36" s="75"/>
      <c r="AA36" s="75"/>
      <c r="AB36" s="75"/>
      <c r="AC36" s="75"/>
      <c r="AE36" s="75"/>
      <c r="AF36" s="75"/>
      <c r="AG36" s="75"/>
      <c r="AH36" s="75"/>
    </row>
    <row r="37" spans="1:34" ht="17.100000000000001" customHeight="1" x14ac:dyDescent="0.25">
      <c r="A37" s="74">
        <v>12</v>
      </c>
      <c r="B37" s="171">
        <v>43803</v>
      </c>
      <c r="C37" s="172">
        <v>5</v>
      </c>
      <c r="D37" s="172">
        <v>2</v>
      </c>
      <c r="E37" s="172">
        <v>7</v>
      </c>
      <c r="F37" s="172">
        <v>3</v>
      </c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6"/>
      <c r="W37" s="77">
        <v>20</v>
      </c>
      <c r="X37" s="77">
        <f>$F$9</f>
        <v>50</v>
      </c>
      <c r="Z37" s="75"/>
      <c r="AA37" s="75"/>
      <c r="AB37" s="75"/>
      <c r="AC37" s="75"/>
      <c r="AE37" s="75"/>
      <c r="AF37" s="75"/>
      <c r="AG37" s="75"/>
      <c r="AH37" s="75"/>
    </row>
    <row r="38" spans="1:34" ht="17.100000000000001" customHeight="1" x14ac:dyDescent="0.25">
      <c r="A38" s="12" t="s">
        <v>11</v>
      </c>
      <c r="B38" s="33"/>
      <c r="C38" s="101" t="e">
        <f>IF(Z38=0, "&lt; 1", Z38)</f>
        <v>#DIV/0!</v>
      </c>
      <c r="D38" s="101" t="e">
        <f>IF(AA38=0, "&lt; 1", AA38)</f>
        <v>#DIV/0!</v>
      </c>
      <c r="E38" s="101" t="e">
        <f>IF(AB38=0, "&lt; 1", AB38)</f>
        <v>#DIV/0!</v>
      </c>
      <c r="F38" s="69">
        <v>5</v>
      </c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27"/>
      <c r="W38" s="26"/>
      <c r="X38" s="26"/>
      <c r="Z38" s="12" t="e">
        <f>ROUNDUP(AVERAGE(Z13:Z37), 0)</f>
        <v>#DIV/0!</v>
      </c>
      <c r="AA38" s="12" t="e">
        <f>ROUNDUP(AVERAGE(AA13:AA37), 0)</f>
        <v>#DIV/0!</v>
      </c>
      <c r="AB38" s="12" t="e">
        <f>ROUNDUP(AVERAGE(AB13:AB37), 0)</f>
        <v>#DIV/0!</v>
      </c>
      <c r="AC38" s="12" t="e">
        <f>ROUNDUP(AVERAGE(AC13:AC37), 0)</f>
        <v>#DIV/0!</v>
      </c>
      <c r="AD38" s="19"/>
      <c r="AE38" s="12" t="e">
        <f>ROUNDUP(AVERAGE(AE13:AE37), 0)</f>
        <v>#DIV/0!</v>
      </c>
      <c r="AF38" s="12" t="e">
        <f>ROUNDUP(AVERAGE(AF13:AF37), 0)</f>
        <v>#DIV/0!</v>
      </c>
      <c r="AG38" s="12" t="e">
        <f>ROUNDUP(AVERAGE(AG13:AG37), 0)</f>
        <v>#DIV/0!</v>
      </c>
      <c r="AH38" s="12" t="e">
        <f>ROUNDUP(AVERAGE(AH13:AH37), 0)</f>
        <v>#DIV/0!</v>
      </c>
    </row>
    <row r="39" spans="1:34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0</v>
      </c>
      <c r="E39" s="158">
        <f>MIN(E26:E37)</f>
        <v>0</v>
      </c>
      <c r="F39" s="158">
        <f>MIN(F26:F37)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25"/>
      <c r="W39" s="26"/>
      <c r="X39" s="26"/>
      <c r="Z39" s="12">
        <f>MIN(Z13:Z37)</f>
        <v>0</v>
      </c>
      <c r="AA39" s="12">
        <f>MIN(AA13:AA37)</f>
        <v>0</v>
      </c>
      <c r="AB39" s="12">
        <f>MIN(AB13:AB37)</f>
        <v>0</v>
      </c>
      <c r="AC39" s="12">
        <f>MIN(AC13:AC37)</f>
        <v>0</v>
      </c>
      <c r="AD39" s="19"/>
      <c r="AE39" s="12">
        <f>MIN(AE13:AE37)</f>
        <v>0</v>
      </c>
      <c r="AF39" s="12">
        <f>MIN(AF13:AF37)</f>
        <v>0</v>
      </c>
      <c r="AG39" s="12">
        <f>MIN(AG13:AG37)</f>
        <v>0</v>
      </c>
      <c r="AH39" s="12">
        <f>MIN(AH13:AH37)</f>
        <v>0</v>
      </c>
    </row>
    <row r="40" spans="1:34" ht="17.100000000000001" customHeight="1" x14ac:dyDescent="0.25">
      <c r="A40" s="12" t="s">
        <v>13</v>
      </c>
      <c r="B40" s="34"/>
      <c r="C40" s="158">
        <f>MAX(C26:C37)</f>
        <v>17</v>
      </c>
      <c r="D40" s="158">
        <f>MAX(D26:D37)</f>
        <v>9</v>
      </c>
      <c r="E40" s="158">
        <f>MAX(E26:E37)</f>
        <v>18</v>
      </c>
      <c r="F40" s="158">
        <f>MAX(F26:F37)</f>
        <v>14</v>
      </c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25"/>
      <c r="W40" s="26"/>
      <c r="X40" s="26"/>
      <c r="Z40" s="12">
        <f>MAX(Z13:Z37)</f>
        <v>0</v>
      </c>
      <c r="AA40" s="12">
        <f>MAX(AA13:AA37)</f>
        <v>0</v>
      </c>
      <c r="AB40" s="12">
        <f>MAX(AB13:AB37)</f>
        <v>0</v>
      </c>
      <c r="AC40" s="12">
        <f>MAX(AC13:AC37)</f>
        <v>0</v>
      </c>
      <c r="AD40" s="19"/>
      <c r="AE40" s="12">
        <f>MAX(AE13:AE37)</f>
        <v>0</v>
      </c>
      <c r="AF40" s="12">
        <f>MAX(AF13:AF37)</f>
        <v>0</v>
      </c>
      <c r="AG40" s="12">
        <f>MAX(AG13:AG37)</f>
        <v>0</v>
      </c>
      <c r="AH40" s="12">
        <f>MAX(AH13:AH37)</f>
        <v>0</v>
      </c>
    </row>
    <row r="41" spans="1:34" ht="17.100000000000001" customHeight="1" x14ac:dyDescent="0.25">
      <c r="A41" s="12" t="s">
        <v>14</v>
      </c>
      <c r="B41" s="34"/>
      <c r="C41" s="103" t="e">
        <f t="shared" ref="C41:E42" si="1">Z41</f>
        <v>#DIV/0!</v>
      </c>
      <c r="D41" s="103" t="e">
        <f t="shared" si="1"/>
        <v>#DIV/0!</v>
      </c>
      <c r="E41" s="103" t="e">
        <f t="shared" si="1"/>
        <v>#DIV/0!</v>
      </c>
      <c r="F41" s="70">
        <v>4.358898943540674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25"/>
      <c r="W41" s="26"/>
      <c r="X41" s="26"/>
      <c r="Z41" s="13" t="e">
        <f>STDEV(Z13:Z37)</f>
        <v>#DIV/0!</v>
      </c>
      <c r="AA41" s="13" t="e">
        <f>STDEV(AA13:AA37)</f>
        <v>#DIV/0!</v>
      </c>
      <c r="AB41" s="13" t="e">
        <f>STDEV(AB13:AB37)</f>
        <v>#DIV/0!</v>
      </c>
      <c r="AC41" s="13" t="e">
        <f>STDEV(AC13:AC37)</f>
        <v>#DIV/0!</v>
      </c>
      <c r="AD41" s="19"/>
      <c r="AE41" s="13" t="e">
        <f>STDEV(AE13:AE37)</f>
        <v>#DIV/0!</v>
      </c>
      <c r="AF41" s="13" t="e">
        <f>STDEV(AF13:AF37)</f>
        <v>#DIV/0!</v>
      </c>
      <c r="AG41" s="13" t="e">
        <f>STDEV(AG13:AG37)</f>
        <v>#DIV/0!</v>
      </c>
      <c r="AH41" s="13" t="e">
        <f>STDEV(AH13:AH37)</f>
        <v>#DIV/0!</v>
      </c>
    </row>
    <row r="42" spans="1:34" ht="17.100000000000001" customHeight="1" x14ac:dyDescent="0.25">
      <c r="A42" s="12" t="s">
        <v>15</v>
      </c>
      <c r="B42" s="34"/>
      <c r="C42" s="103" t="e">
        <f t="shared" si="1"/>
        <v>#DIV/0!</v>
      </c>
      <c r="D42" s="103" t="e">
        <f t="shared" si="1"/>
        <v>#DIV/0!</v>
      </c>
      <c r="E42" s="103" t="e">
        <f t="shared" si="1"/>
        <v>#DIV/0!</v>
      </c>
      <c r="F42" s="70">
        <v>87.177978870813476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25"/>
      <c r="W42" s="26"/>
      <c r="X42" s="26"/>
      <c r="Z42" s="13" t="e">
        <f>IF(Z38=0, "NA", Z41*100/Z38)</f>
        <v>#DIV/0!</v>
      </c>
      <c r="AA42" s="13" t="e">
        <f>IF(AA38=0, "NA", AA41*100/AA38)</f>
        <v>#DIV/0!</v>
      </c>
      <c r="AB42" s="13" t="e">
        <f>IF(AB38=0, "NA", AB41*100/AB38)</f>
        <v>#DIV/0!</v>
      </c>
      <c r="AC42" s="13" t="e">
        <f>IF(AC38=0, "NA", AC41*100/AC38)</f>
        <v>#DIV/0!</v>
      </c>
      <c r="AD42" s="19"/>
      <c r="AE42" s="13" t="e">
        <f>IF(AE38=0, "NA", AE41*100/AE38)</f>
        <v>#DIV/0!</v>
      </c>
      <c r="AF42" s="13" t="e">
        <f>IF(AF38=0, "NA", AF41*100/AF38)</f>
        <v>#DIV/0!</v>
      </c>
      <c r="AG42" s="13" t="e">
        <f>IF(AG38=0, "NA", AG41*100/AG38)</f>
        <v>#DIV/0!</v>
      </c>
      <c r="AH42" s="13" t="e">
        <f>IF(AH38=0, "NA", AH41*100/AH38)</f>
        <v>#DIV/0!</v>
      </c>
    </row>
    <row r="43" spans="1:34" ht="17.100000000000001" customHeight="1" x14ac:dyDescent="0.25">
      <c r="A43" s="183" t="s">
        <v>238</v>
      </c>
      <c r="B43" s="183"/>
      <c r="C43" s="183"/>
      <c r="D43" s="36"/>
      <c r="E43" s="3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25"/>
      <c r="W43" s="26"/>
      <c r="X43" s="26"/>
      <c r="Z43" s="19"/>
      <c r="AA43" s="19"/>
      <c r="AB43" s="19"/>
      <c r="AC43" s="19"/>
      <c r="AD43" s="19"/>
    </row>
    <row r="44" spans="1:34" ht="17.100000000000001" customHeight="1" x14ac:dyDescent="0.25">
      <c r="A44" s="184" t="s">
        <v>239</v>
      </c>
      <c r="B44" s="184"/>
      <c r="C44" s="184"/>
      <c r="D44" s="37"/>
      <c r="E44" s="37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5"/>
      <c r="W44" s="26"/>
      <c r="X44" s="26"/>
      <c r="Z44" s="19"/>
      <c r="AA44" s="19"/>
      <c r="AB44" s="19"/>
      <c r="AC44" s="19"/>
      <c r="AD44" s="19"/>
    </row>
    <row r="45" spans="1:34" ht="17.100000000000001" customHeight="1" x14ac:dyDescent="0.25">
      <c r="A45" s="12" t="s">
        <v>11</v>
      </c>
      <c r="B45" s="34"/>
      <c r="C45" s="105" t="e">
        <f>IF(AE38=0, "&lt; 1", AE38)</f>
        <v>#DIV/0!</v>
      </c>
      <c r="D45" s="105" t="e">
        <f>IF(AF38=0, "&lt; 1", AF38)</f>
        <v>#DIV/0!</v>
      </c>
      <c r="E45" s="105" t="e">
        <f>IF(AG38=0, "&lt; 1", AG38)</f>
        <v>#DIV/0!</v>
      </c>
      <c r="F45" s="106" t="e">
        <f xml:space="preserve"> IF(#REF!=0, "&lt; 1",#REF!)</f>
        <v>#REF!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5"/>
      <c r="W45" s="26"/>
      <c r="X45" s="26"/>
      <c r="Z45" s="19"/>
      <c r="AA45" s="19"/>
      <c r="AB45" s="19"/>
      <c r="AC45" s="19"/>
      <c r="AD45" s="19"/>
    </row>
    <row r="46" spans="1:34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0</v>
      </c>
      <c r="E46" s="158">
        <f>MIN(E14:E26)</f>
        <v>0</v>
      </c>
      <c r="F46" s="158">
        <f>MIN(F14:F26)</f>
        <v>0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25"/>
      <c r="W46" s="26"/>
      <c r="X46" s="26"/>
      <c r="Z46" s="19"/>
      <c r="AA46" s="19"/>
      <c r="AB46" s="19"/>
      <c r="AC46" s="19"/>
    </row>
    <row r="47" spans="1:34" ht="17.100000000000001" customHeight="1" x14ac:dyDescent="0.25">
      <c r="A47" s="12" t="s">
        <v>13</v>
      </c>
      <c r="B47" s="34"/>
      <c r="C47" s="158">
        <f>MAX(C14:C26)</f>
        <v>4</v>
      </c>
      <c r="D47" s="158">
        <f>MAX(D14:D26)</f>
        <v>5</v>
      </c>
      <c r="E47" s="158">
        <f>MAX(E14:E26)</f>
        <v>8</v>
      </c>
      <c r="F47" s="158">
        <f>MAX(F14:F26)</f>
        <v>7</v>
      </c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25"/>
      <c r="W47" s="26"/>
      <c r="X47" s="26"/>
      <c r="Z47" s="19"/>
      <c r="AA47" s="19"/>
      <c r="AB47" s="19"/>
      <c r="AC47" s="19"/>
    </row>
    <row r="48" spans="1:34" ht="17.100000000000001" customHeight="1" x14ac:dyDescent="0.25">
      <c r="A48" s="12" t="s">
        <v>14</v>
      </c>
      <c r="B48" s="34"/>
      <c r="C48" s="103" t="e">
        <f t="shared" ref="C48:E49" si="2">AE41</f>
        <v>#DIV/0!</v>
      </c>
      <c r="D48" s="103" t="e">
        <f t="shared" si="2"/>
        <v>#DIV/0!</v>
      </c>
      <c r="E48" s="103" t="e">
        <f t="shared" si="2"/>
        <v>#DIV/0!</v>
      </c>
      <c r="F48" s="102" t="e">
        <f>#REF!</f>
        <v>#REF!</v>
      </c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25"/>
      <c r="W48" s="26"/>
      <c r="X48" s="26"/>
      <c r="Z48" s="19"/>
      <c r="AA48" s="19"/>
      <c r="AB48" s="19"/>
      <c r="AC48" s="19"/>
    </row>
    <row r="49" spans="1:29" ht="17.100000000000001" customHeight="1" x14ac:dyDescent="0.25">
      <c r="A49" s="12" t="s">
        <v>15</v>
      </c>
      <c r="B49" s="34"/>
      <c r="C49" s="103" t="e">
        <f t="shared" si="2"/>
        <v>#DIV/0!</v>
      </c>
      <c r="D49" s="103" t="e">
        <f t="shared" si="2"/>
        <v>#DIV/0!</v>
      </c>
      <c r="E49" s="103" t="e">
        <f t="shared" si="2"/>
        <v>#DIV/0!</v>
      </c>
      <c r="F49" s="104" t="e">
        <f>#REF!</f>
        <v>#REF!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27"/>
      <c r="W49" s="26"/>
      <c r="X49" s="26"/>
      <c r="Z49" s="19"/>
      <c r="AA49" s="19"/>
      <c r="AB49" s="19"/>
      <c r="AC49" s="19"/>
    </row>
    <row r="50" spans="1:29" ht="15.9" customHeight="1" x14ac:dyDescent="0.25"/>
    <row r="51" spans="1:29" ht="15.9" customHeight="1" x14ac:dyDescent="0.25">
      <c r="A51" s="15"/>
    </row>
    <row r="52" spans="1:29" ht="15.9" customHeight="1" x14ac:dyDescent="0.25"/>
    <row r="53" spans="1:29" ht="15.9" customHeight="1" x14ac:dyDescent="0.25"/>
    <row r="54" spans="1:29" ht="15.9" customHeight="1" x14ac:dyDescent="0.25"/>
    <row r="55" spans="1:29" ht="15.9" customHeight="1" x14ac:dyDescent="0.25"/>
    <row r="56" spans="1:29" ht="15.9" customHeight="1" x14ac:dyDescent="0.25"/>
    <row r="57" spans="1:29" ht="15.9" customHeight="1" x14ac:dyDescent="0.25">
      <c r="V57" s="127"/>
      <c r="W57" s="127"/>
      <c r="X57" s="127"/>
    </row>
    <row r="58" spans="1:29" ht="15.9" customHeight="1" x14ac:dyDescent="0.25">
      <c r="V58" s="127"/>
      <c r="W58" s="127"/>
      <c r="X58" s="127"/>
    </row>
    <row r="59" spans="1:29" ht="15.9" customHeight="1" x14ac:dyDescent="0.25"/>
    <row r="60" spans="1:29" ht="15.9" customHeight="1" x14ac:dyDescent="0.25"/>
    <row r="61" spans="1:29" ht="15.9" customHeight="1" x14ac:dyDescent="0.25"/>
    <row r="62" spans="1:29" ht="15.9" customHeight="1" x14ac:dyDescent="0.25"/>
    <row r="63" spans="1:29" ht="15.9" customHeight="1" x14ac:dyDescent="0.25"/>
    <row r="64" spans="1:29" ht="15.9" customHeight="1" x14ac:dyDescent="0.25">
      <c r="V64" s="113"/>
      <c r="W64" s="113"/>
      <c r="X64" s="113"/>
    </row>
    <row r="65" spans="1:24" ht="15.9" customHeight="1" x14ac:dyDescent="0.25">
      <c r="V65" s="113"/>
      <c r="W65" s="113"/>
      <c r="X65" s="113"/>
    </row>
    <row r="66" spans="1:24" ht="15.9" customHeight="1" x14ac:dyDescent="0.25">
      <c r="A66" s="14"/>
      <c r="B66" s="14"/>
      <c r="C66" s="14"/>
      <c r="D66" s="14"/>
      <c r="E66" s="14"/>
      <c r="F66" s="14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</row>
    <row r="67" spans="1:24" ht="15.9" customHeight="1" x14ac:dyDescent="0.25">
      <c r="A67" s="14"/>
      <c r="B67" s="14"/>
      <c r="C67" s="14"/>
      <c r="D67" s="14"/>
      <c r="E67" s="14"/>
      <c r="F67" s="14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</row>
    <row r="68" spans="1:24" ht="15.9" customHeight="1" x14ac:dyDescent="0.25">
      <c r="B68" s="14"/>
      <c r="C68" s="14"/>
      <c r="D68" s="14"/>
      <c r="E68" s="14"/>
      <c r="F68" s="14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</row>
    <row r="69" spans="1:24" ht="24" customHeight="1" x14ac:dyDescent="0.25">
      <c r="A69" s="185" t="s">
        <v>265</v>
      </c>
      <c r="B69" s="185"/>
      <c r="C69" s="185"/>
      <c r="D69" s="185"/>
      <c r="E69" s="185"/>
      <c r="F69" s="185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</row>
    <row r="70" spans="1:24" ht="28.5" customHeight="1" x14ac:dyDescent="0.25">
      <c r="A70" s="186" t="s">
        <v>266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</row>
    <row r="71" spans="1:24" ht="15.9" customHeight="1" x14ac:dyDescent="0.25">
      <c r="A71" s="14"/>
      <c r="B71" s="14"/>
      <c r="C71" s="14"/>
      <c r="D71" s="14"/>
      <c r="E71" s="14"/>
      <c r="F71" s="14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</row>
    <row r="72" spans="1:24" s="28" customFormat="1" ht="15.9" customHeight="1" x14ac:dyDescent="0.25">
      <c r="A72" s="187" t="s">
        <v>18</v>
      </c>
      <c r="B72" s="187"/>
      <c r="C72" s="187"/>
      <c r="D72" s="38"/>
      <c r="E72" s="38"/>
      <c r="V72" s="20"/>
      <c r="W72" s="20"/>
      <c r="X72" s="20"/>
    </row>
    <row r="73" spans="1:24" s="28" customFormat="1" ht="27.75" customHeight="1" x14ac:dyDescent="0.25">
      <c r="A73" s="187" t="s">
        <v>108</v>
      </c>
      <c r="B73" s="187"/>
      <c r="C73" s="187"/>
      <c r="D73" s="187"/>
      <c r="E73" s="187"/>
      <c r="F73" s="187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20"/>
      <c r="W73" s="20"/>
      <c r="X73" s="20"/>
    </row>
    <row r="74" spans="1:24" s="28" customFormat="1" ht="32.25" customHeight="1" x14ac:dyDescent="0.25">
      <c r="A74" s="181" t="s">
        <v>148</v>
      </c>
      <c r="B74" s="181"/>
      <c r="C74" s="181"/>
      <c r="D74" s="181"/>
      <c r="E74" s="181"/>
      <c r="F74" s="181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20"/>
      <c r="W74" s="20"/>
      <c r="X74" s="20"/>
    </row>
    <row r="75" spans="1:24" s="28" customFormat="1" ht="15.9" customHeight="1" x14ac:dyDescent="0.25">
      <c r="V75" s="20"/>
      <c r="W75" s="20"/>
      <c r="X75" s="20"/>
    </row>
    <row r="76" spans="1:24" s="28" customFormat="1" ht="25.5" customHeight="1" x14ac:dyDescent="0.25">
      <c r="B76" s="182" t="s">
        <v>2</v>
      </c>
      <c r="C76" s="182"/>
      <c r="D76" s="20"/>
      <c r="E76" s="20"/>
      <c r="F76" s="92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20"/>
      <c r="W76" s="20"/>
      <c r="X76" s="20"/>
    </row>
    <row r="77" spans="1:24" s="28" customFormat="1" ht="38.1" customHeight="1" x14ac:dyDescent="0.25">
      <c r="B77" s="182"/>
      <c r="C77" s="182"/>
      <c r="D77" s="20"/>
      <c r="E77" s="20"/>
      <c r="F77" s="92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20"/>
      <c r="W77" s="20"/>
      <c r="X77" s="20"/>
    </row>
    <row r="78" spans="1:24" x14ac:dyDescent="0.2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4" x14ac:dyDescent="0.2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</sheetData>
  <sheetProtection formatCells="0" formatRows="0" insertRows="0" insertHyperlinks="0" deleteRows="0" sort="0" autoFilter="0" pivotTables="0"/>
  <mergeCells count="18">
    <mergeCell ref="A9:C9"/>
    <mergeCell ref="A8:C8"/>
    <mergeCell ref="A1:F1"/>
    <mergeCell ref="A2:F2"/>
    <mergeCell ref="D4:F4"/>
    <mergeCell ref="A4:C4"/>
    <mergeCell ref="A5:C5"/>
    <mergeCell ref="A6:C6"/>
    <mergeCell ref="A7:C7"/>
    <mergeCell ref="A43:C43"/>
    <mergeCell ref="B77:C77"/>
    <mergeCell ref="A44:C44"/>
    <mergeCell ref="A72:C72"/>
    <mergeCell ref="A73:F73"/>
    <mergeCell ref="A74:F74"/>
    <mergeCell ref="B76:C76"/>
    <mergeCell ref="A69:F69"/>
    <mergeCell ref="A70:W70"/>
  </mergeCells>
  <conditionalFormatting sqref="B34:B35">
    <cfRule type="expression" priority="9">
      <formula>$A$11</formula>
    </cfRule>
  </conditionalFormatting>
  <conditionalFormatting sqref="F34:F37">
    <cfRule type="expression" dxfId="261" priority="5">
      <formula>F34&lt;=$G$6</formula>
    </cfRule>
    <cfRule type="expression" dxfId="260" priority="6">
      <formula>AND(F34&gt;$G$6,F34&lt;=$G$7)</formula>
    </cfRule>
    <cfRule type="expression" dxfId="259" priority="7">
      <formula>AND(F34&gt;$G$7,F34&lt;=$G$5)</formula>
    </cfRule>
    <cfRule type="expression" dxfId="258" priority="8">
      <formula>F34&gt;$G$5</formula>
    </cfRule>
  </conditionalFormatting>
  <conditionalFormatting sqref="C34:F37">
    <cfRule type="expression" dxfId="257" priority="1">
      <formula>C34&lt;=$B$7</formula>
    </cfRule>
    <cfRule type="expression" dxfId="256" priority="2">
      <formula>AND(C34&gt;$B$7,C34&lt;=$B$6)</formula>
    </cfRule>
    <cfRule type="expression" dxfId="255" priority="3">
      <formula>AND(C34&gt;$B$6,C34&lt;=$B$5)</formula>
    </cfRule>
    <cfRule type="expression" dxfId="254" priority="4">
      <formula>C34&gt;$B$5</formula>
    </cfRule>
  </conditionalFormatting>
  <conditionalFormatting sqref="Z13:AC37">
    <cfRule type="top10" dxfId="253" priority="81" percent="1" rank="10"/>
  </conditionalFormatting>
  <conditionalFormatting sqref="AE13:AH37">
    <cfRule type="top10" dxfId="252" priority="82" percent="1" rank="10"/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5"/>
  <sheetViews>
    <sheetView view="pageBreakPreview" topLeftCell="A33" zoomScaleNormal="100" zoomScaleSheetLayoutView="100" workbookViewId="0">
      <selection activeCell="B21" sqref="B21:B37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10.6640625" style="11" customWidth="1"/>
    <col min="11" max="11" width="4.44140625" style="11" customWidth="1"/>
    <col min="12" max="12" width="9.66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67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31</v>
      </c>
      <c r="D6" s="39" t="s">
        <v>8</v>
      </c>
      <c r="E6" s="6">
        <v>21145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164</v>
      </c>
      <c r="D11" s="11" t="s">
        <v>327</v>
      </c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164</v>
      </c>
      <c r="K12" s="41"/>
      <c r="L12" s="1" t="s">
        <v>164</v>
      </c>
    </row>
    <row r="13" spans="1:12" ht="17.100000000000001" customHeight="1" x14ac:dyDescent="0.25">
      <c r="A13" s="74">
        <v>1</v>
      </c>
      <c r="B13" s="72">
        <v>42623</v>
      </c>
      <c r="C13" s="78">
        <v>0</v>
      </c>
      <c r="D13" s="11">
        <v>100</v>
      </c>
      <c r="F13" s="76"/>
      <c r="G13" s="77"/>
      <c r="H13" s="77"/>
      <c r="J13" s="75"/>
      <c r="L13" s="75"/>
    </row>
    <row r="14" spans="1:12" ht="17.100000000000001" customHeight="1" x14ac:dyDescent="0.25">
      <c r="A14" s="74">
        <v>2</v>
      </c>
      <c r="B14" s="72">
        <v>42623</v>
      </c>
      <c r="C14" s="78">
        <v>0</v>
      </c>
      <c r="D14" s="11">
        <v>100</v>
      </c>
      <c r="F14" s="76"/>
      <c r="G14" s="77"/>
      <c r="H14" s="77"/>
      <c r="J14" s="75"/>
      <c r="L14" s="75"/>
    </row>
    <row r="15" spans="1:12" ht="17.100000000000001" customHeight="1" x14ac:dyDescent="0.25">
      <c r="A15" s="74">
        <v>3</v>
      </c>
      <c r="B15" s="72">
        <v>42624</v>
      </c>
      <c r="C15" s="78">
        <v>1</v>
      </c>
      <c r="D15" s="11">
        <v>100</v>
      </c>
      <c r="F15" s="76"/>
      <c r="G15" s="77"/>
      <c r="H15" s="77"/>
      <c r="J15" s="75"/>
      <c r="L15" s="75"/>
    </row>
    <row r="16" spans="1:12" ht="17.100000000000001" customHeight="1" x14ac:dyDescent="0.25">
      <c r="A16" s="74">
        <v>4</v>
      </c>
      <c r="B16" s="72">
        <v>42624</v>
      </c>
      <c r="C16" s="78">
        <v>1</v>
      </c>
      <c r="D16" s="11">
        <v>100</v>
      </c>
      <c r="F16" s="76"/>
      <c r="G16" s="77"/>
      <c r="H16" s="77"/>
      <c r="J16" s="75"/>
      <c r="L16" s="75"/>
    </row>
    <row r="17" spans="1:12" ht="17.100000000000001" customHeight="1" x14ac:dyDescent="0.25">
      <c r="A17" s="74">
        <v>5</v>
      </c>
      <c r="B17" s="72">
        <v>42625</v>
      </c>
      <c r="C17" s="78">
        <v>2</v>
      </c>
      <c r="D17" s="11">
        <v>100</v>
      </c>
      <c r="F17" s="76"/>
      <c r="G17" s="77"/>
      <c r="H17" s="77"/>
      <c r="J17" s="75"/>
      <c r="L17" s="75"/>
    </row>
    <row r="18" spans="1:12" ht="17.100000000000001" customHeight="1" x14ac:dyDescent="0.25">
      <c r="A18" s="74">
        <v>6</v>
      </c>
      <c r="B18" s="72">
        <v>42625</v>
      </c>
      <c r="C18" s="78">
        <v>3</v>
      </c>
      <c r="D18" s="11">
        <v>100</v>
      </c>
      <c r="F18" s="76"/>
      <c r="G18" s="77"/>
      <c r="H18" s="77"/>
      <c r="J18" s="75"/>
      <c r="L18" s="75"/>
    </row>
    <row r="19" spans="1:12" ht="17.100000000000001" customHeight="1" x14ac:dyDescent="0.25">
      <c r="A19" s="74">
        <v>7</v>
      </c>
      <c r="B19" s="72">
        <v>42626</v>
      </c>
      <c r="C19" s="78">
        <v>1</v>
      </c>
      <c r="D19" s="11">
        <v>100</v>
      </c>
      <c r="F19" s="76"/>
      <c r="G19" s="77"/>
      <c r="H19" s="77"/>
      <c r="J19" s="75"/>
      <c r="L19" s="75"/>
    </row>
    <row r="20" spans="1:12" ht="17.100000000000001" customHeight="1" x14ac:dyDescent="0.25">
      <c r="A20" s="74">
        <v>8</v>
      </c>
      <c r="B20" s="72">
        <v>42626</v>
      </c>
      <c r="C20" s="78">
        <v>1</v>
      </c>
      <c r="D20" s="11">
        <v>100</v>
      </c>
      <c r="F20" s="76"/>
      <c r="G20" s="77"/>
      <c r="H20" s="77"/>
      <c r="J20" s="75"/>
      <c r="L20" s="75"/>
    </row>
    <row r="21" spans="1:12" ht="17.100000000000001" customHeight="1" x14ac:dyDescent="0.25">
      <c r="A21" s="119">
        <v>1</v>
      </c>
      <c r="B21" s="72" t="s">
        <v>326</v>
      </c>
      <c r="C21" s="78">
        <v>2</v>
      </c>
      <c r="F21" s="76"/>
      <c r="G21" s="77">
        <f t="shared" ref="G21:G28" si="0">$C$9</f>
        <v>20</v>
      </c>
      <c r="H21" s="77">
        <f t="shared" ref="H21:H28" si="1">$E$9</f>
        <v>50</v>
      </c>
      <c r="J21" s="75"/>
      <c r="L21" s="75"/>
    </row>
    <row r="22" spans="1:12" ht="17.100000000000001" customHeight="1" x14ac:dyDescent="0.25">
      <c r="A22" s="74">
        <v>2</v>
      </c>
      <c r="B22" s="72">
        <v>42653</v>
      </c>
      <c r="C22" s="78">
        <v>2</v>
      </c>
      <c r="F22" s="76"/>
      <c r="G22" s="77">
        <f t="shared" si="0"/>
        <v>20</v>
      </c>
      <c r="H22" s="77">
        <f t="shared" si="1"/>
        <v>50</v>
      </c>
      <c r="J22" s="75"/>
      <c r="L22" s="75"/>
    </row>
    <row r="23" spans="1:12" ht="17.100000000000001" customHeight="1" x14ac:dyDescent="0.25">
      <c r="A23" s="74">
        <v>3</v>
      </c>
      <c r="B23" s="72">
        <v>42683</v>
      </c>
      <c r="C23" s="78">
        <v>2</v>
      </c>
      <c r="F23" s="76"/>
      <c r="G23" s="77">
        <f t="shared" si="0"/>
        <v>20</v>
      </c>
      <c r="H23" s="77">
        <f t="shared" si="1"/>
        <v>50</v>
      </c>
      <c r="J23" s="75"/>
      <c r="L23" s="75"/>
    </row>
    <row r="24" spans="1:12" ht="17.100000000000001" customHeight="1" x14ac:dyDescent="0.25">
      <c r="A24" s="74">
        <v>4</v>
      </c>
      <c r="B24" s="72">
        <v>42713</v>
      </c>
      <c r="C24" s="78">
        <v>0</v>
      </c>
      <c r="F24" s="76"/>
      <c r="G24" s="77">
        <f t="shared" si="0"/>
        <v>20</v>
      </c>
      <c r="H24" s="77">
        <f t="shared" si="1"/>
        <v>50</v>
      </c>
      <c r="J24" s="75"/>
      <c r="L24" s="75"/>
    </row>
    <row r="25" spans="1:12" ht="17.100000000000001" customHeight="1" x14ac:dyDescent="0.25">
      <c r="A25" s="74">
        <v>5</v>
      </c>
      <c r="B25" s="72">
        <v>42720</v>
      </c>
      <c r="C25" s="78">
        <v>0</v>
      </c>
      <c r="F25" s="76"/>
      <c r="G25" s="77">
        <f t="shared" si="0"/>
        <v>20</v>
      </c>
      <c r="H25" s="77">
        <f t="shared" si="1"/>
        <v>50</v>
      </c>
      <c r="J25" s="75"/>
      <c r="L25" s="75"/>
    </row>
    <row r="26" spans="1:12" ht="17.100000000000001" customHeight="1" x14ac:dyDescent="0.25">
      <c r="A26" s="119">
        <v>1</v>
      </c>
      <c r="B26" s="72">
        <f>'LAF 1 (21147)'!B26</f>
        <v>42743</v>
      </c>
      <c r="C26" s="78">
        <v>0</v>
      </c>
      <c r="E26" s="11">
        <v>120</v>
      </c>
      <c r="F26" s="76"/>
      <c r="G26" s="77">
        <f t="shared" si="0"/>
        <v>20</v>
      </c>
      <c r="H26" s="77">
        <f t="shared" si="1"/>
        <v>50</v>
      </c>
      <c r="J26" s="75">
        <v>0</v>
      </c>
      <c r="L26" s="75">
        <v>2</v>
      </c>
    </row>
    <row r="27" spans="1:12" ht="17.100000000000001" customHeight="1" x14ac:dyDescent="0.25">
      <c r="A27" s="12">
        <f>'LAF 1 (21147)'!A27</f>
        <v>2</v>
      </c>
      <c r="B27" s="72">
        <f>'LAF 1 (21147)'!B27</f>
        <v>42773</v>
      </c>
      <c r="C27" s="32">
        <f>IF(J27=0, "&lt; 1", J27)</f>
        <v>2</v>
      </c>
      <c r="F27" s="25"/>
      <c r="G27" s="26">
        <f t="shared" si="0"/>
        <v>20</v>
      </c>
      <c r="H27" s="26">
        <f t="shared" si="1"/>
        <v>50</v>
      </c>
      <c r="J27" s="19">
        <v>2</v>
      </c>
      <c r="L27" s="19">
        <v>2</v>
      </c>
    </row>
    <row r="28" spans="1:12" ht="15.75" customHeight="1" x14ac:dyDescent="0.25">
      <c r="A28" s="12">
        <f>'LAF 1 (21147)'!A28</f>
        <v>3</v>
      </c>
      <c r="B28" s="72">
        <f>'LAF 1 (21147)'!B28</f>
        <v>42802</v>
      </c>
      <c r="C28" s="32">
        <v>0</v>
      </c>
      <c r="F28" s="25"/>
      <c r="G28" s="26">
        <f t="shared" si="0"/>
        <v>20</v>
      </c>
      <c r="H28" s="26">
        <f t="shared" si="1"/>
        <v>50</v>
      </c>
      <c r="J28" s="19">
        <v>0</v>
      </c>
      <c r="L28" s="19">
        <v>2</v>
      </c>
    </row>
    <row r="29" spans="1:12" ht="15.75" customHeight="1" x14ac:dyDescent="0.25">
      <c r="A29" s="12">
        <f>'LAF 1 (21147)'!A29</f>
        <v>4</v>
      </c>
      <c r="B29" s="72">
        <f>'LAF 1 (21147)'!B29</f>
        <v>42832</v>
      </c>
      <c r="C29" s="32">
        <v>0</v>
      </c>
      <c r="F29" s="25"/>
      <c r="G29" s="26">
        <f t="shared" ref="G29:G37" si="2">$C$9</f>
        <v>20</v>
      </c>
      <c r="H29" s="26">
        <f t="shared" ref="H29:H37" si="3">$E$9</f>
        <v>50</v>
      </c>
      <c r="J29" s="19">
        <v>0</v>
      </c>
      <c r="L29" s="19">
        <v>0</v>
      </c>
    </row>
    <row r="30" spans="1:12" ht="15.75" customHeight="1" x14ac:dyDescent="0.25">
      <c r="A30" s="12">
        <f>'LAF 1 (21147)'!A30</f>
        <v>5</v>
      </c>
      <c r="B30" s="72">
        <f>'LAF 1 (21147)'!B30</f>
        <v>42861</v>
      </c>
      <c r="C30" s="32">
        <v>0</v>
      </c>
      <c r="F30" s="25"/>
      <c r="G30" s="26">
        <f t="shared" si="2"/>
        <v>20</v>
      </c>
      <c r="H30" s="26">
        <f t="shared" si="3"/>
        <v>50</v>
      </c>
      <c r="J30" s="19">
        <v>0</v>
      </c>
      <c r="L30" s="19">
        <v>0</v>
      </c>
    </row>
    <row r="31" spans="1:12" ht="15.75" customHeight="1" x14ac:dyDescent="0.25">
      <c r="A31" s="12">
        <f>'LAF 1 (21147)'!A31</f>
        <v>6</v>
      </c>
      <c r="B31" s="72">
        <f>'LAF 1 (21147)'!B31</f>
        <v>42889</v>
      </c>
      <c r="C31" s="32">
        <f>IF(J31=0, "&lt; 1", J31)</f>
        <v>1</v>
      </c>
      <c r="F31" s="25"/>
      <c r="G31" s="26">
        <f t="shared" si="2"/>
        <v>20</v>
      </c>
      <c r="H31" s="26">
        <f t="shared" si="3"/>
        <v>50</v>
      </c>
      <c r="J31" s="19">
        <v>1</v>
      </c>
      <c r="L31" s="19"/>
    </row>
    <row r="32" spans="1:12" ht="15.75" customHeight="1" x14ac:dyDescent="0.25">
      <c r="A32" s="12">
        <f>'LAF 1 (21147)'!A32</f>
        <v>7</v>
      </c>
      <c r="B32" s="72">
        <f>'LAF 1 (21147)'!B32</f>
        <v>42937</v>
      </c>
      <c r="C32" s="32">
        <v>0</v>
      </c>
      <c r="F32" s="25"/>
      <c r="G32" s="26">
        <f t="shared" si="2"/>
        <v>20</v>
      </c>
      <c r="H32" s="26">
        <f t="shared" si="3"/>
        <v>50</v>
      </c>
      <c r="J32" s="19">
        <v>0</v>
      </c>
      <c r="L32" s="19"/>
    </row>
    <row r="33" spans="1:12" ht="17.100000000000001" customHeight="1" x14ac:dyDescent="0.25">
      <c r="A33" s="12">
        <f>'LAF 1 (21147)'!A33</f>
        <v>8</v>
      </c>
      <c r="B33" s="72">
        <f>'LAF 1 (21147)'!B33</f>
        <v>42951</v>
      </c>
      <c r="C33" s="32">
        <v>0</v>
      </c>
      <c r="F33" s="25"/>
      <c r="G33" s="26">
        <f t="shared" si="2"/>
        <v>20</v>
      </c>
      <c r="H33" s="26">
        <f t="shared" si="3"/>
        <v>50</v>
      </c>
      <c r="J33" s="19">
        <v>0</v>
      </c>
      <c r="L33" s="19"/>
    </row>
    <row r="34" spans="1:12" ht="17.100000000000001" customHeight="1" x14ac:dyDescent="0.25">
      <c r="A34" s="12">
        <f>'LAF 1 (21147)'!A34</f>
        <v>9</v>
      </c>
      <c r="B34" s="72">
        <v>42988</v>
      </c>
      <c r="C34" s="32">
        <v>2</v>
      </c>
      <c r="F34" s="25"/>
      <c r="G34" s="26">
        <f t="shared" si="2"/>
        <v>20</v>
      </c>
      <c r="H34" s="26">
        <f t="shared" si="3"/>
        <v>50</v>
      </c>
      <c r="J34" s="19"/>
      <c r="L34" s="19"/>
    </row>
    <row r="35" spans="1:12" ht="17.100000000000001" customHeight="1" x14ac:dyDescent="0.25">
      <c r="A35" s="12">
        <f>'LAF 1 (21147)'!A35</f>
        <v>10</v>
      </c>
      <c r="B35" s="72">
        <v>43017</v>
      </c>
      <c r="C35" s="32">
        <v>1</v>
      </c>
      <c r="F35" s="25"/>
      <c r="G35" s="26">
        <f t="shared" si="2"/>
        <v>20</v>
      </c>
      <c r="H35" s="26">
        <f t="shared" si="3"/>
        <v>50</v>
      </c>
      <c r="J35" s="19"/>
      <c r="L35" s="19"/>
    </row>
    <row r="36" spans="1:12" ht="17.100000000000001" customHeight="1" x14ac:dyDescent="0.25">
      <c r="A36" s="12">
        <f>'LAF 1 (21147)'!A36</f>
        <v>11</v>
      </c>
      <c r="B36" s="72">
        <v>43045</v>
      </c>
      <c r="C36" s="32">
        <v>3</v>
      </c>
      <c r="F36" s="25"/>
      <c r="G36" s="26">
        <f t="shared" si="2"/>
        <v>20</v>
      </c>
      <c r="H36" s="26">
        <f t="shared" si="3"/>
        <v>50</v>
      </c>
      <c r="J36" s="19"/>
      <c r="L36" s="19"/>
    </row>
    <row r="37" spans="1:12" ht="17.100000000000001" customHeight="1" x14ac:dyDescent="0.25">
      <c r="A37" s="12">
        <v>12</v>
      </c>
      <c r="B37" s="72">
        <v>43073</v>
      </c>
      <c r="C37" s="81">
        <v>1</v>
      </c>
      <c r="F37" s="25"/>
      <c r="G37" s="77">
        <f t="shared" si="2"/>
        <v>20</v>
      </c>
      <c r="H37" s="77">
        <f t="shared" si="3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1</v>
      </c>
      <c r="F38" s="27"/>
      <c r="G38" s="26"/>
      <c r="H38" s="26"/>
      <c r="J38" s="12">
        <f>ROUNDUP(AVERAGE(J13:J37), 0)</f>
        <v>1</v>
      </c>
      <c r="K38" s="19"/>
      <c r="L38" s="12">
        <f>ROUNDUP(AVERAGE(L13:L37), 0)</f>
        <v>2</v>
      </c>
    </row>
    <row r="39" spans="1:12" ht="17.100000000000001" customHeight="1" x14ac:dyDescent="0.25">
      <c r="A39" s="12" t="s">
        <v>12</v>
      </c>
      <c r="B39" s="34"/>
      <c r="C39" s="32" t="str">
        <f>IF(J39=0, "&lt; 1", J39)</f>
        <v>&lt; 1</v>
      </c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32">
        <f>MAX(C13:C37)</f>
        <v>3</v>
      </c>
      <c r="F40" s="25"/>
      <c r="G40" s="26"/>
      <c r="H40" s="26"/>
      <c r="J40" s="12">
        <f>MAX(J13:J37)</f>
        <v>2</v>
      </c>
      <c r="K40" s="19"/>
      <c r="L40" s="12">
        <f>MAX(L13:L37)</f>
        <v>2</v>
      </c>
    </row>
    <row r="41" spans="1:12" ht="17.100000000000001" customHeight="1" x14ac:dyDescent="0.25">
      <c r="A41" s="12" t="s">
        <v>14</v>
      </c>
      <c r="B41" s="34"/>
      <c r="C41" s="35">
        <f>J41</f>
        <v>0.74402380914284494</v>
      </c>
      <c r="F41" s="25"/>
      <c r="G41" s="26"/>
      <c r="H41" s="26"/>
      <c r="J41" s="13">
        <f>STDEV(J13:J37)</f>
        <v>0.74402380914284494</v>
      </c>
      <c r="K41" s="19"/>
      <c r="L41" s="13">
        <f>STDEV(L13:L37)</f>
        <v>1.0954451150103321</v>
      </c>
    </row>
    <row r="42" spans="1:12" ht="17.100000000000001" customHeight="1" x14ac:dyDescent="0.25">
      <c r="A42" s="12" t="s">
        <v>15</v>
      </c>
      <c r="B42" s="34"/>
      <c r="C42" s="35">
        <f>J42</f>
        <v>74.402380914284493</v>
      </c>
      <c r="F42" s="25"/>
      <c r="G42" s="26"/>
      <c r="H42" s="26"/>
      <c r="J42" s="13">
        <f>IF(J38=0, "NA", J41*100/J38)</f>
        <v>74.402380914284493</v>
      </c>
      <c r="K42" s="19"/>
      <c r="L42" s="13">
        <f>IF(L38=0, "NA", L41*100/L38)</f>
        <v>54.772255750516607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 L38)</f>
        <v>2</v>
      </c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32" t="str">
        <f>IF(L39=0, "&lt; 1", L39)</f>
        <v>&lt; 1</v>
      </c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32">
        <f>IF(L40=0, "&lt; 1", L40)</f>
        <v>2</v>
      </c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1.0954451150103321</v>
      </c>
      <c r="F48" s="25"/>
      <c r="G48" s="26"/>
      <c r="H48" s="26"/>
      <c r="J48" s="19"/>
    </row>
    <row r="49" spans="1:34" ht="17.100000000000001" customHeight="1" x14ac:dyDescent="0.25">
      <c r="A49" s="12" t="s">
        <v>15</v>
      </c>
      <c r="B49" s="34"/>
      <c r="C49" s="35">
        <f>L42</f>
        <v>54.772255750516607</v>
      </c>
      <c r="F49" s="27"/>
      <c r="G49" s="26"/>
      <c r="H49" s="26"/>
      <c r="J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245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246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4" s="28" customFormat="1" ht="27.75" customHeight="1" x14ac:dyDescent="0.25">
      <c r="A69" s="187" t="s">
        <v>83</v>
      </c>
      <c r="B69" s="187"/>
      <c r="C69" s="187"/>
      <c r="D69" s="187"/>
      <c r="E69" s="187"/>
      <c r="F69" s="20"/>
      <c r="G69" s="20"/>
      <c r="H69" s="20"/>
    </row>
    <row r="70" spans="1:34" s="28" customFormat="1" ht="32.25" customHeight="1" x14ac:dyDescent="0.25">
      <c r="A70" s="181" t="s">
        <v>124</v>
      </c>
      <c r="B70" s="181"/>
      <c r="C70" s="181"/>
      <c r="D70" s="181"/>
      <c r="E70" s="181"/>
      <c r="F70" s="20"/>
      <c r="G70" s="20"/>
      <c r="H70" s="20"/>
    </row>
    <row r="71" spans="1:34" s="28" customFormat="1" ht="15.9" customHeight="1" x14ac:dyDescent="0.25">
      <c r="F71" s="20"/>
      <c r="G71" s="20"/>
      <c r="H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4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4" x14ac:dyDescent="0.25">
      <c r="B74" s="30"/>
      <c r="C74" s="30"/>
      <c r="D74" s="30"/>
      <c r="E74" s="30"/>
    </row>
    <row r="75" spans="1:34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D72:E72"/>
    <mergeCell ref="A7:B7"/>
    <mergeCell ref="A8:B8"/>
    <mergeCell ref="A9:B9"/>
    <mergeCell ref="A43:C43"/>
    <mergeCell ref="A44:C44"/>
    <mergeCell ref="A65:E65"/>
    <mergeCell ref="A66:E66"/>
    <mergeCell ref="A68:C68"/>
    <mergeCell ref="A69:E69"/>
    <mergeCell ref="A70:E70"/>
    <mergeCell ref="B72:C72"/>
    <mergeCell ref="A6:B6"/>
    <mergeCell ref="A1:E1"/>
    <mergeCell ref="A2:E2"/>
    <mergeCell ref="A4:B4"/>
    <mergeCell ref="C4:E4"/>
    <mergeCell ref="A5:B5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6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5"/>
  <sheetViews>
    <sheetView view="pageBreakPreview" topLeftCell="A40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3.44140625" style="16" customWidth="1"/>
    <col min="2" max="2" width="20.6640625" style="11" customWidth="1"/>
    <col min="3" max="3" width="23.44140625" style="11" customWidth="1"/>
    <col min="4" max="6" width="19.5546875" style="11" hidden="1" customWidth="1"/>
    <col min="7" max="7" width="24" style="11" customWidth="1"/>
    <col min="8" max="8" width="3.44140625" style="14" hidden="1" customWidth="1"/>
    <col min="9" max="9" width="19.109375" style="14" customWidth="1"/>
    <col min="10" max="10" width="17" style="14" customWidth="1"/>
    <col min="11" max="11" width="3.33203125" style="11" customWidth="1"/>
    <col min="12" max="12" width="7.33203125" style="11" customWidth="1"/>
    <col min="13" max="13" width="5.44140625" style="11" customWidth="1"/>
    <col min="14" max="14" width="7.33203125" style="11" customWidth="1"/>
    <col min="15" max="16384" width="9.109375" style="11"/>
  </cols>
  <sheetData>
    <row r="1" spans="1:14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23"/>
      <c r="I1" s="9"/>
      <c r="J1" s="9"/>
    </row>
    <row r="2" spans="1:14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179"/>
      <c r="H2" s="24"/>
      <c r="I2" s="9"/>
      <c r="J2" s="9"/>
    </row>
    <row r="3" spans="1:14" s="3" customFormat="1" ht="6" customHeight="1" x14ac:dyDescent="0.25">
      <c r="A3" s="4"/>
      <c r="B3" s="4"/>
      <c r="C3" s="4"/>
      <c r="D3" s="4"/>
      <c r="E3" s="4"/>
      <c r="F3" s="4"/>
      <c r="G3" s="4"/>
      <c r="H3" s="24"/>
      <c r="I3" s="8"/>
      <c r="J3" s="9"/>
    </row>
    <row r="4" spans="1:14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7"/>
      <c r="I4" s="9"/>
      <c r="J4" s="9"/>
    </row>
    <row r="5" spans="1:14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115"/>
      <c r="F5" s="115"/>
      <c r="G5" s="67" t="str">
        <f>'LAF 1 (21147)'!E5</f>
        <v>02/01/17 - 31/12/17</v>
      </c>
      <c r="H5" s="21"/>
      <c r="I5" s="9"/>
      <c r="J5" s="9"/>
    </row>
    <row r="6" spans="1:14" s="3" customFormat="1" ht="29.25" customHeight="1" x14ac:dyDescent="0.25">
      <c r="A6" s="176" t="s">
        <v>5</v>
      </c>
      <c r="B6" s="177"/>
      <c r="C6" s="42" t="s">
        <v>47</v>
      </c>
      <c r="D6" s="39" t="s">
        <v>8</v>
      </c>
      <c r="E6" s="115"/>
      <c r="F6" s="115"/>
      <c r="G6" s="6">
        <v>11090</v>
      </c>
      <c r="H6" s="8"/>
      <c r="I6" s="9"/>
      <c r="J6" s="9"/>
    </row>
    <row r="7" spans="1:14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115"/>
      <c r="F7" s="115"/>
      <c r="G7" s="6" t="s">
        <v>28</v>
      </c>
      <c r="H7" s="8"/>
      <c r="I7" s="9"/>
      <c r="J7" s="9"/>
    </row>
    <row r="8" spans="1:14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115"/>
      <c r="F8" s="115"/>
      <c r="G8" s="6">
        <v>1</v>
      </c>
      <c r="H8" s="8"/>
      <c r="I8" s="9"/>
      <c r="J8" s="9"/>
    </row>
    <row r="9" spans="1:14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115"/>
      <c r="F9" s="115"/>
      <c r="G9" s="7">
        <f>'LAF 1 (21147)'!E9</f>
        <v>50</v>
      </c>
      <c r="H9" s="22"/>
      <c r="I9" s="9"/>
      <c r="J9" s="9"/>
    </row>
    <row r="10" spans="1:14" s="3" customFormat="1" ht="6.75" customHeight="1" x14ac:dyDescent="0.25">
      <c r="A10" s="9"/>
      <c r="B10" s="9"/>
      <c r="C10" s="9"/>
      <c r="D10" s="9"/>
      <c r="E10" s="9"/>
      <c r="F10" s="9"/>
      <c r="G10" s="9"/>
      <c r="H10" s="8"/>
      <c r="I10" s="9"/>
      <c r="J10" s="9"/>
    </row>
    <row r="11" spans="1:14" s="9" customFormat="1" ht="19.5" customHeight="1" x14ac:dyDescent="0.25">
      <c r="A11" s="8"/>
      <c r="B11" s="2"/>
      <c r="C11" s="1" t="s">
        <v>191</v>
      </c>
      <c r="D11" s="1" t="s">
        <v>371</v>
      </c>
      <c r="E11" s="1" t="s">
        <v>372</v>
      </c>
      <c r="F11" s="17" t="s">
        <v>327</v>
      </c>
      <c r="G11" s="17" t="s">
        <v>328</v>
      </c>
      <c r="H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4" t="s">
        <v>386</v>
      </c>
      <c r="J12" s="14" t="s">
        <v>387</v>
      </c>
      <c r="L12" s="1" t="s">
        <v>191</v>
      </c>
      <c r="M12" s="41"/>
      <c r="N12" s="1" t="s">
        <v>191</v>
      </c>
    </row>
    <row r="13" spans="1:14" ht="17.100000000000001" customHeight="1" x14ac:dyDescent="0.25">
      <c r="A13" s="74">
        <v>2</v>
      </c>
      <c r="B13" s="161">
        <v>43104</v>
      </c>
      <c r="C13" s="158">
        <v>2</v>
      </c>
      <c r="D13" s="79">
        <v>0</v>
      </c>
      <c r="E13" s="79">
        <v>2</v>
      </c>
      <c r="F13" s="79">
        <v>100</v>
      </c>
      <c r="G13" s="79"/>
      <c r="H13" s="76"/>
      <c r="I13" s="77">
        <v>20</v>
      </c>
      <c r="J13" s="77">
        <v>50</v>
      </c>
      <c r="L13" s="75"/>
      <c r="N13" s="75"/>
    </row>
    <row r="14" spans="1:14" ht="17.100000000000001" customHeight="1" x14ac:dyDescent="0.25">
      <c r="A14" s="74">
        <v>3</v>
      </c>
      <c r="B14" s="161">
        <v>43133</v>
      </c>
      <c r="C14" s="158">
        <v>0</v>
      </c>
      <c r="D14" s="79">
        <v>1</v>
      </c>
      <c r="E14" s="79">
        <v>0</v>
      </c>
      <c r="F14" s="79">
        <v>100</v>
      </c>
      <c r="G14" s="79"/>
      <c r="H14" s="76"/>
      <c r="I14" s="77">
        <v>20</v>
      </c>
      <c r="J14" s="77">
        <v>50</v>
      </c>
      <c r="L14" s="75"/>
      <c r="N14" s="75"/>
    </row>
    <row r="15" spans="1:14" ht="17.100000000000001" customHeight="1" x14ac:dyDescent="0.25">
      <c r="A15" s="160">
        <v>4</v>
      </c>
      <c r="B15" s="161">
        <v>43159</v>
      </c>
      <c r="C15" s="158">
        <v>3</v>
      </c>
      <c r="D15" s="159"/>
      <c r="E15" s="159"/>
      <c r="F15" s="159"/>
      <c r="G15" s="159"/>
      <c r="H15" s="76"/>
      <c r="I15" s="77">
        <v>20</v>
      </c>
      <c r="J15" s="77">
        <v>50</v>
      </c>
      <c r="L15" s="75"/>
      <c r="N15" s="75"/>
    </row>
    <row r="16" spans="1:14" ht="17.100000000000001" customHeight="1" x14ac:dyDescent="0.25">
      <c r="A16" s="160">
        <v>5</v>
      </c>
      <c r="B16" s="161">
        <v>43174</v>
      </c>
      <c r="C16" s="158">
        <v>0</v>
      </c>
      <c r="D16" s="159"/>
      <c r="E16" s="159"/>
      <c r="F16" s="159"/>
      <c r="G16" s="159"/>
      <c r="H16" s="76"/>
      <c r="I16" s="77">
        <v>20</v>
      </c>
      <c r="J16" s="77">
        <v>50</v>
      </c>
      <c r="L16" s="75"/>
      <c r="N16" s="75"/>
    </row>
    <row r="17" spans="1:14" ht="17.100000000000001" customHeight="1" x14ac:dyDescent="0.25">
      <c r="A17" s="160">
        <v>6</v>
      </c>
      <c r="B17" s="161">
        <v>43201</v>
      </c>
      <c r="C17" s="158">
        <v>4</v>
      </c>
      <c r="D17" s="159"/>
      <c r="E17" s="159"/>
      <c r="F17" s="159"/>
      <c r="G17" s="159"/>
      <c r="H17" s="76"/>
      <c r="I17" s="77">
        <v>20</v>
      </c>
      <c r="J17" s="77">
        <v>50</v>
      </c>
      <c r="L17" s="75"/>
      <c r="N17" s="75"/>
    </row>
    <row r="18" spans="1:14" ht="17.100000000000001" customHeight="1" x14ac:dyDescent="0.25">
      <c r="A18" s="160">
        <v>7</v>
      </c>
      <c r="B18" s="161">
        <v>43231</v>
      </c>
      <c r="C18" s="158">
        <v>0</v>
      </c>
      <c r="D18" s="159"/>
      <c r="E18" s="159"/>
      <c r="F18" s="159"/>
      <c r="G18" s="159"/>
      <c r="H18" s="76"/>
      <c r="I18" s="77">
        <v>20</v>
      </c>
      <c r="J18" s="77">
        <v>50</v>
      </c>
      <c r="L18" s="75"/>
      <c r="N18" s="75"/>
    </row>
    <row r="19" spans="1:14" ht="17.100000000000001" customHeight="1" x14ac:dyDescent="0.25">
      <c r="A19" s="160">
        <v>8</v>
      </c>
      <c r="B19" s="161">
        <v>43259</v>
      </c>
      <c r="C19" s="158">
        <v>1</v>
      </c>
      <c r="D19" s="159"/>
      <c r="E19" s="159"/>
      <c r="F19" s="159"/>
      <c r="G19" s="159"/>
      <c r="H19" s="76"/>
      <c r="I19" s="77">
        <v>20</v>
      </c>
      <c r="J19" s="77">
        <v>50</v>
      </c>
      <c r="L19" s="75"/>
      <c r="N19" s="75"/>
    </row>
    <row r="20" spans="1:14" ht="17.100000000000001" customHeight="1" x14ac:dyDescent="0.25">
      <c r="A20" s="160">
        <v>9</v>
      </c>
      <c r="B20" s="161">
        <v>43288</v>
      </c>
      <c r="C20" s="158">
        <v>3</v>
      </c>
      <c r="D20" s="159"/>
      <c r="E20" s="159"/>
      <c r="F20" s="159"/>
      <c r="G20" s="159"/>
      <c r="H20" s="76"/>
      <c r="I20" s="77">
        <v>20</v>
      </c>
      <c r="J20" s="77">
        <v>50</v>
      </c>
      <c r="L20" s="75"/>
      <c r="N20" s="75"/>
    </row>
    <row r="21" spans="1:14" ht="17.100000000000001" customHeight="1" x14ac:dyDescent="0.25">
      <c r="A21" s="160">
        <v>10</v>
      </c>
      <c r="B21" s="161">
        <v>43315</v>
      </c>
      <c r="C21" s="158">
        <v>3</v>
      </c>
      <c r="D21" s="159"/>
      <c r="E21" s="159"/>
      <c r="F21" s="159"/>
      <c r="G21" s="159"/>
      <c r="H21" s="76"/>
      <c r="I21" s="77">
        <v>20</v>
      </c>
      <c r="J21" s="77">
        <v>50</v>
      </c>
      <c r="L21" s="75"/>
      <c r="N21" s="75"/>
    </row>
    <row r="22" spans="1:14" ht="17.100000000000001" customHeight="1" x14ac:dyDescent="0.25">
      <c r="A22" s="160">
        <v>11</v>
      </c>
      <c r="B22" s="161">
        <v>43355</v>
      </c>
      <c r="C22" s="158">
        <v>3</v>
      </c>
      <c r="D22" s="159"/>
      <c r="E22" s="159"/>
      <c r="F22" s="159"/>
      <c r="G22" s="159"/>
      <c r="H22" s="76"/>
      <c r="I22" s="77">
        <v>20</v>
      </c>
      <c r="J22" s="77">
        <v>50</v>
      </c>
      <c r="L22" s="75"/>
      <c r="N22" s="75"/>
    </row>
    <row r="23" spans="1:14" ht="17.100000000000001" customHeight="1" x14ac:dyDescent="0.25">
      <c r="A23" s="160">
        <v>12</v>
      </c>
      <c r="B23" s="161">
        <v>43383</v>
      </c>
      <c r="C23" s="158">
        <v>0</v>
      </c>
      <c r="D23" s="159"/>
      <c r="E23" s="159"/>
      <c r="F23" s="159"/>
      <c r="G23" s="159"/>
      <c r="H23" s="76"/>
      <c r="I23" s="77">
        <v>20</v>
      </c>
      <c r="J23" s="77">
        <v>50</v>
      </c>
      <c r="L23" s="75"/>
      <c r="N23" s="75"/>
    </row>
    <row r="24" spans="1:14" ht="17.100000000000001" customHeight="1" x14ac:dyDescent="0.25">
      <c r="A24" s="160">
        <v>13</v>
      </c>
      <c r="B24" s="161">
        <v>43412</v>
      </c>
      <c r="C24" s="158">
        <v>3</v>
      </c>
      <c r="D24" s="159"/>
      <c r="E24" s="159"/>
      <c r="F24" s="159"/>
      <c r="G24" s="159"/>
      <c r="H24" s="76"/>
      <c r="I24" s="77">
        <v>20</v>
      </c>
      <c r="J24" s="77">
        <v>50</v>
      </c>
      <c r="L24" s="75"/>
      <c r="N24" s="75"/>
    </row>
    <row r="25" spans="1:14" s="138" customFormat="1" ht="17.100000000000001" customHeight="1" x14ac:dyDescent="0.25">
      <c r="A25" s="133">
        <v>14</v>
      </c>
      <c r="B25" s="134">
        <v>43438</v>
      </c>
      <c r="C25" s="135">
        <v>2</v>
      </c>
      <c r="D25" s="136"/>
      <c r="E25" s="136"/>
      <c r="F25" s="136"/>
      <c r="G25" s="136">
        <v>120</v>
      </c>
      <c r="H25" s="137"/>
      <c r="I25" s="145">
        <v>20</v>
      </c>
      <c r="J25" s="145">
        <v>50</v>
      </c>
      <c r="L25" s="139"/>
      <c r="N25" s="139"/>
    </row>
    <row r="26" spans="1:14" ht="17.100000000000001" customHeight="1" x14ac:dyDescent="0.25">
      <c r="A26" s="160">
        <v>1</v>
      </c>
      <c r="B26" s="168">
        <v>43467</v>
      </c>
      <c r="C26" s="158">
        <v>2</v>
      </c>
      <c r="D26" s="159"/>
      <c r="E26" s="159"/>
      <c r="F26" s="159"/>
      <c r="G26" s="159"/>
      <c r="H26" s="76"/>
      <c r="I26" s="77">
        <v>20</v>
      </c>
      <c r="J26" s="77">
        <v>50</v>
      </c>
      <c r="L26" s="75"/>
      <c r="N26" s="75"/>
    </row>
    <row r="27" spans="1:14" ht="17.100000000000001" customHeight="1" x14ac:dyDescent="0.25">
      <c r="A27" s="74">
        <v>2</v>
      </c>
      <c r="B27" s="168">
        <v>43509</v>
      </c>
      <c r="C27" s="78">
        <v>1</v>
      </c>
      <c r="D27" s="79">
        <v>2</v>
      </c>
      <c r="E27" s="79">
        <v>0</v>
      </c>
      <c r="F27" s="79">
        <v>100</v>
      </c>
      <c r="G27" s="79"/>
      <c r="H27" s="76"/>
      <c r="I27" s="77">
        <v>20</v>
      </c>
      <c r="J27" s="77">
        <v>50</v>
      </c>
      <c r="L27" s="75"/>
      <c r="N27" s="75"/>
    </row>
    <row r="28" spans="1:14" ht="17.100000000000001" customHeight="1" x14ac:dyDescent="0.25">
      <c r="A28" s="74">
        <v>3</v>
      </c>
      <c r="B28" s="168">
        <v>43537</v>
      </c>
      <c r="C28" s="78">
        <v>0</v>
      </c>
      <c r="D28" s="79">
        <v>1</v>
      </c>
      <c r="E28" s="79">
        <v>3</v>
      </c>
      <c r="F28" s="79">
        <v>100</v>
      </c>
      <c r="G28" s="79"/>
      <c r="H28" s="76"/>
      <c r="I28" s="77">
        <v>20</v>
      </c>
      <c r="J28" s="77">
        <v>50</v>
      </c>
      <c r="L28" s="75"/>
      <c r="N28" s="75"/>
    </row>
    <row r="29" spans="1:14" ht="17.100000000000001" customHeight="1" x14ac:dyDescent="0.25">
      <c r="A29" s="74">
        <v>4</v>
      </c>
      <c r="B29" s="168">
        <v>43565</v>
      </c>
      <c r="C29" s="78">
        <v>2</v>
      </c>
      <c r="D29" s="79">
        <v>2</v>
      </c>
      <c r="E29" s="79">
        <v>1</v>
      </c>
      <c r="F29" s="79">
        <v>100</v>
      </c>
      <c r="G29" s="79"/>
      <c r="H29" s="76"/>
      <c r="I29" s="77">
        <v>20</v>
      </c>
      <c r="J29" s="77">
        <v>50</v>
      </c>
      <c r="L29" s="75"/>
      <c r="N29" s="75"/>
    </row>
    <row r="30" spans="1:14" ht="17.100000000000001" customHeight="1" x14ac:dyDescent="0.25">
      <c r="A30" s="74">
        <v>5</v>
      </c>
      <c r="B30" s="168">
        <v>43594</v>
      </c>
      <c r="C30" s="78">
        <v>3</v>
      </c>
      <c r="D30" s="79">
        <v>1</v>
      </c>
      <c r="E30" s="79">
        <v>1</v>
      </c>
      <c r="F30" s="79">
        <v>100</v>
      </c>
      <c r="G30" s="79"/>
      <c r="H30" s="76"/>
      <c r="I30" s="77">
        <v>20</v>
      </c>
      <c r="J30" s="77">
        <v>50</v>
      </c>
      <c r="L30" s="75"/>
      <c r="N30" s="75"/>
    </row>
    <row r="31" spans="1:14" ht="17.100000000000001" customHeight="1" x14ac:dyDescent="0.25">
      <c r="A31" s="74">
        <v>6</v>
      </c>
      <c r="B31" s="168">
        <v>43622</v>
      </c>
      <c r="C31" s="78">
        <v>1</v>
      </c>
      <c r="D31" s="79">
        <v>3</v>
      </c>
      <c r="E31" s="79">
        <v>1</v>
      </c>
      <c r="F31" s="79">
        <v>100</v>
      </c>
      <c r="G31" s="79"/>
      <c r="H31" s="76"/>
      <c r="I31" s="77">
        <v>20</v>
      </c>
      <c r="J31" s="77">
        <v>50</v>
      </c>
      <c r="L31" s="75"/>
      <c r="N31" s="75"/>
    </row>
    <row r="32" spans="1:14" ht="17.100000000000001" customHeight="1" x14ac:dyDescent="0.25">
      <c r="A32" s="119">
        <v>7</v>
      </c>
      <c r="B32" s="168">
        <v>43650</v>
      </c>
      <c r="C32" s="78">
        <v>1</v>
      </c>
      <c r="D32" s="79"/>
      <c r="E32" s="79"/>
      <c r="F32" s="79"/>
      <c r="G32" s="79"/>
      <c r="H32" s="76"/>
      <c r="I32" s="77">
        <v>20</v>
      </c>
      <c r="J32" s="77">
        <v>50</v>
      </c>
      <c r="L32" s="75"/>
      <c r="N32" s="75"/>
    </row>
    <row r="33" spans="1:14" ht="17.100000000000001" customHeight="1" x14ac:dyDescent="0.25">
      <c r="A33" s="74">
        <v>8</v>
      </c>
      <c r="B33" s="168">
        <v>43678</v>
      </c>
      <c r="C33" s="78">
        <v>0</v>
      </c>
      <c r="D33" s="79"/>
      <c r="E33" s="79"/>
      <c r="F33" s="79"/>
      <c r="G33" s="79"/>
      <c r="H33" s="76"/>
      <c r="I33" s="77">
        <v>20</v>
      </c>
      <c r="J33" s="77">
        <v>50</v>
      </c>
      <c r="L33" s="75"/>
      <c r="N33" s="75"/>
    </row>
    <row r="34" spans="1:14" ht="17.100000000000001" customHeight="1" x14ac:dyDescent="0.25">
      <c r="A34" s="74">
        <v>9</v>
      </c>
      <c r="B34" s="171">
        <v>43720</v>
      </c>
      <c r="C34" s="172">
        <v>0</v>
      </c>
      <c r="D34" s="79"/>
      <c r="E34" s="79"/>
      <c r="F34" s="79"/>
      <c r="G34" s="79"/>
      <c r="H34" s="76"/>
      <c r="I34" s="77">
        <v>20</v>
      </c>
      <c r="J34" s="77">
        <v>50</v>
      </c>
      <c r="L34" s="75"/>
      <c r="N34" s="75"/>
    </row>
    <row r="35" spans="1:14" ht="17.100000000000001" customHeight="1" x14ac:dyDescent="0.25">
      <c r="A35" s="74">
        <v>10</v>
      </c>
      <c r="B35" s="171">
        <v>43748</v>
      </c>
      <c r="C35" s="172">
        <v>0</v>
      </c>
      <c r="D35" s="79"/>
      <c r="E35" s="79"/>
      <c r="F35" s="79"/>
      <c r="G35" s="79"/>
      <c r="H35" s="76"/>
      <c r="I35" s="77">
        <v>20</v>
      </c>
      <c r="J35" s="77">
        <v>50</v>
      </c>
      <c r="L35" s="75"/>
      <c r="N35" s="75"/>
    </row>
    <row r="36" spans="1:14" ht="17.100000000000001" customHeight="1" x14ac:dyDescent="0.25">
      <c r="A36" s="74">
        <v>11</v>
      </c>
      <c r="B36" s="171">
        <v>43776</v>
      </c>
      <c r="C36" s="172">
        <v>1</v>
      </c>
      <c r="D36" s="79"/>
      <c r="E36" s="79"/>
      <c r="F36" s="79"/>
      <c r="G36" s="79"/>
      <c r="H36" s="76"/>
      <c r="I36" s="77">
        <v>20</v>
      </c>
      <c r="J36" s="77">
        <v>50</v>
      </c>
      <c r="L36" s="75"/>
      <c r="N36" s="75"/>
    </row>
    <row r="37" spans="1:14" ht="17.100000000000001" customHeight="1" x14ac:dyDescent="0.25">
      <c r="A37" s="119">
        <v>12</v>
      </c>
      <c r="B37" s="171">
        <v>43803</v>
      </c>
      <c r="C37" s="172">
        <v>1</v>
      </c>
      <c r="D37" s="79"/>
      <c r="E37" s="79"/>
      <c r="F37" s="79"/>
      <c r="G37" s="79"/>
      <c r="H37" s="76"/>
      <c r="I37" s="77">
        <v>20</v>
      </c>
      <c r="J37" s="77">
        <v>50</v>
      </c>
      <c r="L37" s="75">
        <v>1</v>
      </c>
      <c r="N37" s="75">
        <v>7</v>
      </c>
    </row>
    <row r="38" spans="1:14" ht="17.100000000000001" customHeight="1" x14ac:dyDescent="0.25">
      <c r="A38" s="12" t="s">
        <v>11</v>
      </c>
      <c r="B38" s="33"/>
      <c r="C38" s="32">
        <f>IF(L38=0, "&lt; 1", L38)</f>
        <v>1</v>
      </c>
      <c r="D38" s="59"/>
      <c r="E38" s="79"/>
      <c r="F38" s="79"/>
      <c r="G38" s="59"/>
      <c r="H38" s="27"/>
      <c r="I38" s="26"/>
      <c r="J38" s="26"/>
      <c r="L38" s="12">
        <f>ROUNDUP(AVERAGE(L13:L37), 0)</f>
        <v>1</v>
      </c>
      <c r="M38" s="19"/>
      <c r="N38" s="12">
        <f>ROUNDUP(AVERAGE(N13:N37), 0)</f>
        <v>7</v>
      </c>
    </row>
    <row r="39" spans="1:14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79"/>
      <c r="F39" s="79"/>
      <c r="G39" s="59"/>
      <c r="H39" s="25"/>
      <c r="I39" s="26"/>
      <c r="J39" s="26"/>
      <c r="L39" s="12">
        <f>MIN(L13:L37)</f>
        <v>1</v>
      </c>
      <c r="M39" s="19"/>
      <c r="N39" s="12">
        <f>MIN(N13:N37)</f>
        <v>7</v>
      </c>
    </row>
    <row r="40" spans="1:14" ht="17.100000000000001" customHeight="1" x14ac:dyDescent="0.25">
      <c r="A40" s="12" t="s">
        <v>13</v>
      </c>
      <c r="B40" s="34"/>
      <c r="C40" s="158">
        <f>MAX(C26:C37)</f>
        <v>3</v>
      </c>
      <c r="D40" s="59"/>
      <c r="E40" s="79"/>
      <c r="F40" s="79"/>
      <c r="G40" s="59"/>
      <c r="H40" s="25"/>
      <c r="I40" s="26"/>
      <c r="J40" s="26"/>
      <c r="L40" s="12">
        <f>MAX(L13:L37)</f>
        <v>1</v>
      </c>
      <c r="M40" s="19"/>
      <c r="N40" s="12">
        <f>MAX(N13:N37)</f>
        <v>7</v>
      </c>
    </row>
    <row r="41" spans="1:14" ht="17.100000000000001" customHeight="1" x14ac:dyDescent="0.25">
      <c r="A41" s="12" t="s">
        <v>14</v>
      </c>
      <c r="B41" s="34"/>
      <c r="C41" s="35" t="e">
        <f>L41</f>
        <v>#DIV/0!</v>
      </c>
      <c r="D41" s="60"/>
      <c r="E41" s="60"/>
      <c r="F41" s="60"/>
      <c r="G41" s="60"/>
      <c r="H41" s="25"/>
      <c r="I41" s="26"/>
      <c r="J41" s="26"/>
      <c r="L41" s="13" t="e">
        <f>STDEV(L13:L37)</f>
        <v>#DIV/0!</v>
      </c>
      <c r="M41" s="19"/>
      <c r="N41" s="13" t="e">
        <f>STDEV(N13:N37)</f>
        <v>#DIV/0!</v>
      </c>
    </row>
    <row r="42" spans="1:14" ht="17.100000000000001" customHeight="1" x14ac:dyDescent="0.25">
      <c r="A42" s="12" t="s">
        <v>15</v>
      </c>
      <c r="B42" s="34"/>
      <c r="C42" s="35" t="e">
        <f>L42</f>
        <v>#DIV/0!</v>
      </c>
      <c r="D42" s="60"/>
      <c r="E42" s="60"/>
      <c r="F42" s="60"/>
      <c r="G42" s="60"/>
      <c r="H42" s="25"/>
      <c r="I42" s="26"/>
      <c r="J42" s="26"/>
      <c r="L42" s="13" t="e">
        <f>IF(L38=0, "NA", L41*100/L38)</f>
        <v>#DIV/0!</v>
      </c>
      <c r="M42" s="19"/>
      <c r="N42" s="13" t="e">
        <f>IF(N38=0, "NA", N41*100/N38)</f>
        <v>#DIV/0!</v>
      </c>
    </row>
    <row r="43" spans="1:14" ht="17.100000000000001" customHeight="1" x14ac:dyDescent="0.25">
      <c r="A43" s="183" t="s">
        <v>238</v>
      </c>
      <c r="B43" s="183"/>
      <c r="C43" s="183"/>
      <c r="H43" s="25"/>
      <c r="I43" s="26"/>
      <c r="J43" s="26"/>
      <c r="L43" s="19"/>
      <c r="M43" s="19"/>
    </row>
    <row r="44" spans="1:14" ht="17.100000000000001" customHeight="1" x14ac:dyDescent="0.25">
      <c r="A44" s="184" t="s">
        <v>239</v>
      </c>
      <c r="B44" s="184"/>
      <c r="C44" s="184"/>
      <c r="H44" s="25"/>
      <c r="I44" s="26"/>
      <c r="J44" s="26"/>
      <c r="L44" s="19"/>
      <c r="M44" s="19"/>
    </row>
    <row r="45" spans="1:14" ht="17.100000000000001" customHeight="1" x14ac:dyDescent="0.25">
      <c r="A45" s="12" t="s">
        <v>11</v>
      </c>
      <c r="B45" s="34"/>
      <c r="C45" s="32">
        <f>IF(N38=0, "&lt; 1",N38)</f>
        <v>7</v>
      </c>
      <c r="D45" s="59"/>
      <c r="E45" s="79"/>
      <c r="F45" s="79"/>
      <c r="G45" s="59"/>
      <c r="H45" s="25"/>
      <c r="I45" s="26"/>
      <c r="J45" s="26"/>
      <c r="L45" s="19"/>
      <c r="M45" s="19"/>
    </row>
    <row r="46" spans="1:14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79"/>
      <c r="F46" s="79"/>
      <c r="G46" s="59"/>
      <c r="H46" s="25"/>
      <c r="I46" s="26"/>
      <c r="J46" s="26"/>
      <c r="L46" s="19"/>
    </row>
    <row r="47" spans="1:14" ht="17.100000000000001" customHeight="1" x14ac:dyDescent="0.25">
      <c r="A47" s="12" t="s">
        <v>13</v>
      </c>
      <c r="B47" s="34"/>
      <c r="C47" s="158">
        <f>MAX(C14:C26)</f>
        <v>4</v>
      </c>
      <c r="D47" s="59"/>
      <c r="E47" s="79"/>
      <c r="F47" s="79"/>
      <c r="G47" s="59"/>
      <c r="H47" s="25"/>
      <c r="I47" s="26"/>
      <c r="J47" s="26"/>
      <c r="L47" s="19"/>
    </row>
    <row r="48" spans="1:14" ht="17.100000000000001" customHeight="1" x14ac:dyDescent="0.25">
      <c r="A48" s="12" t="s">
        <v>14</v>
      </c>
      <c r="B48" s="34"/>
      <c r="C48" s="35" t="e">
        <f>N41</f>
        <v>#DIV/0!</v>
      </c>
      <c r="D48" s="60"/>
      <c r="E48" s="60"/>
      <c r="F48" s="60"/>
      <c r="G48" s="60"/>
      <c r="H48" s="25"/>
      <c r="I48" s="26"/>
      <c r="J48" s="26"/>
      <c r="L48" s="19"/>
    </row>
    <row r="49" spans="1:34" ht="17.100000000000001" customHeight="1" x14ac:dyDescent="0.25">
      <c r="A49" s="12" t="s">
        <v>15</v>
      </c>
      <c r="B49" s="34"/>
      <c r="C49" s="35" t="e">
        <f>N42</f>
        <v>#DIV/0!</v>
      </c>
      <c r="D49" s="60"/>
      <c r="E49" s="60"/>
      <c r="F49" s="60"/>
      <c r="G49" s="60"/>
      <c r="H49" s="27"/>
      <c r="I49" s="26"/>
      <c r="J49" s="26"/>
      <c r="L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F51" s="11"/>
      <c r="G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F52" s="11"/>
      <c r="G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F53" s="11"/>
      <c r="G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F54" s="11"/>
      <c r="G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F55" s="11"/>
      <c r="G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F56" s="11"/>
      <c r="G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F57" s="11"/>
      <c r="G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F58" s="11"/>
      <c r="G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F59" s="11"/>
      <c r="G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F60" s="11"/>
      <c r="G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F61" s="11"/>
      <c r="G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E62" s="113"/>
      <c r="F62" s="1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E63" s="113"/>
      <c r="F63" s="1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E64" s="113"/>
      <c r="F64" s="11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267</v>
      </c>
      <c r="B65" s="185"/>
      <c r="C65" s="185"/>
      <c r="D65" s="185"/>
      <c r="E65" s="185"/>
      <c r="F65" s="185"/>
      <c r="G65" s="185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268</v>
      </c>
      <c r="B66" s="185"/>
      <c r="C66" s="185"/>
      <c r="D66" s="185"/>
      <c r="E66" s="185"/>
      <c r="F66" s="185"/>
      <c r="G66" s="185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13"/>
      <c r="F67" s="113"/>
      <c r="G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E68" s="114"/>
      <c r="F68" s="114"/>
      <c r="H68" s="20"/>
      <c r="I68" s="20"/>
      <c r="J68" s="20"/>
    </row>
    <row r="69" spans="1:34" s="28" customFormat="1" ht="27.75" customHeight="1" x14ac:dyDescent="0.25">
      <c r="A69" s="187" t="s">
        <v>109</v>
      </c>
      <c r="B69" s="187"/>
      <c r="C69" s="187"/>
      <c r="D69" s="187"/>
      <c r="E69" s="187"/>
      <c r="F69" s="187"/>
      <c r="G69" s="187"/>
      <c r="H69" s="20"/>
      <c r="I69" s="20"/>
      <c r="J69" s="20"/>
    </row>
    <row r="70" spans="1:34" s="28" customFormat="1" ht="32.25" customHeight="1" x14ac:dyDescent="0.25">
      <c r="A70" s="181" t="s">
        <v>149</v>
      </c>
      <c r="B70" s="181"/>
      <c r="C70" s="181"/>
      <c r="D70" s="181"/>
      <c r="E70" s="181"/>
      <c r="F70" s="181"/>
      <c r="G70" s="181"/>
      <c r="H70" s="20"/>
      <c r="I70" s="20"/>
      <c r="J70" s="20"/>
    </row>
    <row r="71" spans="1:34" s="28" customFormat="1" ht="15.9" customHeight="1" x14ac:dyDescent="0.25">
      <c r="H71" s="20"/>
      <c r="I71" s="20"/>
      <c r="J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182"/>
      <c r="G72" s="182"/>
      <c r="H72" s="20"/>
      <c r="I72" s="20"/>
      <c r="J72" s="20"/>
    </row>
    <row r="73" spans="1:34" s="28" customFormat="1" ht="38.1" customHeight="1" x14ac:dyDescent="0.25">
      <c r="B73" s="182"/>
      <c r="C73" s="182"/>
      <c r="D73" s="20"/>
      <c r="E73" s="110"/>
      <c r="F73" s="110"/>
      <c r="G73" s="20"/>
      <c r="H73" s="20"/>
      <c r="I73" s="20"/>
      <c r="J73" s="20"/>
    </row>
    <row r="74" spans="1:34" x14ac:dyDescent="0.25">
      <c r="B74" s="30"/>
      <c r="C74" s="30"/>
      <c r="D74" s="30"/>
      <c r="E74" s="30"/>
      <c r="F74" s="30"/>
      <c r="G74" s="30"/>
    </row>
    <row r="75" spans="1:34" x14ac:dyDescent="0.25">
      <c r="B75" s="30"/>
      <c r="C75" s="30"/>
      <c r="D75" s="30"/>
      <c r="E75" s="30"/>
      <c r="F75" s="30"/>
      <c r="G75" s="30"/>
    </row>
  </sheetData>
  <sheetProtection formatCells="0" formatRows="0" insertRows="0" insertHyperlinks="0" deleteRows="0" sort="0" autoFilter="0" pivotTables="0"/>
  <mergeCells count="19">
    <mergeCell ref="B73:C73"/>
    <mergeCell ref="A66:G66"/>
    <mergeCell ref="A68:C68"/>
    <mergeCell ref="A69:G69"/>
    <mergeCell ref="A70:G70"/>
    <mergeCell ref="B72:C72"/>
    <mergeCell ref="D72:G72"/>
    <mergeCell ref="A65:G65"/>
    <mergeCell ref="A1:G1"/>
    <mergeCell ref="A2:G2"/>
    <mergeCell ref="A4:B4"/>
    <mergeCell ref="C4:G4"/>
    <mergeCell ref="A5:B5"/>
    <mergeCell ref="A6:B6"/>
    <mergeCell ref="A7:B7"/>
    <mergeCell ref="A8:B8"/>
    <mergeCell ref="A9:B9"/>
    <mergeCell ref="A43:C43"/>
    <mergeCell ref="A44:C44"/>
  </mergeCells>
  <conditionalFormatting sqref="B34:B35">
    <cfRule type="expression" priority="9">
      <formula>$A$11</formula>
    </cfRule>
  </conditionalFormatting>
  <conditionalFormatting sqref="C34:C37">
    <cfRule type="expression" dxfId="251" priority="5">
      <formula>C34&lt;=$G$6</formula>
    </cfRule>
    <cfRule type="expression" dxfId="250" priority="6">
      <formula>AND(C34&gt;$G$6,C34&lt;=$G$7)</formula>
    </cfRule>
    <cfRule type="expression" dxfId="249" priority="7">
      <formula>AND(C34&gt;$G$7,C34&lt;=$G$5)</formula>
    </cfRule>
    <cfRule type="expression" dxfId="248" priority="8">
      <formula>C34&gt;$G$5</formula>
    </cfRule>
  </conditionalFormatting>
  <conditionalFormatting sqref="C34:C37">
    <cfRule type="expression" dxfId="247" priority="1">
      <formula>C34&lt;=$B$7</formula>
    </cfRule>
    <cfRule type="expression" dxfId="246" priority="2">
      <formula>AND(C34&gt;$B$7,C34&lt;=$B$6)</formula>
    </cfRule>
    <cfRule type="expression" dxfId="245" priority="3">
      <formula>AND(C34&gt;$B$6,C34&lt;=$B$5)</formula>
    </cfRule>
    <cfRule type="expression" dxfId="244" priority="4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view="pageBreakPreview" topLeftCell="A43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3.6640625" style="16" customWidth="1"/>
    <col min="2" max="2" width="23.88671875" style="11" customWidth="1"/>
    <col min="3" max="3" width="23.109375" style="11" customWidth="1"/>
    <col min="4" max="7" width="14.33203125" style="11" hidden="1" customWidth="1"/>
    <col min="8" max="8" width="19.44140625" style="11" customWidth="1"/>
    <col min="9" max="9" width="3.44140625" style="14" hidden="1" customWidth="1"/>
    <col min="10" max="10" width="18.88671875" style="14" customWidth="1"/>
    <col min="11" max="11" width="17.33203125" style="14" customWidth="1"/>
    <col min="12" max="12" width="3.33203125" style="11" customWidth="1"/>
    <col min="13" max="13" width="9" style="11" customWidth="1"/>
    <col min="14" max="14" width="5.44140625" style="11" customWidth="1"/>
    <col min="15" max="15" width="10.44140625" style="11" customWidth="1"/>
    <col min="16" max="16384" width="9.109375" style="11"/>
  </cols>
  <sheetData>
    <row r="1" spans="1:15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23"/>
      <c r="J1" s="9"/>
      <c r="K1" s="9"/>
    </row>
    <row r="2" spans="1:15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179"/>
      <c r="H2" s="179"/>
      <c r="I2" s="24"/>
      <c r="J2" s="9"/>
      <c r="K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24"/>
      <c r="J3" s="8"/>
      <c r="K3" s="9"/>
    </row>
    <row r="4" spans="1:15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7"/>
      <c r="J4" s="9"/>
      <c r="K4" s="9"/>
    </row>
    <row r="5" spans="1:15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115"/>
      <c r="F5" s="115"/>
      <c r="G5" s="115"/>
      <c r="H5" s="67" t="str">
        <f>'LAF 1 (21147)'!E5</f>
        <v>02/01/17 - 31/12/17</v>
      </c>
      <c r="I5" s="21"/>
      <c r="J5" s="9"/>
      <c r="K5" s="9"/>
    </row>
    <row r="6" spans="1:15" s="3" customFormat="1" ht="29.25" customHeight="1" x14ac:dyDescent="0.25">
      <c r="A6" s="176" t="s">
        <v>5</v>
      </c>
      <c r="B6" s="177"/>
      <c r="C6" s="42" t="s">
        <v>57</v>
      </c>
      <c r="D6" s="39" t="s">
        <v>8</v>
      </c>
      <c r="E6" s="115"/>
      <c r="F6" s="115"/>
      <c r="G6" s="115"/>
      <c r="H6" s="6">
        <v>11091</v>
      </c>
      <c r="I6" s="8"/>
      <c r="J6" s="9"/>
      <c r="K6" s="9"/>
    </row>
    <row r="7" spans="1:15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115"/>
      <c r="F7" s="115"/>
      <c r="G7" s="115"/>
      <c r="H7" s="6" t="s">
        <v>28</v>
      </c>
      <c r="I7" s="8"/>
      <c r="J7" s="9"/>
      <c r="K7" s="9"/>
    </row>
    <row r="8" spans="1:15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115"/>
      <c r="F8" s="115"/>
      <c r="G8" s="115"/>
      <c r="H8" s="6">
        <v>1</v>
      </c>
      <c r="I8" s="8"/>
      <c r="J8" s="9"/>
      <c r="K8" s="9"/>
    </row>
    <row r="9" spans="1:15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115"/>
      <c r="F9" s="115"/>
      <c r="G9" s="115"/>
      <c r="H9" s="7">
        <f>'LAF 1 (21147)'!E9</f>
        <v>50</v>
      </c>
      <c r="I9" s="22"/>
      <c r="J9" s="9"/>
      <c r="K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15" s="9" customFormat="1" ht="19.5" customHeight="1" x14ac:dyDescent="0.25">
      <c r="A11" s="8"/>
      <c r="B11" s="2"/>
      <c r="C11" s="1" t="s">
        <v>192</v>
      </c>
      <c r="D11" s="1" t="s">
        <v>374</v>
      </c>
      <c r="E11" s="1" t="s">
        <v>375</v>
      </c>
      <c r="F11" s="1" t="s">
        <v>373</v>
      </c>
      <c r="G11" s="17" t="s">
        <v>327</v>
      </c>
      <c r="H11" s="17" t="s">
        <v>328</v>
      </c>
      <c r="I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8"/>
      <c r="H12" s="18"/>
      <c r="I12" s="18"/>
      <c r="J12" s="14" t="s">
        <v>386</v>
      </c>
      <c r="K12" s="14" t="s">
        <v>387</v>
      </c>
      <c r="M12" s="1" t="s">
        <v>192</v>
      </c>
      <c r="N12" s="41"/>
      <c r="O12" s="1" t="s">
        <v>192</v>
      </c>
    </row>
    <row r="13" spans="1:15" ht="17.100000000000001" customHeight="1" x14ac:dyDescent="0.25">
      <c r="A13" s="74">
        <v>2</v>
      </c>
      <c r="B13" s="161">
        <v>43104</v>
      </c>
      <c r="C13" s="158">
        <v>1</v>
      </c>
      <c r="D13" s="79">
        <v>0</v>
      </c>
      <c r="E13" s="79">
        <v>2</v>
      </c>
      <c r="F13" s="79">
        <v>1</v>
      </c>
      <c r="G13" s="79">
        <v>100</v>
      </c>
      <c r="H13" s="79"/>
      <c r="I13" s="76"/>
      <c r="J13" s="77">
        <v>20</v>
      </c>
      <c r="K13" s="77">
        <v>50</v>
      </c>
      <c r="M13" s="75"/>
      <c r="O13" s="75"/>
    </row>
    <row r="14" spans="1:15" ht="17.100000000000001" customHeight="1" x14ac:dyDescent="0.25">
      <c r="A14" s="160">
        <v>3</v>
      </c>
      <c r="B14" s="161">
        <v>43133</v>
      </c>
      <c r="C14" s="158">
        <v>0</v>
      </c>
      <c r="D14" s="159"/>
      <c r="E14" s="159"/>
      <c r="F14" s="159"/>
      <c r="G14" s="159"/>
      <c r="H14" s="159"/>
      <c r="I14" s="76"/>
      <c r="J14" s="77">
        <v>20</v>
      </c>
      <c r="K14" s="77">
        <v>50</v>
      </c>
      <c r="M14" s="75"/>
      <c r="O14" s="75"/>
    </row>
    <row r="15" spans="1:15" ht="17.100000000000001" customHeight="1" x14ac:dyDescent="0.25">
      <c r="A15" s="160">
        <v>4</v>
      </c>
      <c r="B15" s="161">
        <v>43159</v>
      </c>
      <c r="C15" s="158">
        <v>1</v>
      </c>
      <c r="D15" s="159"/>
      <c r="E15" s="159"/>
      <c r="F15" s="159"/>
      <c r="G15" s="159"/>
      <c r="H15" s="159"/>
      <c r="I15" s="76"/>
      <c r="J15" s="77">
        <v>20</v>
      </c>
      <c r="K15" s="77">
        <v>50</v>
      </c>
      <c r="M15" s="75"/>
      <c r="O15" s="75"/>
    </row>
    <row r="16" spans="1:15" ht="17.100000000000001" customHeight="1" x14ac:dyDescent="0.25">
      <c r="A16" s="160">
        <v>5</v>
      </c>
      <c r="B16" s="161">
        <v>43174</v>
      </c>
      <c r="C16" s="158">
        <v>1</v>
      </c>
      <c r="D16" s="159"/>
      <c r="E16" s="159"/>
      <c r="F16" s="159"/>
      <c r="G16" s="159"/>
      <c r="H16" s="159"/>
      <c r="I16" s="76"/>
      <c r="J16" s="77">
        <v>20</v>
      </c>
      <c r="K16" s="77">
        <v>50</v>
      </c>
      <c r="M16" s="75"/>
      <c r="O16" s="75"/>
    </row>
    <row r="17" spans="1:15" ht="17.100000000000001" customHeight="1" x14ac:dyDescent="0.25">
      <c r="A17" s="160">
        <v>6</v>
      </c>
      <c r="B17" s="161">
        <v>43201</v>
      </c>
      <c r="C17" s="158">
        <v>1</v>
      </c>
      <c r="D17" s="159"/>
      <c r="E17" s="159"/>
      <c r="F17" s="159"/>
      <c r="G17" s="159"/>
      <c r="H17" s="159"/>
      <c r="I17" s="76"/>
      <c r="J17" s="77">
        <v>20</v>
      </c>
      <c r="K17" s="77">
        <v>50</v>
      </c>
      <c r="M17" s="75"/>
      <c r="O17" s="75"/>
    </row>
    <row r="18" spans="1:15" ht="17.100000000000001" customHeight="1" x14ac:dyDescent="0.25">
      <c r="A18" s="160">
        <v>7</v>
      </c>
      <c r="B18" s="161">
        <v>43231</v>
      </c>
      <c r="C18" s="158">
        <v>2</v>
      </c>
      <c r="D18" s="159"/>
      <c r="E18" s="159"/>
      <c r="F18" s="159"/>
      <c r="G18" s="159"/>
      <c r="H18" s="159"/>
      <c r="I18" s="76"/>
      <c r="J18" s="77">
        <v>20</v>
      </c>
      <c r="K18" s="77">
        <v>50</v>
      </c>
      <c r="M18" s="75"/>
      <c r="O18" s="75"/>
    </row>
    <row r="19" spans="1:15" ht="17.100000000000001" customHeight="1" x14ac:dyDescent="0.25">
      <c r="A19" s="160">
        <v>8</v>
      </c>
      <c r="B19" s="161">
        <v>43259</v>
      </c>
      <c r="C19" s="158">
        <v>0</v>
      </c>
      <c r="D19" s="159"/>
      <c r="E19" s="159"/>
      <c r="F19" s="159"/>
      <c r="G19" s="159"/>
      <c r="H19" s="159"/>
      <c r="I19" s="76"/>
      <c r="J19" s="77">
        <v>20</v>
      </c>
      <c r="K19" s="77">
        <v>50</v>
      </c>
      <c r="M19" s="75"/>
      <c r="O19" s="75"/>
    </row>
    <row r="20" spans="1:15" ht="17.100000000000001" customHeight="1" x14ac:dyDescent="0.25">
      <c r="A20" s="160">
        <v>9</v>
      </c>
      <c r="B20" s="161">
        <v>43288</v>
      </c>
      <c r="C20" s="158">
        <v>0</v>
      </c>
      <c r="D20" s="159"/>
      <c r="E20" s="159"/>
      <c r="F20" s="159"/>
      <c r="G20" s="159"/>
      <c r="H20" s="159"/>
      <c r="I20" s="76"/>
      <c r="J20" s="77">
        <v>20</v>
      </c>
      <c r="K20" s="77">
        <v>50</v>
      </c>
      <c r="M20" s="75"/>
      <c r="O20" s="75"/>
    </row>
    <row r="21" spans="1:15" ht="17.100000000000001" customHeight="1" x14ac:dyDescent="0.25">
      <c r="A21" s="160">
        <v>10</v>
      </c>
      <c r="B21" s="161">
        <v>43315</v>
      </c>
      <c r="C21" s="158">
        <v>4</v>
      </c>
      <c r="D21" s="159"/>
      <c r="E21" s="159"/>
      <c r="F21" s="159"/>
      <c r="G21" s="159"/>
      <c r="H21" s="159"/>
      <c r="I21" s="76"/>
      <c r="J21" s="77">
        <v>20</v>
      </c>
      <c r="K21" s="77">
        <v>50</v>
      </c>
      <c r="M21" s="75"/>
      <c r="O21" s="75"/>
    </row>
    <row r="22" spans="1:15" ht="17.100000000000001" customHeight="1" x14ac:dyDescent="0.25">
      <c r="A22" s="160">
        <v>11</v>
      </c>
      <c r="B22" s="161">
        <v>43355</v>
      </c>
      <c r="C22" s="158">
        <v>0</v>
      </c>
      <c r="D22" s="159"/>
      <c r="E22" s="159"/>
      <c r="F22" s="159"/>
      <c r="G22" s="159"/>
      <c r="H22" s="159"/>
      <c r="I22" s="76"/>
      <c r="J22" s="77">
        <v>20</v>
      </c>
      <c r="K22" s="77">
        <v>50</v>
      </c>
      <c r="M22" s="75"/>
      <c r="O22" s="75"/>
    </row>
    <row r="23" spans="1:15" ht="17.100000000000001" customHeight="1" x14ac:dyDescent="0.25">
      <c r="A23" s="160">
        <v>12</v>
      </c>
      <c r="B23" s="161">
        <v>43383</v>
      </c>
      <c r="C23" s="158">
        <v>0</v>
      </c>
      <c r="D23" s="159"/>
      <c r="E23" s="159"/>
      <c r="F23" s="159"/>
      <c r="G23" s="159"/>
      <c r="H23" s="159"/>
      <c r="I23" s="76"/>
      <c r="J23" s="77">
        <v>20</v>
      </c>
      <c r="K23" s="77">
        <v>50</v>
      </c>
      <c r="M23" s="75"/>
      <c r="O23" s="75"/>
    </row>
    <row r="24" spans="1:15" ht="17.100000000000001" customHeight="1" x14ac:dyDescent="0.25">
      <c r="A24" s="160">
        <v>13</v>
      </c>
      <c r="B24" s="161">
        <v>43412</v>
      </c>
      <c r="C24" s="158">
        <v>1</v>
      </c>
      <c r="D24" s="159"/>
      <c r="E24" s="159"/>
      <c r="F24" s="159"/>
      <c r="G24" s="159"/>
      <c r="H24" s="159"/>
      <c r="I24" s="76"/>
      <c r="J24" s="77">
        <v>20</v>
      </c>
      <c r="K24" s="77">
        <v>50</v>
      </c>
      <c r="M24" s="75"/>
      <c r="O24" s="75"/>
    </row>
    <row r="25" spans="1:15" s="138" customFormat="1" ht="17.100000000000001" customHeight="1" x14ac:dyDescent="0.25">
      <c r="A25" s="133">
        <v>14</v>
      </c>
      <c r="B25" s="134">
        <v>43438</v>
      </c>
      <c r="C25" s="135">
        <v>1</v>
      </c>
      <c r="D25" s="136"/>
      <c r="E25" s="136"/>
      <c r="F25" s="136"/>
      <c r="G25" s="136"/>
      <c r="H25" s="136">
        <v>120</v>
      </c>
      <c r="I25" s="137"/>
      <c r="J25" s="145">
        <v>20</v>
      </c>
      <c r="K25" s="145">
        <v>50</v>
      </c>
      <c r="M25" s="139"/>
      <c r="O25" s="139"/>
    </row>
    <row r="26" spans="1:15" ht="17.100000000000001" customHeight="1" x14ac:dyDescent="0.25">
      <c r="A26" s="74">
        <v>1</v>
      </c>
      <c r="B26" s="168">
        <v>43467</v>
      </c>
      <c r="C26" s="78">
        <v>2</v>
      </c>
      <c r="D26" s="79">
        <v>3</v>
      </c>
      <c r="E26" s="79">
        <v>1</v>
      </c>
      <c r="F26" s="79">
        <v>2</v>
      </c>
      <c r="G26" s="79">
        <v>100</v>
      </c>
      <c r="H26" s="79"/>
      <c r="I26" s="76"/>
      <c r="J26" s="77">
        <v>20</v>
      </c>
      <c r="K26" s="77">
        <v>50</v>
      </c>
      <c r="M26" s="75"/>
      <c r="O26" s="75"/>
    </row>
    <row r="27" spans="1:15" ht="17.100000000000001" customHeight="1" x14ac:dyDescent="0.25">
      <c r="A27" s="74">
        <v>2</v>
      </c>
      <c r="B27" s="168">
        <v>43509</v>
      </c>
      <c r="C27" s="78">
        <v>1</v>
      </c>
      <c r="D27" s="79">
        <v>2</v>
      </c>
      <c r="E27" s="79">
        <v>0</v>
      </c>
      <c r="F27" s="79">
        <v>1</v>
      </c>
      <c r="G27" s="79">
        <v>100</v>
      </c>
      <c r="H27" s="79"/>
      <c r="I27" s="76"/>
      <c r="J27" s="77">
        <v>20</v>
      </c>
      <c r="K27" s="77">
        <v>50</v>
      </c>
      <c r="M27" s="75"/>
      <c r="O27" s="75"/>
    </row>
    <row r="28" spans="1:15" ht="17.100000000000001" customHeight="1" x14ac:dyDescent="0.25">
      <c r="A28" s="74">
        <v>3</v>
      </c>
      <c r="B28" s="168">
        <v>43537</v>
      </c>
      <c r="C28" s="78">
        <v>0</v>
      </c>
      <c r="D28" s="79">
        <v>2</v>
      </c>
      <c r="E28" s="79">
        <v>1</v>
      </c>
      <c r="F28" s="79">
        <v>0</v>
      </c>
      <c r="G28" s="79">
        <v>100</v>
      </c>
      <c r="H28" s="79"/>
      <c r="I28" s="76"/>
      <c r="J28" s="77">
        <v>20</v>
      </c>
      <c r="K28" s="77">
        <v>50</v>
      </c>
      <c r="M28" s="75"/>
      <c r="O28" s="75"/>
    </row>
    <row r="29" spans="1:15" ht="17.100000000000001" customHeight="1" x14ac:dyDescent="0.25">
      <c r="A29" s="74">
        <v>4</v>
      </c>
      <c r="B29" s="168">
        <v>43565</v>
      </c>
      <c r="C29" s="78">
        <v>2</v>
      </c>
      <c r="D29" s="79">
        <v>2</v>
      </c>
      <c r="E29" s="79">
        <v>3</v>
      </c>
      <c r="F29" s="79">
        <v>0</v>
      </c>
      <c r="G29" s="79">
        <v>100</v>
      </c>
      <c r="H29" s="79"/>
      <c r="I29" s="76"/>
      <c r="J29" s="77">
        <v>20</v>
      </c>
      <c r="K29" s="77">
        <v>50</v>
      </c>
      <c r="M29" s="75"/>
      <c r="O29" s="75"/>
    </row>
    <row r="30" spans="1:15" ht="17.100000000000001" customHeight="1" x14ac:dyDescent="0.25">
      <c r="A30" s="74">
        <v>5</v>
      </c>
      <c r="B30" s="168">
        <v>43594</v>
      </c>
      <c r="C30" s="78">
        <v>0</v>
      </c>
      <c r="D30" s="79">
        <v>2</v>
      </c>
      <c r="E30" s="79">
        <v>1</v>
      </c>
      <c r="F30" s="79">
        <v>1</v>
      </c>
      <c r="G30" s="79">
        <v>100</v>
      </c>
      <c r="H30" s="79"/>
      <c r="I30" s="76"/>
      <c r="J30" s="77">
        <v>20</v>
      </c>
      <c r="K30" s="77">
        <v>50</v>
      </c>
      <c r="M30" s="75"/>
      <c r="O30" s="75"/>
    </row>
    <row r="31" spans="1:15" ht="17.100000000000001" customHeight="1" x14ac:dyDescent="0.25">
      <c r="A31" s="74">
        <v>6</v>
      </c>
      <c r="B31" s="168">
        <v>43622</v>
      </c>
      <c r="C31" s="78">
        <v>0</v>
      </c>
      <c r="D31" s="79">
        <v>3</v>
      </c>
      <c r="E31" s="79">
        <v>2</v>
      </c>
      <c r="F31" s="79">
        <v>0</v>
      </c>
      <c r="G31" s="79">
        <v>100</v>
      </c>
      <c r="H31" s="79"/>
      <c r="I31" s="76"/>
      <c r="J31" s="77">
        <v>20</v>
      </c>
      <c r="K31" s="77">
        <v>50</v>
      </c>
      <c r="M31" s="75"/>
      <c r="O31" s="75"/>
    </row>
    <row r="32" spans="1:15" ht="17.100000000000001" customHeight="1" x14ac:dyDescent="0.25">
      <c r="A32" s="119">
        <v>7</v>
      </c>
      <c r="B32" s="168">
        <v>43650</v>
      </c>
      <c r="C32" s="78">
        <v>2</v>
      </c>
      <c r="D32" s="79"/>
      <c r="E32" s="79"/>
      <c r="F32" s="79"/>
      <c r="G32" s="79"/>
      <c r="H32" s="79"/>
      <c r="I32" s="76"/>
      <c r="J32" s="77">
        <v>20</v>
      </c>
      <c r="K32" s="77">
        <v>50</v>
      </c>
      <c r="M32" s="75"/>
      <c r="O32" s="75"/>
    </row>
    <row r="33" spans="1:15" ht="17.100000000000001" customHeight="1" x14ac:dyDescent="0.25">
      <c r="A33" s="74">
        <v>8</v>
      </c>
      <c r="B33" s="168">
        <v>43678</v>
      </c>
      <c r="C33" s="78">
        <v>1</v>
      </c>
      <c r="D33" s="79"/>
      <c r="E33" s="79"/>
      <c r="F33" s="79"/>
      <c r="G33" s="79"/>
      <c r="H33" s="79"/>
      <c r="I33" s="76"/>
      <c r="J33" s="77">
        <v>20</v>
      </c>
      <c r="K33" s="77">
        <v>50</v>
      </c>
      <c r="M33" s="75"/>
      <c r="O33" s="75"/>
    </row>
    <row r="34" spans="1:15" ht="17.100000000000001" customHeight="1" x14ac:dyDescent="0.25">
      <c r="A34" s="74">
        <v>9</v>
      </c>
      <c r="B34" s="171">
        <v>43720</v>
      </c>
      <c r="C34" s="172">
        <v>0</v>
      </c>
      <c r="D34" s="79"/>
      <c r="E34" s="79"/>
      <c r="F34" s="79"/>
      <c r="G34" s="79"/>
      <c r="H34" s="79"/>
      <c r="I34" s="76"/>
      <c r="J34" s="77">
        <v>20</v>
      </c>
      <c r="K34" s="77">
        <v>50</v>
      </c>
      <c r="M34" s="75"/>
      <c r="O34" s="75"/>
    </row>
    <row r="35" spans="1:15" ht="17.100000000000001" customHeight="1" x14ac:dyDescent="0.25">
      <c r="A35" s="74">
        <v>10</v>
      </c>
      <c r="B35" s="171">
        <v>43748</v>
      </c>
      <c r="C35" s="172">
        <v>0</v>
      </c>
      <c r="D35" s="79"/>
      <c r="E35" s="79"/>
      <c r="F35" s="79"/>
      <c r="G35" s="79"/>
      <c r="H35" s="79"/>
      <c r="I35" s="76"/>
      <c r="J35" s="77">
        <v>20</v>
      </c>
      <c r="K35" s="77">
        <v>50</v>
      </c>
      <c r="M35" s="75"/>
      <c r="O35" s="75"/>
    </row>
    <row r="36" spans="1:15" ht="17.100000000000001" customHeight="1" x14ac:dyDescent="0.25">
      <c r="A36" s="74">
        <v>11</v>
      </c>
      <c r="B36" s="171">
        <v>43776</v>
      </c>
      <c r="C36" s="172">
        <v>1</v>
      </c>
      <c r="D36" s="79"/>
      <c r="E36" s="79"/>
      <c r="F36" s="79"/>
      <c r="G36" s="79"/>
      <c r="H36" s="79"/>
      <c r="I36" s="76"/>
      <c r="J36" s="77">
        <v>20</v>
      </c>
      <c r="K36" s="77">
        <v>50</v>
      </c>
      <c r="M36" s="75"/>
      <c r="O36" s="75"/>
    </row>
    <row r="37" spans="1:15" ht="17.100000000000001" customHeight="1" x14ac:dyDescent="0.25">
      <c r="A37" s="119">
        <v>12</v>
      </c>
      <c r="B37" s="171">
        <v>43803</v>
      </c>
      <c r="C37" s="172">
        <v>3</v>
      </c>
      <c r="D37" s="79"/>
      <c r="E37" s="79"/>
      <c r="F37" s="79"/>
      <c r="G37" s="79"/>
      <c r="H37" s="79"/>
      <c r="I37" s="76"/>
      <c r="J37" s="77">
        <v>20</v>
      </c>
      <c r="K37" s="77">
        <v>50</v>
      </c>
      <c r="M37" s="75">
        <v>1</v>
      </c>
      <c r="O37" s="75">
        <v>9</v>
      </c>
    </row>
    <row r="38" spans="1:15" ht="17.100000000000001" customHeight="1" x14ac:dyDescent="0.25">
      <c r="A38" s="12" t="s">
        <v>11</v>
      </c>
      <c r="B38" s="33"/>
      <c r="C38" s="32">
        <f>IF(M38=0, "&lt; 1", M38)</f>
        <v>1</v>
      </c>
      <c r="D38" s="59"/>
      <c r="E38" s="79"/>
      <c r="F38" s="79"/>
      <c r="G38" s="79"/>
      <c r="H38" s="59"/>
      <c r="I38" s="27"/>
      <c r="J38" s="26"/>
      <c r="K38" s="26"/>
      <c r="M38" s="12">
        <f>ROUNDUP(AVERAGE(M13:M37), 0)</f>
        <v>1</v>
      </c>
      <c r="N38" s="19"/>
      <c r="O38" s="12">
        <f>ROUNDUP(AVERAGE(O13:O37), 0)</f>
        <v>9</v>
      </c>
    </row>
    <row r="39" spans="1:15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79"/>
      <c r="F39" s="79"/>
      <c r="G39" s="79"/>
      <c r="H39" s="59"/>
      <c r="I39" s="25"/>
      <c r="J39" s="26"/>
      <c r="K39" s="26"/>
      <c r="M39" s="12">
        <f>MIN(M13:M37)</f>
        <v>1</v>
      </c>
      <c r="N39" s="19"/>
      <c r="O39" s="12">
        <f>MIN(O13:O37)</f>
        <v>9</v>
      </c>
    </row>
    <row r="40" spans="1:15" ht="17.100000000000001" customHeight="1" x14ac:dyDescent="0.25">
      <c r="A40" s="12" t="s">
        <v>13</v>
      </c>
      <c r="B40" s="34"/>
      <c r="C40" s="158">
        <f>MAX(C26:C37)</f>
        <v>3</v>
      </c>
      <c r="D40" s="59"/>
      <c r="E40" s="79"/>
      <c r="F40" s="79"/>
      <c r="G40" s="79"/>
      <c r="H40" s="59"/>
      <c r="I40" s="25"/>
      <c r="J40" s="26"/>
      <c r="K40" s="26"/>
      <c r="M40" s="12">
        <f>MAX(M13:M37)</f>
        <v>1</v>
      </c>
      <c r="N40" s="19"/>
      <c r="O40" s="12">
        <f>MAX(O13:O37)</f>
        <v>9</v>
      </c>
    </row>
    <row r="41" spans="1:15" ht="17.100000000000001" customHeight="1" x14ac:dyDescent="0.25">
      <c r="A41" s="12" t="s">
        <v>14</v>
      </c>
      <c r="B41" s="34"/>
      <c r="C41" s="35" t="e">
        <f>M41</f>
        <v>#DIV/0!</v>
      </c>
      <c r="D41" s="60"/>
      <c r="E41" s="60"/>
      <c r="F41" s="60"/>
      <c r="G41" s="60"/>
      <c r="H41" s="60"/>
      <c r="I41" s="25"/>
      <c r="J41" s="26"/>
      <c r="K41" s="26"/>
      <c r="M41" s="13" t="e">
        <f>STDEV(M13:M37)</f>
        <v>#DIV/0!</v>
      </c>
      <c r="N41" s="19"/>
      <c r="O41" s="13" t="e">
        <f>STDEV(O13:O37)</f>
        <v>#DIV/0!</v>
      </c>
    </row>
    <row r="42" spans="1:15" ht="17.100000000000001" customHeight="1" x14ac:dyDescent="0.25">
      <c r="A42" s="12" t="s">
        <v>15</v>
      </c>
      <c r="B42" s="34"/>
      <c r="C42" s="35" t="e">
        <f>M42</f>
        <v>#DIV/0!</v>
      </c>
      <c r="D42" s="60"/>
      <c r="E42" s="60"/>
      <c r="F42" s="60"/>
      <c r="G42" s="60"/>
      <c r="H42" s="60"/>
      <c r="I42" s="25"/>
      <c r="J42" s="26"/>
      <c r="K42" s="26"/>
      <c r="M42" s="13" t="e">
        <f>IF(M38=0, "NA", M41*100/M38)</f>
        <v>#DIV/0!</v>
      </c>
      <c r="N42" s="19"/>
      <c r="O42" s="13" t="e">
        <f>IF(O38=0, "NA", O41*100/O38)</f>
        <v>#DIV/0!</v>
      </c>
    </row>
    <row r="43" spans="1:15" ht="17.100000000000001" customHeight="1" x14ac:dyDescent="0.25">
      <c r="A43" s="183" t="s">
        <v>238</v>
      </c>
      <c r="B43" s="183"/>
      <c r="C43" s="183"/>
      <c r="D43" s="30"/>
      <c r="E43" s="30"/>
      <c r="F43" s="30"/>
      <c r="G43" s="30"/>
      <c r="H43" s="30"/>
      <c r="I43" s="25"/>
      <c r="J43" s="26"/>
      <c r="K43" s="26"/>
      <c r="M43" s="19"/>
      <c r="N43" s="19"/>
    </row>
    <row r="44" spans="1:15" ht="17.100000000000001" customHeight="1" x14ac:dyDescent="0.25">
      <c r="A44" s="184" t="s">
        <v>239</v>
      </c>
      <c r="B44" s="184"/>
      <c r="C44" s="184"/>
      <c r="D44" s="30"/>
      <c r="E44" s="30"/>
      <c r="F44" s="30"/>
      <c r="G44" s="30"/>
      <c r="H44" s="30"/>
      <c r="I44" s="25"/>
      <c r="J44" s="26"/>
      <c r="K44" s="26"/>
      <c r="M44" s="19"/>
      <c r="N44" s="19"/>
    </row>
    <row r="45" spans="1:15" ht="17.100000000000001" customHeight="1" x14ac:dyDescent="0.25">
      <c r="A45" s="12" t="s">
        <v>11</v>
      </c>
      <c r="B45" s="34"/>
      <c r="C45" s="32">
        <f>IF(O38=0, "&lt; 1",O38)</f>
        <v>9</v>
      </c>
      <c r="D45" s="59"/>
      <c r="E45" s="79"/>
      <c r="F45" s="79"/>
      <c r="G45" s="79"/>
      <c r="H45" s="59"/>
      <c r="I45" s="25"/>
      <c r="J45" s="26"/>
      <c r="K45" s="26"/>
      <c r="M45" s="19"/>
      <c r="N45" s="19"/>
    </row>
    <row r="46" spans="1:15" ht="17.100000000000001" customHeight="1" x14ac:dyDescent="0.25">
      <c r="A46" s="12" t="s">
        <v>12</v>
      </c>
      <c r="B46" s="34"/>
      <c r="C46" s="158">
        <f>MIN(C13:C25)</f>
        <v>0</v>
      </c>
      <c r="D46" s="59"/>
      <c r="E46" s="79"/>
      <c r="F46" s="79"/>
      <c r="G46" s="79"/>
      <c r="H46" s="59"/>
      <c r="I46" s="25"/>
      <c r="J46" s="26"/>
      <c r="K46" s="26"/>
      <c r="M46" s="19"/>
    </row>
    <row r="47" spans="1:15" ht="17.100000000000001" customHeight="1" x14ac:dyDescent="0.25">
      <c r="A47" s="12" t="s">
        <v>13</v>
      </c>
      <c r="B47" s="34"/>
      <c r="C47" s="158">
        <f>MAX(C13:C25)</f>
        <v>4</v>
      </c>
      <c r="D47" s="59"/>
      <c r="E47" s="79"/>
      <c r="F47" s="79"/>
      <c r="G47" s="79"/>
      <c r="H47" s="59"/>
      <c r="I47" s="25"/>
      <c r="J47" s="26"/>
      <c r="K47" s="26"/>
      <c r="M47" s="19"/>
    </row>
    <row r="48" spans="1:15" ht="17.100000000000001" customHeight="1" x14ac:dyDescent="0.25">
      <c r="A48" s="12" t="s">
        <v>14</v>
      </c>
      <c r="B48" s="34"/>
      <c r="C48" s="35" t="e">
        <f>O41</f>
        <v>#DIV/0!</v>
      </c>
      <c r="D48" s="60"/>
      <c r="E48" s="60"/>
      <c r="F48" s="60"/>
      <c r="G48" s="60"/>
      <c r="H48" s="60"/>
      <c r="I48" s="25"/>
      <c r="J48" s="26"/>
      <c r="K48" s="26"/>
      <c r="M48" s="19"/>
    </row>
    <row r="49" spans="1:35" ht="17.100000000000001" customHeight="1" x14ac:dyDescent="0.25">
      <c r="A49" s="12" t="s">
        <v>15</v>
      </c>
      <c r="B49" s="34"/>
      <c r="C49" s="35" t="e">
        <f>O42</f>
        <v>#DIV/0!</v>
      </c>
      <c r="D49" s="60"/>
      <c r="E49" s="60"/>
      <c r="F49" s="60"/>
      <c r="G49" s="60"/>
      <c r="H49" s="60"/>
      <c r="I49" s="27"/>
      <c r="J49" s="26"/>
      <c r="K49" s="26"/>
      <c r="M49" s="19"/>
    </row>
    <row r="50" spans="1:35" ht="15.9" customHeight="1" x14ac:dyDescent="0.25"/>
    <row r="51" spans="1:35" s="14" customFormat="1" ht="15.9" customHeight="1" x14ac:dyDescent="0.25">
      <c r="A51" s="15"/>
      <c r="B51" s="11"/>
      <c r="C51" s="11"/>
      <c r="D51" s="11"/>
      <c r="E51" s="11"/>
      <c r="F51" s="11"/>
      <c r="G51" s="11"/>
      <c r="H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s="14" customFormat="1" ht="15.9" customHeight="1" x14ac:dyDescent="0.25">
      <c r="A52" s="16"/>
      <c r="B52" s="11"/>
      <c r="C52" s="11"/>
      <c r="D52" s="11"/>
      <c r="E52" s="11"/>
      <c r="F52" s="11"/>
      <c r="G52" s="11"/>
      <c r="H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s="14" customFormat="1" ht="15.9" customHeight="1" x14ac:dyDescent="0.25">
      <c r="A53" s="16"/>
      <c r="B53" s="11"/>
      <c r="C53" s="11"/>
      <c r="D53" s="11"/>
      <c r="E53" s="11"/>
      <c r="F53" s="11"/>
      <c r="G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s="14" customFormat="1" ht="15.9" customHeight="1" x14ac:dyDescent="0.25">
      <c r="E62" s="113"/>
      <c r="F62" s="113"/>
      <c r="G62" s="11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s="14" customFormat="1" ht="15.9" customHeight="1" x14ac:dyDescent="0.25">
      <c r="E63" s="113"/>
      <c r="F63" s="113"/>
      <c r="G63" s="11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s="14" customFormat="1" ht="15.9" customHeight="1" x14ac:dyDescent="0.25">
      <c r="A64" s="16"/>
      <c r="E64" s="113"/>
      <c r="F64" s="113"/>
      <c r="G64" s="11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s="14" customFormat="1" ht="14.25" customHeight="1" x14ac:dyDescent="0.25">
      <c r="A65" s="185" t="s">
        <v>269</v>
      </c>
      <c r="B65" s="185"/>
      <c r="C65" s="185"/>
      <c r="D65" s="185"/>
      <c r="E65" s="185"/>
      <c r="F65" s="185"/>
      <c r="G65" s="185"/>
      <c r="H65" s="185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s="14" customFormat="1" ht="17.25" customHeight="1" x14ac:dyDescent="0.25">
      <c r="A66" s="186" t="s">
        <v>270</v>
      </c>
      <c r="B66" s="185"/>
      <c r="C66" s="185"/>
      <c r="D66" s="185"/>
      <c r="E66" s="185"/>
      <c r="F66" s="185"/>
      <c r="G66" s="185"/>
      <c r="H66" s="185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.9" customHeight="1" x14ac:dyDescent="0.25">
      <c r="A67" s="14"/>
      <c r="B67" s="14"/>
      <c r="C67" s="14"/>
      <c r="D67" s="14"/>
      <c r="E67" s="113"/>
      <c r="F67" s="113"/>
      <c r="G67" s="113"/>
      <c r="H67" s="14"/>
    </row>
    <row r="68" spans="1:35" s="28" customFormat="1" ht="15.9" customHeight="1" x14ac:dyDescent="0.25">
      <c r="A68" s="187" t="s">
        <v>18</v>
      </c>
      <c r="B68" s="187"/>
      <c r="C68" s="187"/>
      <c r="D68" s="38"/>
      <c r="E68" s="114"/>
      <c r="F68" s="114"/>
      <c r="G68" s="114"/>
      <c r="I68" s="20"/>
      <c r="J68" s="20"/>
      <c r="K68" s="20"/>
    </row>
    <row r="69" spans="1:35" s="28" customFormat="1" ht="27.75" customHeight="1" x14ac:dyDescent="0.25">
      <c r="A69" s="187" t="s">
        <v>110</v>
      </c>
      <c r="B69" s="187"/>
      <c r="C69" s="187"/>
      <c r="D69" s="187"/>
      <c r="E69" s="187"/>
      <c r="F69" s="187"/>
      <c r="G69" s="187"/>
      <c r="H69" s="187"/>
      <c r="I69" s="20"/>
      <c r="J69" s="20"/>
      <c r="K69" s="20"/>
    </row>
    <row r="70" spans="1:35" s="28" customFormat="1" ht="32.25" customHeight="1" x14ac:dyDescent="0.25">
      <c r="A70" s="181" t="s">
        <v>150</v>
      </c>
      <c r="B70" s="181"/>
      <c r="C70" s="181"/>
      <c r="D70" s="181"/>
      <c r="E70" s="181"/>
      <c r="F70" s="181"/>
      <c r="G70" s="181"/>
      <c r="H70" s="181"/>
      <c r="I70" s="20"/>
      <c r="J70" s="20"/>
      <c r="K70" s="20"/>
    </row>
    <row r="71" spans="1:35" s="28" customFormat="1" ht="15.9" customHeight="1" x14ac:dyDescent="0.25">
      <c r="I71" s="20"/>
      <c r="J71" s="20"/>
      <c r="K71" s="20"/>
    </row>
    <row r="72" spans="1:35" s="28" customFormat="1" ht="25.5" customHeight="1" x14ac:dyDescent="0.25">
      <c r="B72" s="182" t="s">
        <v>2</v>
      </c>
      <c r="C72" s="182"/>
      <c r="D72" s="182" t="s">
        <v>32</v>
      </c>
      <c r="E72" s="182"/>
      <c r="F72" s="182"/>
      <c r="G72" s="182"/>
      <c r="H72" s="182"/>
      <c r="I72" s="20"/>
      <c r="J72" s="20"/>
      <c r="K72" s="20"/>
    </row>
    <row r="73" spans="1:35" s="28" customFormat="1" ht="38.1" customHeight="1" x14ac:dyDescent="0.25">
      <c r="B73" s="182"/>
      <c r="C73" s="182"/>
      <c r="D73" s="20"/>
      <c r="E73" s="110"/>
      <c r="F73" s="110"/>
      <c r="G73" s="110"/>
      <c r="H73" s="20"/>
      <c r="I73" s="20"/>
      <c r="J73" s="20"/>
      <c r="K73" s="20"/>
    </row>
    <row r="74" spans="1:35" x14ac:dyDescent="0.25">
      <c r="B74" s="30"/>
      <c r="C74" s="30"/>
      <c r="D74" s="30"/>
      <c r="E74" s="30"/>
      <c r="F74" s="30"/>
      <c r="G74" s="30"/>
      <c r="H74" s="30"/>
    </row>
    <row r="75" spans="1:35" x14ac:dyDescent="0.25">
      <c r="B75" s="30"/>
      <c r="C75" s="30"/>
      <c r="D75" s="30"/>
      <c r="E75" s="30"/>
      <c r="F75" s="30"/>
      <c r="G75" s="30"/>
      <c r="H75" s="30"/>
    </row>
  </sheetData>
  <sheetProtection formatCells="0" formatRows="0" insertRows="0" insertHyperlinks="0" deleteRows="0" sort="0" autoFilter="0" pivotTables="0"/>
  <mergeCells count="19">
    <mergeCell ref="B73:C73"/>
    <mergeCell ref="A66:H66"/>
    <mergeCell ref="A68:C68"/>
    <mergeCell ref="A69:H69"/>
    <mergeCell ref="A70:H70"/>
    <mergeCell ref="B72:C72"/>
    <mergeCell ref="D72:H72"/>
    <mergeCell ref="A65:H65"/>
    <mergeCell ref="A1:H1"/>
    <mergeCell ref="A2:H2"/>
    <mergeCell ref="A4:B4"/>
    <mergeCell ref="C4:H4"/>
    <mergeCell ref="A5:B5"/>
    <mergeCell ref="A6:B6"/>
    <mergeCell ref="A7:B7"/>
    <mergeCell ref="A8:B8"/>
    <mergeCell ref="A9:B9"/>
    <mergeCell ref="A43:C43"/>
    <mergeCell ref="A44:C44"/>
  </mergeCells>
  <conditionalFormatting sqref="B34:B35">
    <cfRule type="expression" priority="13">
      <formula>$A$11</formula>
    </cfRule>
  </conditionalFormatting>
  <conditionalFormatting sqref="C34:C37">
    <cfRule type="expression" dxfId="243" priority="1">
      <formula>C34&lt;=$B$6</formula>
    </cfRule>
    <cfRule type="expression" dxfId="242" priority="2">
      <formula>AND(C34&gt;$B$6,C34&lt;=$B$7)</formula>
    </cfRule>
    <cfRule type="expression" dxfId="241" priority="3">
      <formula>AND(C34&gt;$B$6,C34&lt;=$B$5)</formula>
    </cfRule>
    <cfRule type="expression" dxfId="240" priority="4">
      <formula>C34&gt;$B$5</formula>
    </cfRule>
  </conditionalFormatting>
  <conditionalFormatting sqref="C34:C37">
    <cfRule type="expression" dxfId="239" priority="9">
      <formula>C34&lt;=$G$6</formula>
    </cfRule>
    <cfRule type="expression" dxfId="238" priority="10">
      <formula>AND(C34&gt;$G$6,C34&lt;=$G$7)</formula>
    </cfRule>
    <cfRule type="expression" dxfId="237" priority="11">
      <formula>AND(C34&gt;$G$7,C34&lt;=$G$5)</formula>
    </cfRule>
    <cfRule type="expression" dxfId="236" priority="12">
      <formula>C34&gt;$G$5</formula>
    </cfRule>
  </conditionalFormatting>
  <conditionalFormatting sqref="C34:C37">
    <cfRule type="expression" dxfId="235" priority="5" stopIfTrue="1">
      <formula>C34&lt;=$B$7</formula>
    </cfRule>
    <cfRule type="expression" dxfId="234" priority="6">
      <formula>AND(C34&gt;$B$7,C34&lt;=$B$6)</formula>
    </cfRule>
    <cfRule type="expression" dxfId="233" priority="7">
      <formula>AND(C34&gt;$B$6,C34&lt;=$B$5)</formula>
    </cfRule>
    <cfRule type="expression" dxfId="232" priority="8">
      <formula>C34&gt;$B$5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10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view="pageBreakPreview" topLeftCell="A37" zoomScale="90" zoomScaleNormal="100" zoomScaleSheetLayoutView="90" workbookViewId="0">
      <selection activeCell="A38" sqref="A38:XFD38"/>
    </sheetView>
  </sheetViews>
  <sheetFormatPr defaultColWidth="9.109375" defaultRowHeight="13.2" x14ac:dyDescent="0.25"/>
  <cols>
    <col min="1" max="1" width="13.5546875" style="16" customWidth="1"/>
    <col min="2" max="2" width="18" style="11" customWidth="1"/>
    <col min="3" max="3" width="15.109375" style="11" customWidth="1"/>
    <col min="4" max="4" width="16.44140625" style="11" customWidth="1"/>
    <col min="5" max="5" width="17.6640625" style="11" customWidth="1"/>
    <col min="6" max="6" width="18" style="11" customWidth="1"/>
    <col min="7" max="17" width="9" style="11" hidden="1" customWidth="1"/>
    <col min="18" max="18" width="15.33203125" style="11" customWidth="1"/>
    <col min="19" max="19" width="3.44140625" style="14" hidden="1" customWidth="1"/>
    <col min="20" max="20" width="16.88671875" style="14" customWidth="1"/>
    <col min="21" max="21" width="19.5546875" style="14" customWidth="1"/>
    <col min="22" max="22" width="5.5546875" style="11" customWidth="1"/>
    <col min="23" max="23" width="5.6640625" style="11" customWidth="1"/>
    <col min="24" max="24" width="5.5546875" style="11" customWidth="1"/>
    <col min="25" max="25" width="5.44140625" style="11" customWidth="1"/>
    <col min="26" max="26" width="5.33203125" style="11" customWidth="1"/>
    <col min="27" max="27" width="4.44140625" style="11" customWidth="1"/>
    <col min="28" max="28" width="5.88671875" style="11" customWidth="1"/>
    <col min="29" max="31" width="5.33203125" style="11" customWidth="1"/>
    <col min="32" max="16384" width="9.109375" style="11"/>
  </cols>
  <sheetData>
    <row r="1" spans="1:31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23"/>
      <c r="T1" s="9"/>
      <c r="U1" s="9"/>
    </row>
    <row r="2" spans="1:31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4"/>
      <c r="T2" s="9"/>
      <c r="U2" s="9"/>
    </row>
    <row r="3" spans="1:31" s="3" customFormat="1" ht="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4"/>
      <c r="T3" s="8"/>
      <c r="U3" s="9"/>
    </row>
    <row r="4" spans="1:31" s="3" customFormat="1" ht="27" customHeight="1" x14ac:dyDescent="0.25">
      <c r="A4" s="176" t="s">
        <v>19</v>
      </c>
      <c r="B4" s="177"/>
      <c r="C4" s="194"/>
      <c r="D4" s="180"/>
      <c r="E4" s="180"/>
      <c r="F4" s="180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7"/>
      <c r="T4" s="9"/>
      <c r="U4" s="9"/>
    </row>
    <row r="5" spans="1:31" s="3" customFormat="1" ht="27" customHeight="1" x14ac:dyDescent="0.25">
      <c r="A5" s="176" t="s">
        <v>4</v>
      </c>
      <c r="B5" s="177"/>
      <c r="C5" s="194"/>
      <c r="D5" s="95"/>
      <c r="E5" s="189" t="s">
        <v>1</v>
      </c>
      <c r="F5" s="189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1"/>
      <c r="T5" s="9"/>
      <c r="U5" s="9"/>
    </row>
    <row r="6" spans="1:31" s="3" customFormat="1" ht="29.25" customHeight="1" x14ac:dyDescent="0.25">
      <c r="A6" s="176" t="s">
        <v>5</v>
      </c>
      <c r="B6" s="177"/>
      <c r="C6" s="194"/>
      <c r="D6" s="95"/>
      <c r="E6" s="189" t="s">
        <v>8</v>
      </c>
      <c r="F6" s="195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8"/>
      <c r="T6" s="9"/>
      <c r="U6" s="9"/>
    </row>
    <row r="7" spans="1:31" s="3" customFormat="1" ht="27" customHeight="1" x14ac:dyDescent="0.25">
      <c r="A7" s="176" t="s">
        <v>6</v>
      </c>
      <c r="B7" s="177"/>
      <c r="C7" s="194"/>
      <c r="D7" s="95"/>
      <c r="E7" s="189" t="s">
        <v>9</v>
      </c>
      <c r="F7" s="195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8"/>
      <c r="T7" s="9"/>
      <c r="U7" s="9"/>
    </row>
    <row r="8" spans="1:31" s="3" customFormat="1" ht="27" customHeight="1" x14ac:dyDescent="0.25">
      <c r="A8" s="176" t="s">
        <v>7</v>
      </c>
      <c r="B8" s="177"/>
      <c r="C8" s="194"/>
      <c r="D8" s="95"/>
      <c r="E8" s="189" t="s">
        <v>10</v>
      </c>
      <c r="F8" s="195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8"/>
      <c r="T8" s="9"/>
      <c r="U8" s="9"/>
    </row>
    <row r="9" spans="1:31" s="3" customFormat="1" ht="27" customHeight="1" x14ac:dyDescent="0.25">
      <c r="A9" s="176" t="s">
        <v>20</v>
      </c>
      <c r="B9" s="177"/>
      <c r="C9" s="194"/>
      <c r="D9" s="98"/>
      <c r="E9" s="189" t="s">
        <v>21</v>
      </c>
      <c r="F9" s="195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2"/>
      <c r="T9" s="9"/>
      <c r="U9" s="9"/>
    </row>
    <row r="10" spans="1:31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8"/>
      <c r="T10" s="9"/>
      <c r="U10" s="9"/>
    </row>
    <row r="11" spans="1:31" s="9" customFormat="1" ht="27.75" customHeight="1" x14ac:dyDescent="0.25">
      <c r="A11" s="8"/>
      <c r="B11" s="2"/>
      <c r="C11" s="105" t="s">
        <v>193</v>
      </c>
      <c r="D11" s="105" t="s">
        <v>194</v>
      </c>
      <c r="E11" s="105" t="s">
        <v>195</v>
      </c>
      <c r="F11" s="106" t="s">
        <v>196</v>
      </c>
      <c r="G11" s="105" t="s">
        <v>376</v>
      </c>
      <c r="H11" s="105" t="s">
        <v>377</v>
      </c>
      <c r="I11" s="105" t="s">
        <v>378</v>
      </c>
      <c r="J11" s="105" t="s">
        <v>379</v>
      </c>
      <c r="K11" s="105" t="s">
        <v>380</v>
      </c>
      <c r="L11" s="105" t="s">
        <v>381</v>
      </c>
      <c r="M11" s="105" t="s">
        <v>382</v>
      </c>
      <c r="N11" s="105" t="s">
        <v>383</v>
      </c>
      <c r="O11" s="105" t="s">
        <v>384</v>
      </c>
      <c r="P11" s="105" t="s">
        <v>385</v>
      </c>
      <c r="Q11" s="17" t="s">
        <v>327</v>
      </c>
      <c r="R11" s="17" t="s">
        <v>328</v>
      </c>
      <c r="S11" s="17"/>
    </row>
    <row r="12" spans="1:31" ht="25.5" customHeight="1" x14ac:dyDescent="0.25">
      <c r="A12" s="1" t="s">
        <v>16</v>
      </c>
      <c r="B12" s="10" t="s">
        <v>24</v>
      </c>
      <c r="C12" s="105" t="s">
        <v>17</v>
      </c>
      <c r="D12" s="105" t="s">
        <v>17</v>
      </c>
      <c r="E12" s="105" t="s">
        <v>17</v>
      </c>
      <c r="F12" s="106" t="s">
        <v>17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T12" s="14" t="s">
        <v>386</v>
      </c>
      <c r="U12" s="14" t="s">
        <v>387</v>
      </c>
      <c r="W12" s="40" t="s">
        <v>193</v>
      </c>
      <c r="X12" s="40" t="s">
        <v>194</v>
      </c>
      <c r="Y12" s="40" t="s">
        <v>195</v>
      </c>
      <c r="Z12" s="40" t="s">
        <v>196</v>
      </c>
      <c r="AA12" s="41"/>
      <c r="AB12" s="40" t="s">
        <v>193</v>
      </c>
      <c r="AC12" s="40" t="s">
        <v>194</v>
      </c>
      <c r="AD12" s="40" t="s">
        <v>195</v>
      </c>
      <c r="AE12" s="40" t="s">
        <v>196</v>
      </c>
    </row>
    <row r="13" spans="1:31" ht="17.100000000000001" customHeight="1" x14ac:dyDescent="0.25">
      <c r="A13" s="74">
        <v>2</v>
      </c>
      <c r="B13" s="161">
        <v>43104</v>
      </c>
      <c r="C13" s="162">
        <v>4</v>
      </c>
      <c r="D13" s="162">
        <v>15</v>
      </c>
      <c r="E13" s="162">
        <v>11</v>
      </c>
      <c r="F13" s="106">
        <v>5</v>
      </c>
      <c r="G13" s="17">
        <v>4</v>
      </c>
      <c r="H13" s="17">
        <v>7</v>
      </c>
      <c r="I13" s="17">
        <v>5</v>
      </c>
      <c r="J13" s="17">
        <v>8</v>
      </c>
      <c r="K13" s="17">
        <v>4</v>
      </c>
      <c r="L13" s="17">
        <v>1</v>
      </c>
      <c r="M13" s="17">
        <v>10</v>
      </c>
      <c r="N13" s="17">
        <v>3</v>
      </c>
      <c r="O13" s="17">
        <v>3</v>
      </c>
      <c r="P13" s="17">
        <v>2</v>
      </c>
      <c r="Q13" s="17">
        <v>100</v>
      </c>
      <c r="R13" s="17"/>
      <c r="S13" s="76"/>
      <c r="T13" s="77">
        <v>20</v>
      </c>
      <c r="U13" s="77">
        <v>50</v>
      </c>
      <c r="W13" s="75"/>
      <c r="X13" s="75"/>
      <c r="Y13" s="75"/>
      <c r="Z13" s="75"/>
      <c r="AB13" s="75"/>
      <c r="AC13" s="75"/>
      <c r="AD13" s="75"/>
      <c r="AE13" s="75"/>
    </row>
    <row r="14" spans="1:31" ht="17.100000000000001" customHeight="1" x14ac:dyDescent="0.25">
      <c r="A14" s="74">
        <v>3</v>
      </c>
      <c r="B14" s="161">
        <v>43133</v>
      </c>
      <c r="C14" s="162">
        <v>3</v>
      </c>
      <c r="D14" s="162">
        <v>3</v>
      </c>
      <c r="E14" s="162">
        <v>7</v>
      </c>
      <c r="F14" s="106">
        <v>4</v>
      </c>
      <c r="G14" s="17">
        <v>3</v>
      </c>
      <c r="H14" s="17">
        <v>2</v>
      </c>
      <c r="I14" s="17">
        <v>2</v>
      </c>
      <c r="J14" s="17">
        <v>0</v>
      </c>
      <c r="K14" s="17">
        <v>0</v>
      </c>
      <c r="L14" s="17">
        <v>0</v>
      </c>
      <c r="M14" s="17">
        <v>3</v>
      </c>
      <c r="N14" s="17">
        <v>1</v>
      </c>
      <c r="O14" s="17">
        <v>3</v>
      </c>
      <c r="P14" s="17">
        <v>1</v>
      </c>
      <c r="Q14" s="17">
        <v>100</v>
      </c>
      <c r="R14" s="17"/>
      <c r="S14" s="76"/>
      <c r="T14" s="77">
        <v>20</v>
      </c>
      <c r="U14" s="77">
        <v>50</v>
      </c>
      <c r="W14" s="75"/>
      <c r="X14" s="75"/>
      <c r="Y14" s="75"/>
      <c r="Z14" s="75"/>
      <c r="AB14" s="75"/>
      <c r="AC14" s="75"/>
      <c r="AD14" s="75"/>
      <c r="AE14" s="75"/>
    </row>
    <row r="15" spans="1:31" ht="17.100000000000001" customHeight="1" x14ac:dyDescent="0.25">
      <c r="A15" s="160">
        <v>4</v>
      </c>
      <c r="B15" s="161">
        <v>43159</v>
      </c>
      <c r="C15" s="162">
        <v>2</v>
      </c>
      <c r="D15" s="162">
        <v>5</v>
      </c>
      <c r="E15" s="162">
        <v>9</v>
      </c>
      <c r="F15" s="106">
        <v>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76"/>
      <c r="T15" s="77">
        <v>20</v>
      </c>
      <c r="U15" s="77">
        <v>50</v>
      </c>
      <c r="W15" s="75"/>
      <c r="X15" s="75"/>
      <c r="Y15" s="75"/>
      <c r="Z15" s="75"/>
      <c r="AB15" s="75"/>
      <c r="AC15" s="75"/>
      <c r="AD15" s="75"/>
      <c r="AE15" s="75"/>
    </row>
    <row r="16" spans="1:31" ht="17.100000000000001" customHeight="1" x14ac:dyDescent="0.25">
      <c r="A16" s="160">
        <v>5</v>
      </c>
      <c r="B16" s="161">
        <v>43174</v>
      </c>
      <c r="C16" s="162">
        <v>3</v>
      </c>
      <c r="D16" s="162">
        <v>8</v>
      </c>
      <c r="E16" s="162">
        <v>10</v>
      </c>
      <c r="F16" s="106">
        <v>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76"/>
      <c r="T16" s="77">
        <v>20</v>
      </c>
      <c r="U16" s="77">
        <v>50</v>
      </c>
      <c r="W16" s="75"/>
      <c r="X16" s="75"/>
      <c r="Y16" s="75"/>
      <c r="Z16" s="75"/>
      <c r="AB16" s="75"/>
      <c r="AC16" s="75"/>
      <c r="AD16" s="75"/>
      <c r="AE16" s="75"/>
    </row>
    <row r="17" spans="1:31" ht="17.100000000000001" customHeight="1" x14ac:dyDescent="0.25">
      <c r="A17" s="160">
        <v>6</v>
      </c>
      <c r="B17" s="161">
        <v>43201</v>
      </c>
      <c r="C17" s="162">
        <v>8</v>
      </c>
      <c r="D17" s="162">
        <v>5</v>
      </c>
      <c r="E17" s="162">
        <v>16</v>
      </c>
      <c r="F17" s="106">
        <v>11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76"/>
      <c r="T17" s="77">
        <v>20</v>
      </c>
      <c r="U17" s="77">
        <v>50</v>
      </c>
      <c r="W17" s="75"/>
      <c r="X17" s="75"/>
      <c r="Y17" s="75"/>
      <c r="Z17" s="75"/>
      <c r="AB17" s="75"/>
      <c r="AC17" s="75"/>
      <c r="AD17" s="75"/>
      <c r="AE17" s="75"/>
    </row>
    <row r="18" spans="1:31" ht="17.100000000000001" customHeight="1" x14ac:dyDescent="0.25">
      <c r="A18" s="160">
        <v>7</v>
      </c>
      <c r="B18" s="161">
        <v>43231</v>
      </c>
      <c r="C18" s="162">
        <v>1</v>
      </c>
      <c r="D18" s="162">
        <v>6</v>
      </c>
      <c r="E18" s="162">
        <v>8</v>
      </c>
      <c r="F18" s="106">
        <v>5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76"/>
      <c r="T18" s="77">
        <v>20</v>
      </c>
      <c r="U18" s="77">
        <v>50</v>
      </c>
      <c r="W18" s="75"/>
      <c r="X18" s="75"/>
      <c r="Y18" s="75"/>
      <c r="Z18" s="75"/>
      <c r="AB18" s="75"/>
      <c r="AC18" s="75"/>
      <c r="AD18" s="75"/>
      <c r="AE18" s="75"/>
    </row>
    <row r="19" spans="1:31" ht="17.100000000000001" customHeight="1" x14ac:dyDescent="0.25">
      <c r="A19" s="160">
        <v>8</v>
      </c>
      <c r="B19" s="161">
        <v>43259</v>
      </c>
      <c r="C19" s="162">
        <v>4</v>
      </c>
      <c r="D19" s="162">
        <v>4</v>
      </c>
      <c r="E19" s="17">
        <v>10</v>
      </c>
      <c r="F19" s="106">
        <v>2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76"/>
      <c r="T19" s="77">
        <v>20</v>
      </c>
      <c r="U19" s="77">
        <v>50</v>
      </c>
      <c r="W19" s="75"/>
      <c r="X19" s="75"/>
      <c r="Y19" s="75"/>
      <c r="Z19" s="75"/>
      <c r="AB19" s="75"/>
      <c r="AC19" s="75"/>
      <c r="AD19" s="75"/>
      <c r="AE19" s="75"/>
    </row>
    <row r="20" spans="1:31" ht="17.100000000000001" customHeight="1" x14ac:dyDescent="0.25">
      <c r="A20" s="160">
        <v>9</v>
      </c>
      <c r="B20" s="161">
        <v>43288</v>
      </c>
      <c r="C20" s="162">
        <v>12</v>
      </c>
      <c r="D20" s="162">
        <v>3</v>
      </c>
      <c r="E20" s="17">
        <v>8</v>
      </c>
      <c r="F20" s="106">
        <v>10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76"/>
      <c r="T20" s="77">
        <v>20</v>
      </c>
      <c r="U20" s="77">
        <v>50</v>
      </c>
      <c r="W20" s="75"/>
      <c r="X20" s="75"/>
      <c r="Y20" s="75"/>
      <c r="Z20" s="75"/>
      <c r="AB20" s="75"/>
      <c r="AC20" s="75"/>
      <c r="AD20" s="75"/>
      <c r="AE20" s="75"/>
    </row>
    <row r="21" spans="1:31" ht="17.100000000000001" customHeight="1" x14ac:dyDescent="0.25">
      <c r="A21" s="160">
        <v>10</v>
      </c>
      <c r="B21" s="161">
        <v>43315</v>
      </c>
      <c r="C21" s="162">
        <v>5</v>
      </c>
      <c r="D21" s="162">
        <v>9</v>
      </c>
      <c r="E21" s="17">
        <v>6</v>
      </c>
      <c r="F21" s="106">
        <v>12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76"/>
      <c r="T21" s="77">
        <v>20</v>
      </c>
      <c r="U21" s="77">
        <v>50</v>
      </c>
      <c r="W21" s="75"/>
      <c r="X21" s="75"/>
      <c r="Y21" s="75"/>
      <c r="Z21" s="75"/>
      <c r="AB21" s="75"/>
      <c r="AC21" s="75"/>
      <c r="AD21" s="75"/>
      <c r="AE21" s="75"/>
    </row>
    <row r="22" spans="1:31" ht="17.100000000000001" customHeight="1" x14ac:dyDescent="0.25">
      <c r="A22" s="160">
        <v>11</v>
      </c>
      <c r="B22" s="161">
        <v>43355</v>
      </c>
      <c r="C22" s="162">
        <v>13</v>
      </c>
      <c r="D22" s="162">
        <v>14</v>
      </c>
      <c r="E22" s="17">
        <v>8</v>
      </c>
      <c r="F22" s="106">
        <v>6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76"/>
      <c r="T22" s="77">
        <v>20</v>
      </c>
      <c r="U22" s="77">
        <v>50</v>
      </c>
      <c r="W22" s="75"/>
      <c r="X22" s="75"/>
      <c r="Y22" s="75"/>
      <c r="Z22" s="75"/>
      <c r="AB22" s="75"/>
      <c r="AC22" s="75"/>
      <c r="AD22" s="75"/>
      <c r="AE22" s="75"/>
    </row>
    <row r="23" spans="1:31" ht="17.100000000000001" customHeight="1" x14ac:dyDescent="0.25">
      <c r="A23" s="160">
        <v>12</v>
      </c>
      <c r="B23" s="161">
        <v>43383</v>
      </c>
      <c r="C23" s="162">
        <v>2</v>
      </c>
      <c r="D23" s="162">
        <v>4</v>
      </c>
      <c r="E23" s="17">
        <v>8</v>
      </c>
      <c r="F23" s="106">
        <v>5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76"/>
      <c r="T23" s="77">
        <v>20</v>
      </c>
      <c r="U23" s="77">
        <v>50</v>
      </c>
      <c r="W23" s="75"/>
      <c r="X23" s="75"/>
      <c r="Y23" s="75"/>
      <c r="Z23" s="75"/>
      <c r="AB23" s="75"/>
      <c r="AC23" s="75"/>
      <c r="AD23" s="75"/>
      <c r="AE23" s="75"/>
    </row>
    <row r="24" spans="1:31" ht="17.100000000000001" customHeight="1" x14ac:dyDescent="0.25">
      <c r="A24" s="160">
        <v>13</v>
      </c>
      <c r="B24" s="161">
        <v>43412</v>
      </c>
      <c r="C24" s="162">
        <v>10</v>
      </c>
      <c r="D24" s="162">
        <v>5</v>
      </c>
      <c r="E24" s="162">
        <v>6</v>
      </c>
      <c r="F24" s="106">
        <v>2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76"/>
      <c r="T24" s="77">
        <v>20</v>
      </c>
      <c r="U24" s="77">
        <v>50</v>
      </c>
      <c r="W24" s="75"/>
      <c r="X24" s="75"/>
      <c r="Y24" s="75"/>
      <c r="Z24" s="75"/>
      <c r="AB24" s="75"/>
      <c r="AC24" s="75"/>
      <c r="AD24" s="75"/>
      <c r="AE24" s="75"/>
    </row>
    <row r="25" spans="1:31" s="138" customFormat="1" ht="17.100000000000001" customHeight="1" x14ac:dyDescent="0.25">
      <c r="A25" s="133">
        <v>14</v>
      </c>
      <c r="B25" s="134">
        <v>43438</v>
      </c>
      <c r="C25" s="141">
        <v>3</v>
      </c>
      <c r="D25" s="141">
        <v>7</v>
      </c>
      <c r="E25" s="141">
        <v>12</v>
      </c>
      <c r="F25" s="165">
        <v>10</v>
      </c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>
        <v>120</v>
      </c>
      <c r="S25" s="137"/>
      <c r="T25" s="145">
        <v>20</v>
      </c>
      <c r="U25" s="145">
        <v>50</v>
      </c>
      <c r="W25" s="139"/>
      <c r="X25" s="139"/>
      <c r="Y25" s="139"/>
      <c r="Z25" s="139"/>
      <c r="AB25" s="139"/>
      <c r="AC25" s="139"/>
      <c r="AD25" s="139"/>
      <c r="AE25" s="139"/>
    </row>
    <row r="26" spans="1:31" ht="17.100000000000001" customHeight="1" x14ac:dyDescent="0.25">
      <c r="A26" s="160">
        <v>1</v>
      </c>
      <c r="B26" s="168">
        <v>43467</v>
      </c>
      <c r="C26" s="162">
        <v>3</v>
      </c>
      <c r="D26" s="162">
        <v>11</v>
      </c>
      <c r="E26" s="162">
        <v>12</v>
      </c>
      <c r="F26" s="106">
        <v>9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76"/>
      <c r="T26" s="77">
        <v>20</v>
      </c>
      <c r="U26" s="77">
        <v>50</v>
      </c>
      <c r="W26" s="75"/>
      <c r="X26" s="75"/>
      <c r="Y26" s="75"/>
      <c r="Z26" s="75"/>
      <c r="AB26" s="75"/>
      <c r="AC26" s="75"/>
      <c r="AD26" s="75"/>
      <c r="AE26" s="75"/>
    </row>
    <row r="27" spans="1:31" ht="17.100000000000001" customHeight="1" x14ac:dyDescent="0.25">
      <c r="A27" s="74">
        <v>2</v>
      </c>
      <c r="B27" s="168">
        <v>43509</v>
      </c>
      <c r="C27" s="101">
        <v>4</v>
      </c>
      <c r="D27" s="101">
        <v>8</v>
      </c>
      <c r="E27" s="101">
        <v>14</v>
      </c>
      <c r="F27" s="106">
        <v>5</v>
      </c>
      <c r="G27" s="17">
        <v>1</v>
      </c>
      <c r="H27" s="17">
        <v>4</v>
      </c>
      <c r="I27" s="17">
        <v>12</v>
      </c>
      <c r="J27" s="17">
        <v>1</v>
      </c>
      <c r="K27" s="17">
        <v>0</v>
      </c>
      <c r="L27" s="17">
        <v>3</v>
      </c>
      <c r="M27" s="17">
        <v>1</v>
      </c>
      <c r="N27" s="17">
        <v>1</v>
      </c>
      <c r="O27" s="17">
        <v>1</v>
      </c>
      <c r="P27" s="17">
        <v>5</v>
      </c>
      <c r="Q27" s="17">
        <v>100</v>
      </c>
      <c r="R27" s="17"/>
      <c r="S27" s="76"/>
      <c r="T27" s="77">
        <v>20</v>
      </c>
      <c r="U27" s="77">
        <v>50</v>
      </c>
      <c r="W27" s="75"/>
      <c r="X27" s="75"/>
      <c r="Y27" s="75"/>
      <c r="Z27" s="75"/>
      <c r="AB27" s="75"/>
      <c r="AC27" s="75"/>
      <c r="AD27" s="75"/>
      <c r="AE27" s="75"/>
    </row>
    <row r="28" spans="1:31" ht="17.100000000000001" customHeight="1" x14ac:dyDescent="0.25">
      <c r="A28" s="74">
        <v>3</v>
      </c>
      <c r="B28" s="168">
        <v>43537</v>
      </c>
      <c r="C28" s="101">
        <v>5</v>
      </c>
      <c r="D28" s="101">
        <v>6</v>
      </c>
      <c r="E28" s="101">
        <v>10</v>
      </c>
      <c r="F28" s="106">
        <v>4</v>
      </c>
      <c r="G28" s="17">
        <v>4</v>
      </c>
      <c r="H28" s="17">
        <v>3</v>
      </c>
      <c r="I28" s="17">
        <v>6</v>
      </c>
      <c r="J28" s="17">
        <v>14</v>
      </c>
      <c r="K28" s="17">
        <v>5</v>
      </c>
      <c r="L28" s="17">
        <v>10</v>
      </c>
      <c r="M28" s="17">
        <v>5</v>
      </c>
      <c r="N28" s="17">
        <v>2</v>
      </c>
      <c r="O28" s="17">
        <v>4</v>
      </c>
      <c r="P28" s="17">
        <v>3</v>
      </c>
      <c r="Q28" s="17">
        <v>100</v>
      </c>
      <c r="R28" s="17"/>
      <c r="S28" s="76"/>
      <c r="T28" s="77">
        <v>20</v>
      </c>
      <c r="U28" s="77">
        <v>50</v>
      </c>
      <c r="W28" s="75"/>
      <c r="X28" s="75"/>
      <c r="Y28" s="75"/>
      <c r="Z28" s="75"/>
      <c r="AB28" s="75"/>
      <c r="AC28" s="75"/>
      <c r="AD28" s="75"/>
      <c r="AE28" s="75"/>
    </row>
    <row r="29" spans="1:31" ht="17.100000000000001" customHeight="1" x14ac:dyDescent="0.25">
      <c r="A29" s="74">
        <v>4</v>
      </c>
      <c r="B29" s="168">
        <v>43565</v>
      </c>
      <c r="C29" s="101">
        <v>4</v>
      </c>
      <c r="D29" s="101">
        <v>8</v>
      </c>
      <c r="E29" s="101">
        <v>18</v>
      </c>
      <c r="F29" s="106">
        <v>6</v>
      </c>
      <c r="G29" s="17">
        <v>8</v>
      </c>
      <c r="H29" s="17">
        <v>3</v>
      </c>
      <c r="I29" s="17">
        <v>10</v>
      </c>
      <c r="J29" s="17">
        <v>9</v>
      </c>
      <c r="K29" s="17">
        <v>3</v>
      </c>
      <c r="L29" s="17">
        <v>5</v>
      </c>
      <c r="M29" s="17">
        <v>12</v>
      </c>
      <c r="N29" s="17">
        <v>10</v>
      </c>
      <c r="O29" s="17">
        <v>9</v>
      </c>
      <c r="P29" s="17">
        <v>5</v>
      </c>
      <c r="Q29" s="17">
        <v>100</v>
      </c>
      <c r="R29" s="17"/>
      <c r="S29" s="76"/>
      <c r="T29" s="77">
        <v>20</v>
      </c>
      <c r="U29" s="77">
        <v>50</v>
      </c>
      <c r="W29" s="75"/>
      <c r="X29" s="75"/>
      <c r="Y29" s="75"/>
      <c r="Z29" s="75"/>
      <c r="AB29" s="75"/>
      <c r="AC29" s="75"/>
      <c r="AD29" s="75"/>
      <c r="AE29" s="75"/>
    </row>
    <row r="30" spans="1:31" ht="17.100000000000001" customHeight="1" x14ac:dyDescent="0.25">
      <c r="A30" s="74">
        <v>5</v>
      </c>
      <c r="B30" s="168">
        <v>43594</v>
      </c>
      <c r="C30" s="101">
        <v>3</v>
      </c>
      <c r="D30" s="101">
        <v>5</v>
      </c>
      <c r="E30" s="101">
        <v>7</v>
      </c>
      <c r="F30" s="106">
        <v>2</v>
      </c>
      <c r="G30" s="17">
        <v>9</v>
      </c>
      <c r="H30" s="17">
        <v>2</v>
      </c>
      <c r="I30" s="17">
        <v>2</v>
      </c>
      <c r="J30" s="17">
        <v>10</v>
      </c>
      <c r="K30" s="17">
        <v>6</v>
      </c>
      <c r="L30" s="17">
        <v>7</v>
      </c>
      <c r="M30" s="17">
        <v>11</v>
      </c>
      <c r="N30" s="17">
        <v>14</v>
      </c>
      <c r="O30" s="17">
        <v>2</v>
      </c>
      <c r="P30" s="17">
        <v>3</v>
      </c>
      <c r="Q30" s="17">
        <v>100</v>
      </c>
      <c r="R30" s="17"/>
      <c r="S30" s="76"/>
      <c r="T30" s="77">
        <v>20</v>
      </c>
      <c r="U30" s="77">
        <v>50</v>
      </c>
      <c r="W30" s="75"/>
      <c r="X30" s="75"/>
      <c r="Y30" s="75"/>
      <c r="Z30" s="75"/>
      <c r="AB30" s="75"/>
      <c r="AC30" s="75"/>
      <c r="AD30" s="75"/>
      <c r="AE30" s="75"/>
    </row>
    <row r="31" spans="1:31" ht="17.100000000000001" customHeight="1" x14ac:dyDescent="0.25">
      <c r="A31" s="74">
        <v>6</v>
      </c>
      <c r="B31" s="168">
        <v>43622</v>
      </c>
      <c r="C31" s="101">
        <v>5</v>
      </c>
      <c r="D31" s="101">
        <v>15</v>
      </c>
      <c r="E31" s="101">
        <v>16</v>
      </c>
      <c r="F31" s="106">
        <v>8</v>
      </c>
      <c r="G31" s="17">
        <v>2</v>
      </c>
      <c r="H31" s="17">
        <v>5</v>
      </c>
      <c r="I31" s="17">
        <v>7</v>
      </c>
      <c r="J31" s="17">
        <v>5</v>
      </c>
      <c r="K31" s="17">
        <v>11</v>
      </c>
      <c r="L31" s="17">
        <v>13</v>
      </c>
      <c r="M31" s="17">
        <v>7</v>
      </c>
      <c r="N31" s="17">
        <v>7</v>
      </c>
      <c r="O31" s="17">
        <v>6</v>
      </c>
      <c r="P31" s="17">
        <v>1</v>
      </c>
      <c r="Q31" s="17">
        <v>100</v>
      </c>
      <c r="R31" s="17"/>
      <c r="S31" s="76"/>
      <c r="T31" s="77">
        <v>20</v>
      </c>
      <c r="U31" s="77">
        <v>50</v>
      </c>
      <c r="W31" s="75"/>
      <c r="X31" s="75"/>
      <c r="Y31" s="75"/>
      <c r="Z31" s="75"/>
      <c r="AB31" s="75"/>
      <c r="AC31" s="75"/>
      <c r="AD31" s="75"/>
      <c r="AE31" s="75"/>
    </row>
    <row r="32" spans="1:31" ht="17.100000000000001" customHeight="1" x14ac:dyDescent="0.25">
      <c r="A32" s="119">
        <v>7</v>
      </c>
      <c r="B32" s="168">
        <v>43650</v>
      </c>
      <c r="C32" s="101">
        <v>4</v>
      </c>
      <c r="D32" s="101">
        <v>6</v>
      </c>
      <c r="E32" s="17">
        <v>8</v>
      </c>
      <c r="F32" s="106">
        <v>8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76"/>
      <c r="T32" s="77">
        <v>20</v>
      </c>
      <c r="U32" s="77">
        <v>50</v>
      </c>
      <c r="W32" s="75"/>
      <c r="X32" s="75"/>
      <c r="Y32" s="75"/>
      <c r="Z32" s="75"/>
      <c r="AB32" s="75"/>
      <c r="AC32" s="75"/>
      <c r="AD32" s="75"/>
      <c r="AE32" s="75"/>
    </row>
    <row r="33" spans="1:31" ht="17.100000000000001" customHeight="1" x14ac:dyDescent="0.25">
      <c r="A33" s="74">
        <v>8</v>
      </c>
      <c r="B33" s="168">
        <v>43678</v>
      </c>
      <c r="C33" s="101">
        <v>5</v>
      </c>
      <c r="D33" s="101">
        <v>3</v>
      </c>
      <c r="E33" s="17">
        <v>13</v>
      </c>
      <c r="F33" s="106">
        <v>9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76"/>
      <c r="T33" s="77">
        <v>20</v>
      </c>
      <c r="U33" s="77">
        <v>50</v>
      </c>
      <c r="W33" s="75"/>
      <c r="X33" s="75"/>
      <c r="Y33" s="75"/>
      <c r="Z33" s="75"/>
      <c r="AB33" s="75"/>
      <c r="AC33" s="75"/>
      <c r="AD33" s="75"/>
      <c r="AE33" s="75"/>
    </row>
    <row r="34" spans="1:31" ht="17.100000000000001" customHeight="1" x14ac:dyDescent="0.25">
      <c r="A34" s="74">
        <v>9</v>
      </c>
      <c r="B34" s="171">
        <v>43720</v>
      </c>
      <c r="C34" s="172">
        <v>3</v>
      </c>
      <c r="D34" s="172">
        <v>3</v>
      </c>
      <c r="E34" s="172">
        <v>10</v>
      </c>
      <c r="F34" s="172">
        <v>16</v>
      </c>
      <c r="G34" s="172">
        <v>1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76"/>
      <c r="T34" s="77">
        <v>20</v>
      </c>
      <c r="U34" s="77">
        <v>50</v>
      </c>
      <c r="W34" s="75"/>
      <c r="X34" s="75"/>
      <c r="Y34" s="75"/>
      <c r="Z34" s="75"/>
      <c r="AB34" s="75"/>
      <c r="AC34" s="75"/>
      <c r="AD34" s="75"/>
      <c r="AE34" s="75"/>
    </row>
    <row r="35" spans="1:31" ht="17.100000000000001" customHeight="1" x14ac:dyDescent="0.25">
      <c r="A35" s="74">
        <v>10</v>
      </c>
      <c r="B35" s="171">
        <v>43748</v>
      </c>
      <c r="C35" s="172">
        <v>4</v>
      </c>
      <c r="D35" s="172">
        <v>10</v>
      </c>
      <c r="E35" s="172">
        <v>12</v>
      </c>
      <c r="F35" s="172">
        <v>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76"/>
      <c r="T35" s="77">
        <v>20</v>
      </c>
      <c r="U35" s="77">
        <v>50</v>
      </c>
      <c r="W35" s="75"/>
      <c r="X35" s="75"/>
      <c r="Y35" s="75"/>
      <c r="Z35" s="75"/>
      <c r="AB35" s="75"/>
      <c r="AC35" s="75"/>
      <c r="AD35" s="75"/>
      <c r="AE35" s="75"/>
    </row>
    <row r="36" spans="1:31" ht="17.100000000000001" customHeight="1" x14ac:dyDescent="0.25">
      <c r="A36" s="74">
        <v>11</v>
      </c>
      <c r="B36" s="171">
        <v>43776</v>
      </c>
      <c r="C36" s="172">
        <v>0</v>
      </c>
      <c r="D36" s="172">
        <v>10</v>
      </c>
      <c r="E36" s="172">
        <v>5</v>
      </c>
      <c r="F36" s="172">
        <v>5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76"/>
      <c r="T36" s="77">
        <v>20</v>
      </c>
      <c r="U36" s="77">
        <v>50</v>
      </c>
      <c r="W36" s="75"/>
      <c r="X36" s="75"/>
      <c r="Y36" s="75"/>
      <c r="Z36" s="75"/>
      <c r="AB36" s="75"/>
      <c r="AC36" s="75"/>
      <c r="AD36" s="75"/>
      <c r="AE36" s="75"/>
    </row>
    <row r="37" spans="1:31" ht="17.100000000000001" customHeight="1" x14ac:dyDescent="0.25">
      <c r="A37" s="119">
        <v>12</v>
      </c>
      <c r="B37" s="171">
        <v>43803</v>
      </c>
      <c r="C37" s="172">
        <v>12</v>
      </c>
      <c r="D37" s="172">
        <v>10</v>
      </c>
      <c r="E37" s="172">
        <v>11</v>
      </c>
      <c r="F37" s="172">
        <v>6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76"/>
      <c r="T37" s="77">
        <v>20</v>
      </c>
      <c r="U37" s="77">
        <v>50</v>
      </c>
      <c r="W37" s="75">
        <v>10</v>
      </c>
      <c r="X37" s="75">
        <v>9</v>
      </c>
      <c r="Y37" s="75">
        <v>7</v>
      </c>
      <c r="Z37" s="75">
        <v>6</v>
      </c>
      <c r="AB37" s="75">
        <v>4</v>
      </c>
      <c r="AC37" s="75">
        <v>5</v>
      </c>
      <c r="AD37" s="75">
        <v>8</v>
      </c>
      <c r="AE37" s="75">
        <v>12</v>
      </c>
    </row>
    <row r="38" spans="1:31" ht="17.100000000000001" customHeight="1" x14ac:dyDescent="0.25">
      <c r="A38" s="12" t="s">
        <v>11</v>
      </c>
      <c r="B38" s="33"/>
      <c r="C38" s="101">
        <f>IF(W38=0, "&lt; 1", W38)</f>
        <v>10</v>
      </c>
      <c r="D38" s="101">
        <f>IF(X38=0, "&lt; 1", X38)</f>
        <v>9</v>
      </c>
      <c r="E38" s="101">
        <f>IF(Y38=0, "&lt; 1", Y38)</f>
        <v>7</v>
      </c>
      <c r="F38" s="106">
        <v>6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27"/>
      <c r="T38" s="26"/>
      <c r="U38" s="26"/>
      <c r="W38" s="12">
        <f>ROUNDUP(AVERAGE(W13:W37), 0)</f>
        <v>10</v>
      </c>
      <c r="X38" s="12">
        <f>ROUNDUP(AVERAGE(X13:X37), 0)</f>
        <v>9</v>
      </c>
      <c r="Y38" s="12">
        <f>ROUNDUP(AVERAGE(Y13:Y37), 0)</f>
        <v>7</v>
      </c>
      <c r="Z38" s="12">
        <f>ROUNDUP(AVERAGE(Z13:Z37), 0)</f>
        <v>6</v>
      </c>
      <c r="AA38" s="19"/>
      <c r="AB38" s="12">
        <f>ROUNDUP(AVERAGE(AB13:AB37), 0)</f>
        <v>4</v>
      </c>
      <c r="AC38" s="12">
        <f>ROUNDUP(AVERAGE(AC13:AC37), 0)</f>
        <v>5</v>
      </c>
      <c r="AD38" s="12">
        <f>ROUNDUP(AVERAGE(AD13:AD37), 0)</f>
        <v>8</v>
      </c>
      <c r="AE38" s="12">
        <f>ROUNDUP(AVERAGE(AE13:AE37), 0)</f>
        <v>12</v>
      </c>
    </row>
    <row r="39" spans="1:31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3</v>
      </c>
      <c r="E39" s="158">
        <f>MIN(E26:E37)</f>
        <v>5</v>
      </c>
      <c r="F39" s="158">
        <f>MIN(F26:F37)</f>
        <v>2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25"/>
      <c r="T39" s="26"/>
      <c r="U39" s="26"/>
      <c r="W39" s="12">
        <f>MIN(W13:W37)</f>
        <v>10</v>
      </c>
      <c r="X39" s="12">
        <f>MIN(X13:X37)</f>
        <v>9</v>
      </c>
      <c r="Y39" s="12">
        <f>MIN(Y13:Y37)</f>
        <v>7</v>
      </c>
      <c r="Z39" s="12">
        <f>MIN(Z13:Z37)</f>
        <v>6</v>
      </c>
      <c r="AA39" s="19"/>
      <c r="AB39" s="12">
        <f>MIN(AB13:AB37)</f>
        <v>4</v>
      </c>
      <c r="AC39" s="12">
        <f>MIN(AC13:AC37)</f>
        <v>5</v>
      </c>
      <c r="AD39" s="12">
        <f>MIN(AD13:AD37)</f>
        <v>8</v>
      </c>
      <c r="AE39" s="12">
        <f>MIN(AE13:AE37)</f>
        <v>12</v>
      </c>
    </row>
    <row r="40" spans="1:31" ht="17.100000000000001" customHeight="1" x14ac:dyDescent="0.25">
      <c r="A40" s="12" t="s">
        <v>13</v>
      </c>
      <c r="B40" s="34"/>
      <c r="C40" s="158">
        <f>MAX(C26:C37)</f>
        <v>12</v>
      </c>
      <c r="D40" s="158">
        <f>MAX(D26:D37)</f>
        <v>15</v>
      </c>
      <c r="E40" s="158">
        <f>MAX(E26:E37)</f>
        <v>18</v>
      </c>
      <c r="F40" s="158">
        <f>MAX(F26:F37)</f>
        <v>16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5"/>
      <c r="T40" s="26"/>
      <c r="U40" s="26"/>
      <c r="W40" s="12">
        <f>MAX(W13:W37)</f>
        <v>10</v>
      </c>
      <c r="X40" s="12">
        <f>MAX(X13:X37)</f>
        <v>9</v>
      </c>
      <c r="Y40" s="12">
        <f>MAX(Y13:Y37)</f>
        <v>7</v>
      </c>
      <c r="Z40" s="12">
        <f>MAX(Z13:Z37)</f>
        <v>6</v>
      </c>
      <c r="AA40" s="19"/>
      <c r="AB40" s="12">
        <f>MAX(AB13:AB37)</f>
        <v>4</v>
      </c>
      <c r="AC40" s="12">
        <f>MAX(AC13:AC37)</f>
        <v>5</v>
      </c>
      <c r="AD40" s="12">
        <f>MAX(AD13:AD37)</f>
        <v>8</v>
      </c>
      <c r="AE40" s="12">
        <f>MAX(AE13:AE37)</f>
        <v>12</v>
      </c>
    </row>
    <row r="41" spans="1:31" ht="17.100000000000001" customHeight="1" x14ac:dyDescent="0.25">
      <c r="A41" s="12" t="s">
        <v>14</v>
      </c>
      <c r="B41" s="34"/>
      <c r="C41" s="103" t="e">
        <f t="shared" ref="C41:E42" si="0">W41</f>
        <v>#DIV/0!</v>
      </c>
      <c r="D41" s="103" t="e">
        <f t="shared" si="0"/>
        <v>#DIV/0!</v>
      </c>
      <c r="E41" s="103" t="e">
        <f t="shared" si="0"/>
        <v>#DIV/0!</v>
      </c>
      <c r="F41" s="103">
        <v>3.0046260628866577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5"/>
      <c r="T41" s="26"/>
      <c r="U41" s="26"/>
      <c r="W41" s="13" t="e">
        <f>STDEV(W13:W37)</f>
        <v>#DIV/0!</v>
      </c>
      <c r="X41" s="13" t="e">
        <f>STDEV(X13:X37)</f>
        <v>#DIV/0!</v>
      </c>
      <c r="Y41" s="13" t="e">
        <f>STDEV(Y13:Y37)</f>
        <v>#DIV/0!</v>
      </c>
      <c r="Z41" s="13" t="e">
        <f>STDEV(Z13:Z37)</f>
        <v>#DIV/0!</v>
      </c>
      <c r="AA41" s="19"/>
      <c r="AB41" s="13" t="e">
        <f>STDEV(AB13:AB37)</f>
        <v>#DIV/0!</v>
      </c>
      <c r="AC41" s="13" t="e">
        <f>STDEV(AC13:AC37)</f>
        <v>#DIV/0!</v>
      </c>
      <c r="AD41" s="13" t="e">
        <f>STDEV(AD13:AD37)</f>
        <v>#DIV/0!</v>
      </c>
      <c r="AE41" s="13" t="e">
        <f>STDEV(AE13:AE37)</f>
        <v>#DIV/0!</v>
      </c>
    </row>
    <row r="42" spans="1:31" ht="17.100000000000001" customHeight="1" x14ac:dyDescent="0.25">
      <c r="A42" s="12" t="s">
        <v>15</v>
      </c>
      <c r="B42" s="34"/>
      <c r="C42" s="103" t="e">
        <f t="shared" si="0"/>
        <v>#DIV/0!</v>
      </c>
      <c r="D42" s="103" t="e">
        <f t="shared" si="0"/>
        <v>#DIV/0!</v>
      </c>
      <c r="E42" s="103" t="e">
        <f t="shared" si="0"/>
        <v>#DIV/0!</v>
      </c>
      <c r="F42" s="103">
        <v>50.077101048110961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25"/>
      <c r="T42" s="26"/>
      <c r="U42" s="26"/>
      <c r="W42" s="13" t="e">
        <f>IF(W38=0, "NA", W41*100/W38)</f>
        <v>#DIV/0!</v>
      </c>
      <c r="X42" s="13" t="e">
        <f>IF(X38=0, "NA", X41*100/X38)</f>
        <v>#DIV/0!</v>
      </c>
      <c r="Y42" s="13" t="e">
        <f>IF(Y38=0, "NA", Y41*100/Y38)</f>
        <v>#DIV/0!</v>
      </c>
      <c r="Z42" s="13" t="e">
        <f>IF(Z38=0, "NA", Z41*100/Z38)</f>
        <v>#DIV/0!</v>
      </c>
      <c r="AA42" s="19"/>
      <c r="AB42" s="13" t="e">
        <f>IF(AB38=0, "NA", AB41*100/AB38)</f>
        <v>#DIV/0!</v>
      </c>
      <c r="AC42" s="13" t="e">
        <f>IF(AC38=0, "NA", AC41*100/AC38)</f>
        <v>#DIV/0!</v>
      </c>
      <c r="AD42" s="13" t="e">
        <f>IF(AD38=0, "NA", AD41*100/AD38)</f>
        <v>#DIV/0!</v>
      </c>
      <c r="AE42" s="13" t="e">
        <f>IF(AE38=0, "NA", AE41*100/AE38)</f>
        <v>#DIV/0!</v>
      </c>
    </row>
    <row r="43" spans="1:31" ht="17.100000000000001" customHeight="1" x14ac:dyDescent="0.25">
      <c r="A43" s="183" t="s">
        <v>238</v>
      </c>
      <c r="B43" s="183"/>
      <c r="C43" s="183"/>
      <c r="D43" s="36"/>
      <c r="E43" s="3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5"/>
      <c r="T43" s="26"/>
      <c r="U43" s="26"/>
      <c r="W43" s="19"/>
      <c r="X43" s="19"/>
      <c r="Y43" s="19"/>
      <c r="Z43" s="19"/>
      <c r="AA43" s="19"/>
    </row>
    <row r="44" spans="1:31" ht="17.100000000000001" customHeight="1" x14ac:dyDescent="0.25">
      <c r="A44" s="184" t="s">
        <v>239</v>
      </c>
      <c r="B44" s="184"/>
      <c r="C44" s="184"/>
      <c r="D44" s="37"/>
      <c r="E44" s="37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5"/>
      <c r="T44" s="26"/>
      <c r="U44" s="26"/>
      <c r="W44" s="19"/>
      <c r="X44" s="19"/>
      <c r="Y44" s="19"/>
      <c r="Z44" s="19"/>
      <c r="AA44" s="19"/>
    </row>
    <row r="45" spans="1:31" ht="17.100000000000001" customHeight="1" x14ac:dyDescent="0.25">
      <c r="A45" s="12" t="s">
        <v>11</v>
      </c>
      <c r="B45" s="34"/>
      <c r="C45" s="101">
        <f>IF(AB38=0, "&lt; 1", AB38)</f>
        <v>4</v>
      </c>
      <c r="D45" s="101">
        <f>IF(AC38=0, "&lt; 1", AC38)</f>
        <v>5</v>
      </c>
      <c r="E45" s="101">
        <f>IF(AD38=0, "&lt; 1", AD38)</f>
        <v>8</v>
      </c>
      <c r="F45" s="101">
        <f>IF(AE38=0, "&lt; 1", AE38)</f>
        <v>12</v>
      </c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25"/>
      <c r="T45" s="26"/>
      <c r="U45" s="26"/>
      <c r="W45" s="19"/>
      <c r="X45" s="19"/>
      <c r="Y45" s="19"/>
      <c r="Z45" s="19"/>
      <c r="AA45" s="19"/>
    </row>
    <row r="46" spans="1:31" ht="17.100000000000001" customHeight="1" x14ac:dyDescent="0.25">
      <c r="A46" s="12" t="s">
        <v>12</v>
      </c>
      <c r="B46" s="34"/>
      <c r="C46" s="158">
        <f>MIN(C14:C26)</f>
        <v>1</v>
      </c>
      <c r="D46" s="158">
        <f>MIN(D14:D26)</f>
        <v>3</v>
      </c>
      <c r="E46" s="158">
        <f>MIN(E14:E26)</f>
        <v>6</v>
      </c>
      <c r="F46" s="158">
        <f>MIN(F14:F26)</f>
        <v>2</v>
      </c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25"/>
      <c r="T46" s="26"/>
      <c r="U46" s="26"/>
      <c r="W46" s="19"/>
      <c r="X46" s="19"/>
      <c r="Y46" s="19"/>
      <c r="Z46" s="19"/>
    </row>
    <row r="47" spans="1:31" ht="17.100000000000001" customHeight="1" x14ac:dyDescent="0.25">
      <c r="A47" s="12" t="s">
        <v>13</v>
      </c>
      <c r="B47" s="34"/>
      <c r="C47" s="158">
        <f>MAX(C14:C26)</f>
        <v>13</v>
      </c>
      <c r="D47" s="158">
        <f>MAX(D14:D26)</f>
        <v>14</v>
      </c>
      <c r="E47" s="158">
        <f>MAX(E14:E26)</f>
        <v>16</v>
      </c>
      <c r="F47" s="158">
        <f>MAX(F14:F26)</f>
        <v>12</v>
      </c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25"/>
      <c r="T47" s="26"/>
      <c r="U47" s="26"/>
      <c r="W47" s="19"/>
      <c r="X47" s="19"/>
      <c r="Y47" s="19"/>
      <c r="Z47" s="19"/>
    </row>
    <row r="48" spans="1:31" ht="17.100000000000001" customHeight="1" x14ac:dyDescent="0.25">
      <c r="A48" s="12" t="s">
        <v>14</v>
      </c>
      <c r="B48" s="34"/>
      <c r="C48" s="103" t="e">
        <f t="shared" ref="C48:F49" si="1">AB41</f>
        <v>#DIV/0!</v>
      </c>
      <c r="D48" s="103" t="e">
        <f t="shared" si="1"/>
        <v>#DIV/0!</v>
      </c>
      <c r="E48" s="103" t="e">
        <f t="shared" si="1"/>
        <v>#DIV/0!</v>
      </c>
      <c r="F48" s="103" t="e">
        <f t="shared" si="1"/>
        <v>#DIV/0!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25"/>
      <c r="T48" s="26"/>
      <c r="U48" s="26"/>
      <c r="W48" s="19"/>
      <c r="X48" s="19"/>
      <c r="Y48" s="19"/>
      <c r="Z48" s="19"/>
    </row>
    <row r="49" spans="1:26" ht="17.100000000000001" customHeight="1" x14ac:dyDescent="0.25">
      <c r="A49" s="12" t="s">
        <v>15</v>
      </c>
      <c r="B49" s="34"/>
      <c r="C49" s="103" t="e">
        <f t="shared" si="1"/>
        <v>#DIV/0!</v>
      </c>
      <c r="D49" s="103" t="e">
        <f t="shared" si="1"/>
        <v>#DIV/0!</v>
      </c>
      <c r="E49" s="103" t="e">
        <f t="shared" si="1"/>
        <v>#DIV/0!</v>
      </c>
      <c r="F49" s="103" t="e">
        <f t="shared" si="1"/>
        <v>#DIV/0!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27"/>
      <c r="T49" s="26"/>
      <c r="U49" s="26"/>
      <c r="W49" s="19"/>
      <c r="X49" s="19"/>
      <c r="Y49" s="19"/>
      <c r="Z49" s="19"/>
    </row>
    <row r="50" spans="1:26" ht="15.9" customHeight="1" x14ac:dyDescent="0.25"/>
    <row r="51" spans="1:26" ht="15.9" customHeight="1" x14ac:dyDescent="0.25">
      <c r="A51" s="15"/>
    </row>
    <row r="52" spans="1:26" ht="15.9" customHeight="1" x14ac:dyDescent="0.25"/>
    <row r="53" spans="1:26" ht="15.9" customHeight="1" x14ac:dyDescent="0.25"/>
    <row r="54" spans="1:26" ht="15.9" customHeight="1" x14ac:dyDescent="0.25"/>
    <row r="55" spans="1:26" ht="15.9" customHeight="1" x14ac:dyDescent="0.25"/>
    <row r="56" spans="1:26" ht="15.9" customHeight="1" x14ac:dyDescent="0.25"/>
    <row r="57" spans="1:26" ht="15.9" customHeight="1" x14ac:dyDescent="0.25">
      <c r="S57" s="127"/>
      <c r="T57" s="127"/>
      <c r="U57" s="127"/>
    </row>
    <row r="58" spans="1:26" ht="15.9" customHeight="1" x14ac:dyDescent="0.25">
      <c r="S58" s="127"/>
      <c r="T58" s="127"/>
      <c r="U58" s="127"/>
    </row>
    <row r="59" spans="1:26" ht="15.9" customHeight="1" x14ac:dyDescent="0.25">
      <c r="S59" s="127"/>
      <c r="T59" s="127"/>
      <c r="U59" s="127"/>
    </row>
    <row r="60" spans="1:26" ht="15.9" customHeight="1" x14ac:dyDescent="0.25">
      <c r="S60" s="127"/>
      <c r="T60" s="127"/>
      <c r="U60" s="127"/>
    </row>
    <row r="61" spans="1:26" ht="15.9" customHeight="1" x14ac:dyDescent="0.25"/>
    <row r="62" spans="1:26" ht="15.9" customHeight="1" x14ac:dyDescent="0.25"/>
    <row r="63" spans="1:26" ht="15.9" customHeight="1" x14ac:dyDescent="0.25"/>
    <row r="64" spans="1:26" ht="15.9" customHeight="1" x14ac:dyDescent="0.25"/>
    <row r="65" spans="1:21" ht="15.9" customHeight="1" x14ac:dyDescent="0.25"/>
    <row r="66" spans="1:21" ht="15.9" customHeight="1" x14ac:dyDescent="0.25">
      <c r="A66" s="14"/>
      <c r="B66" s="14"/>
      <c r="C66" s="14"/>
      <c r="D66" s="14"/>
      <c r="E66" s="14"/>
      <c r="F66" s="14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93"/>
    </row>
    <row r="67" spans="1:21" ht="15.9" customHeight="1" x14ac:dyDescent="0.25">
      <c r="A67" s="14"/>
      <c r="B67" s="14"/>
      <c r="C67" s="14"/>
      <c r="D67" s="14"/>
      <c r="E67" s="14"/>
      <c r="F67" s="14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93"/>
    </row>
    <row r="68" spans="1:21" ht="15.9" customHeight="1" x14ac:dyDescent="0.25">
      <c r="B68" s="14"/>
      <c r="C68" s="14"/>
      <c r="D68" s="14"/>
      <c r="E68" s="14"/>
      <c r="F68" s="14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93"/>
    </row>
    <row r="69" spans="1:21" ht="14.25" customHeight="1" x14ac:dyDescent="0.25">
      <c r="A69" s="185" t="s">
        <v>271</v>
      </c>
      <c r="B69" s="185"/>
      <c r="C69" s="185"/>
      <c r="D69" s="185"/>
      <c r="E69" s="185"/>
      <c r="F69" s="185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93"/>
    </row>
    <row r="70" spans="1:21" ht="16.5" customHeight="1" x14ac:dyDescent="0.25">
      <c r="A70" s="186" t="s">
        <v>272</v>
      </c>
      <c r="B70" s="185"/>
      <c r="C70" s="185"/>
      <c r="D70" s="185"/>
      <c r="E70" s="185"/>
      <c r="F70" s="185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93"/>
    </row>
    <row r="71" spans="1:21" ht="15.9" customHeight="1" x14ac:dyDescent="0.25">
      <c r="A71" s="14"/>
      <c r="B71" s="14"/>
      <c r="C71" s="14"/>
      <c r="D71" s="14"/>
      <c r="E71" s="14"/>
      <c r="F71" s="14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93"/>
    </row>
    <row r="72" spans="1:21" s="28" customFormat="1" ht="15.9" customHeight="1" x14ac:dyDescent="0.25">
      <c r="A72" s="187" t="s">
        <v>18</v>
      </c>
      <c r="B72" s="187"/>
      <c r="C72" s="187"/>
      <c r="D72" s="38"/>
      <c r="E72" s="38"/>
      <c r="S72" s="20"/>
      <c r="T72" s="20"/>
      <c r="U72" s="20"/>
    </row>
    <row r="73" spans="1:21" s="28" customFormat="1" ht="27.75" customHeight="1" x14ac:dyDescent="0.25">
      <c r="A73" s="187" t="s">
        <v>111</v>
      </c>
      <c r="B73" s="187"/>
      <c r="C73" s="187"/>
      <c r="D73" s="187"/>
      <c r="E73" s="187"/>
      <c r="F73" s="187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94"/>
      <c r="S73" s="20"/>
      <c r="T73" s="20"/>
      <c r="U73" s="20"/>
    </row>
    <row r="74" spans="1:21" s="28" customFormat="1" ht="32.25" customHeight="1" x14ac:dyDescent="0.25">
      <c r="A74" s="181" t="s">
        <v>151</v>
      </c>
      <c r="B74" s="181"/>
      <c r="C74" s="181"/>
      <c r="D74" s="181"/>
      <c r="E74" s="181"/>
      <c r="F74" s="181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91"/>
      <c r="S74" s="20"/>
      <c r="T74" s="20"/>
      <c r="U74" s="20"/>
    </row>
    <row r="75" spans="1:21" s="28" customFormat="1" ht="15.9" customHeight="1" x14ac:dyDescent="0.25">
      <c r="S75" s="20"/>
      <c r="T75" s="20"/>
      <c r="U75" s="20"/>
    </row>
    <row r="76" spans="1:21" s="28" customFormat="1" ht="25.5" customHeight="1" x14ac:dyDescent="0.25">
      <c r="B76" s="182" t="s">
        <v>2</v>
      </c>
      <c r="C76" s="182"/>
      <c r="D76" s="20"/>
      <c r="E76" s="20"/>
      <c r="F76" s="92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92"/>
      <c r="S76" s="20"/>
      <c r="T76" s="20"/>
      <c r="U76" s="20"/>
    </row>
    <row r="77" spans="1:21" s="28" customFormat="1" ht="38.1" customHeight="1" x14ac:dyDescent="0.25">
      <c r="B77" s="182"/>
      <c r="C77" s="182"/>
      <c r="D77" s="20"/>
      <c r="E77" s="20"/>
      <c r="F77" s="92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92"/>
      <c r="S77" s="20"/>
      <c r="T77" s="20"/>
      <c r="U77" s="20"/>
    </row>
    <row r="78" spans="1:21" x14ac:dyDescent="0.2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21" x14ac:dyDescent="0.2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</sheetData>
  <sheetProtection formatCells="0" formatRows="0" insertRows="0" insertHyperlinks="0" deleteRows="0" sort="0" autoFilter="0" pivotTables="0"/>
  <mergeCells count="23">
    <mergeCell ref="A74:F74"/>
    <mergeCell ref="B76:C76"/>
    <mergeCell ref="B77:C77"/>
    <mergeCell ref="A73:F73"/>
    <mergeCell ref="A8:C8"/>
    <mergeCell ref="E8:F8"/>
    <mergeCell ref="A9:C9"/>
    <mergeCell ref="E9:F9"/>
    <mergeCell ref="A43:C43"/>
    <mergeCell ref="A44:C44"/>
    <mergeCell ref="A69:F69"/>
    <mergeCell ref="A70:F70"/>
    <mergeCell ref="A72:C72"/>
    <mergeCell ref="A6:C6"/>
    <mergeCell ref="E6:F6"/>
    <mergeCell ref="A7:C7"/>
    <mergeCell ref="E7:F7"/>
    <mergeCell ref="A1:F1"/>
    <mergeCell ref="A2:F2"/>
    <mergeCell ref="A4:C4"/>
    <mergeCell ref="D4:F4"/>
    <mergeCell ref="A5:C5"/>
    <mergeCell ref="E5:F5"/>
  </mergeCells>
  <conditionalFormatting sqref="B34:B35">
    <cfRule type="expression" priority="25">
      <formula>$A$11</formula>
    </cfRule>
  </conditionalFormatting>
  <conditionalFormatting sqref="C37:F37">
    <cfRule type="expression" dxfId="231" priority="1">
      <formula>C37&lt;=$B$7</formula>
    </cfRule>
    <cfRule type="expression" dxfId="230" priority="2">
      <formula>AND(C37&gt;$B$7,C37&lt;=$B$6)</formula>
    </cfRule>
    <cfRule type="expression" dxfId="229" priority="3">
      <formula>AND(C37&gt;$B$6,C37&lt;=$B$5)</formula>
    </cfRule>
    <cfRule type="expression" dxfId="228" priority="4">
      <formula>C37&gt;$B$5</formula>
    </cfRule>
  </conditionalFormatting>
  <conditionalFormatting sqref="G34">
    <cfRule type="expression" dxfId="227" priority="17">
      <formula>G34&lt;=$B$7</formula>
    </cfRule>
    <cfRule type="expression" dxfId="226" priority="18">
      <formula>AND(G34&gt;$B$7,G34&lt;=$B$6)</formula>
    </cfRule>
    <cfRule type="expression" dxfId="225" priority="19">
      <formula>AND(G34&gt;$B$6,G34&lt;=$B$5)</formula>
    </cfRule>
    <cfRule type="expression" dxfId="224" priority="20">
      <formula>G34&gt;$B$5</formula>
    </cfRule>
  </conditionalFormatting>
  <conditionalFormatting sqref="C34:F34">
    <cfRule type="expression" dxfId="223" priority="13">
      <formula>C34&lt;=$B$7</formula>
    </cfRule>
    <cfRule type="expression" dxfId="222" priority="14">
      <formula>AND(C34&gt;$B$7,C34&lt;=$B$6)</formula>
    </cfRule>
    <cfRule type="expression" dxfId="221" priority="15">
      <formula>AND(C34&gt;$B$6,C34&lt;=$B$5)</formula>
    </cfRule>
    <cfRule type="expression" dxfId="220" priority="16">
      <formula>C34&gt;$B$5</formula>
    </cfRule>
  </conditionalFormatting>
  <conditionalFormatting sqref="C35:F35">
    <cfRule type="expression" dxfId="219" priority="9">
      <formula>C35&lt;=$B$7</formula>
    </cfRule>
    <cfRule type="expression" dxfId="218" priority="10">
      <formula>AND(C35&gt;$B$7,C35&lt;=$B$6)</formula>
    </cfRule>
    <cfRule type="expression" dxfId="217" priority="11">
      <formula>AND(C35&gt;$B$6,C35&lt;=$B$5)</formula>
    </cfRule>
    <cfRule type="expression" dxfId="216" priority="12">
      <formula>C35&gt;$B$5</formula>
    </cfRule>
  </conditionalFormatting>
  <conditionalFormatting sqref="C36:F36">
    <cfRule type="expression" dxfId="215" priority="5">
      <formula>C36&lt;=$B$7</formula>
    </cfRule>
    <cfRule type="expression" dxfId="214" priority="6">
      <formula>AND(C36&gt;$B$7,C36&lt;=$B$6)</formula>
    </cfRule>
    <cfRule type="expression" dxfId="213" priority="7">
      <formula>AND(C36&gt;$B$6,C36&lt;=$B$5)</formula>
    </cfRule>
    <cfRule type="expression" dxfId="212" priority="8">
      <formula>C36&gt;$B$5</formula>
    </cfRule>
  </conditionalFormatting>
  <pageMargins left="0.3" right="0.1" top="0.2" bottom="0.3" header="0.1" footer="0.2"/>
  <pageSetup paperSize="9" scale="96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49" max="20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view="pageBreakPreview" topLeftCell="A40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9.5546875" style="16" customWidth="1"/>
    <col min="2" max="2" width="19.88671875" style="11" customWidth="1"/>
    <col min="3" max="3" width="30.664062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18.6640625" style="14" customWidth="1"/>
    <col min="8" max="8" width="19.44140625" style="14" customWidth="1"/>
    <col min="9" max="9" width="4.109375" style="11" customWidth="1"/>
    <col min="10" max="10" width="8.109375" style="11" customWidth="1"/>
    <col min="11" max="11" width="4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67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37</v>
      </c>
      <c r="D6" s="39" t="s">
        <v>8</v>
      </c>
      <c r="E6" s="6">
        <v>11073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198</v>
      </c>
      <c r="D11" s="17" t="s">
        <v>328</v>
      </c>
      <c r="E11" s="11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386</v>
      </c>
      <c r="H12" s="14" t="s">
        <v>387</v>
      </c>
      <c r="J12" s="1" t="s">
        <v>198</v>
      </c>
      <c r="K12" s="41"/>
      <c r="L12" s="1" t="s">
        <v>198</v>
      </c>
    </row>
    <row r="13" spans="1:12" ht="17.100000000000001" customHeight="1" x14ac:dyDescent="0.25">
      <c r="A13" s="74">
        <v>2</v>
      </c>
      <c r="B13" s="161">
        <v>43104</v>
      </c>
      <c r="C13" s="158">
        <v>5</v>
      </c>
      <c r="D13" s="7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3</v>
      </c>
      <c r="B14" s="161">
        <v>43133</v>
      </c>
      <c r="C14" s="158">
        <v>1</v>
      </c>
      <c r="D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4</v>
      </c>
      <c r="B15" s="161">
        <v>43159</v>
      </c>
      <c r="C15" s="158">
        <v>0</v>
      </c>
      <c r="D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5</v>
      </c>
      <c r="B16" s="161">
        <v>43174</v>
      </c>
      <c r="C16" s="158">
        <v>1</v>
      </c>
      <c r="D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6</v>
      </c>
      <c r="B17" s="161">
        <v>43201</v>
      </c>
      <c r="C17" s="158">
        <v>1</v>
      </c>
      <c r="D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7</v>
      </c>
      <c r="B18" s="161">
        <v>43231</v>
      </c>
      <c r="C18" s="158">
        <v>2</v>
      </c>
      <c r="D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8</v>
      </c>
      <c r="B19" s="161">
        <v>43259</v>
      </c>
      <c r="C19" s="158">
        <v>3</v>
      </c>
      <c r="D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9</v>
      </c>
      <c r="B20" s="161">
        <v>43288</v>
      </c>
      <c r="C20" s="158">
        <v>4</v>
      </c>
      <c r="D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160">
        <v>10</v>
      </c>
      <c r="B21" s="161">
        <v>43315</v>
      </c>
      <c r="C21" s="158">
        <v>7</v>
      </c>
      <c r="D21" s="15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160">
        <v>11</v>
      </c>
      <c r="B22" s="161">
        <v>43355</v>
      </c>
      <c r="C22" s="158">
        <v>3</v>
      </c>
      <c r="D22" s="15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160">
        <v>12</v>
      </c>
      <c r="B23" s="161">
        <v>43383</v>
      </c>
      <c r="C23" s="158">
        <v>3</v>
      </c>
      <c r="D23" s="15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13</v>
      </c>
      <c r="B24" s="161">
        <v>43412</v>
      </c>
      <c r="C24" s="158">
        <v>1</v>
      </c>
      <c r="D24" s="159"/>
      <c r="F24" s="76"/>
      <c r="G24" s="77">
        <v>20</v>
      </c>
      <c r="H24" s="77">
        <v>50</v>
      </c>
      <c r="J24" s="75"/>
      <c r="L24" s="75"/>
    </row>
    <row r="25" spans="1:12" s="138" customFormat="1" ht="17.100000000000001" customHeight="1" x14ac:dyDescent="0.25">
      <c r="A25" s="133">
        <v>14</v>
      </c>
      <c r="B25" s="134">
        <v>43438</v>
      </c>
      <c r="C25" s="135">
        <v>0</v>
      </c>
      <c r="D25" s="136">
        <v>120</v>
      </c>
      <c r="F25" s="137"/>
      <c r="G25" s="145">
        <v>20</v>
      </c>
      <c r="H25" s="145">
        <v>50</v>
      </c>
      <c r="J25" s="139"/>
      <c r="L25" s="139"/>
    </row>
    <row r="26" spans="1:12" ht="17.100000000000001" customHeight="1" x14ac:dyDescent="0.25">
      <c r="A26" s="74">
        <v>1</v>
      </c>
      <c r="B26" s="168">
        <v>43467</v>
      </c>
      <c r="C26" s="78">
        <v>5</v>
      </c>
      <c r="D26" s="79"/>
      <c r="F26" s="76"/>
      <c r="G26" s="77">
        <v>20</v>
      </c>
      <c r="H26" s="77">
        <v>50</v>
      </c>
      <c r="J26" s="75"/>
      <c r="L26" s="75"/>
    </row>
    <row r="27" spans="1:12" ht="17.100000000000001" customHeight="1" x14ac:dyDescent="0.25">
      <c r="A27" s="74">
        <v>2</v>
      </c>
      <c r="B27" s="168">
        <v>43509</v>
      </c>
      <c r="C27" s="78">
        <v>1</v>
      </c>
      <c r="D27" s="79"/>
      <c r="F27" s="76"/>
      <c r="G27" s="77">
        <v>20</v>
      </c>
      <c r="H27" s="77">
        <v>50</v>
      </c>
      <c r="J27" s="75"/>
      <c r="L27" s="75"/>
    </row>
    <row r="28" spans="1:12" ht="17.100000000000001" customHeight="1" x14ac:dyDescent="0.25">
      <c r="A28" s="119">
        <v>3</v>
      </c>
      <c r="B28" s="168">
        <v>43537</v>
      </c>
      <c r="C28" s="78">
        <v>0</v>
      </c>
      <c r="D28" s="79"/>
      <c r="F28" s="76"/>
      <c r="G28" s="77">
        <v>20</v>
      </c>
      <c r="H28" s="77">
        <v>50</v>
      </c>
      <c r="J28" s="75">
        <v>6</v>
      </c>
      <c r="L28" s="75">
        <v>1</v>
      </c>
    </row>
    <row r="29" spans="1:12" ht="17.100000000000001" customHeight="1" x14ac:dyDescent="0.25">
      <c r="A29" s="12">
        <v>4</v>
      </c>
      <c r="B29" s="168">
        <v>43565</v>
      </c>
      <c r="C29" s="32">
        <v>2</v>
      </c>
      <c r="D29" s="59"/>
      <c r="F29" s="25"/>
      <c r="G29" s="26">
        <f>$C$9</f>
        <v>20</v>
      </c>
      <c r="H29" s="26">
        <f>$E$9</f>
        <v>50</v>
      </c>
      <c r="J29" s="19">
        <v>4</v>
      </c>
      <c r="L29" s="19">
        <v>5</v>
      </c>
    </row>
    <row r="30" spans="1:12" ht="17.100000000000001" customHeight="1" x14ac:dyDescent="0.25">
      <c r="A30" s="12">
        <v>5</v>
      </c>
      <c r="B30" s="168">
        <v>43594</v>
      </c>
      <c r="C30" s="32">
        <v>0</v>
      </c>
      <c r="D30" s="59"/>
      <c r="F30" s="25"/>
      <c r="G30" s="26">
        <f>$C$9</f>
        <v>20</v>
      </c>
      <c r="H30" s="26">
        <f>$E$9</f>
        <v>50</v>
      </c>
      <c r="J30" s="19">
        <v>2</v>
      </c>
      <c r="L30" s="19">
        <v>4</v>
      </c>
    </row>
    <row r="31" spans="1:12" ht="17.100000000000001" customHeight="1" x14ac:dyDescent="0.25">
      <c r="A31" s="12">
        <v>6</v>
      </c>
      <c r="B31" s="168">
        <v>43622</v>
      </c>
      <c r="C31" s="32">
        <v>1</v>
      </c>
      <c r="D31" s="59"/>
      <c r="F31" s="25"/>
      <c r="G31" s="26">
        <f t="shared" ref="G31:G37" si="0">$C$9</f>
        <v>20</v>
      </c>
      <c r="H31" s="26">
        <f t="shared" ref="H31:H37" si="1">$E$9</f>
        <v>50</v>
      </c>
      <c r="J31" s="19">
        <v>3</v>
      </c>
      <c r="L31" s="19">
        <v>0</v>
      </c>
    </row>
    <row r="32" spans="1:12" ht="17.100000000000001" customHeight="1" x14ac:dyDescent="0.25">
      <c r="A32" s="12">
        <v>7</v>
      </c>
      <c r="B32" s="168">
        <v>43650</v>
      </c>
      <c r="C32" s="32">
        <v>1</v>
      </c>
      <c r="D32" s="59"/>
      <c r="F32" s="25"/>
      <c r="G32" s="26">
        <f t="shared" si="0"/>
        <v>20</v>
      </c>
      <c r="H32" s="26">
        <f t="shared" si="1"/>
        <v>50</v>
      </c>
      <c r="J32" s="19">
        <v>0</v>
      </c>
      <c r="L32" s="19">
        <v>3</v>
      </c>
    </row>
    <row r="33" spans="1:12" ht="17.100000000000001" customHeight="1" x14ac:dyDescent="0.25">
      <c r="A33" s="12">
        <v>8</v>
      </c>
      <c r="B33" s="168">
        <v>43678</v>
      </c>
      <c r="C33" s="32">
        <v>0</v>
      </c>
      <c r="D33" s="59"/>
      <c r="F33" s="25"/>
      <c r="G33" s="26">
        <f t="shared" si="0"/>
        <v>20</v>
      </c>
      <c r="H33" s="26">
        <f t="shared" si="1"/>
        <v>50</v>
      </c>
      <c r="J33" s="19">
        <v>3</v>
      </c>
      <c r="L33" s="19"/>
    </row>
    <row r="34" spans="1:12" ht="17.100000000000001" customHeight="1" x14ac:dyDescent="0.25">
      <c r="A34" s="12">
        <v>9</v>
      </c>
      <c r="B34" s="171">
        <v>43720</v>
      </c>
      <c r="C34" s="32">
        <v>1</v>
      </c>
      <c r="D34" s="59"/>
      <c r="F34" s="25"/>
      <c r="G34" s="26">
        <f t="shared" si="0"/>
        <v>20</v>
      </c>
      <c r="H34" s="26">
        <f t="shared" si="1"/>
        <v>50</v>
      </c>
      <c r="J34" s="19">
        <v>0</v>
      </c>
      <c r="L34" s="19"/>
    </row>
    <row r="35" spans="1:12" ht="17.100000000000001" customHeight="1" x14ac:dyDescent="0.25">
      <c r="A35" s="12">
        <v>10</v>
      </c>
      <c r="B35" s="171">
        <v>43748</v>
      </c>
      <c r="C35" s="32">
        <v>0</v>
      </c>
      <c r="D35" s="59"/>
      <c r="F35" s="25"/>
      <c r="G35" s="26">
        <f t="shared" si="0"/>
        <v>20</v>
      </c>
      <c r="H35" s="26">
        <f t="shared" si="1"/>
        <v>50</v>
      </c>
      <c r="J35" s="19">
        <v>0</v>
      </c>
      <c r="L35" s="19"/>
    </row>
    <row r="36" spans="1:12" ht="17.100000000000001" customHeight="1" x14ac:dyDescent="0.25">
      <c r="A36" s="74">
        <v>11</v>
      </c>
      <c r="B36" s="171">
        <v>43776</v>
      </c>
      <c r="C36" s="32">
        <v>5</v>
      </c>
      <c r="D36" s="59"/>
      <c r="F36" s="25"/>
      <c r="G36" s="26">
        <f t="shared" si="0"/>
        <v>20</v>
      </c>
      <c r="H36" s="26">
        <f t="shared" si="1"/>
        <v>50</v>
      </c>
      <c r="J36" s="19">
        <v>0</v>
      </c>
      <c r="L36" s="19"/>
    </row>
    <row r="37" spans="1:12" ht="17.100000000000001" customHeight="1" x14ac:dyDescent="0.25">
      <c r="A37" s="74">
        <v>12</v>
      </c>
      <c r="B37" s="171">
        <v>43803</v>
      </c>
      <c r="C37" s="32">
        <v>2</v>
      </c>
      <c r="D37" s="59"/>
      <c r="F37" s="25"/>
      <c r="G37" s="26">
        <f t="shared" si="0"/>
        <v>20</v>
      </c>
      <c r="H37" s="26">
        <f t="shared" si="1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2</v>
      </c>
      <c r="D38" s="59"/>
      <c r="F38" s="27"/>
      <c r="G38" s="26"/>
      <c r="H38" s="26"/>
      <c r="J38" s="12">
        <f>ROUNDUP(AVERAGE(J13:J37), 0)</f>
        <v>2</v>
      </c>
      <c r="K38" s="19"/>
      <c r="L38" s="12">
        <f>ROUNDUP(AVERAGE(L13:L37), 0)</f>
        <v>3</v>
      </c>
    </row>
    <row r="39" spans="1:12" ht="17.100000000000001" customHeight="1" x14ac:dyDescent="0.25">
      <c r="A39" s="12" t="s">
        <v>12</v>
      </c>
      <c r="B39" s="34"/>
      <c r="C39" s="158">
        <f>MIN(C26:C37)</f>
        <v>0</v>
      </c>
      <c r="D39" s="59"/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158">
        <f>MAX(C26:C37)</f>
        <v>5</v>
      </c>
      <c r="D40" s="59"/>
      <c r="F40" s="25"/>
      <c r="G40" s="26"/>
      <c r="H40" s="26"/>
      <c r="J40" s="12">
        <f>MAX(J13:J37)</f>
        <v>6</v>
      </c>
      <c r="K40" s="19"/>
      <c r="L40" s="12">
        <f>MAX(L13:L37)</f>
        <v>5</v>
      </c>
    </row>
    <row r="41" spans="1:12" ht="17.100000000000001" customHeight="1" x14ac:dyDescent="0.25">
      <c r="A41" s="12" t="s">
        <v>14</v>
      </c>
      <c r="B41" s="34"/>
      <c r="C41" s="35">
        <f>J41</f>
        <v>2.179449471770337</v>
      </c>
      <c r="D41" s="60"/>
      <c r="F41" s="25"/>
      <c r="G41" s="26"/>
      <c r="H41" s="26"/>
      <c r="J41" s="13">
        <f>STDEV(J13:J37)</f>
        <v>2.179449471770337</v>
      </c>
      <c r="K41" s="19"/>
      <c r="L41" s="13">
        <f>STDEV(L13:L37)</f>
        <v>2.0736441353327724</v>
      </c>
    </row>
    <row r="42" spans="1:12" ht="17.100000000000001" customHeight="1" x14ac:dyDescent="0.25">
      <c r="A42" s="12" t="s">
        <v>15</v>
      </c>
      <c r="B42" s="34"/>
      <c r="C42" s="35">
        <f>J42</f>
        <v>108.97247358851685</v>
      </c>
      <c r="D42" s="60"/>
      <c r="F42" s="25"/>
      <c r="G42" s="26"/>
      <c r="H42" s="26"/>
      <c r="J42" s="13">
        <f>IF(J38=0, "NA", J41*100/J38)</f>
        <v>108.97247358851685</v>
      </c>
      <c r="K42" s="19"/>
      <c r="L42" s="13">
        <f>IF(L38=0, "NA", L41*100/L38)</f>
        <v>69.121471177759076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 L38)</f>
        <v>3</v>
      </c>
      <c r="D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7</v>
      </c>
      <c r="D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2.0736441353327724</v>
      </c>
      <c r="D48" s="60"/>
      <c r="F48" s="25"/>
      <c r="G48" s="26"/>
      <c r="H48" s="26"/>
      <c r="J48" s="19"/>
    </row>
    <row r="49" spans="1:33" ht="17.100000000000001" customHeight="1" x14ac:dyDescent="0.25">
      <c r="A49" s="12" t="s">
        <v>15</v>
      </c>
      <c r="B49" s="34"/>
      <c r="C49" s="35">
        <f>L42</f>
        <v>69.121471177759076</v>
      </c>
      <c r="D49" s="60"/>
      <c r="F49" s="27"/>
      <c r="G49" s="26"/>
      <c r="H49" s="26"/>
      <c r="J49" s="19"/>
    </row>
    <row r="50" spans="1:33" ht="15.9" customHeight="1" x14ac:dyDescent="0.25"/>
    <row r="51" spans="1:33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s="14" customFormat="1" ht="14.25" customHeight="1" x14ac:dyDescent="0.25">
      <c r="A65" s="185" t="s">
        <v>275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s="14" customFormat="1" ht="17.25" customHeight="1" x14ac:dyDescent="0.25">
      <c r="A66" s="186" t="s">
        <v>276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5.9" customHeight="1" x14ac:dyDescent="0.25">
      <c r="A67" s="14"/>
      <c r="B67" s="14"/>
      <c r="C67" s="14"/>
      <c r="D67" s="14"/>
      <c r="E67" s="14"/>
    </row>
    <row r="68" spans="1:33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3" s="28" customFormat="1" ht="27.75" customHeight="1" x14ac:dyDescent="0.25">
      <c r="A69" s="187" t="s">
        <v>88</v>
      </c>
      <c r="B69" s="187"/>
      <c r="C69" s="187"/>
      <c r="D69" s="187"/>
      <c r="E69" s="187"/>
      <c r="F69" s="20"/>
      <c r="G69" s="20"/>
      <c r="H69" s="20"/>
    </row>
    <row r="70" spans="1:33" s="28" customFormat="1" ht="32.25" customHeight="1" x14ac:dyDescent="0.25">
      <c r="A70" s="181" t="s">
        <v>129</v>
      </c>
      <c r="B70" s="181"/>
      <c r="C70" s="181"/>
      <c r="D70" s="181"/>
      <c r="E70" s="181"/>
      <c r="F70" s="20"/>
      <c r="G70" s="20"/>
      <c r="H70" s="20"/>
    </row>
    <row r="71" spans="1:33" s="28" customFormat="1" ht="15.9" customHeight="1" x14ac:dyDescent="0.25">
      <c r="F71" s="20"/>
      <c r="G71" s="20"/>
      <c r="H71" s="20"/>
    </row>
    <row r="72" spans="1:33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3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3" x14ac:dyDescent="0.25">
      <c r="B74" s="30"/>
      <c r="C74" s="30"/>
      <c r="D74" s="30"/>
      <c r="E74" s="30"/>
    </row>
    <row r="75" spans="1:33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B34:B35">
    <cfRule type="expression" priority="1">
      <formula>$A$11</formula>
    </cfRule>
  </conditionalFormatting>
  <pageMargins left="0.3" right="0.1" top="0.2" bottom="0.3" header="0.1" footer="0.2"/>
  <pageSetup paperSize="9" scale="82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topLeftCell="A37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5.109375" style="16" customWidth="1"/>
    <col min="2" max="2" width="15.44140625" style="11" customWidth="1"/>
    <col min="3" max="4" width="16.6640625" style="11" customWidth="1"/>
    <col min="5" max="5" width="22.44140625" style="11" customWidth="1"/>
    <col min="6" max="6" width="23.5546875" style="11" customWidth="1"/>
    <col min="7" max="7" width="3.44140625" style="14" hidden="1" customWidth="1"/>
    <col min="8" max="8" width="16.5546875" style="14" customWidth="1"/>
    <col min="9" max="9" width="14.44140625" style="14" customWidth="1"/>
    <col min="10" max="10" width="3.5546875" style="11" customWidth="1"/>
    <col min="11" max="11" width="7" style="11" customWidth="1"/>
    <col min="12" max="12" width="6.5546875" style="11" customWidth="1"/>
    <col min="13" max="13" width="7.109375" style="11" customWidth="1"/>
    <col min="14" max="14" width="5.33203125" style="11" customWidth="1"/>
    <col min="15" max="15" width="4.44140625" style="11" customWidth="1"/>
    <col min="16" max="16" width="7" style="11" customWidth="1"/>
    <col min="17" max="17" width="6.33203125" style="11" customWidth="1"/>
    <col min="18" max="18" width="6.6640625" style="11" customWidth="1"/>
    <col min="19" max="19" width="5.109375" style="11" customWidth="1"/>
    <col min="20" max="16384" width="9.109375" style="11"/>
  </cols>
  <sheetData>
    <row r="1" spans="1:19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23"/>
      <c r="H1" s="9"/>
      <c r="I1" s="9"/>
    </row>
    <row r="2" spans="1:19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24"/>
      <c r="H2" s="9"/>
      <c r="I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9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7"/>
      <c r="H4" s="9"/>
      <c r="I4" s="9"/>
    </row>
    <row r="5" spans="1:19" s="3" customFormat="1" ht="27" customHeight="1" x14ac:dyDescent="0.25">
      <c r="A5" s="176" t="s">
        <v>4</v>
      </c>
      <c r="B5" s="177"/>
      <c r="C5" s="188" t="s">
        <v>26</v>
      </c>
      <c r="D5" s="188"/>
      <c r="E5" s="39" t="s">
        <v>1</v>
      </c>
      <c r="F5" s="5" t="str">
        <f>'LAF 1 (21147)'!E5</f>
        <v>02/01/17 - 31/12/17</v>
      </c>
      <c r="G5" s="21"/>
      <c r="H5" s="9"/>
      <c r="I5" s="9"/>
    </row>
    <row r="6" spans="1:19" s="3" customFormat="1" ht="29.25" customHeight="1" x14ac:dyDescent="0.25">
      <c r="A6" s="176" t="s">
        <v>5</v>
      </c>
      <c r="B6" s="177"/>
      <c r="C6" s="188" t="s">
        <v>41</v>
      </c>
      <c r="D6" s="188"/>
      <c r="E6" s="39" t="s">
        <v>8</v>
      </c>
      <c r="F6" s="6">
        <v>11065</v>
      </c>
      <c r="G6" s="8"/>
      <c r="H6" s="9"/>
      <c r="I6" s="9"/>
    </row>
    <row r="7" spans="1:19" s="3" customFormat="1" ht="27" customHeight="1" x14ac:dyDescent="0.25">
      <c r="A7" s="176" t="s">
        <v>6</v>
      </c>
      <c r="B7" s="177"/>
      <c r="C7" s="188" t="s">
        <v>29</v>
      </c>
      <c r="D7" s="188"/>
      <c r="E7" s="39" t="s">
        <v>9</v>
      </c>
      <c r="F7" s="6" t="s">
        <v>28</v>
      </c>
      <c r="G7" s="8"/>
      <c r="H7" s="9"/>
      <c r="I7" s="9"/>
    </row>
    <row r="8" spans="1:19" s="3" customFormat="1" ht="27" customHeight="1" x14ac:dyDescent="0.25">
      <c r="A8" s="176" t="s">
        <v>7</v>
      </c>
      <c r="B8" s="177"/>
      <c r="C8" s="188" t="s">
        <v>27</v>
      </c>
      <c r="D8" s="188"/>
      <c r="E8" s="39" t="s">
        <v>10</v>
      </c>
      <c r="F8" s="6">
        <v>3</v>
      </c>
      <c r="G8" s="8"/>
      <c r="H8" s="9"/>
      <c r="I8" s="9"/>
    </row>
    <row r="9" spans="1:19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39" t="s">
        <v>21</v>
      </c>
      <c r="F9" s="7">
        <f>'LAF 1 (21147)'!E9</f>
        <v>50</v>
      </c>
      <c r="G9" s="22"/>
      <c r="H9" s="9"/>
      <c r="I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9" s="9" customFormat="1" ht="19.5" customHeight="1" x14ac:dyDescent="0.25">
      <c r="A11" s="8"/>
      <c r="B11" s="2"/>
      <c r="C11" s="1" t="s">
        <v>199</v>
      </c>
      <c r="D11" s="1" t="s">
        <v>200</v>
      </c>
      <c r="E11" s="1" t="s">
        <v>201</v>
      </c>
      <c r="F11" s="17" t="s">
        <v>328</v>
      </c>
      <c r="G11" s="17"/>
    </row>
    <row r="12" spans="1:19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18"/>
      <c r="G12" s="18"/>
      <c r="H12" s="14" t="s">
        <v>386</v>
      </c>
      <c r="I12" s="14" t="s">
        <v>387</v>
      </c>
      <c r="K12" s="1" t="s">
        <v>199</v>
      </c>
      <c r="L12" s="1" t="s">
        <v>200</v>
      </c>
      <c r="M12" s="1" t="s">
        <v>201</v>
      </c>
      <c r="N12" s="1"/>
      <c r="O12" s="41"/>
      <c r="P12" s="1" t="s">
        <v>199</v>
      </c>
      <c r="Q12" s="1" t="s">
        <v>200</v>
      </c>
      <c r="R12" s="1" t="s">
        <v>201</v>
      </c>
      <c r="S12" s="1"/>
    </row>
    <row r="13" spans="1:19" ht="17.100000000000001" customHeight="1" x14ac:dyDescent="0.25">
      <c r="A13" s="160">
        <v>3</v>
      </c>
      <c r="B13" s="161">
        <v>43117</v>
      </c>
      <c r="C13" s="158">
        <v>3</v>
      </c>
      <c r="D13" s="158">
        <v>1</v>
      </c>
      <c r="E13" s="158">
        <v>6</v>
      </c>
      <c r="F13" s="159"/>
      <c r="G13" s="76"/>
      <c r="H13" s="77">
        <v>20</v>
      </c>
      <c r="I13" s="77">
        <v>50</v>
      </c>
      <c r="K13" s="75"/>
      <c r="L13" s="75"/>
      <c r="M13" s="75"/>
      <c r="N13" s="75"/>
      <c r="P13" s="75"/>
      <c r="Q13" s="75"/>
      <c r="R13" s="75"/>
      <c r="S13" s="75"/>
    </row>
    <row r="14" spans="1:19" ht="17.100000000000001" customHeight="1" x14ac:dyDescent="0.25">
      <c r="A14" s="160">
        <v>4</v>
      </c>
      <c r="B14" s="161">
        <v>43145</v>
      </c>
      <c r="C14" s="158">
        <v>3</v>
      </c>
      <c r="D14" s="158">
        <v>4</v>
      </c>
      <c r="E14" s="158">
        <v>7</v>
      </c>
      <c r="F14" s="159"/>
      <c r="G14" s="76"/>
      <c r="H14" s="77">
        <v>20</v>
      </c>
      <c r="I14" s="77">
        <v>50</v>
      </c>
      <c r="K14" s="75"/>
      <c r="L14" s="75"/>
      <c r="M14" s="75"/>
      <c r="N14" s="75"/>
      <c r="P14" s="75"/>
      <c r="Q14" s="75"/>
      <c r="R14" s="75"/>
      <c r="S14" s="75"/>
    </row>
    <row r="15" spans="1:19" ht="17.100000000000001" customHeight="1" x14ac:dyDescent="0.25">
      <c r="A15" s="160">
        <v>5</v>
      </c>
      <c r="B15" s="161">
        <v>43159</v>
      </c>
      <c r="C15" s="158">
        <v>3</v>
      </c>
      <c r="D15" s="158">
        <v>0</v>
      </c>
      <c r="E15" s="158">
        <v>1</v>
      </c>
      <c r="F15" s="159"/>
      <c r="G15" s="76"/>
      <c r="H15" s="77">
        <v>20</v>
      </c>
      <c r="I15" s="77">
        <v>50</v>
      </c>
      <c r="K15" s="75"/>
      <c r="L15" s="75"/>
      <c r="M15" s="75"/>
      <c r="N15" s="75"/>
      <c r="P15" s="75"/>
      <c r="Q15" s="75"/>
      <c r="R15" s="75"/>
      <c r="S15" s="75"/>
    </row>
    <row r="16" spans="1:19" ht="17.100000000000001" customHeight="1" x14ac:dyDescent="0.25">
      <c r="A16" s="160">
        <v>6</v>
      </c>
      <c r="B16" s="161">
        <v>43187</v>
      </c>
      <c r="C16" s="158">
        <v>1</v>
      </c>
      <c r="D16" s="158">
        <v>0</v>
      </c>
      <c r="E16" s="158">
        <v>0</v>
      </c>
      <c r="F16" s="159"/>
      <c r="G16" s="76"/>
      <c r="H16" s="77">
        <v>20</v>
      </c>
      <c r="I16" s="77">
        <v>50</v>
      </c>
      <c r="K16" s="75"/>
      <c r="L16" s="75"/>
      <c r="M16" s="75"/>
      <c r="N16" s="75"/>
      <c r="P16" s="75"/>
      <c r="Q16" s="75"/>
      <c r="R16" s="75"/>
      <c r="S16" s="75"/>
    </row>
    <row r="17" spans="1:19" ht="17.100000000000001" customHeight="1" x14ac:dyDescent="0.25">
      <c r="A17" s="160">
        <v>7</v>
      </c>
      <c r="B17" s="161">
        <v>43217</v>
      </c>
      <c r="C17" s="158">
        <v>0</v>
      </c>
      <c r="D17" s="158">
        <v>0</v>
      </c>
      <c r="E17" s="158">
        <v>2</v>
      </c>
      <c r="F17" s="159"/>
      <c r="G17" s="76"/>
      <c r="H17" s="77">
        <v>20</v>
      </c>
      <c r="I17" s="77">
        <v>50</v>
      </c>
      <c r="K17" s="75"/>
      <c r="L17" s="75"/>
      <c r="M17" s="75"/>
      <c r="N17" s="75"/>
      <c r="P17" s="75"/>
      <c r="Q17" s="75"/>
      <c r="R17" s="75"/>
      <c r="S17" s="75"/>
    </row>
    <row r="18" spans="1:19" ht="17.100000000000001" customHeight="1" x14ac:dyDescent="0.25">
      <c r="A18" s="160">
        <v>8</v>
      </c>
      <c r="B18" s="161">
        <v>43245</v>
      </c>
      <c r="C18" s="158">
        <v>0</v>
      </c>
      <c r="D18" s="158">
        <v>1</v>
      </c>
      <c r="E18" s="158">
        <v>4</v>
      </c>
      <c r="F18" s="159"/>
      <c r="G18" s="76"/>
      <c r="H18" s="77">
        <v>20</v>
      </c>
      <c r="I18" s="77">
        <v>50</v>
      </c>
      <c r="K18" s="75"/>
      <c r="L18" s="75"/>
      <c r="M18" s="75"/>
      <c r="N18" s="75"/>
      <c r="P18" s="75"/>
      <c r="Q18" s="75"/>
      <c r="R18" s="75"/>
      <c r="S18" s="75"/>
    </row>
    <row r="19" spans="1:19" ht="17.100000000000001" customHeight="1" x14ac:dyDescent="0.25">
      <c r="A19" s="160">
        <v>9</v>
      </c>
      <c r="B19" s="161">
        <v>43273</v>
      </c>
      <c r="C19" s="158">
        <v>0</v>
      </c>
      <c r="D19" s="158">
        <v>0</v>
      </c>
      <c r="E19" s="158">
        <v>0</v>
      </c>
      <c r="F19" s="159"/>
      <c r="G19" s="76"/>
      <c r="H19" s="77">
        <v>20</v>
      </c>
      <c r="I19" s="77">
        <v>50</v>
      </c>
      <c r="K19" s="75"/>
      <c r="L19" s="75"/>
      <c r="M19" s="75"/>
      <c r="N19" s="75"/>
      <c r="P19" s="75"/>
      <c r="Q19" s="75"/>
      <c r="R19" s="75"/>
      <c r="S19" s="75"/>
    </row>
    <row r="20" spans="1:19" ht="17.100000000000001" customHeight="1" x14ac:dyDescent="0.25">
      <c r="A20" s="160">
        <v>10</v>
      </c>
      <c r="B20" s="161">
        <v>43301</v>
      </c>
      <c r="C20" s="158">
        <v>3</v>
      </c>
      <c r="D20" s="158">
        <v>1</v>
      </c>
      <c r="E20" s="158">
        <v>1</v>
      </c>
      <c r="F20" s="159"/>
      <c r="G20" s="76"/>
      <c r="H20" s="77">
        <v>20</v>
      </c>
      <c r="I20" s="77">
        <v>50</v>
      </c>
      <c r="K20" s="75"/>
      <c r="L20" s="75"/>
      <c r="M20" s="75"/>
      <c r="N20" s="75"/>
      <c r="P20" s="75"/>
      <c r="Q20" s="75"/>
      <c r="R20" s="75"/>
      <c r="S20" s="75"/>
    </row>
    <row r="21" spans="1:19" ht="17.100000000000001" customHeight="1" x14ac:dyDescent="0.25">
      <c r="A21" s="160">
        <v>11</v>
      </c>
      <c r="B21" s="161">
        <v>43328</v>
      </c>
      <c r="C21" s="158">
        <v>5</v>
      </c>
      <c r="D21" s="158">
        <v>2</v>
      </c>
      <c r="E21" s="158">
        <v>0</v>
      </c>
      <c r="F21" s="159"/>
      <c r="G21" s="76"/>
      <c r="H21" s="77">
        <v>20</v>
      </c>
      <c r="I21" s="77">
        <v>50</v>
      </c>
      <c r="K21" s="75"/>
      <c r="L21" s="75"/>
      <c r="M21" s="75"/>
      <c r="N21" s="75"/>
      <c r="P21" s="75"/>
      <c r="Q21" s="75"/>
      <c r="R21" s="75"/>
      <c r="S21" s="75"/>
    </row>
    <row r="22" spans="1:19" ht="17.100000000000001" customHeight="1" x14ac:dyDescent="0.25">
      <c r="A22" s="160">
        <v>12</v>
      </c>
      <c r="B22" s="161">
        <v>43369</v>
      </c>
      <c r="C22" s="158">
        <v>2</v>
      </c>
      <c r="D22" s="158">
        <v>0</v>
      </c>
      <c r="E22" s="158">
        <v>3</v>
      </c>
      <c r="F22" s="159"/>
      <c r="G22" s="76"/>
      <c r="H22" s="77">
        <v>20</v>
      </c>
      <c r="I22" s="77">
        <v>50</v>
      </c>
      <c r="K22" s="75"/>
      <c r="L22" s="75"/>
      <c r="M22" s="75"/>
      <c r="N22" s="75"/>
      <c r="P22" s="75"/>
      <c r="Q22" s="75"/>
      <c r="R22" s="75"/>
      <c r="S22" s="75"/>
    </row>
    <row r="23" spans="1:19" ht="17.100000000000001" customHeight="1" x14ac:dyDescent="0.25">
      <c r="A23" s="160">
        <v>13</v>
      </c>
      <c r="B23" s="161">
        <v>43398</v>
      </c>
      <c r="C23" s="158">
        <v>2</v>
      </c>
      <c r="D23" s="158">
        <v>2</v>
      </c>
      <c r="E23" s="158">
        <v>3</v>
      </c>
      <c r="F23" s="159"/>
      <c r="G23" s="76"/>
      <c r="H23" s="77">
        <v>20</v>
      </c>
      <c r="I23" s="77">
        <v>50</v>
      </c>
      <c r="K23" s="75"/>
      <c r="L23" s="75"/>
      <c r="M23" s="75"/>
      <c r="N23" s="75"/>
      <c r="P23" s="75"/>
      <c r="Q23" s="75"/>
      <c r="R23" s="75"/>
      <c r="S23" s="75"/>
    </row>
    <row r="24" spans="1:19" ht="17.100000000000001" customHeight="1" x14ac:dyDescent="0.25">
      <c r="A24" s="160">
        <v>14</v>
      </c>
      <c r="B24" s="161">
        <v>43427</v>
      </c>
      <c r="C24" s="158">
        <v>2</v>
      </c>
      <c r="D24" s="158">
        <v>1</v>
      </c>
      <c r="E24" s="158">
        <v>1</v>
      </c>
      <c r="F24" s="159"/>
      <c r="G24" s="76"/>
      <c r="H24" s="77">
        <v>20</v>
      </c>
      <c r="I24" s="77">
        <v>50</v>
      </c>
      <c r="K24" s="75"/>
      <c r="L24" s="75"/>
      <c r="M24" s="75"/>
      <c r="N24" s="75"/>
      <c r="P24" s="75"/>
      <c r="Q24" s="75"/>
      <c r="R24" s="75"/>
      <c r="S24" s="75"/>
    </row>
    <row r="25" spans="1:19" s="138" customFormat="1" ht="17.100000000000001" customHeight="1" thickBot="1" x14ac:dyDescent="0.3">
      <c r="A25" s="133">
        <v>15</v>
      </c>
      <c r="B25" s="134">
        <v>43452</v>
      </c>
      <c r="C25" s="135">
        <v>0</v>
      </c>
      <c r="D25" s="135">
        <v>4</v>
      </c>
      <c r="E25" s="135">
        <v>0</v>
      </c>
      <c r="F25" s="136">
        <v>120</v>
      </c>
      <c r="G25" s="137"/>
      <c r="H25" s="145">
        <v>20</v>
      </c>
      <c r="I25" s="145">
        <v>50</v>
      </c>
      <c r="K25" s="139"/>
      <c r="L25" s="139"/>
      <c r="M25" s="139"/>
      <c r="N25" s="139"/>
      <c r="P25" s="139"/>
      <c r="Q25" s="139"/>
      <c r="R25" s="139"/>
      <c r="S25" s="139"/>
    </row>
    <row r="26" spans="1:19" ht="17.100000000000001" customHeight="1" thickBot="1" x14ac:dyDescent="0.3">
      <c r="A26" s="160">
        <v>1</v>
      </c>
      <c r="B26" s="173">
        <v>43481</v>
      </c>
      <c r="C26" s="158">
        <v>5</v>
      </c>
      <c r="D26" s="158">
        <v>1</v>
      </c>
      <c r="E26" s="158">
        <v>1</v>
      </c>
      <c r="F26" s="159"/>
      <c r="G26" s="76"/>
      <c r="H26" s="77">
        <v>20</v>
      </c>
      <c r="I26" s="77">
        <v>50</v>
      </c>
      <c r="K26" s="75"/>
      <c r="L26" s="75"/>
      <c r="M26" s="75"/>
      <c r="N26" s="75"/>
      <c r="P26" s="75"/>
      <c r="Q26" s="75"/>
      <c r="R26" s="75"/>
      <c r="S26" s="75"/>
    </row>
    <row r="27" spans="1:19" ht="17.100000000000001" customHeight="1" thickBot="1" x14ac:dyDescent="0.3">
      <c r="A27" s="160">
        <v>2</v>
      </c>
      <c r="B27" s="174">
        <v>43523</v>
      </c>
      <c r="C27" s="158">
        <v>0</v>
      </c>
      <c r="D27" s="158">
        <v>0</v>
      </c>
      <c r="E27" s="158">
        <v>1</v>
      </c>
      <c r="F27" s="159"/>
      <c r="G27" s="76"/>
      <c r="H27" s="77">
        <v>20</v>
      </c>
      <c r="I27" s="77">
        <v>50</v>
      </c>
      <c r="K27" s="75"/>
      <c r="L27" s="75"/>
      <c r="M27" s="75"/>
      <c r="N27" s="75"/>
      <c r="P27" s="75"/>
      <c r="Q27" s="75"/>
      <c r="R27" s="75"/>
      <c r="S27" s="75"/>
    </row>
    <row r="28" spans="1:19" ht="17.100000000000001" customHeight="1" thickBot="1" x14ac:dyDescent="0.3">
      <c r="A28" s="160">
        <v>3</v>
      </c>
      <c r="B28" s="174">
        <v>43552</v>
      </c>
      <c r="C28" s="158">
        <v>1</v>
      </c>
      <c r="D28" s="158">
        <v>0</v>
      </c>
      <c r="E28" s="158">
        <v>1</v>
      </c>
      <c r="F28" s="159"/>
      <c r="G28" s="76"/>
      <c r="H28" s="77">
        <v>20</v>
      </c>
      <c r="I28" s="77">
        <v>50</v>
      </c>
      <c r="K28" s="75"/>
      <c r="L28" s="75"/>
      <c r="M28" s="75"/>
      <c r="N28" s="75"/>
      <c r="P28" s="75"/>
      <c r="Q28" s="75"/>
      <c r="R28" s="75"/>
      <c r="S28" s="75"/>
    </row>
    <row r="29" spans="1:19" ht="17.100000000000001" customHeight="1" thickBot="1" x14ac:dyDescent="0.3">
      <c r="A29" s="160">
        <v>4</v>
      </c>
      <c r="B29" s="174">
        <v>43580</v>
      </c>
      <c r="C29" s="158">
        <v>7</v>
      </c>
      <c r="D29" s="158">
        <v>12</v>
      </c>
      <c r="E29" s="158">
        <v>0</v>
      </c>
      <c r="F29" s="159"/>
      <c r="G29" s="76"/>
      <c r="H29" s="77">
        <v>20</v>
      </c>
      <c r="I29" s="77">
        <v>50</v>
      </c>
      <c r="K29" s="75"/>
      <c r="L29" s="75"/>
      <c r="M29" s="75"/>
      <c r="N29" s="75"/>
      <c r="P29" s="75"/>
      <c r="Q29" s="75"/>
      <c r="R29" s="75"/>
      <c r="S29" s="75"/>
    </row>
    <row r="30" spans="1:19" ht="17.100000000000001" customHeight="1" thickBot="1" x14ac:dyDescent="0.3">
      <c r="A30" s="160">
        <v>5</v>
      </c>
      <c r="B30" s="174">
        <v>43609</v>
      </c>
      <c r="C30" s="78">
        <v>1</v>
      </c>
      <c r="D30" s="78">
        <v>3</v>
      </c>
      <c r="E30" s="78">
        <v>3</v>
      </c>
      <c r="F30" s="79"/>
      <c r="G30" s="76"/>
      <c r="H30" s="77">
        <v>20</v>
      </c>
      <c r="I30" s="77">
        <v>50</v>
      </c>
      <c r="K30" s="75"/>
      <c r="L30" s="75"/>
      <c r="M30" s="75"/>
      <c r="N30" s="75"/>
      <c r="P30" s="75"/>
      <c r="Q30" s="75"/>
      <c r="R30" s="75"/>
      <c r="S30" s="75"/>
    </row>
    <row r="31" spans="1:19" ht="17.100000000000001" customHeight="1" thickBot="1" x14ac:dyDescent="0.3">
      <c r="A31" s="160">
        <v>6</v>
      </c>
      <c r="B31" s="174">
        <v>43636</v>
      </c>
      <c r="C31" s="78">
        <v>4</v>
      </c>
      <c r="D31" s="78">
        <v>0</v>
      </c>
      <c r="E31" s="78">
        <v>2</v>
      </c>
      <c r="F31" s="79"/>
      <c r="G31" s="76"/>
      <c r="H31" s="77">
        <v>20</v>
      </c>
      <c r="I31" s="77">
        <v>50</v>
      </c>
      <c r="K31" s="75"/>
      <c r="L31" s="75"/>
      <c r="M31" s="75"/>
      <c r="N31" s="75"/>
      <c r="P31" s="75"/>
      <c r="Q31" s="75"/>
      <c r="R31" s="75"/>
      <c r="S31" s="75"/>
    </row>
    <row r="32" spans="1:19" ht="17.100000000000001" customHeight="1" thickBot="1" x14ac:dyDescent="0.3">
      <c r="A32" s="160">
        <v>7</v>
      </c>
      <c r="B32" s="174">
        <v>43664</v>
      </c>
      <c r="C32" s="78">
        <v>3</v>
      </c>
      <c r="D32" s="78">
        <v>0</v>
      </c>
      <c r="E32" s="78">
        <v>1</v>
      </c>
      <c r="F32" s="79"/>
      <c r="G32" s="76"/>
      <c r="H32" s="77">
        <v>20</v>
      </c>
      <c r="I32" s="77">
        <v>50</v>
      </c>
      <c r="K32" s="75"/>
      <c r="L32" s="75"/>
      <c r="M32" s="75"/>
      <c r="N32" s="75"/>
      <c r="P32" s="75"/>
      <c r="Q32" s="75"/>
      <c r="R32" s="75"/>
      <c r="S32" s="75"/>
    </row>
    <row r="33" spans="1:19" ht="17.100000000000001" customHeight="1" thickBot="1" x14ac:dyDescent="0.3">
      <c r="A33" s="160">
        <v>8</v>
      </c>
      <c r="B33" s="174">
        <v>43692</v>
      </c>
      <c r="C33" s="78">
        <v>5</v>
      </c>
      <c r="D33" s="78">
        <v>2</v>
      </c>
      <c r="E33" s="78">
        <v>1</v>
      </c>
      <c r="F33" s="79"/>
      <c r="G33" s="76"/>
      <c r="H33" s="77">
        <v>20</v>
      </c>
      <c r="I33" s="77">
        <v>50</v>
      </c>
      <c r="K33" s="75"/>
      <c r="L33" s="75"/>
      <c r="M33" s="75"/>
      <c r="N33" s="75"/>
      <c r="P33" s="75"/>
      <c r="Q33" s="75"/>
      <c r="R33" s="75"/>
      <c r="S33" s="75"/>
    </row>
    <row r="34" spans="1:19" ht="17.100000000000001" customHeight="1" thickBot="1" x14ac:dyDescent="0.3">
      <c r="A34" s="160">
        <v>9</v>
      </c>
      <c r="B34" s="175">
        <v>43734</v>
      </c>
      <c r="C34" s="172">
        <v>4</v>
      </c>
      <c r="D34" s="172">
        <v>9</v>
      </c>
      <c r="E34" s="172">
        <v>1</v>
      </c>
      <c r="F34" s="79"/>
      <c r="G34" s="76"/>
      <c r="H34" s="77">
        <v>20</v>
      </c>
      <c r="I34" s="77">
        <v>50</v>
      </c>
      <c r="K34" s="75">
        <v>2</v>
      </c>
      <c r="L34" s="75">
        <v>5</v>
      </c>
      <c r="M34" s="75">
        <v>1</v>
      </c>
      <c r="N34" s="75"/>
      <c r="P34" s="75">
        <v>1</v>
      </c>
      <c r="Q34" s="75">
        <v>3</v>
      </c>
      <c r="R34" s="75">
        <v>2</v>
      </c>
      <c r="S34" s="75"/>
    </row>
    <row r="35" spans="1:19" ht="17.100000000000001" customHeight="1" thickBot="1" x14ac:dyDescent="0.3">
      <c r="A35" s="160">
        <v>10</v>
      </c>
      <c r="B35" s="175">
        <v>43762</v>
      </c>
      <c r="C35" s="172">
        <v>3</v>
      </c>
      <c r="D35" s="172">
        <v>4</v>
      </c>
      <c r="E35" s="172">
        <v>3</v>
      </c>
      <c r="F35" s="59"/>
      <c r="G35" s="25"/>
      <c r="H35" s="26">
        <f>$C$9</f>
        <v>20</v>
      </c>
      <c r="I35" s="26">
        <f>$F$9</f>
        <v>50</v>
      </c>
      <c r="K35" s="19">
        <v>2</v>
      </c>
      <c r="L35" s="19">
        <v>0</v>
      </c>
      <c r="M35" s="19">
        <v>1</v>
      </c>
      <c r="N35" s="19"/>
      <c r="P35" s="19">
        <v>0</v>
      </c>
      <c r="Q35" s="19">
        <v>0</v>
      </c>
      <c r="R35" s="19">
        <v>0</v>
      </c>
      <c r="S35" s="19"/>
    </row>
    <row r="36" spans="1:19" ht="17.100000000000001" customHeight="1" thickBot="1" x14ac:dyDescent="0.3">
      <c r="A36" s="160">
        <v>11</v>
      </c>
      <c r="B36" s="175">
        <v>43789</v>
      </c>
      <c r="C36" s="172">
        <v>3</v>
      </c>
      <c r="D36" s="172">
        <v>8</v>
      </c>
      <c r="E36" s="172">
        <v>0</v>
      </c>
      <c r="F36" s="59"/>
      <c r="G36" s="25"/>
      <c r="H36" s="26">
        <f>$C$9</f>
        <v>20</v>
      </c>
      <c r="I36" s="26">
        <f>$F$9</f>
        <v>50</v>
      </c>
      <c r="K36" s="19">
        <v>5</v>
      </c>
      <c r="L36" s="19">
        <v>5</v>
      </c>
      <c r="M36" s="19">
        <v>3</v>
      </c>
      <c r="N36" s="19"/>
      <c r="P36" s="19">
        <v>4</v>
      </c>
      <c r="Q36" s="19">
        <v>1</v>
      </c>
      <c r="R36" s="19">
        <v>1</v>
      </c>
      <c r="S36" s="19"/>
    </row>
    <row r="37" spans="1:19" ht="17.100000000000001" customHeight="1" thickBot="1" x14ac:dyDescent="0.3">
      <c r="A37" s="160">
        <v>12</v>
      </c>
      <c r="B37" s="175">
        <v>43817</v>
      </c>
      <c r="C37" s="172">
        <v>4</v>
      </c>
      <c r="D37" s="172">
        <v>0</v>
      </c>
      <c r="E37" s="172">
        <v>0</v>
      </c>
      <c r="F37" s="59"/>
      <c r="G37" s="25"/>
      <c r="H37" s="26">
        <f>$C$9</f>
        <v>20</v>
      </c>
      <c r="I37" s="26">
        <f>$F$9</f>
        <v>50</v>
      </c>
      <c r="K37" s="19">
        <v>6</v>
      </c>
      <c r="L37" s="19">
        <v>1</v>
      </c>
      <c r="M37" s="19">
        <v>2</v>
      </c>
      <c r="N37" s="19"/>
      <c r="P37" s="19">
        <v>3</v>
      </c>
      <c r="Q37" s="19">
        <v>2</v>
      </c>
      <c r="R37" s="19">
        <v>1</v>
      </c>
      <c r="S37" s="19"/>
    </row>
    <row r="38" spans="1:19" ht="17.100000000000001" customHeight="1" x14ac:dyDescent="0.25">
      <c r="A38" s="12" t="s">
        <v>11</v>
      </c>
      <c r="B38" s="33"/>
      <c r="C38" s="32">
        <f>IF(K38=0, "&lt; 1", K38)</f>
        <v>4</v>
      </c>
      <c r="D38" s="32">
        <f>IF(L38=0, "&lt; 1", L38)</f>
        <v>3</v>
      </c>
      <c r="E38" s="32">
        <f>IF(M38=0, "&lt; 1", M38)</f>
        <v>2</v>
      </c>
      <c r="F38" s="59"/>
      <c r="G38" s="27"/>
      <c r="H38" s="26"/>
      <c r="I38" s="26"/>
      <c r="K38" s="12">
        <f>ROUNDUP(AVERAGE(K13:K37), 0)</f>
        <v>4</v>
      </c>
      <c r="L38" s="12">
        <f>ROUNDUP(AVERAGE(L13:L37), 0)</f>
        <v>3</v>
      </c>
      <c r="M38" s="12">
        <f>ROUNDUP(AVERAGE(M13:M37), 0)</f>
        <v>2</v>
      </c>
      <c r="N38" s="12"/>
      <c r="O38" s="19"/>
      <c r="P38" s="12">
        <f>ROUNDUP(AVERAGE(P13:P37), 0)</f>
        <v>2</v>
      </c>
      <c r="Q38" s="12">
        <f>ROUNDUP(AVERAGE(Q13:Q37), 0)</f>
        <v>2</v>
      </c>
      <c r="R38" s="12">
        <f>ROUNDUP(AVERAGE(R13:R37), 0)</f>
        <v>1</v>
      </c>
      <c r="S38" s="12"/>
    </row>
    <row r="39" spans="1:19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0</v>
      </c>
      <c r="E39" s="158">
        <f>MIN(E26:E37)</f>
        <v>0</v>
      </c>
      <c r="F39" s="59"/>
      <c r="G39" s="25"/>
      <c r="H39" s="26"/>
      <c r="I39" s="26"/>
      <c r="K39" s="12">
        <f>MIN(K13:K37)</f>
        <v>2</v>
      </c>
      <c r="L39" s="12">
        <f>MIN(L13:L37)</f>
        <v>0</v>
      </c>
      <c r="M39" s="12">
        <f>MIN(M13:M37)</f>
        <v>1</v>
      </c>
      <c r="N39" s="12"/>
      <c r="O39" s="19"/>
      <c r="P39" s="12">
        <f>MIN(P13:P37)</f>
        <v>0</v>
      </c>
      <c r="Q39" s="12">
        <f>MIN(Q13:Q37)</f>
        <v>0</v>
      </c>
      <c r="R39" s="12">
        <f>MIN(R13:R37)</f>
        <v>0</v>
      </c>
      <c r="S39" s="12"/>
    </row>
    <row r="40" spans="1:19" ht="17.100000000000001" customHeight="1" x14ac:dyDescent="0.25">
      <c r="A40" s="12" t="s">
        <v>13</v>
      </c>
      <c r="B40" s="34"/>
      <c r="C40" s="158">
        <f>MAX(C26:C37)</f>
        <v>7</v>
      </c>
      <c r="D40" s="158">
        <f>MAX(D26:D37)</f>
        <v>12</v>
      </c>
      <c r="E40" s="158">
        <f>MAX(E26:E37)</f>
        <v>3</v>
      </c>
      <c r="F40" s="59"/>
      <c r="G40" s="25"/>
      <c r="H40" s="26"/>
      <c r="I40" s="26"/>
      <c r="K40" s="12">
        <f>MAX(K13:K37)</f>
        <v>6</v>
      </c>
      <c r="L40" s="12">
        <f>MAX(L13:L37)</f>
        <v>5</v>
      </c>
      <c r="M40" s="12">
        <f>MAX(M13:M37)</f>
        <v>3</v>
      </c>
      <c r="N40" s="12"/>
      <c r="O40" s="19"/>
      <c r="P40" s="12">
        <f>MAX(P13:P37)</f>
        <v>4</v>
      </c>
      <c r="Q40" s="12">
        <f>MAX(Q13:Q37)</f>
        <v>3</v>
      </c>
      <c r="R40" s="12">
        <f>MAX(R13:R37)</f>
        <v>2</v>
      </c>
      <c r="S40" s="12"/>
    </row>
    <row r="41" spans="1:19" ht="17.100000000000001" customHeight="1" x14ac:dyDescent="0.25">
      <c r="A41" s="12" t="s">
        <v>14</v>
      </c>
      <c r="B41" s="34"/>
      <c r="C41" s="35">
        <f t="shared" ref="C41:E42" si="0">K41</f>
        <v>2.0615528128088303</v>
      </c>
      <c r="D41" s="35">
        <f t="shared" si="0"/>
        <v>2.6299556396765835</v>
      </c>
      <c r="E41" s="35">
        <f t="shared" si="0"/>
        <v>0.9574271077563381</v>
      </c>
      <c r="F41" s="60"/>
      <c r="G41" s="25"/>
      <c r="H41" s="26"/>
      <c r="I41" s="26"/>
      <c r="K41" s="13">
        <f>STDEV(K13:K37)</f>
        <v>2.0615528128088303</v>
      </c>
      <c r="L41" s="13">
        <f>STDEV(L13:L37)</f>
        <v>2.6299556396765835</v>
      </c>
      <c r="M41" s="13">
        <f>STDEV(M13:M37)</f>
        <v>0.9574271077563381</v>
      </c>
      <c r="N41" s="13"/>
      <c r="O41" s="19"/>
      <c r="P41" s="13">
        <f>STDEV(P13:P37)</f>
        <v>1.8257418583505538</v>
      </c>
      <c r="Q41" s="13">
        <f>STDEV(Q13:Q37)</f>
        <v>1.2909944487358056</v>
      </c>
      <c r="R41" s="13">
        <f>STDEV(R13:R37)</f>
        <v>0.81649658092772603</v>
      </c>
      <c r="S41" s="13"/>
    </row>
    <row r="42" spans="1:19" ht="17.100000000000001" customHeight="1" x14ac:dyDescent="0.25">
      <c r="A42" s="12" t="s">
        <v>15</v>
      </c>
      <c r="B42" s="34"/>
      <c r="C42" s="35">
        <f t="shared" si="0"/>
        <v>51.538820320220758</v>
      </c>
      <c r="D42" s="35">
        <f t="shared" si="0"/>
        <v>87.665187989219461</v>
      </c>
      <c r="E42" s="35">
        <f t="shared" si="0"/>
        <v>47.871355387816905</v>
      </c>
      <c r="F42" s="60"/>
      <c r="G42" s="25"/>
      <c r="H42" s="26"/>
      <c r="I42" s="26"/>
      <c r="K42" s="13">
        <f>IF(K38=0, "NA", K41*100/K38)</f>
        <v>51.538820320220758</v>
      </c>
      <c r="L42" s="13">
        <f>IF(L38=0, "NA", L41*100/L38)</f>
        <v>87.665187989219461</v>
      </c>
      <c r="M42" s="13">
        <f>IF(M38=0, "NA", M41*100/M38)</f>
        <v>47.871355387816905</v>
      </c>
      <c r="N42" s="13"/>
      <c r="O42" s="19"/>
      <c r="P42" s="13">
        <f>IF(P38=0, "NA", P41*100/P38)</f>
        <v>91.287092917527687</v>
      </c>
      <c r="Q42" s="13">
        <f>IF(Q38=0, "NA", Q41*100/Q38)</f>
        <v>64.549722436790276</v>
      </c>
      <c r="R42" s="13">
        <f>IF(R38=0, "NA", R41*100/R38)</f>
        <v>81.649658092772597</v>
      </c>
      <c r="S42" s="13"/>
    </row>
    <row r="43" spans="1:19" ht="17.100000000000001" customHeight="1" x14ac:dyDescent="0.25">
      <c r="A43" s="183" t="s">
        <v>238</v>
      </c>
      <c r="B43" s="183"/>
      <c r="C43" s="183"/>
      <c r="D43" s="36"/>
      <c r="E43" s="3"/>
      <c r="F43" s="3"/>
      <c r="G43" s="25"/>
      <c r="H43" s="26"/>
      <c r="I43" s="26"/>
      <c r="K43" s="19"/>
      <c r="L43" s="19"/>
      <c r="M43" s="19"/>
      <c r="N43" s="19"/>
      <c r="O43" s="19"/>
    </row>
    <row r="44" spans="1:19" ht="17.100000000000001" customHeight="1" x14ac:dyDescent="0.25">
      <c r="A44" s="184" t="s">
        <v>239</v>
      </c>
      <c r="B44" s="184"/>
      <c r="C44" s="184"/>
      <c r="D44" s="37"/>
      <c r="E44" s="3"/>
      <c r="F44" s="3"/>
      <c r="G44" s="25"/>
      <c r="H44" s="26"/>
      <c r="I44" s="26"/>
      <c r="K44" s="19"/>
      <c r="L44" s="19"/>
      <c r="M44" s="19"/>
      <c r="N44" s="19"/>
      <c r="O44" s="19"/>
    </row>
    <row r="45" spans="1:19" ht="17.100000000000001" customHeight="1" x14ac:dyDescent="0.25">
      <c r="A45" s="12" t="s">
        <v>11</v>
      </c>
      <c r="B45" s="34"/>
      <c r="C45" s="32">
        <f>IF(P38=0, "&lt; 1", P38)</f>
        <v>2</v>
      </c>
      <c r="D45" s="32">
        <f>IF(Q38=0, "&lt; 1", Q38)</f>
        <v>2</v>
      </c>
      <c r="E45" s="32">
        <f>IF(R38=0, "&lt; 1", R38)</f>
        <v>1</v>
      </c>
      <c r="F45" s="59"/>
      <c r="G45" s="25"/>
      <c r="H45" s="26"/>
      <c r="I45" s="26"/>
      <c r="K45" s="19"/>
      <c r="L45" s="19"/>
      <c r="M45" s="19"/>
      <c r="N45" s="19"/>
      <c r="O45" s="19"/>
    </row>
    <row r="46" spans="1:19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0</v>
      </c>
      <c r="E46" s="158">
        <f>MIN(E14:E26)</f>
        <v>0</v>
      </c>
      <c r="F46" s="59"/>
      <c r="G46" s="25"/>
      <c r="H46" s="26"/>
      <c r="I46" s="26"/>
      <c r="K46" s="19"/>
      <c r="L46" s="19"/>
      <c r="M46" s="19"/>
      <c r="N46" s="19"/>
    </row>
    <row r="47" spans="1:19" ht="17.100000000000001" customHeight="1" x14ac:dyDescent="0.25">
      <c r="A47" s="12" t="s">
        <v>13</v>
      </c>
      <c r="B47" s="34"/>
      <c r="C47" s="158">
        <f>MAX(C14:C26)</f>
        <v>5</v>
      </c>
      <c r="D47" s="158">
        <f>MAX(D14:D26)</f>
        <v>4</v>
      </c>
      <c r="E47" s="158">
        <f>MAX(E14:E26)</f>
        <v>7</v>
      </c>
      <c r="F47" s="59"/>
      <c r="G47" s="25"/>
      <c r="H47" s="26"/>
      <c r="I47" s="26"/>
      <c r="K47" s="19"/>
      <c r="L47" s="19"/>
      <c r="M47" s="19"/>
      <c r="N47" s="19"/>
    </row>
    <row r="48" spans="1:19" ht="17.100000000000001" customHeight="1" x14ac:dyDescent="0.25">
      <c r="A48" s="12" t="s">
        <v>14</v>
      </c>
      <c r="B48" s="34"/>
      <c r="C48" s="35">
        <f t="shared" ref="C48:E49" si="1">P41</f>
        <v>1.8257418583505538</v>
      </c>
      <c r="D48" s="35">
        <f t="shared" si="1"/>
        <v>1.2909944487358056</v>
      </c>
      <c r="E48" s="35">
        <f t="shared" si="1"/>
        <v>0.81649658092772603</v>
      </c>
      <c r="F48" s="60"/>
      <c r="G48" s="25"/>
      <c r="H48" s="26"/>
      <c r="I48" s="26"/>
      <c r="K48" s="19"/>
      <c r="L48" s="19"/>
      <c r="M48" s="19"/>
      <c r="N48" s="19"/>
    </row>
    <row r="49" spans="1:14" ht="17.100000000000001" customHeight="1" x14ac:dyDescent="0.25">
      <c r="A49" s="12" t="s">
        <v>15</v>
      </c>
      <c r="B49" s="34"/>
      <c r="C49" s="35">
        <f t="shared" si="1"/>
        <v>91.287092917527687</v>
      </c>
      <c r="D49" s="35">
        <f t="shared" si="1"/>
        <v>64.549722436790276</v>
      </c>
      <c r="E49" s="35">
        <f t="shared" si="1"/>
        <v>81.649658092772597</v>
      </c>
      <c r="F49" s="60"/>
      <c r="G49" s="27"/>
      <c r="H49" s="26"/>
      <c r="I49" s="26"/>
      <c r="K49" s="19"/>
      <c r="L49" s="19"/>
      <c r="M49" s="19"/>
      <c r="N49" s="19"/>
    </row>
    <row r="50" spans="1:14" ht="15.9" customHeight="1" x14ac:dyDescent="0.25"/>
    <row r="51" spans="1:14" ht="15.9" customHeight="1" x14ac:dyDescent="0.25">
      <c r="A51" s="15"/>
    </row>
    <row r="52" spans="1:14" ht="15.9" customHeight="1" x14ac:dyDescent="0.25"/>
    <row r="53" spans="1:14" ht="15.9" customHeight="1" x14ac:dyDescent="0.25"/>
    <row r="54" spans="1:14" ht="15.9" customHeight="1" x14ac:dyDescent="0.25"/>
    <row r="55" spans="1:14" ht="15.9" customHeight="1" x14ac:dyDescent="0.25"/>
    <row r="56" spans="1:14" ht="15.9" customHeight="1" x14ac:dyDescent="0.25"/>
    <row r="57" spans="1:14" ht="15.9" customHeight="1" x14ac:dyDescent="0.25"/>
    <row r="58" spans="1:14" ht="15.9" customHeight="1" x14ac:dyDescent="0.25"/>
    <row r="59" spans="1:14" ht="15.9" customHeight="1" x14ac:dyDescent="0.25"/>
    <row r="60" spans="1:14" ht="15.9" customHeight="1" x14ac:dyDescent="0.25"/>
    <row r="61" spans="1:14" ht="15.9" customHeight="1" x14ac:dyDescent="0.25"/>
    <row r="62" spans="1:14" ht="15.9" customHeight="1" x14ac:dyDescent="0.25">
      <c r="A62" s="14"/>
      <c r="B62" s="14"/>
      <c r="C62" s="14"/>
      <c r="D62" s="14"/>
      <c r="E62" s="14"/>
      <c r="F62" s="14"/>
    </row>
    <row r="63" spans="1:14" ht="15.9" customHeight="1" x14ac:dyDescent="0.25">
      <c r="A63" s="14"/>
      <c r="B63" s="14"/>
      <c r="C63" s="14"/>
      <c r="D63" s="14"/>
      <c r="E63" s="14"/>
      <c r="F63" s="14"/>
    </row>
    <row r="64" spans="1:14" ht="15.9" customHeight="1" x14ac:dyDescent="0.25">
      <c r="B64" s="14"/>
      <c r="C64" s="14"/>
      <c r="D64" s="14"/>
      <c r="E64" s="14"/>
      <c r="F64" s="14"/>
    </row>
    <row r="65" spans="1:9" ht="14.25" customHeight="1" x14ac:dyDescent="0.25">
      <c r="A65" s="185" t="s">
        <v>277</v>
      </c>
      <c r="B65" s="185"/>
      <c r="C65" s="185"/>
      <c r="D65" s="185"/>
      <c r="E65" s="185"/>
      <c r="F65" s="185"/>
    </row>
    <row r="66" spans="1:9" ht="15" customHeight="1" x14ac:dyDescent="0.25">
      <c r="A66" s="186" t="s">
        <v>278</v>
      </c>
      <c r="B66" s="185"/>
      <c r="C66" s="185"/>
      <c r="D66" s="185"/>
      <c r="E66" s="185"/>
      <c r="F66" s="185"/>
    </row>
    <row r="67" spans="1:9" ht="15.9" customHeight="1" x14ac:dyDescent="0.25">
      <c r="A67" s="14"/>
      <c r="B67" s="14"/>
      <c r="C67" s="14"/>
      <c r="D67" s="14"/>
      <c r="E67" s="14"/>
      <c r="F67" s="14"/>
    </row>
    <row r="68" spans="1:9" s="28" customFormat="1" ht="15.9" customHeight="1" x14ac:dyDescent="0.25">
      <c r="A68" s="187" t="s">
        <v>18</v>
      </c>
      <c r="B68" s="187"/>
      <c r="C68" s="187"/>
      <c r="D68" s="38"/>
      <c r="E68" s="38"/>
      <c r="G68" s="20"/>
      <c r="H68" s="20"/>
      <c r="I68" s="20"/>
    </row>
    <row r="69" spans="1:9" s="28" customFormat="1" ht="27.75" customHeight="1" x14ac:dyDescent="0.25">
      <c r="A69" s="187" t="s">
        <v>92</v>
      </c>
      <c r="B69" s="187"/>
      <c r="C69" s="187"/>
      <c r="D69" s="187"/>
      <c r="E69" s="187"/>
      <c r="F69" s="187"/>
      <c r="G69" s="20"/>
      <c r="H69" s="20"/>
      <c r="I69" s="20"/>
    </row>
    <row r="70" spans="1:9" s="28" customFormat="1" ht="29.25" customHeight="1" x14ac:dyDescent="0.25">
      <c r="A70" s="181" t="s">
        <v>133</v>
      </c>
      <c r="B70" s="181"/>
      <c r="C70" s="181"/>
      <c r="D70" s="181"/>
      <c r="E70" s="181"/>
      <c r="F70" s="181"/>
      <c r="G70" s="20"/>
      <c r="H70" s="20"/>
      <c r="I70" s="20"/>
    </row>
    <row r="71" spans="1:9" s="28" customFormat="1" ht="15.9" customHeight="1" x14ac:dyDescent="0.25">
      <c r="G71" s="20"/>
      <c r="H71" s="20"/>
      <c r="I71" s="20"/>
    </row>
    <row r="72" spans="1:9" s="28" customFormat="1" ht="25.5" customHeight="1" x14ac:dyDescent="0.25">
      <c r="B72" s="182" t="s">
        <v>2</v>
      </c>
      <c r="C72" s="182"/>
      <c r="D72" s="20"/>
      <c r="E72" s="182" t="s">
        <v>32</v>
      </c>
      <c r="F72" s="182"/>
      <c r="G72" s="20"/>
      <c r="H72" s="20"/>
      <c r="I72" s="20"/>
    </row>
    <row r="73" spans="1:9" s="28" customFormat="1" ht="38.1" customHeight="1" x14ac:dyDescent="0.25">
      <c r="B73" s="182"/>
      <c r="C73" s="182"/>
      <c r="D73" s="20"/>
      <c r="E73" s="20"/>
      <c r="F73" s="20"/>
      <c r="G73" s="20"/>
      <c r="H73" s="20"/>
      <c r="I73" s="20"/>
    </row>
    <row r="74" spans="1:9" x14ac:dyDescent="0.25">
      <c r="B74" s="30"/>
      <c r="C74" s="30"/>
      <c r="D74" s="30"/>
      <c r="E74" s="30"/>
      <c r="F74" s="30"/>
    </row>
    <row r="75" spans="1:9" x14ac:dyDescent="0.25">
      <c r="B75" s="30"/>
      <c r="C75" s="30"/>
      <c r="D75" s="30"/>
      <c r="E75" s="30"/>
      <c r="F75" s="30"/>
    </row>
  </sheetData>
  <sheetProtection formatCells="0" formatRows="0" insertRows="0" insertHyperlinks="0" deleteRows="0" sort="0" autoFilter="0" pivotTables="0"/>
  <mergeCells count="24">
    <mergeCell ref="A68:C68"/>
    <mergeCell ref="A69:F69"/>
    <mergeCell ref="A70:F70"/>
    <mergeCell ref="B72:C72"/>
    <mergeCell ref="B73:C73"/>
    <mergeCell ref="E72:F72"/>
    <mergeCell ref="A66:F66"/>
    <mergeCell ref="A6:B6"/>
    <mergeCell ref="C6:D6"/>
    <mergeCell ref="A7:B7"/>
    <mergeCell ref="C7:D7"/>
    <mergeCell ref="A8:B8"/>
    <mergeCell ref="C8:D8"/>
    <mergeCell ref="A9:B9"/>
    <mergeCell ref="C9:D9"/>
    <mergeCell ref="A43:C43"/>
    <mergeCell ref="A44:C44"/>
    <mergeCell ref="A65:F65"/>
    <mergeCell ref="A1:F1"/>
    <mergeCell ref="A2:F2"/>
    <mergeCell ref="A4:B4"/>
    <mergeCell ref="C4:F4"/>
    <mergeCell ref="A5:B5"/>
    <mergeCell ref="C5:D5"/>
  </mergeCells>
  <conditionalFormatting sqref="C34:D34">
    <cfRule type="expression" dxfId="211" priority="77">
      <formula>C34&lt;=$G$6</formula>
    </cfRule>
    <cfRule type="expression" dxfId="210" priority="78">
      <formula>AND(C34&gt;$G$6,C34&lt;=$G$7)</formula>
    </cfRule>
    <cfRule type="expression" dxfId="209" priority="79">
      <formula>AND(C34&gt;$G$7,C34&lt;=$G$5)</formula>
    </cfRule>
    <cfRule type="expression" dxfId="208" priority="80">
      <formula>C34&gt;$G$5</formula>
    </cfRule>
  </conditionalFormatting>
  <conditionalFormatting sqref="C34:D34">
    <cfRule type="expression" dxfId="207" priority="73">
      <formula>C34&lt;=$B$7</formula>
    </cfRule>
    <cfRule type="expression" dxfId="206" priority="74">
      <formula>AND(C34&gt;$B$7,C34&lt;=$B$6)</formula>
    </cfRule>
    <cfRule type="expression" dxfId="205" priority="75">
      <formula>AND(C34&gt;$B$6,C34&lt;=$B$5)</formula>
    </cfRule>
    <cfRule type="expression" dxfId="204" priority="76">
      <formula>C34&gt;$B$5</formula>
    </cfRule>
  </conditionalFormatting>
  <conditionalFormatting sqref="E34">
    <cfRule type="expression" dxfId="203" priority="61">
      <formula>E34&lt;=$B$6</formula>
    </cfRule>
    <cfRule type="expression" dxfId="202" priority="62">
      <formula>AND(E34&gt;$B$6,E34&lt;=$B$7)</formula>
    </cfRule>
    <cfRule type="expression" dxfId="201" priority="63">
      <formula>AND(E34&gt;$B$6,E34&lt;=$B$5)</formula>
    </cfRule>
    <cfRule type="expression" dxfId="200" priority="64">
      <formula>E34&gt;$B$5</formula>
    </cfRule>
  </conditionalFormatting>
  <conditionalFormatting sqref="E34">
    <cfRule type="expression" dxfId="199" priority="69">
      <formula>E34&lt;=$G$6</formula>
    </cfRule>
    <cfRule type="expression" dxfId="198" priority="70">
      <formula>AND(E34&gt;$G$6,E34&lt;=$G$7)</formula>
    </cfRule>
    <cfRule type="expression" dxfId="197" priority="71">
      <formula>AND(E34&gt;$G$7,E34&lt;=$G$5)</formula>
    </cfRule>
    <cfRule type="expression" dxfId="196" priority="72">
      <formula>E34&gt;$G$5</formula>
    </cfRule>
  </conditionalFormatting>
  <conditionalFormatting sqref="E34">
    <cfRule type="expression" dxfId="195" priority="65" stopIfTrue="1">
      <formula>E34&lt;=$B$7</formula>
    </cfRule>
    <cfRule type="expression" dxfId="194" priority="66">
      <formula>AND(E34&gt;$B$7,E34&lt;=$B$6)</formula>
    </cfRule>
    <cfRule type="expression" dxfId="193" priority="67">
      <formula>AND(E34&gt;$B$6,E34&lt;=$B$5)</formula>
    </cfRule>
    <cfRule type="expression" dxfId="192" priority="68">
      <formula>E34&gt;$B$5</formula>
    </cfRule>
  </conditionalFormatting>
  <conditionalFormatting sqref="C35:D35">
    <cfRule type="expression" dxfId="191" priority="57">
      <formula>C35&lt;=$G$6</formula>
    </cfRule>
    <cfRule type="expression" dxfId="190" priority="58">
      <formula>AND(C35&gt;$G$6,C35&lt;=$G$7)</formula>
    </cfRule>
    <cfRule type="expression" dxfId="189" priority="59">
      <formula>AND(C35&gt;$G$7,C35&lt;=$G$5)</formula>
    </cfRule>
    <cfRule type="expression" dxfId="188" priority="60">
      <formula>C35&gt;$G$5</formula>
    </cfRule>
  </conditionalFormatting>
  <conditionalFormatting sqref="C35:D35">
    <cfRule type="expression" dxfId="187" priority="53">
      <formula>C35&lt;=$B$7</formula>
    </cfRule>
    <cfRule type="expression" dxfId="186" priority="54">
      <formula>AND(C35&gt;$B$7,C35&lt;=$B$6)</formula>
    </cfRule>
    <cfRule type="expression" dxfId="185" priority="55">
      <formula>AND(C35&gt;$B$6,C35&lt;=$B$5)</formula>
    </cfRule>
    <cfRule type="expression" dxfId="184" priority="56">
      <formula>C35&gt;$B$5</formula>
    </cfRule>
  </conditionalFormatting>
  <conditionalFormatting sqref="E35">
    <cfRule type="expression" dxfId="183" priority="41">
      <formula>E35&lt;=$B$6</formula>
    </cfRule>
    <cfRule type="expression" dxfId="182" priority="42">
      <formula>AND(E35&gt;$B$6,E35&lt;=$B$7)</formula>
    </cfRule>
    <cfRule type="expression" dxfId="181" priority="43">
      <formula>AND(E35&gt;$B$6,E35&lt;=$B$5)</formula>
    </cfRule>
    <cfRule type="expression" dxfId="180" priority="44">
      <formula>E35&gt;$B$5</formula>
    </cfRule>
  </conditionalFormatting>
  <conditionalFormatting sqref="E35">
    <cfRule type="expression" dxfId="179" priority="49">
      <formula>E35&lt;=$G$6</formula>
    </cfRule>
    <cfRule type="expression" dxfId="178" priority="50">
      <formula>AND(E35&gt;$G$6,E35&lt;=$G$7)</formula>
    </cfRule>
    <cfRule type="expression" dxfId="177" priority="51">
      <formula>AND(E35&gt;$G$7,E35&lt;=$G$5)</formula>
    </cfRule>
    <cfRule type="expression" dxfId="176" priority="52">
      <formula>E35&gt;$G$5</formula>
    </cfRule>
  </conditionalFormatting>
  <conditionalFormatting sqref="E35">
    <cfRule type="expression" dxfId="175" priority="45" stopIfTrue="1">
      <formula>E35&lt;=$B$7</formula>
    </cfRule>
    <cfRule type="expression" dxfId="174" priority="46">
      <formula>AND(E35&gt;$B$7,E35&lt;=$B$6)</formula>
    </cfRule>
    <cfRule type="expression" dxfId="173" priority="47">
      <formula>AND(E35&gt;$B$6,E35&lt;=$B$5)</formula>
    </cfRule>
    <cfRule type="expression" dxfId="172" priority="48">
      <formula>E35&gt;$B$5</formula>
    </cfRule>
  </conditionalFormatting>
  <conditionalFormatting sqref="C36:D36">
    <cfRule type="expression" dxfId="171" priority="37">
      <formula>C36&lt;=$G$6</formula>
    </cfRule>
    <cfRule type="expression" dxfId="170" priority="38">
      <formula>AND(C36&gt;$G$6,C36&lt;=$G$7)</formula>
    </cfRule>
    <cfRule type="expression" dxfId="169" priority="39">
      <formula>AND(C36&gt;$G$7,C36&lt;=$G$5)</formula>
    </cfRule>
    <cfRule type="expression" dxfId="168" priority="40">
      <formula>C36&gt;$G$5</formula>
    </cfRule>
  </conditionalFormatting>
  <conditionalFormatting sqref="C36:D36">
    <cfRule type="expression" dxfId="167" priority="33">
      <formula>C36&lt;=$B$7</formula>
    </cfRule>
    <cfRule type="expression" dxfId="166" priority="34">
      <formula>AND(C36&gt;$B$7,C36&lt;=$B$6)</formula>
    </cfRule>
    <cfRule type="expression" dxfId="165" priority="35">
      <formula>AND(C36&gt;$B$6,C36&lt;=$B$5)</formula>
    </cfRule>
    <cfRule type="expression" dxfId="164" priority="36">
      <formula>C36&gt;$B$5</formula>
    </cfRule>
  </conditionalFormatting>
  <conditionalFormatting sqref="E36">
    <cfRule type="expression" dxfId="163" priority="21">
      <formula>E36&lt;=$B$6</formula>
    </cfRule>
    <cfRule type="expression" dxfId="162" priority="22">
      <formula>AND(E36&gt;$B$6,E36&lt;=$B$7)</formula>
    </cfRule>
    <cfRule type="expression" dxfId="161" priority="23">
      <formula>AND(E36&gt;$B$6,E36&lt;=$B$5)</formula>
    </cfRule>
    <cfRule type="expression" dxfId="160" priority="24">
      <formula>E36&gt;$B$5</formula>
    </cfRule>
  </conditionalFormatting>
  <conditionalFormatting sqref="E36">
    <cfRule type="expression" dxfId="159" priority="29">
      <formula>E36&lt;=$G$6</formula>
    </cfRule>
    <cfRule type="expression" dxfId="158" priority="30">
      <formula>AND(E36&gt;$G$6,E36&lt;=$G$7)</formula>
    </cfRule>
    <cfRule type="expression" dxfId="157" priority="31">
      <formula>AND(E36&gt;$G$7,E36&lt;=$G$5)</formula>
    </cfRule>
    <cfRule type="expression" dxfId="156" priority="32">
      <formula>E36&gt;$G$5</formula>
    </cfRule>
  </conditionalFormatting>
  <conditionalFormatting sqref="E36">
    <cfRule type="expression" dxfId="155" priority="25" stopIfTrue="1">
      <formula>E36&lt;=$B$7</formula>
    </cfRule>
    <cfRule type="expression" dxfId="154" priority="26">
      <formula>AND(E36&gt;$B$7,E36&lt;=$B$6)</formula>
    </cfRule>
    <cfRule type="expression" dxfId="153" priority="27">
      <formula>AND(E36&gt;$B$6,E36&lt;=$B$5)</formula>
    </cfRule>
    <cfRule type="expression" dxfId="152" priority="28">
      <formula>E36&gt;$B$5</formula>
    </cfRule>
  </conditionalFormatting>
  <conditionalFormatting sqref="C37:D37">
    <cfRule type="expression" dxfId="151" priority="17">
      <formula>C37&lt;=$G$6</formula>
    </cfRule>
    <cfRule type="expression" dxfId="150" priority="18">
      <formula>AND(C37&gt;$G$6,C37&lt;=$G$7)</formula>
    </cfRule>
    <cfRule type="expression" dxfId="149" priority="19">
      <formula>AND(C37&gt;$G$7,C37&lt;=$G$5)</formula>
    </cfRule>
    <cfRule type="expression" dxfId="148" priority="20">
      <formula>C37&gt;$G$5</formula>
    </cfRule>
  </conditionalFormatting>
  <conditionalFormatting sqref="C37:D37">
    <cfRule type="expression" dxfId="147" priority="13">
      <formula>C37&lt;=$B$7</formula>
    </cfRule>
    <cfRule type="expression" dxfId="146" priority="14">
      <formula>AND(C37&gt;$B$7,C37&lt;=$B$6)</formula>
    </cfRule>
    <cfRule type="expression" dxfId="145" priority="15">
      <formula>AND(C37&gt;$B$6,C37&lt;=$B$5)</formula>
    </cfRule>
    <cfRule type="expression" dxfId="144" priority="16">
      <formula>C37&gt;$B$5</formula>
    </cfRule>
  </conditionalFormatting>
  <conditionalFormatting sqref="E37">
    <cfRule type="expression" dxfId="143" priority="1">
      <formula>E37&lt;=$B$6</formula>
    </cfRule>
    <cfRule type="expression" dxfId="142" priority="2">
      <formula>AND(E37&gt;$B$6,E37&lt;=$B$7)</formula>
    </cfRule>
    <cfRule type="expression" dxfId="141" priority="3">
      <formula>AND(E37&gt;$B$6,E37&lt;=$B$5)</formula>
    </cfRule>
    <cfRule type="expression" dxfId="140" priority="4">
      <formula>E37&gt;$B$5</formula>
    </cfRule>
  </conditionalFormatting>
  <conditionalFormatting sqref="E37">
    <cfRule type="expression" dxfId="139" priority="9">
      <formula>E37&lt;=$G$6</formula>
    </cfRule>
    <cfRule type="expression" dxfId="138" priority="10">
      <formula>AND(E37&gt;$G$6,E37&lt;=$G$7)</formula>
    </cfRule>
    <cfRule type="expression" dxfId="137" priority="11">
      <formula>AND(E37&gt;$G$7,E37&lt;=$G$5)</formula>
    </cfRule>
    <cfRule type="expression" dxfId="136" priority="12">
      <formula>E37&gt;$G$5</formula>
    </cfRule>
  </conditionalFormatting>
  <conditionalFormatting sqref="E37">
    <cfRule type="expression" dxfId="135" priority="5" stopIfTrue="1">
      <formula>E37&lt;=$B$7</formula>
    </cfRule>
    <cfRule type="expression" dxfId="134" priority="6">
      <formula>AND(E37&gt;$B$7,E37&lt;=$B$6)</formula>
    </cfRule>
    <cfRule type="expression" dxfId="133" priority="7">
      <formula>AND(E37&gt;$B$6,E37&lt;=$B$5)</formula>
    </cfRule>
    <cfRule type="expression" dxfId="132" priority="8">
      <formula>E37&gt;$B$5</formula>
    </cfRule>
  </conditionalFormatting>
  <pageMargins left="0.3" right="0.1" top="0.2" bottom="0.3" header="0.1" footer="0.2"/>
  <pageSetup paperSize="9" scale="77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8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J75"/>
  <sheetViews>
    <sheetView view="pageBreakPreview" topLeftCell="A40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8.33203125" style="16" customWidth="1"/>
    <col min="2" max="2" width="17.441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hidden="1" customWidth="1"/>
    <col min="7" max="7" width="12.6640625" style="14" customWidth="1"/>
    <col min="8" max="8" width="11.33203125" style="14" customWidth="1"/>
    <col min="9" max="9" width="3.33203125" style="11" customWidth="1"/>
    <col min="10" max="10" width="6.88671875" style="11" customWidth="1"/>
    <col min="11" max="11" width="6.6640625" style="11" customWidth="1"/>
    <col min="12" max="13" width="5.44140625" style="11" customWidth="1"/>
    <col min="14" max="14" width="6.6640625" style="11" customWidth="1"/>
    <col min="15" max="15" width="7.44140625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6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6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76" t="s">
        <v>5</v>
      </c>
      <c r="B6" s="177"/>
      <c r="C6" s="42" t="s">
        <v>42</v>
      </c>
      <c r="D6" s="39" t="s">
        <v>8</v>
      </c>
      <c r="E6" s="6">
        <v>11094</v>
      </c>
      <c r="F6" s="8"/>
      <c r="G6" s="9"/>
      <c r="H6" s="9"/>
    </row>
    <row r="7" spans="1:16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6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2</v>
      </c>
      <c r="F8" s="8"/>
      <c r="G8" s="9"/>
      <c r="H8" s="9"/>
    </row>
    <row r="9" spans="1:16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202</v>
      </c>
      <c r="D11" s="1" t="s">
        <v>203</v>
      </c>
      <c r="E11" s="17" t="s">
        <v>328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4" t="s">
        <v>386</v>
      </c>
      <c r="H12" s="14" t="s">
        <v>387</v>
      </c>
      <c r="J12" s="1" t="s">
        <v>202</v>
      </c>
      <c r="K12" s="1" t="s">
        <v>203</v>
      </c>
      <c r="L12" s="1"/>
      <c r="M12" s="41"/>
      <c r="N12" s="1" t="s">
        <v>202</v>
      </c>
      <c r="O12" s="1" t="s">
        <v>203</v>
      </c>
      <c r="P12" s="1"/>
    </row>
    <row r="13" spans="1:16" ht="17.100000000000001" customHeight="1" x14ac:dyDescent="0.25">
      <c r="A13" s="74">
        <v>3</v>
      </c>
      <c r="B13" s="161">
        <v>43117</v>
      </c>
      <c r="C13" s="158">
        <v>2</v>
      </c>
      <c r="D13" s="158">
        <v>1</v>
      </c>
      <c r="E13" s="79"/>
      <c r="F13" s="76"/>
      <c r="G13" s="77">
        <v>20</v>
      </c>
      <c r="H13" s="77">
        <v>50</v>
      </c>
      <c r="J13" s="75"/>
      <c r="K13" s="75"/>
      <c r="L13" s="75"/>
      <c r="N13" s="75"/>
      <c r="O13" s="75"/>
      <c r="P13" s="75"/>
    </row>
    <row r="14" spans="1:16" ht="17.100000000000001" customHeight="1" x14ac:dyDescent="0.25">
      <c r="A14" s="160">
        <v>4</v>
      </c>
      <c r="B14" s="161">
        <v>43145</v>
      </c>
      <c r="C14" s="158">
        <v>2</v>
      </c>
      <c r="D14" s="158">
        <v>1</v>
      </c>
      <c r="E14" s="159"/>
      <c r="F14" s="76"/>
      <c r="G14" s="77">
        <v>20</v>
      </c>
      <c r="H14" s="77">
        <v>50</v>
      </c>
      <c r="J14" s="75"/>
      <c r="K14" s="75"/>
      <c r="L14" s="75"/>
      <c r="N14" s="75"/>
      <c r="O14" s="75"/>
      <c r="P14" s="75"/>
    </row>
    <row r="15" spans="1:16" ht="17.100000000000001" customHeight="1" x14ac:dyDescent="0.25">
      <c r="A15" s="160">
        <v>5</v>
      </c>
      <c r="B15" s="161">
        <v>43159</v>
      </c>
      <c r="C15" s="158">
        <v>3</v>
      </c>
      <c r="D15" s="158">
        <v>1</v>
      </c>
      <c r="E15" s="159"/>
      <c r="F15" s="76"/>
      <c r="G15" s="77">
        <v>20</v>
      </c>
      <c r="H15" s="77">
        <v>50</v>
      </c>
      <c r="J15" s="75"/>
      <c r="K15" s="75"/>
      <c r="L15" s="75"/>
      <c r="N15" s="75"/>
      <c r="O15" s="75"/>
      <c r="P15" s="75"/>
    </row>
    <row r="16" spans="1:16" ht="17.100000000000001" customHeight="1" x14ac:dyDescent="0.25">
      <c r="A16" s="160">
        <v>6</v>
      </c>
      <c r="B16" s="161">
        <v>43187</v>
      </c>
      <c r="C16" s="158">
        <v>1</v>
      </c>
      <c r="D16" s="158">
        <v>0</v>
      </c>
      <c r="E16" s="159"/>
      <c r="F16" s="76"/>
      <c r="G16" s="77">
        <v>20</v>
      </c>
      <c r="H16" s="77">
        <v>50</v>
      </c>
      <c r="J16" s="75"/>
      <c r="K16" s="75"/>
      <c r="L16" s="75"/>
      <c r="N16" s="75"/>
      <c r="O16" s="75"/>
      <c r="P16" s="75"/>
    </row>
    <row r="17" spans="1:16" ht="17.100000000000001" customHeight="1" x14ac:dyDescent="0.25">
      <c r="A17" s="160">
        <v>7</v>
      </c>
      <c r="B17" s="161">
        <v>43217</v>
      </c>
      <c r="C17" s="158">
        <v>2</v>
      </c>
      <c r="D17" s="158">
        <v>0</v>
      </c>
      <c r="E17" s="159"/>
      <c r="F17" s="76"/>
      <c r="G17" s="77">
        <v>20</v>
      </c>
      <c r="H17" s="77">
        <v>50</v>
      </c>
      <c r="J17" s="75"/>
      <c r="K17" s="75"/>
      <c r="L17" s="75"/>
      <c r="N17" s="75"/>
      <c r="O17" s="75"/>
      <c r="P17" s="75"/>
    </row>
    <row r="18" spans="1:16" ht="17.100000000000001" customHeight="1" x14ac:dyDescent="0.25">
      <c r="A18" s="160">
        <v>8</v>
      </c>
      <c r="B18" s="161">
        <v>43245</v>
      </c>
      <c r="C18" s="158">
        <v>4</v>
      </c>
      <c r="D18" s="158">
        <v>1</v>
      </c>
      <c r="E18" s="159"/>
      <c r="F18" s="76"/>
      <c r="G18" s="77">
        <v>20</v>
      </c>
      <c r="H18" s="77">
        <v>50</v>
      </c>
      <c r="J18" s="75"/>
      <c r="K18" s="75"/>
      <c r="L18" s="75"/>
      <c r="N18" s="75"/>
      <c r="O18" s="75"/>
      <c r="P18" s="75"/>
    </row>
    <row r="19" spans="1:16" ht="17.100000000000001" customHeight="1" x14ac:dyDescent="0.25">
      <c r="A19" s="160">
        <v>9</v>
      </c>
      <c r="B19" s="161">
        <v>43273</v>
      </c>
      <c r="C19" s="158">
        <v>1</v>
      </c>
      <c r="D19" s="158">
        <v>1</v>
      </c>
      <c r="E19" s="159"/>
      <c r="F19" s="76"/>
      <c r="G19" s="77">
        <v>20</v>
      </c>
      <c r="H19" s="77">
        <v>50</v>
      </c>
      <c r="J19" s="75"/>
      <c r="K19" s="75"/>
      <c r="L19" s="75"/>
      <c r="N19" s="75"/>
      <c r="O19" s="75"/>
      <c r="P19" s="75"/>
    </row>
    <row r="20" spans="1:16" ht="17.100000000000001" customHeight="1" x14ac:dyDescent="0.25">
      <c r="A20" s="160">
        <v>10</v>
      </c>
      <c r="B20" s="161">
        <v>43301</v>
      </c>
      <c r="C20" s="158">
        <v>0</v>
      </c>
      <c r="D20" s="158">
        <v>2</v>
      </c>
      <c r="E20" s="159"/>
      <c r="F20" s="76"/>
      <c r="G20" s="77">
        <v>20</v>
      </c>
      <c r="H20" s="77">
        <v>50</v>
      </c>
      <c r="J20" s="75"/>
      <c r="K20" s="75"/>
      <c r="L20" s="75"/>
      <c r="N20" s="75"/>
      <c r="O20" s="75"/>
      <c r="P20" s="75"/>
    </row>
    <row r="21" spans="1:16" ht="17.100000000000001" customHeight="1" x14ac:dyDescent="0.25">
      <c r="A21" s="160">
        <v>11</v>
      </c>
      <c r="B21" s="161">
        <v>43328</v>
      </c>
      <c r="C21" s="158">
        <v>2</v>
      </c>
      <c r="D21" s="158">
        <v>1</v>
      </c>
      <c r="E21" s="159"/>
      <c r="F21" s="76"/>
      <c r="G21" s="77">
        <v>20</v>
      </c>
      <c r="H21" s="77">
        <v>50</v>
      </c>
      <c r="J21" s="75"/>
      <c r="K21" s="75"/>
      <c r="L21" s="75"/>
      <c r="N21" s="75"/>
      <c r="O21" s="75"/>
      <c r="P21" s="75"/>
    </row>
    <row r="22" spans="1:16" ht="17.100000000000001" customHeight="1" x14ac:dyDescent="0.25">
      <c r="A22" s="160">
        <v>12</v>
      </c>
      <c r="B22" s="161">
        <v>43369</v>
      </c>
      <c r="C22" s="158">
        <v>2</v>
      </c>
      <c r="D22" s="158">
        <v>2</v>
      </c>
      <c r="E22" s="159"/>
      <c r="F22" s="76"/>
      <c r="G22" s="77">
        <v>20</v>
      </c>
      <c r="H22" s="77">
        <v>50</v>
      </c>
      <c r="J22" s="75"/>
      <c r="K22" s="75"/>
      <c r="L22" s="75"/>
      <c r="N22" s="75"/>
      <c r="O22" s="75"/>
      <c r="P22" s="75"/>
    </row>
    <row r="23" spans="1:16" ht="17.100000000000001" customHeight="1" x14ac:dyDescent="0.25">
      <c r="A23" s="160">
        <v>13</v>
      </c>
      <c r="B23" s="161">
        <v>43398</v>
      </c>
      <c r="C23" s="158">
        <v>1</v>
      </c>
      <c r="D23" s="158">
        <v>1</v>
      </c>
      <c r="E23" s="159"/>
      <c r="F23" s="76"/>
      <c r="G23" s="77">
        <v>20</v>
      </c>
      <c r="H23" s="77">
        <v>50</v>
      </c>
      <c r="J23" s="75"/>
      <c r="K23" s="75"/>
      <c r="L23" s="75"/>
      <c r="N23" s="75"/>
      <c r="O23" s="75"/>
      <c r="P23" s="75"/>
    </row>
    <row r="24" spans="1:16" ht="17.100000000000001" customHeight="1" x14ac:dyDescent="0.25">
      <c r="A24" s="160">
        <v>14</v>
      </c>
      <c r="B24" s="161">
        <v>43427</v>
      </c>
      <c r="C24" s="158">
        <v>8</v>
      </c>
      <c r="D24" s="158">
        <v>2</v>
      </c>
      <c r="E24" s="159"/>
      <c r="F24" s="76"/>
      <c r="G24" s="77">
        <v>20</v>
      </c>
      <c r="H24" s="77">
        <v>50</v>
      </c>
      <c r="J24" s="75"/>
      <c r="K24" s="75"/>
      <c r="L24" s="75"/>
      <c r="N24" s="75"/>
      <c r="O24" s="75"/>
      <c r="P24" s="75"/>
    </row>
    <row r="25" spans="1:16" s="138" customFormat="1" ht="17.100000000000001" customHeight="1" thickBot="1" x14ac:dyDescent="0.3">
      <c r="A25" s="133">
        <v>15</v>
      </c>
      <c r="B25" s="134">
        <v>43452</v>
      </c>
      <c r="C25" s="135">
        <v>2</v>
      </c>
      <c r="D25" s="135">
        <v>0</v>
      </c>
      <c r="E25" s="136">
        <v>120</v>
      </c>
      <c r="F25" s="137"/>
      <c r="G25" s="145">
        <v>20</v>
      </c>
      <c r="H25" s="145">
        <v>50</v>
      </c>
      <c r="J25" s="139"/>
      <c r="K25" s="139"/>
      <c r="L25" s="139"/>
      <c r="N25" s="139"/>
      <c r="O25" s="139"/>
      <c r="P25" s="139"/>
    </row>
    <row r="26" spans="1:16" ht="17.100000000000001" customHeight="1" thickBot="1" x14ac:dyDescent="0.3">
      <c r="A26" s="74">
        <v>1</v>
      </c>
      <c r="B26" s="173">
        <v>43481</v>
      </c>
      <c r="C26" s="78">
        <v>1</v>
      </c>
      <c r="D26" s="78">
        <v>2</v>
      </c>
      <c r="E26" s="79"/>
      <c r="F26" s="76"/>
      <c r="G26" s="77">
        <v>20</v>
      </c>
      <c r="H26" s="77">
        <v>50</v>
      </c>
      <c r="J26" s="75"/>
      <c r="K26" s="75"/>
      <c r="L26" s="75"/>
      <c r="N26" s="75"/>
      <c r="O26" s="75"/>
      <c r="P26" s="75"/>
    </row>
    <row r="27" spans="1:16" ht="17.100000000000001" customHeight="1" thickBot="1" x14ac:dyDescent="0.3">
      <c r="A27" s="74">
        <v>2</v>
      </c>
      <c r="B27" s="174">
        <v>43523</v>
      </c>
      <c r="C27" s="78">
        <v>2</v>
      </c>
      <c r="D27" s="78">
        <v>1</v>
      </c>
      <c r="E27" s="79"/>
      <c r="F27" s="76"/>
      <c r="G27" s="77">
        <v>20</v>
      </c>
      <c r="H27" s="77">
        <v>50</v>
      </c>
      <c r="J27" s="75"/>
      <c r="K27" s="75"/>
      <c r="L27" s="75"/>
      <c r="N27" s="75"/>
      <c r="O27" s="75"/>
      <c r="P27" s="75"/>
    </row>
    <row r="28" spans="1:16" ht="17.100000000000001" customHeight="1" thickBot="1" x14ac:dyDescent="0.3">
      <c r="A28" s="119">
        <v>3</v>
      </c>
      <c r="B28" s="174">
        <v>43552</v>
      </c>
      <c r="C28" s="78">
        <v>1</v>
      </c>
      <c r="D28" s="78">
        <v>0</v>
      </c>
      <c r="E28" s="79"/>
      <c r="F28" s="76"/>
      <c r="G28" s="77">
        <v>20</v>
      </c>
      <c r="H28" s="77">
        <v>50</v>
      </c>
      <c r="J28" s="75">
        <v>3</v>
      </c>
      <c r="K28" s="75">
        <v>4</v>
      </c>
      <c r="L28" s="75"/>
      <c r="N28" s="75">
        <v>4</v>
      </c>
      <c r="O28" s="75">
        <v>4</v>
      </c>
      <c r="P28" s="75"/>
    </row>
    <row r="29" spans="1:16" ht="17.100000000000001" customHeight="1" thickBot="1" x14ac:dyDescent="0.3">
      <c r="A29" s="12">
        <v>4</v>
      </c>
      <c r="B29" s="174">
        <v>43580</v>
      </c>
      <c r="C29" s="32">
        <v>0</v>
      </c>
      <c r="D29" s="32">
        <v>0</v>
      </c>
      <c r="E29" s="59"/>
      <c r="F29" s="25"/>
      <c r="G29" s="26">
        <f>$C$9</f>
        <v>20</v>
      </c>
      <c r="H29" s="26">
        <f>$E$9</f>
        <v>50</v>
      </c>
      <c r="J29" s="19">
        <v>1</v>
      </c>
      <c r="K29" s="19">
        <v>1</v>
      </c>
      <c r="L29" s="19"/>
      <c r="N29" s="19">
        <v>1</v>
      </c>
      <c r="O29" s="19">
        <v>2</v>
      </c>
      <c r="P29" s="19"/>
    </row>
    <row r="30" spans="1:16" ht="17.100000000000001" customHeight="1" thickBot="1" x14ac:dyDescent="0.3">
      <c r="A30" s="12">
        <v>5</v>
      </c>
      <c r="B30" s="174">
        <v>43609</v>
      </c>
      <c r="C30" s="32">
        <v>3</v>
      </c>
      <c r="D30" s="32">
        <v>4</v>
      </c>
      <c r="E30" s="59"/>
      <c r="F30" s="25"/>
      <c r="G30" s="26">
        <f>$C$9</f>
        <v>20</v>
      </c>
      <c r="H30" s="26">
        <f>$E$9</f>
        <v>50</v>
      </c>
      <c r="J30" s="19">
        <v>6</v>
      </c>
      <c r="K30" s="19">
        <v>2</v>
      </c>
      <c r="L30" s="19"/>
      <c r="N30" s="19">
        <v>4</v>
      </c>
      <c r="O30" s="19">
        <v>2</v>
      </c>
      <c r="P30" s="19"/>
    </row>
    <row r="31" spans="1:16" ht="17.100000000000001" customHeight="1" thickBot="1" x14ac:dyDescent="0.3">
      <c r="A31" s="12">
        <v>6</v>
      </c>
      <c r="B31" s="174">
        <v>43636</v>
      </c>
      <c r="C31" s="32">
        <v>3</v>
      </c>
      <c r="D31" s="32">
        <v>2</v>
      </c>
      <c r="E31" s="59"/>
      <c r="F31" s="25"/>
      <c r="G31" s="26">
        <f t="shared" ref="G31:G37" si="0">$C$9</f>
        <v>20</v>
      </c>
      <c r="H31" s="26">
        <f t="shared" ref="H31:H37" si="1">$E$9</f>
        <v>50</v>
      </c>
      <c r="J31" s="19">
        <v>0</v>
      </c>
      <c r="K31" s="19">
        <v>2</v>
      </c>
      <c r="L31" s="19"/>
      <c r="N31" s="19">
        <v>2</v>
      </c>
      <c r="O31" s="19">
        <v>0</v>
      </c>
      <c r="P31" s="19"/>
    </row>
    <row r="32" spans="1:16" ht="17.100000000000001" customHeight="1" thickBot="1" x14ac:dyDescent="0.3">
      <c r="A32" s="12">
        <v>7</v>
      </c>
      <c r="B32" s="174">
        <v>43664</v>
      </c>
      <c r="C32" s="32">
        <v>1</v>
      </c>
      <c r="D32" s="32">
        <v>1</v>
      </c>
      <c r="E32" s="59"/>
      <c r="F32" s="25"/>
      <c r="G32" s="26">
        <f t="shared" si="0"/>
        <v>20</v>
      </c>
      <c r="H32" s="26">
        <f t="shared" si="1"/>
        <v>50</v>
      </c>
      <c r="J32" s="19">
        <v>2</v>
      </c>
      <c r="K32" s="19">
        <v>2</v>
      </c>
      <c r="L32" s="19"/>
      <c r="N32" s="19">
        <v>4</v>
      </c>
      <c r="O32" s="19">
        <v>7</v>
      </c>
      <c r="P32" s="19"/>
    </row>
    <row r="33" spans="1:16" ht="17.100000000000001" customHeight="1" thickBot="1" x14ac:dyDescent="0.3">
      <c r="A33" s="12">
        <v>8</v>
      </c>
      <c r="B33" s="174">
        <v>43692</v>
      </c>
      <c r="C33" s="32">
        <v>1</v>
      </c>
      <c r="D33" s="32">
        <v>1</v>
      </c>
      <c r="E33" s="59"/>
      <c r="F33" s="25"/>
      <c r="G33" s="26">
        <f t="shared" si="0"/>
        <v>20</v>
      </c>
      <c r="H33" s="26">
        <f t="shared" si="1"/>
        <v>50</v>
      </c>
      <c r="J33" s="19">
        <v>0</v>
      </c>
      <c r="K33" s="19">
        <v>0</v>
      </c>
      <c r="L33" s="19"/>
      <c r="N33" s="19"/>
      <c r="O33" s="19"/>
      <c r="P33" s="19"/>
    </row>
    <row r="34" spans="1:16" ht="17.100000000000001" customHeight="1" thickBot="1" x14ac:dyDescent="0.3">
      <c r="A34" s="12">
        <v>9</v>
      </c>
      <c r="B34" s="175">
        <v>43734</v>
      </c>
      <c r="C34" s="172">
        <v>2</v>
      </c>
      <c r="D34" s="172">
        <v>1</v>
      </c>
      <c r="E34" s="59"/>
      <c r="F34" s="25"/>
      <c r="G34" s="26">
        <f t="shared" si="0"/>
        <v>20</v>
      </c>
      <c r="H34" s="26">
        <f t="shared" si="1"/>
        <v>50</v>
      </c>
      <c r="J34" s="19">
        <v>0</v>
      </c>
      <c r="K34" s="19">
        <v>2</v>
      </c>
      <c r="L34" s="19"/>
      <c r="N34" s="19"/>
      <c r="O34" s="19"/>
      <c r="P34" s="19"/>
    </row>
    <row r="35" spans="1:16" ht="17.100000000000001" customHeight="1" thickBot="1" x14ac:dyDescent="0.3">
      <c r="A35" s="12">
        <v>10</v>
      </c>
      <c r="B35" s="175">
        <v>43762</v>
      </c>
      <c r="C35" s="172">
        <v>2</v>
      </c>
      <c r="D35" s="172">
        <v>4</v>
      </c>
      <c r="E35" s="59"/>
      <c r="F35" s="25"/>
      <c r="G35" s="26">
        <f t="shared" si="0"/>
        <v>20</v>
      </c>
      <c r="H35" s="26">
        <f t="shared" si="1"/>
        <v>50</v>
      </c>
      <c r="J35" s="19">
        <v>0</v>
      </c>
      <c r="K35" s="19">
        <v>0</v>
      </c>
      <c r="L35" s="19"/>
      <c r="N35" s="19"/>
      <c r="O35" s="19"/>
      <c r="P35" s="19"/>
    </row>
    <row r="36" spans="1:16" ht="17.100000000000001" customHeight="1" thickBot="1" x14ac:dyDescent="0.3">
      <c r="A36" s="160">
        <v>11</v>
      </c>
      <c r="B36" s="175">
        <v>43789</v>
      </c>
      <c r="C36" s="172">
        <v>1</v>
      </c>
      <c r="D36" s="172">
        <v>1</v>
      </c>
      <c r="E36" s="159"/>
      <c r="F36" s="76"/>
      <c r="G36" s="77">
        <f t="shared" si="0"/>
        <v>20</v>
      </c>
      <c r="H36" s="77">
        <f t="shared" si="1"/>
        <v>50</v>
      </c>
      <c r="J36" s="75"/>
      <c r="K36" s="75"/>
      <c r="L36" s="75"/>
      <c r="N36" s="75"/>
      <c r="O36" s="75"/>
      <c r="P36" s="75"/>
    </row>
    <row r="37" spans="1:16" ht="17.100000000000001" customHeight="1" thickBot="1" x14ac:dyDescent="0.3">
      <c r="A37" s="160">
        <v>12</v>
      </c>
      <c r="B37" s="175">
        <v>43817</v>
      </c>
      <c r="C37" s="172">
        <v>4</v>
      </c>
      <c r="D37" s="172">
        <v>4</v>
      </c>
      <c r="E37" s="159"/>
      <c r="F37" s="76"/>
      <c r="G37" s="77">
        <f t="shared" si="0"/>
        <v>20</v>
      </c>
      <c r="H37" s="77">
        <f t="shared" si="1"/>
        <v>50</v>
      </c>
      <c r="J37" s="75"/>
      <c r="K37" s="75"/>
      <c r="L37" s="75"/>
      <c r="N37" s="75"/>
      <c r="O37" s="75"/>
      <c r="P37" s="75"/>
    </row>
    <row r="38" spans="1:16" ht="17.100000000000001" customHeight="1" x14ac:dyDescent="0.25">
      <c r="A38" s="12" t="s">
        <v>11</v>
      </c>
      <c r="B38" s="33"/>
      <c r="C38" s="32">
        <f>IF(J38=0, "&lt; 1", J38)</f>
        <v>2</v>
      </c>
      <c r="D38" s="32">
        <f>IF(K38=0, "&lt; 1", K38)</f>
        <v>2</v>
      </c>
      <c r="E38" s="59"/>
      <c r="F38" s="27"/>
      <c r="G38" s="26"/>
      <c r="H38" s="26"/>
      <c r="J38" s="12">
        <f>ROUNDUP(AVERAGE(J13:J37), 0)</f>
        <v>2</v>
      </c>
      <c r="K38" s="12">
        <f>ROUNDUP(AVERAGE(K13:K37), 0)</f>
        <v>2</v>
      </c>
      <c r="L38" s="12"/>
      <c r="M38" s="19"/>
      <c r="N38" s="12">
        <f>ROUNDUP(AVERAGE(N13:N37), 0)</f>
        <v>3</v>
      </c>
      <c r="O38" s="12">
        <f>ROUNDUP(AVERAGE(O13:O37), 0)</f>
        <v>3</v>
      </c>
      <c r="P38" s="12"/>
    </row>
    <row r="39" spans="1:16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0</v>
      </c>
      <c r="E39" s="59"/>
      <c r="F39" s="25"/>
      <c r="G39" s="26"/>
      <c r="H39" s="26"/>
      <c r="J39" s="12">
        <f>MIN(J13:J37)</f>
        <v>0</v>
      </c>
      <c r="K39" s="12">
        <f>MIN(K13:K37)</f>
        <v>0</v>
      </c>
      <c r="L39" s="12"/>
      <c r="M39" s="19"/>
      <c r="N39" s="12">
        <f>MIN(N13:N37)</f>
        <v>1</v>
      </c>
      <c r="O39" s="12">
        <f>MIN(O13:O37)</f>
        <v>0</v>
      </c>
      <c r="P39" s="12"/>
    </row>
    <row r="40" spans="1:16" ht="17.100000000000001" customHeight="1" x14ac:dyDescent="0.25">
      <c r="A40" s="12" t="s">
        <v>13</v>
      </c>
      <c r="B40" s="34"/>
      <c r="C40" s="158">
        <f>MAX(C26:C37)</f>
        <v>4</v>
      </c>
      <c r="D40" s="158">
        <f>MAX(D26:D37)</f>
        <v>4</v>
      </c>
      <c r="E40" s="59"/>
      <c r="F40" s="25"/>
      <c r="G40" s="26"/>
      <c r="H40" s="26"/>
      <c r="J40" s="12">
        <f>MAX(J13:J37)</f>
        <v>6</v>
      </c>
      <c r="K40" s="12">
        <f>MAX(K13:K37)</f>
        <v>4</v>
      </c>
      <c r="L40" s="12"/>
      <c r="M40" s="19"/>
      <c r="N40" s="12">
        <f>MAX(N13:N37)</f>
        <v>4</v>
      </c>
      <c r="O40" s="12">
        <f>MAX(O13:O37)</f>
        <v>7</v>
      </c>
      <c r="P40" s="12"/>
    </row>
    <row r="41" spans="1:16" ht="17.100000000000001" customHeight="1" x14ac:dyDescent="0.25">
      <c r="A41" s="12" t="s">
        <v>14</v>
      </c>
      <c r="B41" s="34"/>
      <c r="C41" s="35">
        <f>J41</f>
        <v>2.1380899352993952</v>
      </c>
      <c r="D41" s="35">
        <f>K41</f>
        <v>1.3024701806293193</v>
      </c>
      <c r="E41" s="60"/>
      <c r="F41" s="25"/>
      <c r="G41" s="26"/>
      <c r="H41" s="26"/>
      <c r="J41" s="13">
        <f>STDEV(J13:J37)</f>
        <v>2.1380899352993952</v>
      </c>
      <c r="K41" s="13">
        <f>STDEV(K13:K37)</f>
        <v>1.3024701806293193</v>
      </c>
      <c r="L41" s="13"/>
      <c r="M41" s="19"/>
      <c r="N41" s="13">
        <f>STDEV(N13:N37)</f>
        <v>1.4142135623730951</v>
      </c>
      <c r="O41" s="13">
        <f>STDEV(O13:O37)</f>
        <v>2.6457513110645907</v>
      </c>
      <c r="P41" s="13"/>
    </row>
    <row r="42" spans="1:16" ht="17.100000000000001" customHeight="1" x14ac:dyDescent="0.25">
      <c r="A42" s="12" t="s">
        <v>15</v>
      </c>
      <c r="B42" s="34"/>
      <c r="C42" s="35">
        <f>J42</f>
        <v>106.90449676496976</v>
      </c>
      <c r="D42" s="35">
        <f>K42</f>
        <v>65.123509031465971</v>
      </c>
      <c r="E42" s="60"/>
      <c r="F42" s="25"/>
      <c r="G42" s="26"/>
      <c r="H42" s="26"/>
      <c r="J42" s="13">
        <f>IF(J38=0, "NA", J41*100/J38)</f>
        <v>106.90449676496976</v>
      </c>
      <c r="K42" s="13">
        <f>IF(K38=0, "NA", K41*100/K38)</f>
        <v>65.123509031465971</v>
      </c>
      <c r="L42" s="13"/>
      <c r="M42" s="19"/>
      <c r="N42" s="13">
        <f>IF(N38=0, "NA", N41*100/N38)</f>
        <v>47.14045207910317</v>
      </c>
      <c r="O42" s="13">
        <f>IF(O38=0, "NA", O41*100/O38)</f>
        <v>88.191710368819699</v>
      </c>
      <c r="P42" s="13"/>
    </row>
    <row r="43" spans="1:16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  <c r="M43" s="19"/>
    </row>
    <row r="44" spans="1:16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  <c r="M44" s="19"/>
    </row>
    <row r="45" spans="1:16" ht="17.100000000000001" customHeight="1" x14ac:dyDescent="0.25">
      <c r="A45" s="12" t="s">
        <v>11</v>
      </c>
      <c r="B45" s="34"/>
      <c r="C45" s="32">
        <f>IF(N38=0, "&lt; 1",N38)</f>
        <v>3</v>
      </c>
      <c r="D45" s="32">
        <f>IF(O38=0, "&lt; 1",O38)</f>
        <v>3</v>
      </c>
      <c r="E45" s="59"/>
      <c r="F45" s="25"/>
      <c r="G45" s="26"/>
      <c r="H45" s="26"/>
      <c r="J45" s="19"/>
      <c r="K45" s="19"/>
      <c r="L45" s="19"/>
      <c r="M45" s="19"/>
    </row>
    <row r="46" spans="1:16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0</v>
      </c>
      <c r="E46" s="59"/>
      <c r="F46" s="25"/>
      <c r="G46" s="26"/>
      <c r="H46" s="26"/>
      <c r="J46" s="19"/>
      <c r="K46" s="19"/>
      <c r="L46" s="19"/>
    </row>
    <row r="47" spans="1:16" ht="17.100000000000001" customHeight="1" x14ac:dyDescent="0.25">
      <c r="A47" s="12" t="s">
        <v>13</v>
      </c>
      <c r="B47" s="34"/>
      <c r="C47" s="158">
        <f>MAX(C14:C26)</f>
        <v>8</v>
      </c>
      <c r="D47" s="158">
        <f>MAX(D14:D26)</f>
        <v>2</v>
      </c>
      <c r="E47" s="59"/>
      <c r="F47" s="25"/>
      <c r="G47" s="26"/>
      <c r="H47" s="26"/>
      <c r="J47" s="19"/>
      <c r="K47" s="19"/>
      <c r="L47" s="19"/>
    </row>
    <row r="48" spans="1:16" ht="17.100000000000001" customHeight="1" x14ac:dyDescent="0.25">
      <c r="A48" s="12" t="s">
        <v>14</v>
      </c>
      <c r="B48" s="34"/>
      <c r="C48" s="35">
        <f>N41</f>
        <v>1.4142135623730951</v>
      </c>
      <c r="D48" s="35">
        <f>O41</f>
        <v>2.6457513110645907</v>
      </c>
      <c r="E48" s="60"/>
      <c r="F48" s="25"/>
      <c r="G48" s="26"/>
      <c r="H48" s="26"/>
      <c r="J48" s="19"/>
      <c r="K48" s="19"/>
      <c r="L48" s="19"/>
    </row>
    <row r="49" spans="1:36" ht="17.100000000000001" customHeight="1" x14ac:dyDescent="0.25">
      <c r="A49" s="12" t="s">
        <v>15</v>
      </c>
      <c r="B49" s="34"/>
      <c r="C49" s="35">
        <f>N42</f>
        <v>47.14045207910317</v>
      </c>
      <c r="D49" s="35">
        <f>O42</f>
        <v>88.191710368819699</v>
      </c>
      <c r="E49" s="60"/>
      <c r="F49" s="27"/>
      <c r="G49" s="26"/>
      <c r="H49" s="26"/>
      <c r="J49" s="19"/>
      <c r="K49" s="19"/>
      <c r="L49" s="19"/>
    </row>
    <row r="50" spans="1:36" ht="15.9" customHeight="1" x14ac:dyDescent="0.25"/>
    <row r="51" spans="1:36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s="14" customFormat="1" ht="14.25" customHeight="1" x14ac:dyDescent="0.25">
      <c r="A65" s="185" t="s">
        <v>279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s="14" customFormat="1" ht="17.25" customHeight="1" x14ac:dyDescent="0.25">
      <c r="A66" s="186" t="s">
        <v>280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.9" customHeight="1" x14ac:dyDescent="0.25">
      <c r="A67" s="14"/>
      <c r="B67" s="14"/>
      <c r="C67" s="14"/>
      <c r="D67" s="14"/>
      <c r="E67" s="14"/>
    </row>
    <row r="68" spans="1:36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6" s="28" customFormat="1" ht="27.75" customHeight="1" x14ac:dyDescent="0.25">
      <c r="A69" s="187" t="s">
        <v>93</v>
      </c>
      <c r="B69" s="187"/>
      <c r="C69" s="187"/>
      <c r="D69" s="187"/>
      <c r="E69" s="187"/>
      <c r="F69" s="20"/>
      <c r="G69" s="20"/>
      <c r="H69" s="20"/>
    </row>
    <row r="70" spans="1:36" s="28" customFormat="1" ht="32.25" customHeight="1" x14ac:dyDescent="0.25">
      <c r="A70" s="181" t="s">
        <v>134</v>
      </c>
      <c r="B70" s="181"/>
      <c r="C70" s="181"/>
      <c r="D70" s="181"/>
      <c r="E70" s="181"/>
      <c r="F70" s="20"/>
      <c r="G70" s="20"/>
      <c r="H70" s="20"/>
    </row>
    <row r="71" spans="1:36" s="28" customFormat="1" ht="15.9" customHeight="1" x14ac:dyDescent="0.25">
      <c r="F71" s="20"/>
      <c r="G71" s="20"/>
      <c r="H71" s="20"/>
    </row>
    <row r="72" spans="1:36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6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6" x14ac:dyDescent="0.25">
      <c r="B74" s="30"/>
      <c r="C74" s="30"/>
      <c r="D74" s="30"/>
      <c r="E74" s="30"/>
    </row>
    <row r="75" spans="1:36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D37">
    <cfRule type="expression" dxfId="131" priority="1">
      <formula>C34&lt;=$B$7</formula>
    </cfRule>
    <cfRule type="expression" dxfId="130" priority="2">
      <formula>AND(C34&gt;$B$7,C34&lt;=$B$6)</formula>
    </cfRule>
    <cfRule type="expression" dxfId="129" priority="3">
      <formula>AND(C34&gt;$B$6,C34&lt;=$B$5)</formula>
    </cfRule>
    <cfRule type="expression" dxfId="128" priority="4">
      <formula>C34&gt;$B$5</formula>
    </cfRule>
  </conditionalFormatting>
  <pageMargins left="0.3" right="0.1" top="0.2" bottom="0.3" header="0.1" footer="0.2"/>
  <pageSetup paperSize="9" scale="77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view="pageBreakPreview" topLeftCell="A37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0.5546875" style="16" customWidth="1"/>
    <col min="2" max="2" width="20.88671875" style="11" customWidth="1"/>
    <col min="3" max="3" width="22.5546875" style="11" customWidth="1"/>
    <col min="4" max="4" width="19.33203125" style="11" customWidth="1"/>
    <col min="5" max="5" width="23" style="11" customWidth="1"/>
    <col min="6" max="6" width="23.5546875" style="11" hidden="1" customWidth="1"/>
    <col min="7" max="7" width="3.44140625" style="14" hidden="1" customWidth="1"/>
    <col min="8" max="8" width="17" style="14" customWidth="1"/>
    <col min="9" max="9" width="18" style="14" customWidth="1"/>
    <col min="10" max="10" width="4.109375" style="11" customWidth="1"/>
    <col min="11" max="11" width="6.88671875" style="11" customWidth="1"/>
    <col min="12" max="12" width="7.33203125" style="11" customWidth="1"/>
    <col min="13" max="13" width="3.33203125" style="11" customWidth="1"/>
    <col min="14" max="14" width="7.109375" style="11" customWidth="1"/>
    <col min="15" max="15" width="6.6640625" style="11" customWidth="1"/>
    <col min="16" max="16384" width="9.109375" style="11"/>
  </cols>
  <sheetData>
    <row r="1" spans="1:15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23"/>
      <c r="H1" s="9"/>
      <c r="I1" s="9"/>
    </row>
    <row r="2" spans="1:15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24"/>
      <c r="H2" s="9"/>
      <c r="I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5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7"/>
      <c r="H4" s="9"/>
      <c r="I4" s="9"/>
    </row>
    <row r="5" spans="1:15" s="3" customFormat="1" ht="27" customHeight="1" x14ac:dyDescent="0.25">
      <c r="A5" s="176" t="s">
        <v>4</v>
      </c>
      <c r="B5" s="177"/>
      <c r="C5" s="188" t="s">
        <v>26</v>
      </c>
      <c r="D5" s="188"/>
      <c r="E5" s="39" t="s">
        <v>1</v>
      </c>
      <c r="F5" s="5" t="str">
        <f>'LAF 1 (21147)'!E5</f>
        <v>02/01/17 - 31/12/17</v>
      </c>
      <c r="G5" s="21"/>
      <c r="H5" s="9"/>
      <c r="I5" s="9"/>
    </row>
    <row r="6" spans="1:15" s="3" customFormat="1" ht="29.25" customHeight="1" x14ac:dyDescent="0.25">
      <c r="A6" s="176" t="s">
        <v>5</v>
      </c>
      <c r="B6" s="177"/>
      <c r="C6" s="188" t="s">
        <v>43</v>
      </c>
      <c r="D6" s="188"/>
      <c r="E6" s="39" t="s">
        <v>8</v>
      </c>
      <c r="F6" s="6">
        <v>11093</v>
      </c>
      <c r="G6" s="8"/>
      <c r="H6" s="9"/>
      <c r="I6" s="9"/>
    </row>
    <row r="7" spans="1:15" s="3" customFormat="1" ht="27" customHeight="1" x14ac:dyDescent="0.25">
      <c r="A7" s="176" t="s">
        <v>6</v>
      </c>
      <c r="B7" s="177"/>
      <c r="C7" s="188" t="s">
        <v>29</v>
      </c>
      <c r="D7" s="188"/>
      <c r="E7" s="39" t="s">
        <v>9</v>
      </c>
      <c r="F7" s="6" t="s">
        <v>28</v>
      </c>
      <c r="G7" s="8"/>
      <c r="H7" s="9"/>
      <c r="I7" s="9"/>
    </row>
    <row r="8" spans="1:15" s="3" customFormat="1" ht="27" customHeight="1" x14ac:dyDescent="0.25">
      <c r="A8" s="176" t="s">
        <v>7</v>
      </c>
      <c r="B8" s="177"/>
      <c r="C8" s="188" t="s">
        <v>27</v>
      </c>
      <c r="D8" s="188"/>
      <c r="E8" s="39" t="s">
        <v>10</v>
      </c>
      <c r="F8" s="6">
        <v>2</v>
      </c>
      <c r="G8" s="8"/>
      <c r="H8" s="9"/>
      <c r="I8" s="9"/>
    </row>
    <row r="9" spans="1:15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39" t="s">
        <v>21</v>
      </c>
      <c r="F9" s="7">
        <f>'LAF 1 (21147)'!E9</f>
        <v>50</v>
      </c>
      <c r="G9" s="22"/>
      <c r="H9" s="9"/>
      <c r="I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5" s="9" customFormat="1" ht="19.5" customHeight="1" x14ac:dyDescent="0.25">
      <c r="A11" s="8"/>
      <c r="B11" s="2"/>
      <c r="C11" s="1" t="s">
        <v>204</v>
      </c>
      <c r="D11" s="1" t="s">
        <v>205</v>
      </c>
      <c r="E11" s="17" t="s">
        <v>328</v>
      </c>
      <c r="F11" s="17"/>
      <c r="G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8"/>
      <c r="H12" s="14" t="s">
        <v>386</v>
      </c>
      <c r="I12" s="14" t="s">
        <v>387</v>
      </c>
      <c r="K12" s="1" t="s">
        <v>204</v>
      </c>
      <c r="L12" s="1" t="s">
        <v>205</v>
      </c>
      <c r="M12" s="41"/>
      <c r="N12" s="1" t="s">
        <v>204</v>
      </c>
      <c r="O12" s="1" t="s">
        <v>205</v>
      </c>
    </row>
    <row r="13" spans="1:15" ht="17.100000000000001" customHeight="1" x14ac:dyDescent="0.25">
      <c r="A13" s="160">
        <v>5</v>
      </c>
      <c r="B13" s="161">
        <v>43117</v>
      </c>
      <c r="C13" s="158">
        <v>7</v>
      </c>
      <c r="D13" s="158">
        <v>5</v>
      </c>
      <c r="E13" s="159"/>
      <c r="F13" s="159"/>
      <c r="G13" s="76"/>
      <c r="H13" s="77">
        <v>20</v>
      </c>
      <c r="I13" s="77">
        <v>50</v>
      </c>
      <c r="K13" s="75"/>
      <c r="L13" s="75"/>
      <c r="N13" s="75"/>
      <c r="O13" s="75"/>
    </row>
    <row r="14" spans="1:15" ht="17.100000000000001" customHeight="1" x14ac:dyDescent="0.25">
      <c r="A14" s="160">
        <v>6</v>
      </c>
      <c r="B14" s="161">
        <v>43145</v>
      </c>
      <c r="C14" s="158">
        <v>4</v>
      </c>
      <c r="D14" s="158">
        <v>6</v>
      </c>
      <c r="E14" s="159"/>
      <c r="F14" s="159"/>
      <c r="G14" s="76"/>
      <c r="H14" s="77">
        <v>20</v>
      </c>
      <c r="I14" s="77">
        <v>50</v>
      </c>
      <c r="K14" s="75"/>
      <c r="L14" s="75"/>
      <c r="N14" s="75"/>
      <c r="O14" s="75"/>
    </row>
    <row r="15" spans="1:15" ht="17.100000000000001" customHeight="1" x14ac:dyDescent="0.25">
      <c r="A15" s="160">
        <v>7</v>
      </c>
      <c r="B15" s="161">
        <v>43159</v>
      </c>
      <c r="C15" s="158">
        <v>5</v>
      </c>
      <c r="D15" s="158">
        <v>6</v>
      </c>
      <c r="E15" s="159"/>
      <c r="F15" s="159"/>
      <c r="G15" s="76"/>
      <c r="H15" s="77">
        <v>20</v>
      </c>
      <c r="I15" s="77">
        <v>50</v>
      </c>
      <c r="K15" s="75"/>
      <c r="L15" s="75"/>
      <c r="N15" s="75"/>
      <c r="O15" s="75"/>
    </row>
    <row r="16" spans="1:15" ht="17.100000000000001" customHeight="1" x14ac:dyDescent="0.25">
      <c r="A16" s="160">
        <v>8</v>
      </c>
      <c r="B16" s="161">
        <v>43187</v>
      </c>
      <c r="C16" s="158">
        <v>1</v>
      </c>
      <c r="D16" s="158">
        <v>2</v>
      </c>
      <c r="E16" s="159"/>
      <c r="F16" s="159"/>
      <c r="G16" s="76"/>
      <c r="H16" s="77">
        <v>20</v>
      </c>
      <c r="I16" s="77">
        <v>50</v>
      </c>
      <c r="K16" s="75"/>
      <c r="L16" s="75"/>
      <c r="N16" s="75"/>
      <c r="O16" s="75"/>
    </row>
    <row r="17" spans="1:15" ht="17.100000000000001" customHeight="1" x14ac:dyDescent="0.25">
      <c r="A17" s="160">
        <v>9</v>
      </c>
      <c r="B17" s="161">
        <v>43217</v>
      </c>
      <c r="C17" s="158">
        <v>6</v>
      </c>
      <c r="D17" s="158">
        <v>1</v>
      </c>
      <c r="E17" s="159"/>
      <c r="F17" s="159"/>
      <c r="G17" s="76"/>
      <c r="H17" s="77">
        <v>20</v>
      </c>
      <c r="I17" s="77">
        <v>50</v>
      </c>
      <c r="K17" s="75"/>
      <c r="L17" s="75"/>
      <c r="N17" s="75"/>
      <c r="O17" s="75"/>
    </row>
    <row r="18" spans="1:15" ht="17.100000000000001" customHeight="1" x14ac:dyDescent="0.25">
      <c r="A18" s="160">
        <v>10</v>
      </c>
      <c r="B18" s="161">
        <v>43245</v>
      </c>
      <c r="C18" s="158">
        <v>8</v>
      </c>
      <c r="D18" s="158">
        <v>3</v>
      </c>
      <c r="E18" s="159"/>
      <c r="F18" s="159"/>
      <c r="G18" s="76"/>
      <c r="H18" s="77">
        <v>20</v>
      </c>
      <c r="I18" s="77">
        <v>50</v>
      </c>
      <c r="K18" s="75"/>
      <c r="L18" s="75"/>
      <c r="N18" s="75"/>
      <c r="O18" s="75"/>
    </row>
    <row r="19" spans="1:15" ht="17.100000000000001" customHeight="1" x14ac:dyDescent="0.25">
      <c r="A19" s="160">
        <v>9</v>
      </c>
      <c r="B19" s="161">
        <v>43273</v>
      </c>
      <c r="C19" s="158">
        <v>3</v>
      </c>
      <c r="D19" s="158">
        <v>1</v>
      </c>
      <c r="E19" s="159"/>
      <c r="F19" s="159"/>
      <c r="G19" s="76"/>
      <c r="H19" s="77">
        <v>20</v>
      </c>
      <c r="I19" s="77">
        <v>50</v>
      </c>
      <c r="K19" s="75"/>
      <c r="L19" s="75"/>
      <c r="N19" s="75"/>
      <c r="O19" s="75"/>
    </row>
    <row r="20" spans="1:15" ht="17.100000000000001" customHeight="1" x14ac:dyDescent="0.25">
      <c r="A20" s="160">
        <v>10</v>
      </c>
      <c r="B20" s="161">
        <v>43301</v>
      </c>
      <c r="C20" s="158">
        <v>0</v>
      </c>
      <c r="D20" s="158">
        <v>1</v>
      </c>
      <c r="E20" s="159"/>
      <c r="F20" s="159"/>
      <c r="G20" s="76"/>
      <c r="H20" s="77">
        <v>20</v>
      </c>
      <c r="I20" s="77">
        <v>50</v>
      </c>
      <c r="K20" s="75"/>
      <c r="L20" s="75"/>
      <c r="N20" s="75"/>
      <c r="O20" s="75"/>
    </row>
    <row r="21" spans="1:15" ht="17.100000000000001" customHeight="1" x14ac:dyDescent="0.25">
      <c r="A21" s="160">
        <v>11</v>
      </c>
      <c r="B21" s="161">
        <v>43328</v>
      </c>
      <c r="C21" s="158">
        <v>9</v>
      </c>
      <c r="D21" s="158">
        <v>6</v>
      </c>
      <c r="E21" s="159"/>
      <c r="F21" s="159"/>
      <c r="G21" s="76"/>
      <c r="H21" s="77">
        <v>20</v>
      </c>
      <c r="I21" s="77">
        <v>50</v>
      </c>
      <c r="K21" s="75"/>
      <c r="L21" s="75"/>
      <c r="N21" s="75"/>
      <c r="O21" s="75"/>
    </row>
    <row r="22" spans="1:15" ht="17.100000000000001" customHeight="1" x14ac:dyDescent="0.25">
      <c r="A22" s="160">
        <v>12</v>
      </c>
      <c r="B22" s="161">
        <v>43369</v>
      </c>
      <c r="C22" s="158">
        <v>8</v>
      </c>
      <c r="D22" s="158">
        <v>11</v>
      </c>
      <c r="E22" s="159"/>
      <c r="F22" s="159"/>
      <c r="G22" s="76"/>
      <c r="H22" s="77">
        <v>20</v>
      </c>
      <c r="I22" s="77">
        <v>50</v>
      </c>
      <c r="K22" s="75"/>
      <c r="L22" s="75"/>
      <c r="N22" s="75"/>
      <c r="O22" s="75"/>
    </row>
    <row r="23" spans="1:15" ht="17.100000000000001" customHeight="1" x14ac:dyDescent="0.25">
      <c r="A23" s="74">
        <v>13</v>
      </c>
      <c r="B23" s="161">
        <v>43398</v>
      </c>
      <c r="C23" s="158">
        <v>6</v>
      </c>
      <c r="D23" s="158">
        <v>3</v>
      </c>
      <c r="E23" s="79"/>
      <c r="F23" s="79"/>
      <c r="G23" s="76"/>
      <c r="H23" s="77">
        <v>20</v>
      </c>
      <c r="I23" s="77">
        <v>50</v>
      </c>
      <c r="K23" s="75"/>
      <c r="L23" s="75"/>
      <c r="N23" s="75"/>
      <c r="O23" s="75"/>
    </row>
    <row r="24" spans="1:15" ht="17.100000000000001" customHeight="1" x14ac:dyDescent="0.25">
      <c r="A24" s="74">
        <v>14</v>
      </c>
      <c r="B24" s="161">
        <v>43427</v>
      </c>
      <c r="C24" s="158">
        <v>11</v>
      </c>
      <c r="D24" s="158">
        <v>4</v>
      </c>
      <c r="E24" s="79"/>
      <c r="F24" s="79"/>
      <c r="G24" s="76"/>
      <c r="H24" s="77">
        <v>20</v>
      </c>
      <c r="I24" s="77">
        <v>50</v>
      </c>
      <c r="K24" s="75"/>
      <c r="L24" s="75"/>
      <c r="N24" s="75"/>
      <c r="O24" s="75"/>
    </row>
    <row r="25" spans="1:15" s="138" customFormat="1" ht="17.100000000000001" customHeight="1" thickBot="1" x14ac:dyDescent="0.3">
      <c r="A25" s="133">
        <v>15</v>
      </c>
      <c r="B25" s="134">
        <v>43452</v>
      </c>
      <c r="C25" s="135">
        <v>8</v>
      </c>
      <c r="D25" s="135">
        <v>2</v>
      </c>
      <c r="E25" s="136">
        <v>120</v>
      </c>
      <c r="F25" s="136"/>
      <c r="G25" s="137"/>
      <c r="H25" s="145">
        <v>20</v>
      </c>
      <c r="I25" s="145">
        <v>50</v>
      </c>
      <c r="K25" s="139"/>
      <c r="L25" s="139"/>
      <c r="N25" s="139"/>
      <c r="O25" s="139"/>
    </row>
    <row r="26" spans="1:15" ht="17.100000000000001" customHeight="1" thickBot="1" x14ac:dyDescent="0.3">
      <c r="A26" s="74">
        <v>1</v>
      </c>
      <c r="B26" s="173">
        <v>43481</v>
      </c>
      <c r="C26" s="78">
        <v>1</v>
      </c>
      <c r="D26" s="78">
        <v>4</v>
      </c>
      <c r="E26" s="79"/>
      <c r="F26" s="79"/>
      <c r="G26" s="76"/>
      <c r="H26" s="77">
        <v>20</v>
      </c>
      <c r="I26" s="77">
        <v>50</v>
      </c>
      <c r="K26" s="75"/>
      <c r="L26" s="75"/>
      <c r="N26" s="75"/>
      <c r="O26" s="75"/>
    </row>
    <row r="27" spans="1:15" ht="17.100000000000001" customHeight="1" thickBot="1" x14ac:dyDescent="0.3">
      <c r="A27" s="119">
        <v>2</v>
      </c>
      <c r="B27" s="174">
        <v>43523</v>
      </c>
      <c r="C27" s="78">
        <v>1</v>
      </c>
      <c r="D27" s="78">
        <v>0</v>
      </c>
      <c r="E27" s="79"/>
      <c r="F27" s="79"/>
      <c r="G27" s="76"/>
      <c r="H27" s="77">
        <v>20</v>
      </c>
      <c r="I27" s="77">
        <v>50</v>
      </c>
      <c r="K27" s="75">
        <v>5</v>
      </c>
      <c r="L27" s="75">
        <v>4</v>
      </c>
      <c r="N27" s="75">
        <v>6</v>
      </c>
      <c r="O27" s="75">
        <v>2</v>
      </c>
    </row>
    <row r="28" spans="1:15" ht="17.100000000000001" customHeight="1" thickBot="1" x14ac:dyDescent="0.3">
      <c r="A28" s="12">
        <v>3</v>
      </c>
      <c r="B28" s="174">
        <v>43552</v>
      </c>
      <c r="C28" s="32">
        <v>6</v>
      </c>
      <c r="D28" s="32">
        <v>4</v>
      </c>
      <c r="E28" s="59"/>
      <c r="F28" s="59"/>
      <c r="G28" s="25"/>
      <c r="H28" s="26">
        <f>$C$9</f>
        <v>20</v>
      </c>
      <c r="I28" s="26">
        <f>$F$9</f>
        <v>50</v>
      </c>
      <c r="K28" s="19">
        <v>2</v>
      </c>
      <c r="L28" s="19">
        <v>0</v>
      </c>
      <c r="N28" s="19">
        <v>3</v>
      </c>
      <c r="O28" s="19">
        <v>1</v>
      </c>
    </row>
    <row r="29" spans="1:15" ht="17.100000000000001" customHeight="1" thickBot="1" x14ac:dyDescent="0.3">
      <c r="A29" s="12">
        <v>4</v>
      </c>
      <c r="B29" s="174">
        <v>43580</v>
      </c>
      <c r="C29" s="32">
        <v>2</v>
      </c>
      <c r="D29" s="32">
        <v>3</v>
      </c>
      <c r="E29" s="59"/>
      <c r="F29" s="59"/>
      <c r="G29" s="25"/>
      <c r="H29" s="26">
        <f>$C$9</f>
        <v>20</v>
      </c>
      <c r="I29" s="26">
        <f>$F$9</f>
        <v>50</v>
      </c>
      <c r="K29" s="19">
        <v>10</v>
      </c>
      <c r="L29" s="19">
        <v>2</v>
      </c>
      <c r="N29" s="19">
        <v>10</v>
      </c>
      <c r="O29" s="19">
        <v>9</v>
      </c>
    </row>
    <row r="30" spans="1:15" ht="17.100000000000001" customHeight="1" thickBot="1" x14ac:dyDescent="0.3">
      <c r="A30" s="12">
        <v>5</v>
      </c>
      <c r="B30" s="174">
        <v>43609</v>
      </c>
      <c r="C30" s="32">
        <v>3</v>
      </c>
      <c r="D30" s="32">
        <v>1</v>
      </c>
      <c r="E30" s="59"/>
      <c r="F30" s="59"/>
      <c r="G30" s="25"/>
      <c r="H30" s="26">
        <f t="shared" ref="H30:H37" si="0">$C$9</f>
        <v>20</v>
      </c>
      <c r="I30" s="26">
        <f t="shared" ref="I30:I37" si="1">$F$9</f>
        <v>50</v>
      </c>
      <c r="K30" s="19">
        <v>1</v>
      </c>
      <c r="L30" s="19">
        <v>1</v>
      </c>
      <c r="N30" s="19">
        <v>1</v>
      </c>
      <c r="O30" s="19">
        <v>2</v>
      </c>
    </row>
    <row r="31" spans="1:15" ht="17.100000000000001" customHeight="1" thickBot="1" x14ac:dyDescent="0.3">
      <c r="A31" s="12">
        <v>6</v>
      </c>
      <c r="B31" s="174">
        <v>43636</v>
      </c>
      <c r="C31" s="32">
        <v>5</v>
      </c>
      <c r="D31" s="32">
        <v>10</v>
      </c>
      <c r="E31" s="59"/>
      <c r="F31" s="59"/>
      <c r="G31" s="25"/>
      <c r="H31" s="26">
        <f t="shared" si="0"/>
        <v>20</v>
      </c>
      <c r="I31" s="26">
        <f t="shared" si="1"/>
        <v>50</v>
      </c>
      <c r="K31" s="19">
        <v>4</v>
      </c>
      <c r="L31" s="19">
        <v>5</v>
      </c>
      <c r="N31" s="19">
        <v>10</v>
      </c>
      <c r="O31" s="19">
        <v>5</v>
      </c>
    </row>
    <row r="32" spans="1:15" ht="17.100000000000001" customHeight="1" thickBot="1" x14ac:dyDescent="0.3">
      <c r="A32" s="12">
        <v>7</v>
      </c>
      <c r="B32" s="174">
        <v>43664</v>
      </c>
      <c r="C32" s="32">
        <v>8</v>
      </c>
      <c r="D32" s="32">
        <v>6</v>
      </c>
      <c r="E32" s="59"/>
      <c r="F32" s="59"/>
      <c r="G32" s="25"/>
      <c r="H32" s="26">
        <f t="shared" si="0"/>
        <v>20</v>
      </c>
      <c r="I32" s="26">
        <f t="shared" si="1"/>
        <v>50</v>
      </c>
      <c r="K32" s="19">
        <v>0</v>
      </c>
      <c r="L32" s="19">
        <v>0</v>
      </c>
      <c r="N32" s="19"/>
      <c r="O32" s="19"/>
    </row>
    <row r="33" spans="1:15" ht="17.100000000000001" customHeight="1" thickBot="1" x14ac:dyDescent="0.3">
      <c r="A33" s="12">
        <v>8</v>
      </c>
      <c r="B33" s="174">
        <v>43692</v>
      </c>
      <c r="C33" s="32">
        <v>3</v>
      </c>
      <c r="D33" s="32">
        <v>4</v>
      </c>
      <c r="E33" s="59"/>
      <c r="F33" s="59"/>
      <c r="G33" s="25"/>
      <c r="H33" s="26">
        <f t="shared" si="0"/>
        <v>20</v>
      </c>
      <c r="I33" s="26">
        <f t="shared" si="1"/>
        <v>50</v>
      </c>
      <c r="K33" s="19">
        <v>0</v>
      </c>
      <c r="L33" s="19">
        <v>3</v>
      </c>
      <c r="N33" s="19"/>
      <c r="O33" s="19"/>
    </row>
    <row r="34" spans="1:15" ht="17.100000000000001" customHeight="1" thickBot="1" x14ac:dyDescent="0.3">
      <c r="A34" s="12">
        <v>9</v>
      </c>
      <c r="B34" s="175">
        <v>43734</v>
      </c>
      <c r="C34" s="172">
        <v>4</v>
      </c>
      <c r="D34" s="172">
        <v>1</v>
      </c>
      <c r="E34" s="59"/>
      <c r="F34" s="59"/>
      <c r="G34" s="25"/>
      <c r="H34" s="26">
        <f t="shared" si="0"/>
        <v>20</v>
      </c>
      <c r="I34" s="26">
        <f t="shared" si="1"/>
        <v>50</v>
      </c>
      <c r="K34" s="19">
        <v>1</v>
      </c>
      <c r="L34" s="19">
        <v>0</v>
      </c>
      <c r="N34" s="19"/>
      <c r="O34" s="19"/>
    </row>
    <row r="35" spans="1:15" ht="17.100000000000001" customHeight="1" thickBot="1" x14ac:dyDescent="0.3">
      <c r="A35" s="12">
        <v>10</v>
      </c>
      <c r="B35" s="175">
        <v>43762</v>
      </c>
      <c r="C35" s="172">
        <v>6</v>
      </c>
      <c r="D35" s="172">
        <v>13</v>
      </c>
      <c r="E35" s="59"/>
      <c r="F35" s="59"/>
      <c r="G35" s="25"/>
      <c r="H35" s="26">
        <f t="shared" si="0"/>
        <v>20</v>
      </c>
      <c r="I35" s="26">
        <f t="shared" si="1"/>
        <v>50</v>
      </c>
      <c r="K35" s="19"/>
      <c r="L35" s="19"/>
      <c r="N35" s="19"/>
      <c r="O35" s="19"/>
    </row>
    <row r="36" spans="1:15" ht="17.100000000000001" customHeight="1" thickBot="1" x14ac:dyDescent="0.3">
      <c r="A36" s="12">
        <v>11</v>
      </c>
      <c r="B36" s="175">
        <v>43789</v>
      </c>
      <c r="C36" s="172">
        <v>1</v>
      </c>
      <c r="D36" s="172">
        <v>4</v>
      </c>
      <c r="E36" s="59"/>
      <c r="F36" s="59"/>
      <c r="G36" s="25"/>
      <c r="H36" s="26">
        <f t="shared" si="0"/>
        <v>20</v>
      </c>
      <c r="I36" s="26">
        <f t="shared" si="1"/>
        <v>50</v>
      </c>
      <c r="K36" s="19"/>
      <c r="L36" s="19"/>
      <c r="N36" s="19"/>
      <c r="O36" s="19"/>
    </row>
    <row r="37" spans="1:15" ht="17.100000000000001" customHeight="1" thickBot="1" x14ac:dyDescent="0.3">
      <c r="A37" s="12">
        <v>12</v>
      </c>
      <c r="B37" s="175">
        <v>43817</v>
      </c>
      <c r="C37" s="172">
        <v>1</v>
      </c>
      <c r="D37" s="172">
        <v>4</v>
      </c>
      <c r="E37" s="59"/>
      <c r="F37" s="59"/>
      <c r="G37" s="25"/>
      <c r="H37" s="26">
        <f t="shared" si="0"/>
        <v>20</v>
      </c>
      <c r="I37" s="26">
        <f t="shared" si="1"/>
        <v>50</v>
      </c>
      <c r="K37" s="19"/>
      <c r="L37" s="19"/>
      <c r="N37" s="19"/>
      <c r="O37" s="19"/>
    </row>
    <row r="38" spans="1:15" ht="17.100000000000001" customHeight="1" x14ac:dyDescent="0.25">
      <c r="A38" s="12" t="s">
        <v>11</v>
      </c>
      <c r="B38" s="33"/>
      <c r="C38" s="32">
        <f>IF(K38=0, "&lt; 1", K38)</f>
        <v>3</v>
      </c>
      <c r="D38" s="32">
        <f>IF(L38=0, "&lt; 1", L38)</f>
        <v>2</v>
      </c>
      <c r="E38" s="59"/>
      <c r="F38" s="59"/>
      <c r="G38" s="27"/>
      <c r="H38" s="26"/>
      <c r="I38" s="26"/>
      <c r="K38" s="12">
        <f>ROUNDUP(AVERAGE(K13:K37), 0)</f>
        <v>3</v>
      </c>
      <c r="L38" s="12">
        <f>ROUNDUP(AVERAGE(L13:L37), 0)</f>
        <v>2</v>
      </c>
      <c r="M38" s="19"/>
      <c r="N38" s="12">
        <f>ROUNDUP(AVERAGE(N13:N37), 0)</f>
        <v>6</v>
      </c>
      <c r="O38" s="12">
        <f>ROUNDUP(AVERAGE(O13:O37), 0)</f>
        <v>4</v>
      </c>
    </row>
    <row r="39" spans="1:15" ht="17.100000000000001" customHeight="1" x14ac:dyDescent="0.25">
      <c r="A39" s="12" t="s">
        <v>12</v>
      </c>
      <c r="B39" s="34"/>
      <c r="C39" s="158">
        <f>MIN(C26:C37)</f>
        <v>1</v>
      </c>
      <c r="D39" s="158">
        <f>MIN(D26:D37)</f>
        <v>0</v>
      </c>
      <c r="E39" s="59"/>
      <c r="F39" s="59"/>
      <c r="G39" s="25"/>
      <c r="H39" s="26"/>
      <c r="I39" s="26"/>
      <c r="K39" s="12">
        <f>MIN(K13:K37)</f>
        <v>0</v>
      </c>
      <c r="L39" s="12">
        <f>MIN(L13:L37)</f>
        <v>0</v>
      </c>
      <c r="M39" s="19"/>
      <c r="N39" s="12">
        <f>MIN(N13:N37)</f>
        <v>1</v>
      </c>
      <c r="O39" s="12">
        <f>MIN(O13:O37)</f>
        <v>1</v>
      </c>
    </row>
    <row r="40" spans="1:15" ht="17.100000000000001" customHeight="1" x14ac:dyDescent="0.25">
      <c r="A40" s="12" t="s">
        <v>13</v>
      </c>
      <c r="B40" s="34"/>
      <c r="C40" s="158">
        <f>MAX(C26:C37)</f>
        <v>8</v>
      </c>
      <c r="D40" s="158">
        <f>MAX(D26:D37)</f>
        <v>13</v>
      </c>
      <c r="E40" s="59"/>
      <c r="F40" s="59"/>
      <c r="G40" s="25"/>
      <c r="H40" s="26"/>
      <c r="I40" s="26"/>
      <c r="K40" s="12">
        <f>MAX(K13:K37)</f>
        <v>10</v>
      </c>
      <c r="L40" s="12">
        <f>MAX(L13:L37)</f>
        <v>5</v>
      </c>
      <c r="M40" s="19"/>
      <c r="N40" s="12">
        <f>MAX(N13:N37)</f>
        <v>10</v>
      </c>
      <c r="O40" s="12">
        <f>MAX(O13:O37)</f>
        <v>9</v>
      </c>
    </row>
    <row r="41" spans="1:15" ht="17.100000000000001" customHeight="1" x14ac:dyDescent="0.25">
      <c r="A41" s="12" t="s">
        <v>14</v>
      </c>
      <c r="B41" s="34"/>
      <c r="C41" s="35">
        <f>K41</f>
        <v>3.399054490379851</v>
      </c>
      <c r="D41" s="35">
        <f>L41</f>
        <v>1.9594095320493148</v>
      </c>
      <c r="E41" s="60"/>
      <c r="F41" s="60"/>
      <c r="G41" s="25"/>
      <c r="H41" s="26"/>
      <c r="I41" s="26"/>
      <c r="K41" s="13">
        <f>STDEV(K13:K37)</f>
        <v>3.399054490379851</v>
      </c>
      <c r="L41" s="13">
        <f>STDEV(L13:L37)</f>
        <v>1.9594095320493148</v>
      </c>
      <c r="M41" s="19"/>
      <c r="N41" s="13">
        <f>STDEV(N13:N37)</f>
        <v>4.0620192023179804</v>
      </c>
      <c r="O41" s="13">
        <f>STDEV(O13:O37)</f>
        <v>3.271085446759225</v>
      </c>
    </row>
    <row r="42" spans="1:15" ht="17.100000000000001" customHeight="1" x14ac:dyDescent="0.25">
      <c r="A42" s="12" t="s">
        <v>15</v>
      </c>
      <c r="B42" s="34"/>
      <c r="C42" s="35">
        <f>K42</f>
        <v>113.30181634599502</v>
      </c>
      <c r="D42" s="35">
        <f>L42</f>
        <v>97.970476602465737</v>
      </c>
      <c r="E42" s="60"/>
      <c r="F42" s="60"/>
      <c r="G42" s="25"/>
      <c r="H42" s="26"/>
      <c r="I42" s="26"/>
      <c r="K42" s="13">
        <f>IF(K38=0, "NA", K41*100/K38)</f>
        <v>113.30181634599502</v>
      </c>
      <c r="L42" s="13">
        <f>IF(L38=0, "NA", L41*100/L38)</f>
        <v>97.970476602465737</v>
      </c>
      <c r="M42" s="19"/>
      <c r="N42" s="13">
        <f>IF(N38=0, "NA", N41*100/N38)</f>
        <v>67.700320038633009</v>
      </c>
      <c r="O42" s="13">
        <f>IF(O38=0, "NA", O41*100/O38)</f>
        <v>81.777136168980618</v>
      </c>
    </row>
    <row r="43" spans="1:15" ht="17.100000000000001" customHeight="1" x14ac:dyDescent="0.25">
      <c r="A43" s="183" t="s">
        <v>238</v>
      </c>
      <c r="B43" s="183"/>
      <c r="C43" s="183"/>
      <c r="D43" s="36"/>
      <c r="E43" s="3"/>
      <c r="F43" s="3"/>
      <c r="G43" s="25"/>
      <c r="H43" s="26"/>
      <c r="I43" s="26"/>
      <c r="K43" s="19"/>
      <c r="L43" s="19"/>
      <c r="M43" s="19"/>
    </row>
    <row r="44" spans="1:15" ht="17.100000000000001" customHeight="1" x14ac:dyDescent="0.25">
      <c r="A44" s="184" t="s">
        <v>239</v>
      </c>
      <c r="B44" s="184"/>
      <c r="C44" s="184"/>
      <c r="D44" s="37"/>
      <c r="E44" s="3"/>
      <c r="F44" s="3"/>
      <c r="G44" s="25"/>
      <c r="H44" s="26"/>
      <c r="I44" s="26"/>
      <c r="K44" s="19"/>
      <c r="L44" s="19"/>
      <c r="M44" s="19"/>
    </row>
    <row r="45" spans="1:15" ht="17.100000000000001" customHeight="1" x14ac:dyDescent="0.25">
      <c r="A45" s="12" t="s">
        <v>11</v>
      </c>
      <c r="B45" s="34"/>
      <c r="C45" s="32">
        <f>IF(N38=0, "&lt; 1", N38)</f>
        <v>6</v>
      </c>
      <c r="D45" s="32">
        <f>IF(O38=0, "&lt; 1", O38)</f>
        <v>4</v>
      </c>
      <c r="E45" s="59"/>
      <c r="F45" s="59"/>
      <c r="G45" s="25"/>
      <c r="H45" s="26"/>
      <c r="I45" s="26"/>
      <c r="K45" s="19"/>
      <c r="L45" s="19"/>
      <c r="M45" s="19"/>
    </row>
    <row r="46" spans="1:15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1</v>
      </c>
      <c r="E46" s="59"/>
      <c r="F46" s="59"/>
      <c r="G46" s="25"/>
      <c r="H46" s="26"/>
      <c r="I46" s="26"/>
      <c r="K46" s="19"/>
      <c r="L46" s="19"/>
    </row>
    <row r="47" spans="1:15" ht="17.100000000000001" customHeight="1" x14ac:dyDescent="0.25">
      <c r="A47" s="12" t="s">
        <v>13</v>
      </c>
      <c r="B47" s="34"/>
      <c r="C47" s="158">
        <f>MAX(C14:C26)</f>
        <v>11</v>
      </c>
      <c r="D47" s="158">
        <f>MAX(D14:D26)</f>
        <v>11</v>
      </c>
      <c r="E47" s="59"/>
      <c r="F47" s="59"/>
      <c r="G47" s="25"/>
      <c r="H47" s="26"/>
      <c r="I47" s="26"/>
      <c r="K47" s="19"/>
      <c r="L47" s="19"/>
    </row>
    <row r="48" spans="1:15" ht="17.100000000000001" customHeight="1" x14ac:dyDescent="0.25">
      <c r="A48" s="12" t="s">
        <v>14</v>
      </c>
      <c r="B48" s="34"/>
      <c r="C48" s="35">
        <f>N41</f>
        <v>4.0620192023179804</v>
      </c>
      <c r="D48" s="35">
        <f>O41</f>
        <v>3.271085446759225</v>
      </c>
      <c r="E48" s="60"/>
      <c r="F48" s="60"/>
      <c r="G48" s="25"/>
      <c r="H48" s="26"/>
      <c r="I48" s="26"/>
      <c r="K48" s="19"/>
      <c r="L48" s="19"/>
    </row>
    <row r="49" spans="1:12" ht="17.100000000000001" customHeight="1" x14ac:dyDescent="0.25">
      <c r="A49" s="12" t="s">
        <v>15</v>
      </c>
      <c r="B49" s="34"/>
      <c r="C49" s="35">
        <f>N42</f>
        <v>67.700320038633009</v>
      </c>
      <c r="D49" s="35">
        <f>O42</f>
        <v>81.777136168980618</v>
      </c>
      <c r="E49" s="60"/>
      <c r="F49" s="60"/>
      <c r="G49" s="27"/>
      <c r="H49" s="26"/>
      <c r="I49" s="26"/>
      <c r="K49" s="19"/>
      <c r="L49" s="19"/>
    </row>
    <row r="50" spans="1:12" ht="15.9" customHeight="1" x14ac:dyDescent="0.25"/>
    <row r="51" spans="1:12" ht="15.9" customHeight="1" x14ac:dyDescent="0.25">
      <c r="A51" s="15"/>
    </row>
    <row r="52" spans="1:12" ht="15.9" customHeight="1" x14ac:dyDescent="0.25"/>
    <row r="53" spans="1:12" ht="15.9" customHeight="1" x14ac:dyDescent="0.25"/>
    <row r="54" spans="1:12" ht="15.9" customHeight="1" x14ac:dyDescent="0.25"/>
    <row r="55" spans="1:12" ht="15.9" customHeight="1" x14ac:dyDescent="0.25"/>
    <row r="56" spans="1:12" ht="15.9" customHeight="1" x14ac:dyDescent="0.25"/>
    <row r="57" spans="1:12" ht="15.9" customHeight="1" x14ac:dyDescent="0.25"/>
    <row r="58" spans="1:12" ht="15.9" customHeight="1" x14ac:dyDescent="0.25"/>
    <row r="59" spans="1:12" ht="15.9" customHeight="1" x14ac:dyDescent="0.25"/>
    <row r="60" spans="1:12" ht="15.9" customHeight="1" x14ac:dyDescent="0.25"/>
    <row r="61" spans="1:12" ht="15.9" customHeight="1" x14ac:dyDescent="0.25"/>
    <row r="62" spans="1:12" ht="15.9" customHeight="1" x14ac:dyDescent="0.25">
      <c r="A62" s="14"/>
      <c r="B62" s="14"/>
      <c r="C62" s="14"/>
      <c r="D62" s="14"/>
      <c r="E62" s="14"/>
      <c r="F62" s="14"/>
    </row>
    <row r="63" spans="1:12" ht="15.9" customHeight="1" x14ac:dyDescent="0.25">
      <c r="A63" s="14"/>
      <c r="B63" s="14"/>
      <c r="C63" s="14"/>
      <c r="D63" s="14"/>
      <c r="E63" s="14"/>
      <c r="F63" s="14"/>
    </row>
    <row r="64" spans="1:12" ht="15.9" customHeight="1" x14ac:dyDescent="0.25">
      <c r="B64" s="14"/>
      <c r="C64" s="14"/>
      <c r="D64" s="14"/>
      <c r="E64" s="14"/>
      <c r="F64" s="14"/>
    </row>
    <row r="65" spans="1:9" ht="14.25" customHeight="1" x14ac:dyDescent="0.25">
      <c r="A65" s="185" t="s">
        <v>281</v>
      </c>
      <c r="B65" s="185"/>
      <c r="C65" s="185"/>
      <c r="D65" s="185"/>
      <c r="E65" s="185"/>
      <c r="F65" s="185"/>
    </row>
    <row r="66" spans="1:9" ht="15" customHeight="1" x14ac:dyDescent="0.25">
      <c r="A66" s="186" t="s">
        <v>282</v>
      </c>
      <c r="B66" s="185"/>
      <c r="C66" s="185"/>
      <c r="D66" s="185"/>
      <c r="E66" s="185"/>
      <c r="F66" s="185"/>
    </row>
    <row r="67" spans="1:9" ht="15.9" customHeight="1" x14ac:dyDescent="0.25">
      <c r="A67" s="14"/>
      <c r="B67" s="14"/>
      <c r="C67" s="14"/>
      <c r="D67" s="14"/>
      <c r="E67" s="14"/>
      <c r="F67" s="14"/>
    </row>
    <row r="68" spans="1:9" s="28" customFormat="1" ht="15.9" customHeight="1" x14ac:dyDescent="0.25">
      <c r="A68" s="187" t="s">
        <v>18</v>
      </c>
      <c r="B68" s="187"/>
      <c r="C68" s="187"/>
      <c r="D68" s="38"/>
      <c r="E68" s="38"/>
      <c r="G68" s="20"/>
      <c r="H68" s="20"/>
      <c r="I68" s="20"/>
    </row>
    <row r="69" spans="1:9" s="28" customFormat="1" ht="27.75" customHeight="1" x14ac:dyDescent="0.25">
      <c r="A69" s="187" t="s">
        <v>94</v>
      </c>
      <c r="B69" s="187"/>
      <c r="C69" s="187"/>
      <c r="D69" s="187"/>
      <c r="E69" s="187"/>
      <c r="F69" s="187"/>
      <c r="G69" s="20"/>
      <c r="H69" s="20"/>
      <c r="I69" s="20"/>
    </row>
    <row r="70" spans="1:9" s="28" customFormat="1" ht="29.25" customHeight="1" x14ac:dyDescent="0.25">
      <c r="A70" s="181" t="s">
        <v>135</v>
      </c>
      <c r="B70" s="181"/>
      <c r="C70" s="181"/>
      <c r="D70" s="181"/>
      <c r="E70" s="181"/>
      <c r="F70" s="181"/>
      <c r="G70" s="20"/>
      <c r="H70" s="20"/>
      <c r="I70" s="20"/>
    </row>
    <row r="71" spans="1:9" s="28" customFormat="1" ht="15.9" customHeight="1" x14ac:dyDescent="0.25">
      <c r="G71" s="20"/>
      <c r="H71" s="20"/>
      <c r="I71" s="20"/>
    </row>
    <row r="72" spans="1:9" s="28" customFormat="1" ht="25.5" customHeight="1" x14ac:dyDescent="0.25">
      <c r="B72" s="182" t="s">
        <v>2</v>
      </c>
      <c r="C72" s="182"/>
      <c r="D72" s="20"/>
      <c r="E72" s="182" t="s">
        <v>32</v>
      </c>
      <c r="F72" s="182"/>
      <c r="G72" s="20"/>
      <c r="H72" s="20"/>
      <c r="I72" s="20"/>
    </row>
    <row r="73" spans="1:9" s="28" customFormat="1" ht="38.1" customHeight="1" x14ac:dyDescent="0.25">
      <c r="B73" s="182"/>
      <c r="C73" s="182"/>
      <c r="D73" s="20"/>
      <c r="E73" s="20"/>
      <c r="F73" s="20"/>
      <c r="G73" s="20"/>
      <c r="H73" s="20"/>
      <c r="I73" s="20"/>
    </row>
    <row r="74" spans="1:9" x14ac:dyDescent="0.25">
      <c r="B74" s="30"/>
      <c r="C74" s="30"/>
      <c r="D74" s="30"/>
      <c r="E74" s="30"/>
      <c r="F74" s="30"/>
    </row>
    <row r="75" spans="1:9" x14ac:dyDescent="0.25">
      <c r="B75" s="30"/>
      <c r="C75" s="30"/>
      <c r="D75" s="30"/>
      <c r="E75" s="30"/>
      <c r="F75" s="30"/>
    </row>
  </sheetData>
  <sheetProtection formatCells="0" formatRows="0" insertRows="0" insertHyperlinks="0" deleteRows="0" sort="0" autoFilter="0" pivotTables="0"/>
  <mergeCells count="24">
    <mergeCell ref="A68:C68"/>
    <mergeCell ref="A69:F69"/>
    <mergeCell ref="A70:F70"/>
    <mergeCell ref="B72:C72"/>
    <mergeCell ref="B73:C73"/>
    <mergeCell ref="E72:F72"/>
    <mergeCell ref="A66:F66"/>
    <mergeCell ref="A6:B6"/>
    <mergeCell ref="C6:D6"/>
    <mergeCell ref="A7:B7"/>
    <mergeCell ref="C7:D7"/>
    <mergeCell ref="A8:B8"/>
    <mergeCell ref="C8:D8"/>
    <mergeCell ref="A9:B9"/>
    <mergeCell ref="C9:D9"/>
    <mergeCell ref="A43:C43"/>
    <mergeCell ref="A44:C44"/>
    <mergeCell ref="A65:F65"/>
    <mergeCell ref="A1:F1"/>
    <mergeCell ref="A2:F2"/>
    <mergeCell ref="A4:B4"/>
    <mergeCell ref="C4:F4"/>
    <mergeCell ref="A5:B5"/>
    <mergeCell ref="C5:D5"/>
  </mergeCells>
  <conditionalFormatting sqref="C34:D37">
    <cfRule type="expression" dxfId="127" priority="1">
      <formula>C34&lt;=$B$7</formula>
    </cfRule>
    <cfRule type="expression" dxfId="126" priority="2">
      <formula>AND(C34&gt;$B$7,C34&lt;=$B$6)</formula>
    </cfRule>
    <cfRule type="expression" dxfId="125" priority="3">
      <formula>AND(C34&gt;$B$6,C34&lt;=$B$5)</formula>
    </cfRule>
    <cfRule type="expression" dxfId="124" priority="4">
      <formula>C34&gt;$B$5</formula>
    </cfRule>
  </conditionalFormatting>
  <pageMargins left="0.3" right="0.1" top="0.2" bottom="0.3" header="0.1" footer="0.2"/>
  <pageSetup paperSize="9" scale="77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8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view="pageBreakPreview" topLeftCell="A43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1.6640625" style="16" customWidth="1"/>
    <col min="2" max="2" width="20" style="11" customWidth="1"/>
    <col min="3" max="3" width="19.5546875" style="11" customWidth="1"/>
    <col min="4" max="4" width="19.109375" style="11" customWidth="1"/>
    <col min="5" max="5" width="29.44140625" style="11" customWidth="1"/>
    <col min="6" max="6" width="22.6640625" style="11" hidden="1" customWidth="1"/>
    <col min="7" max="7" width="3.44140625" style="14" hidden="1" customWidth="1"/>
    <col min="8" max="8" width="17.33203125" style="14" customWidth="1"/>
    <col min="9" max="9" width="19" style="14" customWidth="1"/>
    <col min="10" max="10" width="4.109375" style="11" customWidth="1"/>
    <col min="11" max="11" width="6.6640625" style="11" customWidth="1"/>
    <col min="12" max="12" width="7.44140625" style="11" customWidth="1"/>
    <col min="13" max="13" width="3.33203125" style="11" customWidth="1"/>
    <col min="14" max="14" width="6.6640625" style="11" customWidth="1"/>
    <col min="15" max="15" width="7.44140625" style="11" customWidth="1"/>
    <col min="16" max="16384" width="9.109375" style="11"/>
  </cols>
  <sheetData>
    <row r="1" spans="1:15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23"/>
      <c r="H1" s="9"/>
      <c r="I1" s="9"/>
    </row>
    <row r="2" spans="1:15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24"/>
      <c r="H2" s="9"/>
      <c r="I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5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7"/>
      <c r="H4" s="9"/>
      <c r="I4" s="9"/>
    </row>
    <row r="5" spans="1:15" s="3" customFormat="1" ht="27" customHeight="1" x14ac:dyDescent="0.25">
      <c r="A5" s="176" t="s">
        <v>4</v>
      </c>
      <c r="B5" s="177"/>
      <c r="C5" s="188" t="s">
        <v>26</v>
      </c>
      <c r="D5" s="188"/>
      <c r="E5" s="39" t="s">
        <v>1</v>
      </c>
      <c r="F5" s="5" t="str">
        <f>'LAF 1 (21147)'!E5</f>
        <v>02/01/17 - 31/12/17</v>
      </c>
      <c r="G5" s="21"/>
      <c r="H5" s="9"/>
      <c r="I5" s="9"/>
    </row>
    <row r="6" spans="1:15" s="3" customFormat="1" ht="29.25" customHeight="1" x14ac:dyDescent="0.25">
      <c r="A6" s="176" t="s">
        <v>5</v>
      </c>
      <c r="B6" s="177"/>
      <c r="C6" s="188" t="s">
        <v>45</v>
      </c>
      <c r="D6" s="188"/>
      <c r="E6" s="39" t="s">
        <v>8</v>
      </c>
      <c r="F6" s="6">
        <v>11097</v>
      </c>
      <c r="G6" s="8"/>
      <c r="H6" s="9"/>
      <c r="I6" s="9"/>
    </row>
    <row r="7" spans="1:15" s="3" customFormat="1" ht="27" customHeight="1" x14ac:dyDescent="0.25">
      <c r="A7" s="176" t="s">
        <v>6</v>
      </c>
      <c r="B7" s="177"/>
      <c r="C7" s="188" t="s">
        <v>29</v>
      </c>
      <c r="D7" s="188"/>
      <c r="E7" s="39" t="s">
        <v>9</v>
      </c>
      <c r="F7" s="6" t="s">
        <v>28</v>
      </c>
      <c r="G7" s="8"/>
      <c r="H7" s="9"/>
      <c r="I7" s="9"/>
    </row>
    <row r="8" spans="1:15" s="3" customFormat="1" ht="27" customHeight="1" x14ac:dyDescent="0.25">
      <c r="A8" s="176" t="s">
        <v>7</v>
      </c>
      <c r="B8" s="177"/>
      <c r="C8" s="188" t="s">
        <v>27</v>
      </c>
      <c r="D8" s="188"/>
      <c r="E8" s="39" t="s">
        <v>10</v>
      </c>
      <c r="F8" s="6">
        <v>2</v>
      </c>
      <c r="G8" s="8"/>
      <c r="H8" s="9"/>
      <c r="I8" s="9"/>
    </row>
    <row r="9" spans="1:15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39" t="s">
        <v>21</v>
      </c>
      <c r="F9" s="7">
        <f>'LAF 1 (21147)'!E9</f>
        <v>50</v>
      </c>
      <c r="G9" s="22"/>
      <c r="H9" s="9"/>
      <c r="I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5" s="9" customFormat="1" ht="19.5" customHeight="1" x14ac:dyDescent="0.25">
      <c r="A11" s="8"/>
      <c r="B11" s="2"/>
      <c r="C11" s="1" t="s">
        <v>207</v>
      </c>
      <c r="D11" s="1" t="s">
        <v>208</v>
      </c>
      <c r="E11" s="17"/>
      <c r="F11" s="17"/>
      <c r="G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 t="s">
        <v>328</v>
      </c>
      <c r="F12" s="18"/>
      <c r="G12" s="18"/>
      <c r="H12" s="14" t="s">
        <v>386</v>
      </c>
      <c r="I12" s="14" t="s">
        <v>387</v>
      </c>
      <c r="K12" s="1" t="s">
        <v>207</v>
      </c>
      <c r="L12" s="1" t="s">
        <v>208</v>
      </c>
      <c r="M12" s="41"/>
      <c r="N12" s="1" t="s">
        <v>207</v>
      </c>
      <c r="O12" s="1" t="s">
        <v>208</v>
      </c>
    </row>
    <row r="13" spans="1:15" ht="17.100000000000001" customHeight="1" x14ac:dyDescent="0.25">
      <c r="A13" s="160">
        <v>3</v>
      </c>
      <c r="B13" s="72">
        <v>43117</v>
      </c>
      <c r="C13" s="78">
        <v>3</v>
      </c>
      <c r="D13" s="78">
        <v>2</v>
      </c>
      <c r="E13" s="159"/>
      <c r="F13" s="159"/>
      <c r="G13" s="76"/>
      <c r="H13" s="77">
        <v>20</v>
      </c>
      <c r="I13" s="77">
        <v>50</v>
      </c>
      <c r="K13" s="75"/>
      <c r="L13" s="75"/>
      <c r="N13" s="75"/>
      <c r="O13" s="75"/>
    </row>
    <row r="14" spans="1:15" ht="17.100000000000001" customHeight="1" x14ac:dyDescent="0.25">
      <c r="A14" s="160">
        <v>4</v>
      </c>
      <c r="B14" s="72">
        <v>43145</v>
      </c>
      <c r="C14" s="78">
        <v>1</v>
      </c>
      <c r="D14" s="78">
        <v>5</v>
      </c>
      <c r="E14" s="159"/>
      <c r="F14" s="159"/>
      <c r="G14" s="76"/>
      <c r="H14" s="77">
        <v>20</v>
      </c>
      <c r="I14" s="77">
        <v>50</v>
      </c>
      <c r="K14" s="75"/>
      <c r="L14" s="75"/>
      <c r="N14" s="75"/>
      <c r="O14" s="75"/>
    </row>
    <row r="15" spans="1:15" ht="17.100000000000001" customHeight="1" x14ac:dyDescent="0.25">
      <c r="A15" s="160">
        <v>5</v>
      </c>
      <c r="B15" s="72">
        <v>43159</v>
      </c>
      <c r="C15" s="78">
        <v>1</v>
      </c>
      <c r="D15" s="78">
        <v>0</v>
      </c>
      <c r="E15" s="159"/>
      <c r="F15" s="159"/>
      <c r="G15" s="76"/>
      <c r="H15" s="77">
        <v>20</v>
      </c>
      <c r="I15" s="77">
        <v>50</v>
      </c>
      <c r="K15" s="75"/>
      <c r="L15" s="75"/>
      <c r="N15" s="75"/>
      <c r="O15" s="75"/>
    </row>
    <row r="16" spans="1:15" ht="17.100000000000001" customHeight="1" x14ac:dyDescent="0.25">
      <c r="A16" s="160">
        <v>6</v>
      </c>
      <c r="B16" s="72">
        <v>43187</v>
      </c>
      <c r="C16" s="32">
        <v>1</v>
      </c>
      <c r="D16" s="32">
        <v>1</v>
      </c>
      <c r="E16" s="159"/>
      <c r="F16" s="159"/>
      <c r="G16" s="76"/>
      <c r="H16" s="77">
        <v>20</v>
      </c>
      <c r="I16" s="77">
        <v>50</v>
      </c>
      <c r="K16" s="75"/>
      <c r="L16" s="75"/>
      <c r="N16" s="75"/>
      <c r="O16" s="75"/>
    </row>
    <row r="17" spans="1:15" ht="17.100000000000001" customHeight="1" x14ac:dyDescent="0.25">
      <c r="A17" s="160">
        <v>7</v>
      </c>
      <c r="B17" s="72">
        <v>43217</v>
      </c>
      <c r="C17" s="32">
        <v>2</v>
      </c>
      <c r="D17" s="32">
        <v>6</v>
      </c>
      <c r="E17" s="159"/>
      <c r="F17" s="159"/>
      <c r="G17" s="76"/>
      <c r="H17" s="77">
        <v>20</v>
      </c>
      <c r="I17" s="77">
        <v>50</v>
      </c>
      <c r="K17" s="75"/>
      <c r="L17" s="75"/>
      <c r="N17" s="75"/>
      <c r="O17" s="75"/>
    </row>
    <row r="18" spans="1:15" ht="17.100000000000001" customHeight="1" x14ac:dyDescent="0.25">
      <c r="A18" s="160">
        <v>8</v>
      </c>
      <c r="B18" s="72">
        <v>43245</v>
      </c>
      <c r="C18" s="32">
        <v>2</v>
      </c>
      <c r="D18" s="32">
        <v>1</v>
      </c>
      <c r="E18" s="159"/>
      <c r="F18" s="159"/>
      <c r="G18" s="76"/>
      <c r="H18" s="77">
        <v>20</v>
      </c>
      <c r="I18" s="77">
        <v>50</v>
      </c>
      <c r="K18" s="75"/>
      <c r="L18" s="75"/>
      <c r="N18" s="75"/>
      <c r="O18" s="75"/>
    </row>
    <row r="19" spans="1:15" ht="17.100000000000001" customHeight="1" x14ac:dyDescent="0.25">
      <c r="A19" s="160">
        <v>9</v>
      </c>
      <c r="B19" s="72">
        <v>43273</v>
      </c>
      <c r="C19" s="32">
        <v>1</v>
      </c>
      <c r="D19" s="32">
        <v>0</v>
      </c>
      <c r="E19" s="159"/>
      <c r="F19" s="159"/>
      <c r="G19" s="76"/>
      <c r="H19" s="77">
        <v>20</v>
      </c>
      <c r="I19" s="77">
        <v>50</v>
      </c>
      <c r="K19" s="75"/>
      <c r="L19" s="75"/>
      <c r="N19" s="75"/>
      <c r="O19" s="75"/>
    </row>
    <row r="20" spans="1:15" ht="17.100000000000001" customHeight="1" x14ac:dyDescent="0.25">
      <c r="A20" s="160">
        <v>10</v>
      </c>
      <c r="B20" s="72">
        <v>43301</v>
      </c>
      <c r="C20" s="32">
        <v>0</v>
      </c>
      <c r="D20" s="32">
        <v>2</v>
      </c>
      <c r="E20" s="159"/>
      <c r="F20" s="159"/>
      <c r="G20" s="76"/>
      <c r="H20" s="77">
        <v>20</v>
      </c>
      <c r="I20" s="77">
        <v>50</v>
      </c>
      <c r="K20" s="75"/>
      <c r="L20" s="75"/>
      <c r="N20" s="75"/>
      <c r="O20" s="75"/>
    </row>
    <row r="21" spans="1:15" ht="17.100000000000001" customHeight="1" x14ac:dyDescent="0.25">
      <c r="A21" s="160">
        <v>11</v>
      </c>
      <c r="B21" s="72">
        <v>43328</v>
      </c>
      <c r="C21" s="32">
        <v>1</v>
      </c>
      <c r="D21" s="32">
        <v>1</v>
      </c>
      <c r="E21" s="159"/>
      <c r="F21" s="159"/>
      <c r="G21" s="76"/>
      <c r="H21" s="77">
        <v>20</v>
      </c>
      <c r="I21" s="77">
        <v>50</v>
      </c>
      <c r="K21" s="75"/>
      <c r="L21" s="75"/>
      <c r="N21" s="75"/>
      <c r="O21" s="75"/>
    </row>
    <row r="22" spans="1:15" ht="17.100000000000001" customHeight="1" x14ac:dyDescent="0.25">
      <c r="A22" s="160">
        <v>12</v>
      </c>
      <c r="B22" s="72">
        <v>43369</v>
      </c>
      <c r="C22" s="32">
        <v>5</v>
      </c>
      <c r="D22" s="32">
        <v>5</v>
      </c>
      <c r="E22" s="159"/>
      <c r="F22" s="159"/>
      <c r="G22" s="76"/>
      <c r="H22" s="77">
        <v>20</v>
      </c>
      <c r="I22" s="77">
        <v>50</v>
      </c>
      <c r="K22" s="75"/>
      <c r="L22" s="75"/>
      <c r="N22" s="75"/>
      <c r="O22" s="75"/>
    </row>
    <row r="23" spans="1:15" ht="17.100000000000001" customHeight="1" x14ac:dyDescent="0.25">
      <c r="A23" s="160">
        <v>13</v>
      </c>
      <c r="B23" s="72">
        <v>43398</v>
      </c>
      <c r="C23" s="32">
        <v>3</v>
      </c>
      <c r="D23" s="32">
        <v>2</v>
      </c>
      <c r="E23" s="159"/>
      <c r="F23" s="159"/>
      <c r="G23" s="76"/>
      <c r="H23" s="77">
        <v>20</v>
      </c>
      <c r="I23" s="77">
        <v>50</v>
      </c>
      <c r="K23" s="75"/>
      <c r="L23" s="75"/>
      <c r="N23" s="75"/>
      <c r="O23" s="75"/>
    </row>
    <row r="24" spans="1:15" ht="17.100000000000001" customHeight="1" x14ac:dyDescent="0.25">
      <c r="A24" s="160">
        <v>14</v>
      </c>
      <c r="B24" s="72">
        <v>43427</v>
      </c>
      <c r="C24" s="32">
        <v>2</v>
      </c>
      <c r="D24" s="32">
        <v>3</v>
      </c>
      <c r="E24" s="79"/>
      <c r="F24" s="79"/>
      <c r="G24" s="76"/>
      <c r="H24" s="77">
        <v>20</v>
      </c>
      <c r="I24" s="77">
        <v>50</v>
      </c>
      <c r="K24" s="75"/>
      <c r="L24" s="75"/>
      <c r="N24" s="75"/>
      <c r="O24" s="75"/>
    </row>
    <row r="25" spans="1:15" s="138" customFormat="1" ht="17.100000000000001" customHeight="1" thickBot="1" x14ac:dyDescent="0.3">
      <c r="A25" s="133">
        <v>15</v>
      </c>
      <c r="B25" s="134">
        <v>43452</v>
      </c>
      <c r="C25" s="135">
        <v>2</v>
      </c>
      <c r="D25" s="135">
        <v>2</v>
      </c>
      <c r="E25" s="136">
        <v>120</v>
      </c>
      <c r="F25" s="136"/>
      <c r="G25" s="137"/>
      <c r="H25" s="145">
        <v>20</v>
      </c>
      <c r="I25" s="145">
        <v>50</v>
      </c>
      <c r="K25" s="139"/>
      <c r="L25" s="139"/>
      <c r="N25" s="139"/>
      <c r="O25" s="139"/>
    </row>
    <row r="26" spans="1:15" ht="17.100000000000001" customHeight="1" thickBot="1" x14ac:dyDescent="0.3">
      <c r="A26" s="74">
        <v>1</v>
      </c>
      <c r="B26" s="173">
        <v>43481</v>
      </c>
      <c r="C26" s="11">
        <v>1</v>
      </c>
      <c r="D26" s="11">
        <v>0</v>
      </c>
      <c r="E26" s="79"/>
      <c r="F26" s="79"/>
      <c r="G26" s="76"/>
      <c r="H26" s="77">
        <v>20</v>
      </c>
      <c r="I26" s="77">
        <v>50</v>
      </c>
      <c r="K26" s="75"/>
      <c r="L26" s="75"/>
      <c r="N26" s="75"/>
      <c r="O26" s="75"/>
    </row>
    <row r="27" spans="1:15" ht="17.100000000000001" customHeight="1" thickBot="1" x14ac:dyDescent="0.3">
      <c r="A27" s="74">
        <v>2</v>
      </c>
      <c r="B27" s="174">
        <v>43523</v>
      </c>
      <c r="C27" s="11">
        <v>1</v>
      </c>
      <c r="D27" s="11">
        <v>1</v>
      </c>
      <c r="E27" s="79"/>
      <c r="F27" s="79"/>
      <c r="G27" s="76"/>
      <c r="H27" s="77">
        <v>20</v>
      </c>
      <c r="I27" s="77">
        <v>50</v>
      </c>
      <c r="K27" s="75"/>
      <c r="L27" s="75"/>
      <c r="N27" s="75"/>
      <c r="O27" s="75"/>
    </row>
    <row r="28" spans="1:15" ht="17.100000000000001" customHeight="1" thickBot="1" x14ac:dyDescent="0.3">
      <c r="A28" s="119">
        <v>3</v>
      </c>
      <c r="B28" s="174">
        <v>43552</v>
      </c>
      <c r="C28" s="11">
        <v>1</v>
      </c>
      <c r="D28" s="11">
        <v>1</v>
      </c>
      <c r="E28" s="79"/>
      <c r="F28" s="79"/>
      <c r="G28" s="76"/>
      <c r="H28" s="77">
        <v>20</v>
      </c>
      <c r="I28" s="77">
        <v>50</v>
      </c>
      <c r="K28" s="75">
        <v>1</v>
      </c>
      <c r="L28" s="75">
        <v>4</v>
      </c>
      <c r="N28" s="75">
        <v>3</v>
      </c>
      <c r="O28" s="75">
        <v>5</v>
      </c>
    </row>
    <row r="29" spans="1:15" ht="17.100000000000001" customHeight="1" thickBot="1" x14ac:dyDescent="0.3">
      <c r="A29" s="12">
        <v>4</v>
      </c>
      <c r="B29" s="174">
        <v>43580</v>
      </c>
      <c r="C29" s="11">
        <v>2</v>
      </c>
      <c r="D29" s="11">
        <v>1</v>
      </c>
      <c r="E29" s="59"/>
      <c r="F29" s="59"/>
      <c r="G29" s="25"/>
      <c r="H29" s="26">
        <f>$C$9</f>
        <v>20</v>
      </c>
      <c r="I29" s="26">
        <f>$F$9</f>
        <v>50</v>
      </c>
      <c r="K29" s="19">
        <v>2</v>
      </c>
      <c r="L29" s="19">
        <v>3</v>
      </c>
      <c r="N29" s="19">
        <v>2</v>
      </c>
      <c r="O29" s="19">
        <v>5</v>
      </c>
    </row>
    <row r="30" spans="1:15" ht="17.100000000000001" customHeight="1" thickBot="1" x14ac:dyDescent="0.3">
      <c r="A30" s="12">
        <v>5</v>
      </c>
      <c r="B30" s="174">
        <v>43609</v>
      </c>
      <c r="C30" s="11">
        <v>2</v>
      </c>
      <c r="D30" s="11">
        <v>0</v>
      </c>
      <c r="E30" s="59"/>
      <c r="F30" s="59"/>
      <c r="G30" s="25"/>
      <c r="H30" s="26">
        <f>$C$9</f>
        <v>20</v>
      </c>
      <c r="I30" s="26">
        <f>$F$9</f>
        <v>50</v>
      </c>
      <c r="K30" s="19">
        <v>1</v>
      </c>
      <c r="L30" s="19">
        <v>4</v>
      </c>
      <c r="N30" s="19">
        <v>1</v>
      </c>
      <c r="O30" s="19">
        <v>3</v>
      </c>
    </row>
    <row r="31" spans="1:15" ht="17.100000000000001" customHeight="1" thickBot="1" x14ac:dyDescent="0.3">
      <c r="A31" s="12">
        <v>6</v>
      </c>
      <c r="B31" s="174">
        <v>43636</v>
      </c>
      <c r="C31" s="11">
        <v>4</v>
      </c>
      <c r="D31" s="11">
        <v>5</v>
      </c>
      <c r="E31" s="59"/>
      <c r="F31" s="59"/>
      <c r="G31" s="25"/>
      <c r="H31" s="26">
        <f t="shared" ref="H31:H37" si="0">$C$9</f>
        <v>20</v>
      </c>
      <c r="I31" s="26">
        <f t="shared" ref="I31:I37" si="1">$F$9</f>
        <v>50</v>
      </c>
      <c r="K31" s="19">
        <v>2</v>
      </c>
      <c r="L31" s="19">
        <v>3</v>
      </c>
      <c r="N31" s="19">
        <v>0</v>
      </c>
      <c r="O31" s="19">
        <v>2</v>
      </c>
    </row>
    <row r="32" spans="1:15" ht="17.100000000000001" customHeight="1" thickBot="1" x14ac:dyDescent="0.3">
      <c r="A32" s="12">
        <v>7</v>
      </c>
      <c r="B32" s="174">
        <v>43664</v>
      </c>
      <c r="C32" s="11">
        <v>1</v>
      </c>
      <c r="D32" s="11">
        <v>0</v>
      </c>
      <c r="E32" s="59"/>
      <c r="F32" s="59"/>
      <c r="G32" s="25"/>
      <c r="H32" s="26">
        <f t="shared" si="0"/>
        <v>20</v>
      </c>
      <c r="I32" s="26">
        <f t="shared" si="1"/>
        <v>50</v>
      </c>
      <c r="K32" s="19">
        <v>3</v>
      </c>
      <c r="L32" s="19">
        <v>2</v>
      </c>
      <c r="N32" s="19">
        <v>3</v>
      </c>
      <c r="O32" s="19">
        <v>6</v>
      </c>
    </row>
    <row r="33" spans="1:15" ht="17.100000000000001" customHeight="1" thickBot="1" x14ac:dyDescent="0.3">
      <c r="A33" s="12">
        <v>8</v>
      </c>
      <c r="B33" s="174">
        <v>43692</v>
      </c>
      <c r="C33" s="11">
        <v>0</v>
      </c>
      <c r="D33" s="11">
        <v>0</v>
      </c>
      <c r="E33" s="59"/>
      <c r="F33" s="59"/>
      <c r="G33" s="25"/>
      <c r="H33" s="26">
        <f t="shared" si="0"/>
        <v>20</v>
      </c>
      <c r="I33" s="26">
        <f t="shared" si="1"/>
        <v>50</v>
      </c>
      <c r="K33" s="19">
        <v>0</v>
      </c>
      <c r="L33" s="19">
        <v>1</v>
      </c>
      <c r="N33" s="19"/>
      <c r="O33" s="19"/>
    </row>
    <row r="34" spans="1:15" ht="17.100000000000001" customHeight="1" thickBot="1" x14ac:dyDescent="0.3">
      <c r="A34" s="12">
        <v>9</v>
      </c>
      <c r="B34" s="175">
        <v>43734</v>
      </c>
      <c r="C34" s="172">
        <v>2</v>
      </c>
      <c r="D34" s="172">
        <v>1</v>
      </c>
      <c r="E34" s="59"/>
      <c r="F34" s="59"/>
      <c r="G34" s="25"/>
      <c r="H34" s="26">
        <f t="shared" si="0"/>
        <v>20</v>
      </c>
      <c r="I34" s="26">
        <f t="shared" si="1"/>
        <v>50</v>
      </c>
      <c r="K34" s="19">
        <v>2</v>
      </c>
      <c r="L34" s="19">
        <v>2</v>
      </c>
      <c r="N34" s="19"/>
      <c r="O34" s="19"/>
    </row>
    <row r="35" spans="1:15" ht="17.100000000000001" customHeight="1" thickBot="1" x14ac:dyDescent="0.3">
      <c r="A35" s="12">
        <v>10</v>
      </c>
      <c r="B35" s="175">
        <v>43762</v>
      </c>
      <c r="C35" s="172">
        <v>2</v>
      </c>
      <c r="D35" s="172">
        <v>1</v>
      </c>
      <c r="E35" s="59"/>
      <c r="F35" s="59"/>
      <c r="G35" s="25"/>
      <c r="H35" s="26">
        <f t="shared" si="0"/>
        <v>20</v>
      </c>
      <c r="I35" s="26">
        <f t="shared" si="1"/>
        <v>50</v>
      </c>
      <c r="K35" s="19">
        <v>0</v>
      </c>
      <c r="L35" s="19">
        <v>0</v>
      </c>
      <c r="N35" s="19"/>
      <c r="O35" s="19"/>
    </row>
    <row r="36" spans="1:15" ht="17.100000000000001" customHeight="1" thickBot="1" x14ac:dyDescent="0.3">
      <c r="A36" s="12">
        <v>11</v>
      </c>
      <c r="B36" s="175">
        <v>43789</v>
      </c>
      <c r="C36" s="172">
        <v>0</v>
      </c>
      <c r="D36" s="172">
        <v>0</v>
      </c>
      <c r="E36" s="59"/>
      <c r="F36" s="59"/>
      <c r="G36" s="25"/>
      <c r="H36" s="26">
        <f t="shared" si="0"/>
        <v>20</v>
      </c>
      <c r="I36" s="26">
        <f t="shared" si="1"/>
        <v>50</v>
      </c>
      <c r="K36" s="19"/>
      <c r="L36" s="19"/>
      <c r="N36" s="19"/>
      <c r="O36" s="19"/>
    </row>
    <row r="37" spans="1:15" ht="17.100000000000001" customHeight="1" thickBot="1" x14ac:dyDescent="0.3">
      <c r="A37" s="160">
        <v>12</v>
      </c>
      <c r="B37" s="175">
        <v>43817</v>
      </c>
      <c r="C37" s="172">
        <v>1</v>
      </c>
      <c r="D37" s="172">
        <v>0</v>
      </c>
      <c r="E37" s="59"/>
      <c r="F37" s="59"/>
      <c r="G37" s="25"/>
      <c r="H37" s="26">
        <f t="shared" si="0"/>
        <v>20</v>
      </c>
      <c r="I37" s="26">
        <f t="shared" si="1"/>
        <v>50</v>
      </c>
      <c r="K37" s="19"/>
      <c r="L37" s="19"/>
      <c r="N37" s="19"/>
      <c r="O37" s="19"/>
    </row>
    <row r="38" spans="1:15" ht="17.100000000000001" customHeight="1" x14ac:dyDescent="0.25">
      <c r="A38" s="12" t="s">
        <v>11</v>
      </c>
      <c r="B38" s="33"/>
      <c r="C38" s="32">
        <f>IF(K38=0, "&lt; 1", K38)</f>
        <v>2</v>
      </c>
      <c r="D38" s="32">
        <f>IF(L38=0, "&lt; 1", L38)</f>
        <v>3</v>
      </c>
      <c r="E38" s="59"/>
      <c r="F38" s="59"/>
      <c r="G38" s="27"/>
      <c r="H38" s="26"/>
      <c r="I38" s="26"/>
      <c r="K38" s="12">
        <f>ROUNDUP(AVERAGE(K13:K37), 0)</f>
        <v>2</v>
      </c>
      <c r="L38" s="12">
        <f>ROUNDUP(AVERAGE(L13:L37), 0)</f>
        <v>3</v>
      </c>
      <c r="M38" s="19"/>
      <c r="N38" s="12">
        <f>ROUNDUP(AVERAGE(N13:N37), 0)</f>
        <v>2</v>
      </c>
      <c r="O38" s="12">
        <f>ROUNDUP(AVERAGE(O13:O37), 0)</f>
        <v>5</v>
      </c>
    </row>
    <row r="39" spans="1:15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0</v>
      </c>
      <c r="E39" s="59"/>
      <c r="F39" s="59"/>
      <c r="G39" s="25"/>
      <c r="H39" s="26"/>
      <c r="I39" s="26"/>
      <c r="K39" s="12">
        <f>MIN(K13:K37)</f>
        <v>0</v>
      </c>
      <c r="L39" s="12">
        <f>MIN(L13:L37)</f>
        <v>0</v>
      </c>
      <c r="M39" s="19"/>
      <c r="N39" s="12">
        <f>MIN(N13:N37)</f>
        <v>0</v>
      </c>
      <c r="O39" s="12">
        <f>MIN(O13:O37)</f>
        <v>2</v>
      </c>
    </row>
    <row r="40" spans="1:15" ht="17.100000000000001" customHeight="1" x14ac:dyDescent="0.25">
      <c r="A40" s="12" t="s">
        <v>13</v>
      </c>
      <c r="B40" s="34"/>
      <c r="C40" s="158">
        <f>MAX(C26:C37)</f>
        <v>4</v>
      </c>
      <c r="D40" s="158">
        <f>MAX(D26:D37)</f>
        <v>5</v>
      </c>
      <c r="E40" s="59"/>
      <c r="F40" s="59"/>
      <c r="G40" s="25"/>
      <c r="H40" s="26"/>
      <c r="I40" s="26"/>
      <c r="K40" s="12">
        <f>MAX(K13:K37)</f>
        <v>3</v>
      </c>
      <c r="L40" s="12">
        <f>MAX(L13:L37)</f>
        <v>4</v>
      </c>
      <c r="M40" s="19"/>
      <c r="N40" s="12">
        <f>MAX(N13:N37)</f>
        <v>3</v>
      </c>
      <c r="O40" s="12">
        <f>MAX(O13:O37)</f>
        <v>6</v>
      </c>
    </row>
    <row r="41" spans="1:15" ht="17.100000000000001" customHeight="1" x14ac:dyDescent="0.25">
      <c r="A41" s="12" t="s">
        <v>14</v>
      </c>
      <c r="B41" s="34"/>
      <c r="C41" s="35">
        <f>K41</f>
        <v>1.0606601717798212</v>
      </c>
      <c r="D41" s="35">
        <f>L41</f>
        <v>1.407885953173359</v>
      </c>
      <c r="E41" s="60"/>
      <c r="F41" s="60"/>
      <c r="G41" s="25"/>
      <c r="H41" s="26"/>
      <c r="I41" s="26"/>
      <c r="K41" s="13">
        <f>STDEV(K13:K37)</f>
        <v>1.0606601717798212</v>
      </c>
      <c r="L41" s="13">
        <f>STDEV(L13:L37)</f>
        <v>1.407885953173359</v>
      </c>
      <c r="M41" s="19"/>
      <c r="N41" s="13">
        <f>STDEV(N13:N37)</f>
        <v>1.3038404810405297</v>
      </c>
      <c r="O41" s="13">
        <f>STDEV(O13:O37)</f>
        <v>1.6431676725154982</v>
      </c>
    </row>
    <row r="42" spans="1:15" ht="17.100000000000001" customHeight="1" x14ac:dyDescent="0.25">
      <c r="A42" s="12" t="s">
        <v>15</v>
      </c>
      <c r="B42" s="34"/>
      <c r="C42" s="35">
        <f>K42</f>
        <v>53.033008588991059</v>
      </c>
      <c r="D42" s="35">
        <f>L42</f>
        <v>46.929531772445301</v>
      </c>
      <c r="E42" s="60"/>
      <c r="F42" s="60"/>
      <c r="G42" s="25"/>
      <c r="H42" s="26"/>
      <c r="I42" s="26"/>
      <c r="K42" s="13">
        <f>IF(K38=0, "NA", K41*100/K38)</f>
        <v>53.033008588991059</v>
      </c>
      <c r="L42" s="13">
        <f>IF(L38=0, "NA", L41*100/L38)</f>
        <v>46.929531772445301</v>
      </c>
      <c r="M42" s="19"/>
      <c r="N42" s="13">
        <f>IF(N38=0, "NA", N41*100/N38)</f>
        <v>65.192024052026483</v>
      </c>
      <c r="O42" s="13">
        <f>IF(O38=0, "NA", O41*100/O38)</f>
        <v>32.863353450309965</v>
      </c>
    </row>
    <row r="43" spans="1:15" ht="17.100000000000001" customHeight="1" x14ac:dyDescent="0.25">
      <c r="A43" s="183" t="s">
        <v>238</v>
      </c>
      <c r="B43" s="183"/>
      <c r="C43" s="183"/>
      <c r="D43" s="36"/>
      <c r="E43" s="3"/>
      <c r="F43" s="3"/>
      <c r="G43" s="25"/>
      <c r="H43" s="26"/>
      <c r="I43" s="26"/>
      <c r="K43" s="19"/>
      <c r="L43" s="19"/>
      <c r="M43" s="19"/>
    </row>
    <row r="44" spans="1:15" ht="17.100000000000001" customHeight="1" x14ac:dyDescent="0.25">
      <c r="A44" s="184" t="s">
        <v>239</v>
      </c>
      <c r="B44" s="184"/>
      <c r="C44" s="184"/>
      <c r="D44" s="37"/>
      <c r="E44" s="3"/>
      <c r="F44" s="3"/>
      <c r="G44" s="25"/>
      <c r="H44" s="26"/>
      <c r="I44" s="26"/>
      <c r="K44" s="19"/>
      <c r="L44" s="19"/>
      <c r="M44" s="19"/>
    </row>
    <row r="45" spans="1:15" ht="17.100000000000001" customHeight="1" x14ac:dyDescent="0.25">
      <c r="A45" s="12" t="s">
        <v>11</v>
      </c>
      <c r="B45" s="34"/>
      <c r="C45" s="32">
        <f>IF(N38=0, "&lt; 1", N38)</f>
        <v>2</v>
      </c>
      <c r="D45" s="32">
        <f>IF(O38=0, "&lt; 1", O38)</f>
        <v>5</v>
      </c>
      <c r="E45" s="59"/>
      <c r="F45" s="59"/>
      <c r="G45" s="25"/>
      <c r="H45" s="26"/>
      <c r="I45" s="26"/>
      <c r="K45" s="19"/>
      <c r="L45" s="19"/>
      <c r="M45" s="19"/>
    </row>
    <row r="46" spans="1:15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0</v>
      </c>
      <c r="E46" s="59"/>
      <c r="F46" s="59"/>
      <c r="G46" s="25"/>
      <c r="H46" s="26"/>
      <c r="I46" s="26"/>
      <c r="K46" s="19"/>
      <c r="L46" s="19"/>
    </row>
    <row r="47" spans="1:15" ht="17.100000000000001" customHeight="1" x14ac:dyDescent="0.25">
      <c r="A47" s="12" t="s">
        <v>13</v>
      </c>
      <c r="B47" s="34"/>
      <c r="C47" s="158">
        <f>MAX(C14:C26)</f>
        <v>5</v>
      </c>
      <c r="D47" s="158">
        <f>MAX(D14:D26)</f>
        <v>6</v>
      </c>
      <c r="E47" s="59"/>
      <c r="F47" s="59"/>
      <c r="G47" s="25"/>
      <c r="H47" s="26"/>
      <c r="I47" s="26"/>
      <c r="K47" s="19"/>
      <c r="L47" s="19"/>
    </row>
    <row r="48" spans="1:15" ht="17.100000000000001" customHeight="1" x14ac:dyDescent="0.25">
      <c r="A48" s="12" t="s">
        <v>14</v>
      </c>
      <c r="B48" s="34"/>
      <c r="C48" s="35">
        <f>N41</f>
        <v>1.3038404810405297</v>
      </c>
      <c r="D48" s="35">
        <f>O41</f>
        <v>1.6431676725154982</v>
      </c>
      <c r="E48" s="60"/>
      <c r="F48" s="60"/>
      <c r="G48" s="25"/>
      <c r="H48" s="26"/>
      <c r="I48" s="26"/>
      <c r="K48" s="19"/>
      <c r="L48" s="19"/>
    </row>
    <row r="49" spans="1:12" ht="17.100000000000001" customHeight="1" x14ac:dyDescent="0.25">
      <c r="A49" s="12" t="s">
        <v>15</v>
      </c>
      <c r="B49" s="34"/>
      <c r="C49" s="35">
        <f>N42</f>
        <v>65.192024052026483</v>
      </c>
      <c r="D49" s="35">
        <f>O42</f>
        <v>32.863353450309965</v>
      </c>
      <c r="E49" s="60"/>
      <c r="F49" s="60"/>
      <c r="G49" s="27"/>
      <c r="H49" s="26"/>
      <c r="I49" s="26"/>
      <c r="K49" s="19"/>
      <c r="L49" s="19"/>
    </row>
    <row r="50" spans="1:12" ht="15.9" customHeight="1" x14ac:dyDescent="0.25"/>
    <row r="51" spans="1:12" ht="15.9" customHeight="1" x14ac:dyDescent="0.25">
      <c r="A51" s="15"/>
    </row>
    <row r="52" spans="1:12" ht="15.9" customHeight="1" x14ac:dyDescent="0.25"/>
    <row r="53" spans="1:12" ht="15.9" customHeight="1" x14ac:dyDescent="0.25"/>
    <row r="54" spans="1:12" ht="15.9" customHeight="1" x14ac:dyDescent="0.25"/>
    <row r="55" spans="1:12" ht="15.9" customHeight="1" x14ac:dyDescent="0.25"/>
    <row r="56" spans="1:12" ht="15.9" customHeight="1" x14ac:dyDescent="0.25"/>
    <row r="57" spans="1:12" ht="15.9" customHeight="1" x14ac:dyDescent="0.25"/>
    <row r="58" spans="1:12" ht="15.9" customHeight="1" x14ac:dyDescent="0.25"/>
    <row r="59" spans="1:12" ht="15.9" customHeight="1" x14ac:dyDescent="0.25"/>
    <row r="60" spans="1:12" ht="15.9" customHeight="1" x14ac:dyDescent="0.25"/>
    <row r="61" spans="1:12" ht="15.9" customHeight="1" x14ac:dyDescent="0.25"/>
    <row r="62" spans="1:12" ht="15.9" customHeight="1" x14ac:dyDescent="0.25">
      <c r="A62" s="14"/>
      <c r="B62" s="14"/>
      <c r="C62" s="14"/>
      <c r="D62" s="14"/>
      <c r="E62" s="14"/>
      <c r="F62" s="14"/>
    </row>
    <row r="63" spans="1:12" ht="15.9" customHeight="1" x14ac:dyDescent="0.25">
      <c r="A63" s="14"/>
      <c r="B63" s="14"/>
      <c r="C63" s="14"/>
      <c r="D63" s="14"/>
      <c r="E63" s="14"/>
      <c r="F63" s="14"/>
    </row>
    <row r="64" spans="1:12" ht="15.9" customHeight="1" x14ac:dyDescent="0.25">
      <c r="B64" s="14"/>
      <c r="C64" s="14"/>
      <c r="D64" s="14"/>
      <c r="E64" s="14"/>
      <c r="F64" s="14"/>
    </row>
    <row r="65" spans="1:9" ht="14.25" customHeight="1" x14ac:dyDescent="0.25">
      <c r="A65" s="185" t="s">
        <v>285</v>
      </c>
      <c r="B65" s="185"/>
      <c r="C65" s="185"/>
      <c r="D65" s="185"/>
      <c r="E65" s="185"/>
      <c r="F65" s="185"/>
    </row>
    <row r="66" spans="1:9" ht="15" customHeight="1" x14ac:dyDescent="0.25">
      <c r="A66" s="186" t="s">
        <v>286</v>
      </c>
      <c r="B66" s="185"/>
      <c r="C66" s="185"/>
      <c r="D66" s="185"/>
      <c r="E66" s="185"/>
      <c r="F66" s="185"/>
    </row>
    <row r="67" spans="1:9" ht="15.9" customHeight="1" x14ac:dyDescent="0.25">
      <c r="A67" s="14"/>
      <c r="B67" s="14"/>
      <c r="C67" s="14"/>
      <c r="D67" s="14"/>
      <c r="E67" s="14"/>
      <c r="F67" s="14"/>
    </row>
    <row r="68" spans="1:9" s="28" customFormat="1" ht="15.9" customHeight="1" x14ac:dyDescent="0.25">
      <c r="A68" s="187" t="s">
        <v>18</v>
      </c>
      <c r="B68" s="187"/>
      <c r="C68" s="187"/>
      <c r="D68" s="38"/>
      <c r="E68" s="38"/>
      <c r="G68" s="20"/>
      <c r="H68" s="20"/>
      <c r="I68" s="20"/>
    </row>
    <row r="69" spans="1:9" s="28" customFormat="1" ht="27.75" customHeight="1" x14ac:dyDescent="0.25">
      <c r="A69" s="187" t="s">
        <v>96</v>
      </c>
      <c r="B69" s="187"/>
      <c r="C69" s="187"/>
      <c r="D69" s="187"/>
      <c r="E69" s="187"/>
      <c r="F69" s="187"/>
      <c r="G69" s="20"/>
      <c r="H69" s="20"/>
      <c r="I69" s="20"/>
    </row>
    <row r="70" spans="1:9" s="28" customFormat="1" ht="29.25" customHeight="1" x14ac:dyDescent="0.25">
      <c r="A70" s="181" t="s">
        <v>137</v>
      </c>
      <c r="B70" s="181"/>
      <c r="C70" s="181"/>
      <c r="D70" s="181"/>
      <c r="E70" s="181"/>
      <c r="F70" s="181"/>
      <c r="G70" s="20"/>
      <c r="H70" s="20"/>
      <c r="I70" s="20"/>
    </row>
    <row r="71" spans="1:9" s="28" customFormat="1" ht="15.9" customHeight="1" x14ac:dyDescent="0.25">
      <c r="G71" s="20"/>
      <c r="H71" s="20"/>
      <c r="I71" s="20"/>
    </row>
    <row r="72" spans="1:9" s="28" customFormat="1" ht="25.5" customHeight="1" x14ac:dyDescent="0.25">
      <c r="B72" s="182" t="s">
        <v>2</v>
      </c>
      <c r="C72" s="182"/>
      <c r="D72" s="20"/>
      <c r="E72" s="182" t="s">
        <v>32</v>
      </c>
      <c r="F72" s="182"/>
      <c r="G72" s="20"/>
      <c r="H72" s="20"/>
      <c r="I72" s="20"/>
    </row>
    <row r="73" spans="1:9" s="28" customFormat="1" ht="38.1" customHeight="1" x14ac:dyDescent="0.25">
      <c r="B73" s="182"/>
      <c r="C73" s="182"/>
      <c r="D73" s="20"/>
      <c r="E73" s="20"/>
      <c r="F73" s="20"/>
      <c r="G73" s="20"/>
      <c r="H73" s="20"/>
      <c r="I73" s="20"/>
    </row>
    <row r="74" spans="1:9" x14ac:dyDescent="0.25">
      <c r="B74" s="30"/>
      <c r="C74" s="30"/>
      <c r="D74" s="30"/>
      <c r="E74" s="30"/>
      <c r="F74" s="30"/>
    </row>
    <row r="75" spans="1:9" x14ac:dyDescent="0.25">
      <c r="B75" s="30"/>
      <c r="C75" s="30"/>
      <c r="D75" s="30"/>
      <c r="E75" s="30"/>
      <c r="F75" s="30"/>
    </row>
  </sheetData>
  <sheetProtection formatCells="0" formatRows="0" insertRows="0" insertHyperlinks="0" deleteRows="0" sort="0" autoFilter="0" pivotTables="0"/>
  <mergeCells count="24">
    <mergeCell ref="A68:C68"/>
    <mergeCell ref="A69:F69"/>
    <mergeCell ref="A70:F70"/>
    <mergeCell ref="B72:C72"/>
    <mergeCell ref="B73:C73"/>
    <mergeCell ref="E72:F72"/>
    <mergeCell ref="A66:F66"/>
    <mergeCell ref="A6:B6"/>
    <mergeCell ref="C6:D6"/>
    <mergeCell ref="A7:B7"/>
    <mergeCell ref="C7:D7"/>
    <mergeCell ref="A8:B8"/>
    <mergeCell ref="C8:D8"/>
    <mergeCell ref="A9:B9"/>
    <mergeCell ref="C9:D9"/>
    <mergeCell ref="A43:C43"/>
    <mergeCell ref="A44:C44"/>
    <mergeCell ref="A65:F65"/>
    <mergeCell ref="A1:F1"/>
    <mergeCell ref="A2:F2"/>
    <mergeCell ref="A4:B4"/>
    <mergeCell ref="C4:F4"/>
    <mergeCell ref="A5:B5"/>
    <mergeCell ref="C5:D5"/>
  </mergeCells>
  <conditionalFormatting sqref="D34:D37">
    <cfRule type="expression" dxfId="123" priority="5">
      <formula>D34&lt;=$G$6</formula>
    </cfRule>
    <cfRule type="expression" dxfId="122" priority="6">
      <formula>AND(D34&gt;$G$6,D34&lt;=$G$7)</formula>
    </cfRule>
    <cfRule type="expression" dxfId="121" priority="7">
      <formula>AND(D34&gt;$G$7,D34&lt;=$G$5)</formula>
    </cfRule>
    <cfRule type="expression" dxfId="120" priority="8">
      <formula>D34&gt;$G$5</formula>
    </cfRule>
  </conditionalFormatting>
  <conditionalFormatting sqref="C34:D37">
    <cfRule type="expression" dxfId="119" priority="1">
      <formula>C34&lt;=$B$7</formula>
    </cfRule>
    <cfRule type="expression" dxfId="118" priority="2">
      <formula>AND(C34&gt;$B$7,C34&lt;=$B$6)</formula>
    </cfRule>
    <cfRule type="expression" dxfId="117" priority="3">
      <formula>AND(C34&gt;$B$6,C34&lt;=$B$5)</formula>
    </cfRule>
    <cfRule type="expression" dxfId="116" priority="4">
      <formula>C34&gt;$B$5</formula>
    </cfRule>
  </conditionalFormatting>
  <pageMargins left="0.3" right="0.1" top="0.2" bottom="0.3" header="0.1" footer="0.2"/>
  <pageSetup paperSize="9" scale="74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8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view="pageBreakPreview" topLeftCell="A34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1.6640625" style="16" customWidth="1"/>
    <col min="2" max="2" width="23" style="11" customWidth="1"/>
    <col min="3" max="3" width="36.6640625" style="11" customWidth="1"/>
    <col min="4" max="4" width="26.88671875" style="11" customWidth="1"/>
    <col min="5" max="5" width="25.44140625" style="11" hidden="1" customWidth="1"/>
    <col min="6" max="6" width="3.44140625" style="14" hidden="1" customWidth="1"/>
    <col min="7" max="7" width="19.6640625" style="14" customWidth="1"/>
    <col min="8" max="8" width="20.5546875" style="14" customWidth="1"/>
    <col min="9" max="9" width="3.33203125" style="11" customWidth="1"/>
    <col min="10" max="10" width="7.5546875" style="11" customWidth="1"/>
    <col min="11" max="11" width="5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46</v>
      </c>
      <c r="D6" s="39" t="s">
        <v>8</v>
      </c>
      <c r="E6" s="6">
        <v>11096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209</v>
      </c>
      <c r="D11" s="17" t="s">
        <v>328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386</v>
      </c>
      <c r="H12" s="14" t="s">
        <v>387</v>
      </c>
      <c r="J12" s="1" t="s">
        <v>209</v>
      </c>
      <c r="K12" s="41"/>
      <c r="L12" s="1" t="s">
        <v>209</v>
      </c>
    </row>
    <row r="13" spans="1:12" ht="17.100000000000001" customHeight="1" x14ac:dyDescent="0.25">
      <c r="A13" s="160">
        <v>3</v>
      </c>
      <c r="B13" s="161">
        <v>43117</v>
      </c>
      <c r="C13" s="158">
        <v>0</v>
      </c>
      <c r="D13" s="159"/>
      <c r="E13" s="15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4</v>
      </c>
      <c r="B14" s="161">
        <v>43145</v>
      </c>
      <c r="C14" s="158">
        <v>1</v>
      </c>
      <c r="D14" s="159"/>
      <c r="E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5</v>
      </c>
      <c r="B15" s="161">
        <v>43159</v>
      </c>
      <c r="C15" s="158">
        <v>0</v>
      </c>
      <c r="D15" s="159"/>
      <c r="E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6</v>
      </c>
      <c r="B16" s="161">
        <v>43187</v>
      </c>
      <c r="C16" s="158">
        <v>0</v>
      </c>
      <c r="D16" s="159"/>
      <c r="E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7</v>
      </c>
      <c r="B17" s="161">
        <v>43217</v>
      </c>
      <c r="C17" s="158">
        <v>1</v>
      </c>
      <c r="D17" s="159"/>
      <c r="E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8</v>
      </c>
      <c r="B18" s="161">
        <v>43245</v>
      </c>
      <c r="C18" s="158">
        <v>4</v>
      </c>
      <c r="D18" s="159"/>
      <c r="E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9</v>
      </c>
      <c r="B19" s="161">
        <v>43273</v>
      </c>
      <c r="C19" s="158">
        <v>0</v>
      </c>
      <c r="D19" s="159"/>
      <c r="E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10</v>
      </c>
      <c r="B20" s="161">
        <v>43301</v>
      </c>
      <c r="C20" s="158">
        <v>3</v>
      </c>
      <c r="D20" s="159"/>
      <c r="E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160">
        <v>11</v>
      </c>
      <c r="B21" s="161">
        <v>43328</v>
      </c>
      <c r="C21" s="158">
        <v>2</v>
      </c>
      <c r="D21" s="159"/>
      <c r="E21" s="15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160">
        <v>12</v>
      </c>
      <c r="B22" s="161">
        <v>43369</v>
      </c>
      <c r="C22" s="158">
        <v>1</v>
      </c>
      <c r="D22" s="159"/>
      <c r="E22" s="15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160">
        <v>13</v>
      </c>
      <c r="B23" s="161">
        <v>43398</v>
      </c>
      <c r="C23" s="158">
        <v>0</v>
      </c>
      <c r="D23" s="159"/>
      <c r="E23" s="15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14</v>
      </c>
      <c r="B24" s="161">
        <v>43427</v>
      </c>
      <c r="C24" s="158">
        <v>1</v>
      </c>
      <c r="D24" s="159"/>
      <c r="E24" s="159"/>
      <c r="F24" s="76"/>
      <c r="G24" s="77">
        <v>20</v>
      </c>
      <c r="H24" s="77">
        <v>50</v>
      </c>
      <c r="J24" s="75"/>
      <c r="L24" s="75"/>
    </row>
    <row r="25" spans="1:12" s="138" customFormat="1" ht="17.100000000000001" customHeight="1" thickBot="1" x14ac:dyDescent="0.3">
      <c r="A25" s="133">
        <v>15</v>
      </c>
      <c r="B25" s="134">
        <v>43452</v>
      </c>
      <c r="C25" s="135">
        <v>0</v>
      </c>
      <c r="D25" s="136">
        <v>120</v>
      </c>
      <c r="E25" s="136"/>
      <c r="F25" s="137"/>
      <c r="G25" s="145">
        <v>20</v>
      </c>
      <c r="H25" s="145">
        <v>50</v>
      </c>
      <c r="J25" s="139"/>
      <c r="L25" s="139"/>
    </row>
    <row r="26" spans="1:12" ht="17.100000000000001" customHeight="1" thickBot="1" x14ac:dyDescent="0.3">
      <c r="A26" s="74">
        <v>1</v>
      </c>
      <c r="B26" s="173">
        <v>43481</v>
      </c>
      <c r="C26" s="78">
        <v>1</v>
      </c>
      <c r="D26" s="79"/>
      <c r="E26" s="79"/>
      <c r="F26" s="76"/>
      <c r="G26" s="77">
        <v>20</v>
      </c>
      <c r="H26" s="77">
        <v>50</v>
      </c>
      <c r="J26" s="75"/>
      <c r="L26" s="75"/>
    </row>
    <row r="27" spans="1:12" ht="17.100000000000001" customHeight="1" thickBot="1" x14ac:dyDescent="0.3">
      <c r="A27" s="74">
        <v>2</v>
      </c>
      <c r="B27" s="174">
        <v>43523</v>
      </c>
      <c r="C27" s="78">
        <v>0</v>
      </c>
      <c r="D27" s="79"/>
      <c r="E27" s="79"/>
      <c r="F27" s="76"/>
      <c r="G27" s="77">
        <v>20</v>
      </c>
      <c r="H27" s="77">
        <v>50</v>
      </c>
      <c r="J27" s="75"/>
      <c r="L27" s="75"/>
    </row>
    <row r="28" spans="1:12" ht="17.100000000000001" customHeight="1" thickBot="1" x14ac:dyDescent="0.3">
      <c r="A28" s="119">
        <v>3</v>
      </c>
      <c r="B28" s="174">
        <v>43552</v>
      </c>
      <c r="C28" s="78">
        <v>1</v>
      </c>
      <c r="D28" s="79"/>
      <c r="E28" s="79"/>
      <c r="F28" s="76"/>
      <c r="G28" s="77">
        <v>20</v>
      </c>
      <c r="H28" s="77">
        <v>50</v>
      </c>
      <c r="J28" s="75">
        <v>2</v>
      </c>
      <c r="L28" s="75">
        <v>8</v>
      </c>
    </row>
    <row r="29" spans="1:12" ht="17.100000000000001" customHeight="1" thickBot="1" x14ac:dyDescent="0.3">
      <c r="A29" s="12">
        <v>4</v>
      </c>
      <c r="B29" s="174">
        <v>43580</v>
      </c>
      <c r="C29" s="32">
        <v>0</v>
      </c>
      <c r="D29" s="59"/>
      <c r="E29" s="59"/>
      <c r="F29" s="25"/>
      <c r="G29" s="26">
        <f>$C$9</f>
        <v>20</v>
      </c>
      <c r="H29" s="26">
        <f>$E$9</f>
        <v>50</v>
      </c>
      <c r="J29" s="19">
        <v>1</v>
      </c>
      <c r="L29" s="19">
        <v>1</v>
      </c>
    </row>
    <row r="30" spans="1:12" ht="17.100000000000001" customHeight="1" thickBot="1" x14ac:dyDescent="0.3">
      <c r="A30" s="12">
        <v>5</v>
      </c>
      <c r="B30" s="174">
        <v>43609</v>
      </c>
      <c r="C30" s="32">
        <v>1</v>
      </c>
      <c r="D30" s="59"/>
      <c r="E30" s="59"/>
      <c r="F30" s="25"/>
      <c r="G30" s="26">
        <f>$C$9</f>
        <v>20</v>
      </c>
      <c r="H30" s="26">
        <f>$E$9</f>
        <v>50</v>
      </c>
      <c r="J30" s="19">
        <v>1</v>
      </c>
      <c r="L30" s="19">
        <v>2</v>
      </c>
    </row>
    <row r="31" spans="1:12" ht="17.100000000000001" customHeight="1" thickBot="1" x14ac:dyDescent="0.3">
      <c r="A31" s="12">
        <v>6</v>
      </c>
      <c r="B31" s="174">
        <v>43636</v>
      </c>
      <c r="C31" s="32">
        <v>1</v>
      </c>
      <c r="D31" s="59"/>
      <c r="E31" s="59"/>
      <c r="F31" s="25"/>
      <c r="G31" s="26">
        <f t="shared" ref="G31:G37" si="0">$C$9</f>
        <v>20</v>
      </c>
      <c r="H31" s="26">
        <f t="shared" ref="H31:H37" si="1">$E$9</f>
        <v>50</v>
      </c>
      <c r="J31" s="19">
        <v>1</v>
      </c>
      <c r="L31" s="19">
        <v>0</v>
      </c>
    </row>
    <row r="32" spans="1:12" ht="17.100000000000001" customHeight="1" thickBot="1" x14ac:dyDescent="0.3">
      <c r="A32" s="12">
        <v>7</v>
      </c>
      <c r="B32" s="174">
        <v>43664</v>
      </c>
      <c r="C32" s="32">
        <v>1</v>
      </c>
      <c r="D32" s="59"/>
      <c r="E32" s="59"/>
      <c r="F32" s="25"/>
      <c r="G32" s="26">
        <f t="shared" si="0"/>
        <v>20</v>
      </c>
      <c r="H32" s="26">
        <f t="shared" si="1"/>
        <v>50</v>
      </c>
      <c r="J32" s="19">
        <v>6</v>
      </c>
      <c r="L32" s="19">
        <v>2</v>
      </c>
    </row>
    <row r="33" spans="1:12" ht="17.100000000000001" customHeight="1" thickBot="1" x14ac:dyDescent="0.3">
      <c r="A33" s="12">
        <v>8</v>
      </c>
      <c r="B33" s="174">
        <v>43692</v>
      </c>
      <c r="C33" s="32">
        <v>0</v>
      </c>
      <c r="D33" s="59"/>
      <c r="E33" s="59"/>
      <c r="F33" s="25"/>
      <c r="G33" s="26">
        <f t="shared" si="0"/>
        <v>20</v>
      </c>
      <c r="H33" s="26">
        <f t="shared" si="1"/>
        <v>50</v>
      </c>
      <c r="J33" s="19">
        <v>0</v>
      </c>
      <c r="L33" s="19"/>
    </row>
    <row r="34" spans="1:12" ht="17.100000000000001" customHeight="1" thickBot="1" x14ac:dyDescent="0.3">
      <c r="A34" s="12">
        <v>9</v>
      </c>
      <c r="B34" s="175">
        <v>43734</v>
      </c>
      <c r="C34" s="172">
        <v>1</v>
      </c>
      <c r="D34" s="59"/>
      <c r="E34" s="59"/>
      <c r="F34" s="25"/>
      <c r="G34" s="26">
        <f t="shared" si="0"/>
        <v>20</v>
      </c>
      <c r="H34" s="26">
        <f t="shared" si="1"/>
        <v>50</v>
      </c>
      <c r="J34" s="19">
        <v>0</v>
      </c>
      <c r="L34" s="19"/>
    </row>
    <row r="35" spans="1:12" ht="17.100000000000001" customHeight="1" thickBot="1" x14ac:dyDescent="0.3">
      <c r="A35" s="12">
        <v>10</v>
      </c>
      <c r="B35" s="175">
        <v>43762</v>
      </c>
      <c r="C35" s="172">
        <v>0</v>
      </c>
      <c r="D35" s="59"/>
      <c r="E35" s="59"/>
      <c r="F35" s="25"/>
      <c r="G35" s="26">
        <f t="shared" si="0"/>
        <v>20</v>
      </c>
      <c r="H35" s="26">
        <f t="shared" si="1"/>
        <v>50</v>
      </c>
      <c r="J35" s="19">
        <v>0</v>
      </c>
      <c r="L35" s="19"/>
    </row>
    <row r="36" spans="1:12" ht="17.100000000000001" customHeight="1" thickBot="1" x14ac:dyDescent="0.3">
      <c r="A36" s="74">
        <v>11</v>
      </c>
      <c r="B36" s="175">
        <v>43789</v>
      </c>
      <c r="C36" s="172">
        <v>0</v>
      </c>
      <c r="D36" s="59"/>
      <c r="E36" s="59"/>
      <c r="F36" s="25"/>
      <c r="G36" s="26">
        <f t="shared" si="0"/>
        <v>20</v>
      </c>
      <c r="H36" s="26">
        <f t="shared" si="1"/>
        <v>50</v>
      </c>
      <c r="J36" s="19"/>
      <c r="L36" s="19"/>
    </row>
    <row r="37" spans="1:12" ht="17.100000000000001" customHeight="1" thickBot="1" x14ac:dyDescent="0.3">
      <c r="A37" s="160">
        <v>12</v>
      </c>
      <c r="B37" s="175">
        <v>43817</v>
      </c>
      <c r="C37" s="172">
        <v>0</v>
      </c>
      <c r="D37" s="59"/>
      <c r="E37" s="59"/>
      <c r="F37" s="25"/>
      <c r="G37" s="26">
        <f t="shared" si="0"/>
        <v>20</v>
      </c>
      <c r="H37" s="26">
        <f t="shared" si="1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2</v>
      </c>
      <c r="D38" s="59"/>
      <c r="E38" s="59"/>
      <c r="F38" s="27"/>
      <c r="G38" s="26"/>
      <c r="H38" s="26"/>
      <c r="J38" s="12">
        <f>ROUNDUP(AVERAGE(J13:J37), 0)</f>
        <v>2</v>
      </c>
      <c r="K38" s="19"/>
      <c r="L38" s="12">
        <f>ROUNDUP(AVERAGE(L13:L37), 0)</f>
        <v>3</v>
      </c>
    </row>
    <row r="39" spans="1:12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59"/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158">
        <f>MAX(C26:C37)</f>
        <v>1</v>
      </c>
      <c r="D40" s="59"/>
      <c r="E40" s="59"/>
      <c r="F40" s="25"/>
      <c r="G40" s="26"/>
      <c r="H40" s="26"/>
      <c r="J40" s="12">
        <f>MAX(J13:J37)</f>
        <v>6</v>
      </c>
      <c r="K40" s="19"/>
      <c r="L40" s="12">
        <f>MAX(L13:L37)</f>
        <v>8</v>
      </c>
    </row>
    <row r="41" spans="1:12" ht="17.100000000000001" customHeight="1" x14ac:dyDescent="0.25">
      <c r="A41" s="12" t="s">
        <v>14</v>
      </c>
      <c r="B41" s="34"/>
      <c r="C41" s="35">
        <f>J41</f>
        <v>1.9955307206712847</v>
      </c>
      <c r="D41" s="60"/>
      <c r="E41" s="60"/>
      <c r="F41" s="25"/>
      <c r="G41" s="26"/>
      <c r="H41" s="26"/>
      <c r="J41" s="13">
        <f>STDEV(J13:J37)</f>
        <v>1.9955307206712847</v>
      </c>
      <c r="K41" s="19"/>
      <c r="L41" s="13">
        <f>STDEV(L13:L37)</f>
        <v>3.1304951684997055</v>
      </c>
    </row>
    <row r="42" spans="1:12" ht="17.100000000000001" customHeight="1" x14ac:dyDescent="0.25">
      <c r="A42" s="12" t="s">
        <v>15</v>
      </c>
      <c r="B42" s="34"/>
      <c r="C42" s="35">
        <f>J42</f>
        <v>99.776536033564227</v>
      </c>
      <c r="D42" s="60"/>
      <c r="E42" s="60"/>
      <c r="F42" s="25"/>
      <c r="G42" s="26"/>
      <c r="H42" s="26"/>
      <c r="J42" s="13">
        <f>IF(J38=0, "NA", J41*100/J38)</f>
        <v>99.776536033564227</v>
      </c>
      <c r="K42" s="19"/>
      <c r="L42" s="13">
        <f>IF(L38=0, "NA", L41*100/L38)</f>
        <v>104.34983894999017</v>
      </c>
    </row>
    <row r="43" spans="1:12" ht="17.100000000000001" customHeight="1" x14ac:dyDescent="0.25">
      <c r="A43" s="183" t="s">
        <v>238</v>
      </c>
      <c r="B43" s="183"/>
      <c r="C43" s="183"/>
      <c r="D43" s="30"/>
      <c r="E43" s="30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D44" s="30"/>
      <c r="E44" s="30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1",L38)</f>
        <v>3</v>
      </c>
      <c r="D45" s="59"/>
      <c r="E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4</v>
      </c>
      <c r="D47" s="59"/>
      <c r="E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3.1304951684997055</v>
      </c>
      <c r="D48" s="60"/>
      <c r="E48" s="60"/>
      <c r="F48" s="25"/>
      <c r="G48" s="26"/>
      <c r="H48" s="26"/>
      <c r="J48" s="19"/>
    </row>
    <row r="49" spans="1:32" ht="17.100000000000001" customHeight="1" x14ac:dyDescent="0.25">
      <c r="A49" s="12" t="s">
        <v>15</v>
      </c>
      <c r="B49" s="34"/>
      <c r="C49" s="35">
        <f>L42</f>
        <v>104.34983894999017</v>
      </c>
      <c r="D49" s="60"/>
      <c r="E49" s="60"/>
      <c r="F49" s="27"/>
      <c r="G49" s="26"/>
      <c r="H49" s="26"/>
      <c r="J49" s="19"/>
    </row>
    <row r="50" spans="1:32" ht="15.9" customHeight="1" x14ac:dyDescent="0.25"/>
    <row r="51" spans="1:32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s="14" customFormat="1" ht="14.25" customHeight="1" x14ac:dyDescent="0.25">
      <c r="A65" s="185" t="s">
        <v>287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s="14" customFormat="1" ht="17.25" customHeight="1" x14ac:dyDescent="0.25">
      <c r="A66" s="186" t="s">
        <v>288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5.9" customHeight="1" x14ac:dyDescent="0.25">
      <c r="A67" s="14"/>
      <c r="B67" s="14"/>
      <c r="C67" s="14"/>
      <c r="D67" s="14"/>
      <c r="E67" s="14"/>
    </row>
    <row r="68" spans="1:32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2" s="28" customFormat="1" ht="27.75" customHeight="1" x14ac:dyDescent="0.25">
      <c r="A69" s="187" t="s">
        <v>97</v>
      </c>
      <c r="B69" s="187"/>
      <c r="C69" s="187"/>
      <c r="D69" s="187"/>
      <c r="E69" s="187"/>
      <c r="F69" s="20"/>
      <c r="G69" s="20"/>
      <c r="H69" s="20"/>
    </row>
    <row r="70" spans="1:32" s="28" customFormat="1" ht="32.25" customHeight="1" x14ac:dyDescent="0.25">
      <c r="A70" s="181" t="s">
        <v>138</v>
      </c>
      <c r="B70" s="181"/>
      <c r="C70" s="181"/>
      <c r="D70" s="181"/>
      <c r="E70" s="181"/>
      <c r="F70" s="20"/>
      <c r="G70" s="20"/>
      <c r="H70" s="20"/>
    </row>
    <row r="71" spans="1:32" s="28" customFormat="1" ht="15.9" customHeight="1" x14ac:dyDescent="0.25">
      <c r="F71" s="20"/>
      <c r="G71" s="20"/>
      <c r="H71" s="20"/>
    </row>
    <row r="72" spans="1:32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2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2" x14ac:dyDescent="0.25">
      <c r="B74" s="30"/>
      <c r="C74" s="30"/>
      <c r="D74" s="30"/>
      <c r="E74" s="30"/>
    </row>
    <row r="75" spans="1:32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115" priority="5">
      <formula>C34&lt;=$G$6</formula>
    </cfRule>
    <cfRule type="expression" dxfId="114" priority="6">
      <formula>AND(C34&gt;$G$6,C34&lt;=$G$7)</formula>
    </cfRule>
    <cfRule type="expression" dxfId="113" priority="7">
      <formula>AND(C34&gt;$G$7,C34&lt;=$G$5)</formula>
    </cfRule>
    <cfRule type="expression" dxfId="112" priority="8">
      <formula>C34&gt;$G$5</formula>
    </cfRule>
  </conditionalFormatting>
  <conditionalFormatting sqref="C34:C37">
    <cfRule type="expression" dxfId="111" priority="1">
      <formula>C34&lt;=$B$7</formula>
    </cfRule>
    <cfRule type="expression" dxfId="110" priority="2">
      <formula>AND(C34&gt;$B$7,C34&lt;=$B$6)</formula>
    </cfRule>
    <cfRule type="expression" dxfId="109" priority="3">
      <formula>AND(C34&gt;$B$6,C34&lt;=$B$5)</formula>
    </cfRule>
    <cfRule type="expression" dxfId="108" priority="4">
      <formula>C34&gt;$B$5</formula>
    </cfRule>
  </conditionalFormatting>
  <pageMargins left="0.3" right="0.1" top="0.2" bottom="0.3" header="0.1" footer="0.2"/>
  <pageSetup paperSize="9" scale="72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view="pageBreakPreview" topLeftCell="A43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0" style="16" customWidth="1"/>
    <col min="2" max="2" width="24.6640625" style="11" customWidth="1"/>
    <col min="3" max="3" width="32.3320312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17" style="14" customWidth="1"/>
    <col min="8" max="8" width="18.44140625" style="14" customWidth="1"/>
    <col min="9" max="9" width="3.33203125" style="11" customWidth="1"/>
    <col min="10" max="10" width="7.6640625" style="11" customWidth="1"/>
    <col min="11" max="11" width="5.44140625" style="11" customWidth="1"/>
    <col min="12" max="12" width="7.10937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47</v>
      </c>
      <c r="D6" s="39" t="s">
        <v>8</v>
      </c>
      <c r="E6" s="6">
        <v>11095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210</v>
      </c>
      <c r="D11" s="17" t="s">
        <v>328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386</v>
      </c>
      <c r="H12" s="14" t="s">
        <v>387</v>
      </c>
      <c r="J12" s="1" t="s">
        <v>210</v>
      </c>
      <c r="K12" s="41"/>
      <c r="L12" s="1" t="s">
        <v>210</v>
      </c>
    </row>
    <row r="13" spans="1:12" ht="17.100000000000001" customHeight="1" x14ac:dyDescent="0.25">
      <c r="A13" s="74">
        <v>3</v>
      </c>
      <c r="B13" s="161">
        <v>43117</v>
      </c>
      <c r="C13" s="158">
        <v>2</v>
      </c>
      <c r="D13" s="79"/>
      <c r="E13" s="7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4</v>
      </c>
      <c r="B14" s="161">
        <v>43145</v>
      </c>
      <c r="C14" s="158">
        <v>2</v>
      </c>
      <c r="D14" s="159"/>
      <c r="E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5</v>
      </c>
      <c r="B15" s="161">
        <v>43159</v>
      </c>
      <c r="C15" s="158">
        <v>1</v>
      </c>
      <c r="D15" s="159"/>
      <c r="E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6</v>
      </c>
      <c r="B16" s="161">
        <v>43187</v>
      </c>
      <c r="C16" s="158">
        <v>0</v>
      </c>
      <c r="D16" s="159"/>
      <c r="E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7</v>
      </c>
      <c r="B17" s="161">
        <v>43217</v>
      </c>
      <c r="C17" s="158">
        <v>0</v>
      </c>
      <c r="D17" s="159"/>
      <c r="E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8</v>
      </c>
      <c r="B18" s="161">
        <v>43245</v>
      </c>
      <c r="C18" s="158">
        <v>2</v>
      </c>
      <c r="D18" s="159"/>
      <c r="E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9</v>
      </c>
      <c r="B19" s="161">
        <v>43273</v>
      </c>
      <c r="C19" s="158">
        <v>1</v>
      </c>
      <c r="D19" s="159"/>
      <c r="E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10</v>
      </c>
      <c r="B20" s="161">
        <v>43301</v>
      </c>
      <c r="C20" s="158">
        <v>1</v>
      </c>
      <c r="D20" s="159"/>
      <c r="E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160">
        <v>11</v>
      </c>
      <c r="B21" s="161">
        <v>43328</v>
      </c>
      <c r="C21" s="158">
        <v>4</v>
      </c>
      <c r="D21" s="159"/>
      <c r="E21" s="15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160">
        <v>12</v>
      </c>
      <c r="B22" s="161">
        <v>43369</v>
      </c>
      <c r="C22" s="158">
        <v>5</v>
      </c>
      <c r="D22" s="159"/>
      <c r="E22" s="15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160">
        <v>13</v>
      </c>
      <c r="B23" s="161">
        <v>43398</v>
      </c>
      <c r="C23" s="158">
        <v>1</v>
      </c>
      <c r="D23" s="159"/>
      <c r="E23" s="15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14</v>
      </c>
      <c r="B24" s="161">
        <v>43427</v>
      </c>
      <c r="C24" s="158">
        <v>1</v>
      </c>
      <c r="D24" s="159"/>
      <c r="E24" s="159"/>
      <c r="F24" s="76"/>
      <c r="G24" s="77">
        <v>20</v>
      </c>
      <c r="H24" s="77">
        <v>50</v>
      </c>
      <c r="J24" s="75"/>
      <c r="L24" s="75"/>
    </row>
    <row r="25" spans="1:12" s="138" customFormat="1" ht="17.100000000000001" customHeight="1" thickBot="1" x14ac:dyDescent="0.3">
      <c r="A25" s="133">
        <v>15</v>
      </c>
      <c r="B25" s="134">
        <v>43452</v>
      </c>
      <c r="C25" s="135">
        <v>2</v>
      </c>
      <c r="D25" s="136">
        <v>120</v>
      </c>
      <c r="E25" s="136"/>
      <c r="F25" s="137"/>
      <c r="G25" s="145">
        <v>20</v>
      </c>
      <c r="H25" s="145">
        <v>50</v>
      </c>
      <c r="J25" s="139"/>
      <c r="L25" s="139"/>
    </row>
    <row r="26" spans="1:12" ht="17.100000000000001" customHeight="1" thickBot="1" x14ac:dyDescent="0.3">
      <c r="A26" s="74">
        <v>1</v>
      </c>
      <c r="B26" s="173">
        <v>43481</v>
      </c>
      <c r="C26" s="78">
        <v>2</v>
      </c>
      <c r="D26" s="79"/>
      <c r="E26" s="79"/>
      <c r="F26" s="76"/>
      <c r="G26" s="77">
        <v>20</v>
      </c>
      <c r="H26" s="77">
        <v>50</v>
      </c>
      <c r="J26" s="75"/>
      <c r="L26" s="75"/>
    </row>
    <row r="27" spans="1:12" ht="17.100000000000001" customHeight="1" thickBot="1" x14ac:dyDescent="0.3">
      <c r="A27" s="74">
        <v>2</v>
      </c>
      <c r="B27" s="174">
        <v>43523</v>
      </c>
      <c r="C27" s="78">
        <v>0</v>
      </c>
      <c r="D27" s="79"/>
      <c r="E27" s="79"/>
      <c r="F27" s="76"/>
      <c r="G27" s="77">
        <v>20</v>
      </c>
      <c r="H27" s="77">
        <v>50</v>
      </c>
      <c r="J27" s="75"/>
      <c r="L27" s="75"/>
    </row>
    <row r="28" spans="1:12" ht="17.100000000000001" customHeight="1" thickBot="1" x14ac:dyDescent="0.3">
      <c r="A28" s="119">
        <v>3</v>
      </c>
      <c r="B28" s="174">
        <v>43552</v>
      </c>
      <c r="C28" s="78">
        <v>2</v>
      </c>
      <c r="D28" s="79"/>
      <c r="E28" s="79"/>
      <c r="F28" s="76"/>
      <c r="G28" s="77">
        <v>20</v>
      </c>
      <c r="H28" s="77">
        <v>50</v>
      </c>
      <c r="J28" s="75">
        <v>1</v>
      </c>
      <c r="L28" s="75">
        <v>4</v>
      </c>
    </row>
    <row r="29" spans="1:12" ht="17.100000000000001" customHeight="1" thickBot="1" x14ac:dyDescent="0.3">
      <c r="A29" s="12">
        <v>4</v>
      </c>
      <c r="B29" s="174">
        <v>43580</v>
      </c>
      <c r="C29" s="32">
        <v>0</v>
      </c>
      <c r="D29" s="59"/>
      <c r="E29" s="59"/>
      <c r="F29" s="25"/>
      <c r="G29" s="26">
        <f>$C$9</f>
        <v>20</v>
      </c>
      <c r="H29" s="26">
        <f>$E$9</f>
        <v>50</v>
      </c>
      <c r="J29" s="19">
        <v>1</v>
      </c>
      <c r="L29" s="19">
        <v>1</v>
      </c>
    </row>
    <row r="30" spans="1:12" ht="17.100000000000001" customHeight="1" thickBot="1" x14ac:dyDescent="0.3">
      <c r="A30" s="12">
        <v>5</v>
      </c>
      <c r="B30" s="174">
        <v>43609</v>
      </c>
      <c r="C30" s="32">
        <v>2</v>
      </c>
      <c r="D30" s="59"/>
      <c r="E30" s="59"/>
      <c r="F30" s="25"/>
      <c r="G30" s="26">
        <f>$C$9</f>
        <v>20</v>
      </c>
      <c r="H30" s="26">
        <f>$E$9</f>
        <v>50</v>
      </c>
      <c r="J30" s="19">
        <v>3</v>
      </c>
      <c r="L30" s="19">
        <v>4</v>
      </c>
    </row>
    <row r="31" spans="1:12" ht="17.100000000000001" customHeight="1" thickBot="1" x14ac:dyDescent="0.3">
      <c r="A31" s="12">
        <v>6</v>
      </c>
      <c r="B31" s="174">
        <v>43636</v>
      </c>
      <c r="C31" s="32">
        <v>0</v>
      </c>
      <c r="D31" s="59"/>
      <c r="E31" s="59"/>
      <c r="F31" s="25"/>
      <c r="G31" s="26">
        <f t="shared" ref="G31:G37" si="0">$C$9</f>
        <v>20</v>
      </c>
      <c r="H31" s="26">
        <f t="shared" ref="H31:H37" si="1">$E$9</f>
        <v>50</v>
      </c>
      <c r="J31" s="19">
        <v>3</v>
      </c>
      <c r="L31" s="19">
        <v>2</v>
      </c>
    </row>
    <row r="32" spans="1:12" ht="17.100000000000001" customHeight="1" thickBot="1" x14ac:dyDescent="0.3">
      <c r="A32" s="12">
        <v>7</v>
      </c>
      <c r="B32" s="174">
        <v>43664</v>
      </c>
      <c r="C32" s="32">
        <v>0</v>
      </c>
      <c r="D32" s="59"/>
      <c r="E32" s="59"/>
      <c r="F32" s="25"/>
      <c r="G32" s="26">
        <f t="shared" si="0"/>
        <v>20</v>
      </c>
      <c r="H32" s="26">
        <f t="shared" si="1"/>
        <v>50</v>
      </c>
      <c r="J32" s="19">
        <v>10</v>
      </c>
      <c r="L32" s="19">
        <v>5</v>
      </c>
    </row>
    <row r="33" spans="1:12" ht="17.100000000000001" customHeight="1" thickBot="1" x14ac:dyDescent="0.3">
      <c r="A33" s="12">
        <v>8</v>
      </c>
      <c r="B33" s="174">
        <v>43692</v>
      </c>
      <c r="C33" s="32">
        <v>2</v>
      </c>
      <c r="D33" s="59"/>
      <c r="E33" s="59"/>
      <c r="F33" s="25"/>
      <c r="G33" s="26">
        <f t="shared" si="0"/>
        <v>20</v>
      </c>
      <c r="H33" s="26">
        <f t="shared" si="1"/>
        <v>50</v>
      </c>
      <c r="J33" s="19">
        <v>0</v>
      </c>
      <c r="L33" s="19"/>
    </row>
    <row r="34" spans="1:12" ht="17.100000000000001" customHeight="1" thickBot="1" x14ac:dyDescent="0.3">
      <c r="A34" s="12">
        <v>9</v>
      </c>
      <c r="B34" s="175">
        <v>43734</v>
      </c>
      <c r="C34" s="172">
        <v>9</v>
      </c>
      <c r="D34" s="59"/>
      <c r="E34" s="59"/>
      <c r="F34" s="25"/>
      <c r="G34" s="26">
        <f t="shared" si="0"/>
        <v>20</v>
      </c>
      <c r="H34" s="26">
        <f t="shared" si="1"/>
        <v>50</v>
      </c>
      <c r="J34" s="19">
        <v>0</v>
      </c>
      <c r="L34" s="19"/>
    </row>
    <row r="35" spans="1:12" ht="17.100000000000001" customHeight="1" thickBot="1" x14ac:dyDescent="0.3">
      <c r="A35" s="12">
        <v>10</v>
      </c>
      <c r="B35" s="175">
        <v>43762</v>
      </c>
      <c r="C35" s="172">
        <v>1</v>
      </c>
      <c r="D35" s="59"/>
      <c r="E35" s="59"/>
      <c r="F35" s="25"/>
      <c r="G35" s="26">
        <f t="shared" si="0"/>
        <v>20</v>
      </c>
      <c r="H35" s="26">
        <f t="shared" si="1"/>
        <v>50</v>
      </c>
      <c r="J35" s="19">
        <v>0</v>
      </c>
      <c r="L35" s="19"/>
    </row>
    <row r="36" spans="1:12" ht="17.100000000000001" customHeight="1" thickBot="1" x14ac:dyDescent="0.3">
      <c r="A36" s="74">
        <v>11</v>
      </c>
      <c r="B36" s="175">
        <v>43789</v>
      </c>
      <c r="C36" s="172">
        <v>1</v>
      </c>
      <c r="D36" s="59"/>
      <c r="E36" s="59"/>
      <c r="F36" s="25"/>
      <c r="G36" s="26">
        <f t="shared" si="0"/>
        <v>20</v>
      </c>
      <c r="H36" s="26">
        <f t="shared" si="1"/>
        <v>50</v>
      </c>
      <c r="J36" s="19"/>
      <c r="L36" s="19"/>
    </row>
    <row r="37" spans="1:12" ht="17.100000000000001" customHeight="1" thickBot="1" x14ac:dyDescent="0.3">
      <c r="A37" s="160">
        <v>12</v>
      </c>
      <c r="B37" s="175">
        <v>43817</v>
      </c>
      <c r="C37" s="172">
        <v>1</v>
      </c>
      <c r="D37" s="59"/>
      <c r="E37" s="59"/>
      <c r="F37" s="25"/>
      <c r="G37" s="26">
        <f t="shared" si="0"/>
        <v>20</v>
      </c>
      <c r="H37" s="26">
        <f t="shared" si="1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3</v>
      </c>
      <c r="D38" s="59"/>
      <c r="E38" s="59"/>
      <c r="F38" s="27"/>
      <c r="G38" s="26"/>
      <c r="H38" s="26"/>
      <c r="J38" s="12">
        <f>ROUNDUP(AVERAGE(J13:J37), 0)</f>
        <v>3</v>
      </c>
      <c r="K38" s="19"/>
      <c r="L38" s="12">
        <f>ROUNDUP(AVERAGE(L13:L37), 0)</f>
        <v>4</v>
      </c>
    </row>
    <row r="39" spans="1:12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59"/>
      <c r="F39" s="25"/>
      <c r="G39" s="26"/>
      <c r="H39" s="26"/>
      <c r="J39" s="12">
        <f>MIN(J13:J37)</f>
        <v>0</v>
      </c>
      <c r="K39" s="19"/>
      <c r="L39" s="12">
        <f>MIN(L13:L37)</f>
        <v>1</v>
      </c>
    </row>
    <row r="40" spans="1:12" ht="17.100000000000001" customHeight="1" x14ac:dyDescent="0.25">
      <c r="A40" s="12" t="s">
        <v>13</v>
      </c>
      <c r="B40" s="34"/>
      <c r="C40" s="158">
        <f>MAX(C26:C37)</f>
        <v>9</v>
      </c>
      <c r="D40" s="59"/>
      <c r="E40" s="59"/>
      <c r="F40" s="25"/>
      <c r="G40" s="26"/>
      <c r="H40" s="26"/>
      <c r="J40" s="12">
        <f>MAX(J13:J37)</f>
        <v>10</v>
      </c>
      <c r="K40" s="19"/>
      <c r="L40" s="12">
        <f>MAX(L13:L37)</f>
        <v>5</v>
      </c>
    </row>
    <row r="41" spans="1:12" ht="17.100000000000001" customHeight="1" x14ac:dyDescent="0.25">
      <c r="A41" s="12" t="s">
        <v>14</v>
      </c>
      <c r="B41" s="34"/>
      <c r="C41" s="35">
        <f>J41</f>
        <v>3.370036032024414</v>
      </c>
      <c r="D41" s="60"/>
      <c r="E41" s="60"/>
      <c r="F41" s="25"/>
      <c r="G41" s="26"/>
      <c r="H41" s="26"/>
      <c r="J41" s="13">
        <f>STDEV(J13:J37)</f>
        <v>3.370036032024414</v>
      </c>
      <c r="K41" s="19"/>
      <c r="L41" s="13">
        <f>STDEV(L13:L37)</f>
        <v>1.6431676725154982</v>
      </c>
    </row>
    <row r="42" spans="1:12" ht="17.100000000000001" customHeight="1" x14ac:dyDescent="0.25">
      <c r="A42" s="12" t="s">
        <v>15</v>
      </c>
      <c r="B42" s="34"/>
      <c r="C42" s="35">
        <f>J42</f>
        <v>112.33453440081381</v>
      </c>
      <c r="D42" s="60"/>
      <c r="E42" s="60"/>
      <c r="F42" s="25"/>
      <c r="G42" s="26"/>
      <c r="H42" s="26"/>
      <c r="J42" s="13">
        <f>IF(J38=0, "NA", J41*100/J38)</f>
        <v>112.33453440081381</v>
      </c>
      <c r="K42" s="19"/>
      <c r="L42" s="13">
        <f>IF(L38=0, "NA", L41*100/L38)</f>
        <v>41.079191812887458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1",L38)</f>
        <v>4</v>
      </c>
      <c r="D45" s="59"/>
      <c r="E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5</v>
      </c>
      <c r="D47" s="59"/>
      <c r="E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1.6431676725154982</v>
      </c>
      <c r="D48" s="60"/>
      <c r="E48" s="60"/>
      <c r="F48" s="25"/>
      <c r="G48" s="26"/>
      <c r="H48" s="26"/>
      <c r="J48" s="19"/>
    </row>
    <row r="49" spans="1:32" ht="17.100000000000001" customHeight="1" x14ac:dyDescent="0.25">
      <c r="A49" s="12" t="s">
        <v>15</v>
      </c>
      <c r="B49" s="34"/>
      <c r="C49" s="35">
        <f>L42</f>
        <v>41.079191812887458</v>
      </c>
      <c r="D49" s="60"/>
      <c r="E49" s="60"/>
      <c r="F49" s="27"/>
      <c r="G49" s="26"/>
      <c r="H49" s="26"/>
      <c r="J49" s="19"/>
    </row>
    <row r="50" spans="1:32" ht="15.9" customHeight="1" x14ac:dyDescent="0.25"/>
    <row r="51" spans="1:32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s="14" customFormat="1" ht="14.25" customHeight="1" x14ac:dyDescent="0.25">
      <c r="A65" s="185" t="s">
        <v>289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s="14" customFormat="1" ht="17.25" customHeight="1" x14ac:dyDescent="0.25">
      <c r="A66" s="186" t="s">
        <v>290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5.9" customHeight="1" x14ac:dyDescent="0.25">
      <c r="A67" s="14"/>
      <c r="B67" s="14"/>
      <c r="C67" s="14"/>
      <c r="D67" s="14"/>
      <c r="E67" s="14"/>
    </row>
    <row r="68" spans="1:32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2" s="28" customFormat="1" ht="27.75" customHeight="1" x14ac:dyDescent="0.25">
      <c r="A69" s="187" t="s">
        <v>98</v>
      </c>
      <c r="B69" s="187"/>
      <c r="C69" s="187"/>
      <c r="D69" s="187"/>
      <c r="E69" s="187"/>
      <c r="F69" s="20"/>
      <c r="G69" s="20"/>
      <c r="H69" s="20"/>
    </row>
    <row r="70" spans="1:32" s="28" customFormat="1" ht="32.25" customHeight="1" x14ac:dyDescent="0.25">
      <c r="A70" s="181" t="s">
        <v>139</v>
      </c>
      <c r="B70" s="181"/>
      <c r="C70" s="181"/>
      <c r="D70" s="181"/>
      <c r="E70" s="181"/>
      <c r="F70" s="20"/>
      <c r="G70" s="20"/>
      <c r="H70" s="20"/>
    </row>
    <row r="71" spans="1:32" s="28" customFormat="1" ht="15.9" customHeight="1" x14ac:dyDescent="0.25">
      <c r="F71" s="20"/>
      <c r="G71" s="20"/>
      <c r="H71" s="20"/>
    </row>
    <row r="72" spans="1:32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2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2" x14ac:dyDescent="0.25">
      <c r="B74" s="30"/>
      <c r="C74" s="30"/>
      <c r="D74" s="30"/>
      <c r="E74" s="30"/>
    </row>
    <row r="75" spans="1:32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107" priority="1">
      <formula>C34&lt;=$B$6</formula>
    </cfRule>
    <cfRule type="expression" dxfId="106" priority="2">
      <formula>AND(C34&gt;$B$6,C34&lt;=$B$7)</formula>
    </cfRule>
    <cfRule type="expression" dxfId="105" priority="3">
      <formula>AND(C34&gt;$B$6,C34&lt;=$B$5)</formula>
    </cfRule>
    <cfRule type="expression" dxfId="104" priority="4">
      <formula>C34&gt;$B$5</formula>
    </cfRule>
  </conditionalFormatting>
  <conditionalFormatting sqref="C34:C37">
    <cfRule type="expression" dxfId="103" priority="9">
      <formula>C34&lt;=$G$6</formula>
    </cfRule>
    <cfRule type="expression" dxfId="102" priority="10">
      <formula>AND(C34&gt;$G$6,C34&lt;=$G$7)</formula>
    </cfRule>
    <cfRule type="expression" dxfId="101" priority="11">
      <formula>AND(C34&gt;$G$7,C34&lt;=$G$5)</formula>
    </cfRule>
    <cfRule type="expression" dxfId="100" priority="12">
      <formula>C34&gt;$G$5</formula>
    </cfRule>
  </conditionalFormatting>
  <conditionalFormatting sqref="C34:C37">
    <cfRule type="expression" dxfId="99" priority="5" stopIfTrue="1">
      <formula>C34&lt;=$B$7</formula>
    </cfRule>
    <cfRule type="expression" dxfId="98" priority="6">
      <formula>AND(C34&gt;$B$7,C34&lt;=$B$6)</formula>
    </cfRule>
    <cfRule type="expression" dxfId="97" priority="7">
      <formula>AND(C34&gt;$B$6,C34&lt;=$B$5)</formula>
    </cfRule>
    <cfRule type="expression" dxfId="96" priority="8">
      <formula>C34&gt;$B$5</formula>
    </cfRule>
  </conditionalFormatting>
  <pageMargins left="0.3" right="0.1" top="0.2" bottom="0.3" header="0.1" footer="0.2"/>
  <pageSetup paperSize="9" scale="7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5"/>
  <sheetViews>
    <sheetView view="pageBreakPreview" topLeftCell="A31" zoomScaleNormal="100" zoomScaleSheetLayoutView="100" workbookViewId="0">
      <selection activeCell="E67" sqref="E67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5" style="11" customWidth="1"/>
    <col min="10" max="10" width="10.44140625" style="11" customWidth="1"/>
    <col min="11" max="11" width="4.44140625" style="11" customWidth="1"/>
    <col min="12" max="12" width="10.332031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67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34</v>
      </c>
      <c r="D6" s="39" t="s">
        <v>8</v>
      </c>
      <c r="E6" s="6">
        <v>21148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169</v>
      </c>
      <c r="D11" s="11" t="s">
        <v>327</v>
      </c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169</v>
      </c>
      <c r="K12" s="41"/>
      <c r="L12" s="1" t="s">
        <v>169</v>
      </c>
    </row>
    <row r="13" spans="1:12" ht="17.100000000000001" customHeight="1" x14ac:dyDescent="0.25">
      <c r="A13" s="74">
        <v>1</v>
      </c>
      <c r="B13" s="72">
        <v>42623</v>
      </c>
      <c r="C13" s="32">
        <v>4</v>
      </c>
      <c r="D13" s="11">
        <v>100</v>
      </c>
      <c r="F13" s="25"/>
      <c r="G13" s="26"/>
      <c r="H13" s="26"/>
      <c r="J13" s="19"/>
      <c r="L13" s="19"/>
    </row>
    <row r="14" spans="1:12" ht="17.100000000000001" customHeight="1" x14ac:dyDescent="0.25">
      <c r="A14" s="74">
        <v>2</v>
      </c>
      <c r="B14" s="72">
        <v>42623</v>
      </c>
      <c r="C14" s="78">
        <v>3</v>
      </c>
      <c r="D14" s="11">
        <v>100</v>
      </c>
      <c r="F14" s="76"/>
      <c r="G14" s="77"/>
      <c r="H14" s="77"/>
      <c r="J14" s="75"/>
      <c r="L14" s="75"/>
    </row>
    <row r="15" spans="1:12" ht="17.100000000000001" customHeight="1" x14ac:dyDescent="0.25">
      <c r="A15" s="74">
        <v>3</v>
      </c>
      <c r="B15" s="72">
        <v>42624</v>
      </c>
      <c r="C15" s="78">
        <v>1</v>
      </c>
      <c r="D15" s="11">
        <v>100</v>
      </c>
      <c r="F15" s="76"/>
      <c r="G15" s="77"/>
      <c r="H15" s="77"/>
      <c r="J15" s="75"/>
      <c r="L15" s="75"/>
    </row>
    <row r="16" spans="1:12" ht="17.100000000000001" customHeight="1" x14ac:dyDescent="0.25">
      <c r="A16" s="74">
        <v>4</v>
      </c>
      <c r="B16" s="72">
        <v>42624</v>
      </c>
      <c r="C16" s="78">
        <v>1</v>
      </c>
      <c r="D16" s="11">
        <v>100</v>
      </c>
      <c r="F16" s="76"/>
      <c r="G16" s="77"/>
      <c r="H16" s="77"/>
      <c r="J16" s="75"/>
      <c r="L16" s="75"/>
    </row>
    <row r="17" spans="1:12" ht="17.100000000000001" customHeight="1" x14ac:dyDescent="0.25">
      <c r="A17" s="74">
        <v>5</v>
      </c>
      <c r="B17" s="72">
        <v>42625</v>
      </c>
      <c r="C17" s="78">
        <v>1</v>
      </c>
      <c r="D17" s="11">
        <v>100</v>
      </c>
      <c r="F17" s="76"/>
      <c r="G17" s="77"/>
      <c r="H17" s="77"/>
      <c r="J17" s="75"/>
      <c r="L17" s="75"/>
    </row>
    <row r="18" spans="1:12" ht="17.100000000000001" customHeight="1" x14ac:dyDescent="0.25">
      <c r="A18" s="74">
        <v>6</v>
      </c>
      <c r="B18" s="72">
        <v>42625</v>
      </c>
      <c r="C18" s="78">
        <v>0</v>
      </c>
      <c r="D18" s="11">
        <v>100</v>
      </c>
      <c r="F18" s="76"/>
      <c r="G18" s="77"/>
      <c r="H18" s="77"/>
      <c r="J18" s="75"/>
      <c r="L18" s="75"/>
    </row>
    <row r="19" spans="1:12" ht="17.100000000000001" customHeight="1" x14ac:dyDescent="0.25">
      <c r="A19" s="74">
        <v>7</v>
      </c>
      <c r="B19" s="72">
        <v>42626</v>
      </c>
      <c r="C19" s="78">
        <v>0</v>
      </c>
      <c r="D19" s="11">
        <v>100</v>
      </c>
      <c r="F19" s="76"/>
      <c r="G19" s="77"/>
      <c r="H19" s="77"/>
      <c r="J19" s="75"/>
      <c r="L19" s="75"/>
    </row>
    <row r="20" spans="1:12" ht="17.100000000000001" customHeight="1" x14ac:dyDescent="0.25">
      <c r="A20" s="74">
        <v>8</v>
      </c>
      <c r="B20" s="72">
        <v>42626</v>
      </c>
      <c r="C20" s="78">
        <v>0</v>
      </c>
      <c r="D20" s="11">
        <v>100</v>
      </c>
      <c r="F20" s="76"/>
      <c r="G20" s="77"/>
      <c r="H20" s="77"/>
      <c r="J20" s="75"/>
      <c r="L20" s="75"/>
    </row>
    <row r="21" spans="1:12" ht="17.100000000000001" customHeight="1" x14ac:dyDescent="0.25">
      <c r="A21" s="119">
        <v>1</v>
      </c>
      <c r="B21" s="72" t="s">
        <v>326</v>
      </c>
      <c r="C21" s="78">
        <v>1</v>
      </c>
      <c r="F21" s="76"/>
      <c r="G21" s="77">
        <f t="shared" ref="G21:G28" si="0">$C$9</f>
        <v>20</v>
      </c>
      <c r="H21" s="77">
        <f t="shared" ref="H21:H28" si="1">$E$9</f>
        <v>50</v>
      </c>
      <c r="J21" s="75"/>
      <c r="L21" s="75"/>
    </row>
    <row r="22" spans="1:12" ht="17.100000000000001" customHeight="1" x14ac:dyDescent="0.25">
      <c r="A22" s="74">
        <v>2</v>
      </c>
      <c r="B22" s="72">
        <v>42653</v>
      </c>
      <c r="C22" s="78">
        <v>4</v>
      </c>
      <c r="F22" s="76"/>
      <c r="G22" s="77">
        <f t="shared" si="0"/>
        <v>20</v>
      </c>
      <c r="H22" s="77">
        <f t="shared" si="1"/>
        <v>50</v>
      </c>
      <c r="J22" s="75"/>
      <c r="L22" s="75"/>
    </row>
    <row r="23" spans="1:12" ht="17.100000000000001" customHeight="1" x14ac:dyDescent="0.25">
      <c r="A23" s="74">
        <v>3</v>
      </c>
      <c r="B23" s="72">
        <v>42683</v>
      </c>
      <c r="C23" s="78">
        <v>4</v>
      </c>
      <c r="F23" s="76"/>
      <c r="G23" s="77">
        <f t="shared" si="0"/>
        <v>20</v>
      </c>
      <c r="H23" s="77">
        <f t="shared" si="1"/>
        <v>50</v>
      </c>
      <c r="J23" s="75"/>
      <c r="L23" s="75"/>
    </row>
    <row r="24" spans="1:12" ht="17.100000000000001" customHeight="1" x14ac:dyDescent="0.25">
      <c r="A24" s="74">
        <v>4</v>
      </c>
      <c r="B24" s="72">
        <v>42713</v>
      </c>
      <c r="C24" s="78">
        <v>0</v>
      </c>
      <c r="F24" s="76"/>
      <c r="G24" s="77">
        <f t="shared" si="0"/>
        <v>20</v>
      </c>
      <c r="H24" s="77">
        <f t="shared" si="1"/>
        <v>50</v>
      </c>
      <c r="J24" s="75"/>
      <c r="L24" s="75"/>
    </row>
    <row r="25" spans="1:12" ht="17.100000000000001" customHeight="1" x14ac:dyDescent="0.25">
      <c r="A25" s="74">
        <v>5</v>
      </c>
      <c r="B25" s="72">
        <v>42720</v>
      </c>
      <c r="C25" s="78">
        <v>1</v>
      </c>
      <c r="F25" s="76"/>
      <c r="G25" s="77">
        <f t="shared" si="0"/>
        <v>20</v>
      </c>
      <c r="H25" s="77">
        <f t="shared" si="1"/>
        <v>50</v>
      </c>
      <c r="J25" s="75"/>
      <c r="L25" s="75"/>
    </row>
    <row r="26" spans="1:12" ht="17.100000000000001" customHeight="1" x14ac:dyDescent="0.25">
      <c r="A26" s="119">
        <f>'LAF 1 (21147)'!A26</f>
        <v>1</v>
      </c>
      <c r="B26" s="72">
        <f>'LAF 1 (21147)'!B26</f>
        <v>42743</v>
      </c>
      <c r="C26" s="78">
        <v>0</v>
      </c>
      <c r="E26" s="11">
        <v>120</v>
      </c>
      <c r="F26" s="76"/>
      <c r="G26" s="77">
        <f t="shared" si="0"/>
        <v>20</v>
      </c>
      <c r="H26" s="77">
        <f t="shared" si="1"/>
        <v>50</v>
      </c>
      <c r="J26" s="75">
        <v>0</v>
      </c>
      <c r="L26" s="75">
        <v>1</v>
      </c>
    </row>
    <row r="27" spans="1:12" ht="17.100000000000001" customHeight="1" x14ac:dyDescent="0.25">
      <c r="A27" s="74">
        <f>'LAF 1 (21147)'!A27</f>
        <v>2</v>
      </c>
      <c r="B27" s="72">
        <f>'LAF 1 (21147)'!B27</f>
        <v>42773</v>
      </c>
      <c r="C27" s="78">
        <v>0</v>
      </c>
      <c r="F27" s="76"/>
      <c r="G27" s="77">
        <f t="shared" si="0"/>
        <v>20</v>
      </c>
      <c r="H27" s="77">
        <f t="shared" si="1"/>
        <v>50</v>
      </c>
      <c r="J27" s="75">
        <v>0</v>
      </c>
      <c r="L27" s="75">
        <v>1</v>
      </c>
    </row>
    <row r="28" spans="1:12" ht="17.100000000000001" customHeight="1" x14ac:dyDescent="0.25">
      <c r="A28" s="12">
        <f>'LAF 1 (21147)'!A28</f>
        <v>3</v>
      </c>
      <c r="B28" s="72">
        <f>'LAF 1 (21147)'!B28</f>
        <v>42802</v>
      </c>
      <c r="C28" s="32">
        <f>IF(J28=0, "&lt; 1", J28)</f>
        <v>1</v>
      </c>
      <c r="F28" s="25"/>
      <c r="G28" s="26">
        <f t="shared" si="0"/>
        <v>20</v>
      </c>
      <c r="H28" s="26">
        <f t="shared" si="1"/>
        <v>50</v>
      </c>
      <c r="J28" s="19">
        <v>1</v>
      </c>
      <c r="L28" s="19">
        <v>4</v>
      </c>
    </row>
    <row r="29" spans="1:12" ht="17.100000000000001" customHeight="1" x14ac:dyDescent="0.25">
      <c r="A29" s="12">
        <f>'LAF 1 (21147)'!A29</f>
        <v>4</v>
      </c>
      <c r="B29" s="72">
        <f>'LAF 1 (21147)'!B29</f>
        <v>42832</v>
      </c>
      <c r="C29" s="32">
        <v>0</v>
      </c>
      <c r="F29" s="25"/>
      <c r="G29" s="26">
        <f t="shared" ref="G29:G36" si="2">$C$9</f>
        <v>20</v>
      </c>
      <c r="H29" s="26">
        <f t="shared" ref="H29:H36" si="3">$E$9</f>
        <v>50</v>
      </c>
      <c r="J29" s="19">
        <v>0</v>
      </c>
      <c r="L29" s="19">
        <v>0</v>
      </c>
    </row>
    <row r="30" spans="1:12" ht="17.100000000000001" customHeight="1" x14ac:dyDescent="0.25">
      <c r="A30" s="12">
        <f>'LAF 1 (21147)'!A30</f>
        <v>5</v>
      </c>
      <c r="B30" s="72">
        <f>'LAF 1 (21147)'!B30</f>
        <v>42861</v>
      </c>
      <c r="C30" s="32">
        <f>IF(J30=0, "&lt; 1", J30)</f>
        <v>1</v>
      </c>
      <c r="F30" s="25"/>
      <c r="G30" s="26">
        <f t="shared" si="2"/>
        <v>20</v>
      </c>
      <c r="H30" s="26">
        <f t="shared" si="3"/>
        <v>50</v>
      </c>
      <c r="J30" s="19">
        <v>1</v>
      </c>
      <c r="L30" s="19">
        <v>1</v>
      </c>
    </row>
    <row r="31" spans="1:12" ht="17.100000000000001" customHeight="1" x14ac:dyDescent="0.25">
      <c r="A31" s="12">
        <f>'LAF 1 (21147)'!A31</f>
        <v>6</v>
      </c>
      <c r="B31" s="72">
        <f>'LAF 1 (21147)'!B31</f>
        <v>42889</v>
      </c>
      <c r="C31" s="32">
        <v>0</v>
      </c>
      <c r="F31" s="25"/>
      <c r="G31" s="26">
        <f t="shared" si="2"/>
        <v>20</v>
      </c>
      <c r="H31" s="26">
        <f t="shared" si="3"/>
        <v>50</v>
      </c>
      <c r="J31" s="19">
        <v>0</v>
      </c>
      <c r="L31" s="19"/>
    </row>
    <row r="32" spans="1:12" ht="17.100000000000001" customHeight="1" x14ac:dyDescent="0.25">
      <c r="A32" s="12">
        <f>'LAF 1 (21147)'!A32</f>
        <v>7</v>
      </c>
      <c r="B32" s="72">
        <f>'LAF 1 (21147)'!B32</f>
        <v>42937</v>
      </c>
      <c r="C32" s="32">
        <v>0</v>
      </c>
      <c r="F32" s="25"/>
      <c r="G32" s="26">
        <f t="shared" si="2"/>
        <v>20</v>
      </c>
      <c r="H32" s="26">
        <f t="shared" si="3"/>
        <v>50</v>
      </c>
      <c r="J32" s="19">
        <v>0</v>
      </c>
      <c r="L32" s="19"/>
    </row>
    <row r="33" spans="1:12" ht="17.100000000000001" customHeight="1" x14ac:dyDescent="0.25">
      <c r="A33" s="12">
        <f>'LAF 1 (21147)'!A33</f>
        <v>8</v>
      </c>
      <c r="B33" s="72">
        <f>'LAF 1 (21147)'!B33</f>
        <v>42951</v>
      </c>
      <c r="C33" s="32">
        <v>0</v>
      </c>
      <c r="F33" s="25"/>
      <c r="G33" s="26">
        <f t="shared" si="2"/>
        <v>20</v>
      </c>
      <c r="H33" s="26">
        <f t="shared" si="3"/>
        <v>50</v>
      </c>
      <c r="J33" s="19">
        <v>0</v>
      </c>
      <c r="L33" s="19"/>
    </row>
    <row r="34" spans="1:12" ht="17.100000000000001" customHeight="1" x14ac:dyDescent="0.25">
      <c r="A34" s="12">
        <f>'LAF 1 (21147)'!A34</f>
        <v>9</v>
      </c>
      <c r="B34" s="72">
        <v>42988</v>
      </c>
      <c r="C34" s="32">
        <v>0</v>
      </c>
      <c r="F34" s="25"/>
      <c r="G34" s="26">
        <f t="shared" si="2"/>
        <v>20</v>
      </c>
      <c r="H34" s="26">
        <f t="shared" si="3"/>
        <v>50</v>
      </c>
      <c r="J34" s="19"/>
      <c r="L34" s="19"/>
    </row>
    <row r="35" spans="1:12" ht="17.100000000000001" customHeight="1" x14ac:dyDescent="0.25">
      <c r="A35" s="12">
        <f>'LAF 1 (21147)'!A35</f>
        <v>10</v>
      </c>
      <c r="B35" s="72">
        <v>43017</v>
      </c>
      <c r="C35" s="32">
        <v>0</v>
      </c>
      <c r="F35" s="25"/>
      <c r="G35" s="26">
        <f t="shared" si="2"/>
        <v>20</v>
      </c>
      <c r="H35" s="26">
        <f t="shared" si="3"/>
        <v>50</v>
      </c>
      <c r="J35" s="19"/>
      <c r="L35" s="19"/>
    </row>
    <row r="36" spans="1:12" ht="17.100000000000001" customHeight="1" x14ac:dyDescent="0.25">
      <c r="A36" s="12">
        <f>'LAF 1 (21147)'!A36</f>
        <v>11</v>
      </c>
      <c r="B36" s="72">
        <v>43045</v>
      </c>
      <c r="C36" s="32">
        <v>1</v>
      </c>
      <c r="F36" s="25"/>
      <c r="G36" s="26">
        <f t="shared" si="2"/>
        <v>20</v>
      </c>
      <c r="H36" s="26">
        <f t="shared" si="3"/>
        <v>50</v>
      </c>
      <c r="J36" s="19"/>
      <c r="L36" s="19"/>
    </row>
    <row r="37" spans="1:12" ht="17.100000000000001" customHeight="1" x14ac:dyDescent="0.25">
      <c r="A37" s="12">
        <v>12</v>
      </c>
      <c r="B37" s="72">
        <v>43073</v>
      </c>
      <c r="C37" s="82">
        <v>0</v>
      </c>
      <c r="F37" s="25"/>
      <c r="G37" s="26">
        <v>20</v>
      </c>
      <c r="H37" s="26"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1</v>
      </c>
      <c r="F38" s="27"/>
      <c r="G38" s="26"/>
      <c r="H38" s="26"/>
      <c r="J38" s="12">
        <f>ROUNDUP(AVERAGE(J13:J37), 0)</f>
        <v>1</v>
      </c>
      <c r="K38" s="19"/>
      <c r="L38" s="12">
        <f>ROUNDUP(AVERAGE(L13:L37), 0)</f>
        <v>2</v>
      </c>
    </row>
    <row r="39" spans="1:12" ht="17.100000000000001" customHeight="1" x14ac:dyDescent="0.25">
      <c r="A39" s="12" t="s">
        <v>12</v>
      </c>
      <c r="B39" s="34"/>
      <c r="C39" s="32" t="str">
        <f>IF(J39=0, "&lt; 1", J39)</f>
        <v>&lt; 1</v>
      </c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32">
        <f>MAX(C13:C37)</f>
        <v>4</v>
      </c>
      <c r="F40" s="25"/>
      <c r="G40" s="26"/>
      <c r="H40" s="26"/>
      <c r="J40" s="12">
        <f>MAX(J13:J37)</f>
        <v>1</v>
      </c>
      <c r="K40" s="19"/>
      <c r="L40" s="12">
        <f>MAX(L13:L37)</f>
        <v>4</v>
      </c>
    </row>
    <row r="41" spans="1:12" ht="17.100000000000001" customHeight="1" x14ac:dyDescent="0.25">
      <c r="A41" s="12" t="s">
        <v>14</v>
      </c>
      <c r="B41" s="34"/>
      <c r="C41" s="35">
        <f>J41</f>
        <v>0.46291004988627571</v>
      </c>
      <c r="F41" s="25"/>
      <c r="G41" s="26"/>
      <c r="H41" s="26"/>
      <c r="J41" s="13">
        <f>STDEV(J13:J37)</f>
        <v>0.46291004988627571</v>
      </c>
      <c r="K41" s="19"/>
      <c r="L41" s="13">
        <f>STDEV(L13:L37)</f>
        <v>1.51657508881031</v>
      </c>
    </row>
    <row r="42" spans="1:12" ht="17.100000000000001" customHeight="1" x14ac:dyDescent="0.25">
      <c r="A42" s="12" t="s">
        <v>15</v>
      </c>
      <c r="B42" s="34"/>
      <c r="C42" s="35">
        <f>J42</f>
        <v>46.29100498862757</v>
      </c>
      <c r="F42" s="25"/>
      <c r="G42" s="26"/>
      <c r="H42" s="26"/>
      <c r="J42" s="13">
        <f>IF(J38=0, "NA", J41*100/J38)</f>
        <v>46.29100498862757</v>
      </c>
      <c r="K42" s="19"/>
      <c r="L42" s="13">
        <f>IF(L38=0, "NA", L41*100/L38)</f>
        <v>75.828754440515496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 L38)</f>
        <v>2</v>
      </c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32" t="str">
        <f>IF(L39=0, "&lt; 1", L39)</f>
        <v>&lt; 1</v>
      </c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32">
        <f>IF(L40=0, "&lt; 1", L40)</f>
        <v>4</v>
      </c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1.51657508881031</v>
      </c>
      <c r="F48" s="25"/>
      <c r="G48" s="26"/>
      <c r="H48" s="26"/>
      <c r="J48" s="19"/>
    </row>
    <row r="49" spans="1:34" ht="17.100000000000001" customHeight="1" x14ac:dyDescent="0.25">
      <c r="A49" s="12" t="s">
        <v>15</v>
      </c>
      <c r="B49" s="34"/>
      <c r="C49" s="35">
        <f>L42</f>
        <v>75.828754440515496</v>
      </c>
      <c r="F49" s="27"/>
      <c r="G49" s="26"/>
      <c r="H49" s="26"/>
      <c r="J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249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250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4" s="28" customFormat="1" ht="27.75" customHeight="1" x14ac:dyDescent="0.25">
      <c r="A69" s="187" t="s">
        <v>85</v>
      </c>
      <c r="B69" s="187"/>
      <c r="C69" s="187"/>
      <c r="D69" s="187"/>
      <c r="E69" s="187"/>
      <c r="F69" s="20"/>
      <c r="G69" s="20"/>
      <c r="H69" s="20"/>
    </row>
    <row r="70" spans="1:34" s="28" customFormat="1" ht="32.25" customHeight="1" x14ac:dyDescent="0.25">
      <c r="A70" s="181" t="s">
        <v>126</v>
      </c>
      <c r="B70" s="181"/>
      <c r="C70" s="181"/>
      <c r="D70" s="181"/>
      <c r="E70" s="181"/>
      <c r="F70" s="20"/>
      <c r="G70" s="20"/>
      <c r="H70" s="20"/>
    </row>
    <row r="71" spans="1:34" s="28" customFormat="1" ht="15.9" customHeight="1" x14ac:dyDescent="0.25">
      <c r="F71" s="20"/>
      <c r="G71" s="20"/>
      <c r="H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4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4" x14ac:dyDescent="0.25">
      <c r="B74" s="30"/>
      <c r="C74" s="30"/>
      <c r="D74" s="30"/>
      <c r="E74" s="30"/>
    </row>
    <row r="75" spans="1:34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6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view="pageBreakPreview" topLeftCell="A40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2.33203125" style="16" customWidth="1"/>
    <col min="2" max="2" width="21.88671875" style="11" customWidth="1"/>
    <col min="3" max="3" width="29.88671875" style="11" customWidth="1"/>
    <col min="4" max="4" width="27.5546875" style="11" customWidth="1"/>
    <col min="5" max="5" width="24" style="11" hidden="1" customWidth="1"/>
    <col min="6" max="6" width="3.44140625" style="14" hidden="1" customWidth="1"/>
    <col min="7" max="7" width="16.5546875" style="14" customWidth="1"/>
    <col min="8" max="8" width="16.44140625" style="14" customWidth="1"/>
    <col min="9" max="9" width="3.33203125" style="11" customWidth="1"/>
    <col min="10" max="10" width="6.44140625" style="11" customWidth="1"/>
    <col min="11" max="11" width="5.44140625" style="11" customWidth="1"/>
    <col min="12" max="12" width="6.332031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48</v>
      </c>
      <c r="D6" s="39" t="s">
        <v>8</v>
      </c>
      <c r="E6" s="6">
        <v>11098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211</v>
      </c>
      <c r="D11" s="17" t="s">
        <v>328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386</v>
      </c>
      <c r="H12" s="14" t="s">
        <v>387</v>
      </c>
      <c r="J12" s="1" t="s">
        <v>211</v>
      </c>
      <c r="K12" s="41"/>
      <c r="L12" s="1" t="s">
        <v>211</v>
      </c>
    </row>
    <row r="13" spans="1:12" ht="17.100000000000001" customHeight="1" x14ac:dyDescent="0.25">
      <c r="A13" s="160">
        <v>3</v>
      </c>
      <c r="B13" s="161">
        <v>43117</v>
      </c>
      <c r="C13" s="158">
        <v>2</v>
      </c>
      <c r="D13" s="159"/>
      <c r="E13" s="15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4</v>
      </c>
      <c r="B14" s="161">
        <v>43145</v>
      </c>
      <c r="C14" s="158">
        <v>0</v>
      </c>
      <c r="D14" s="159"/>
      <c r="E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5</v>
      </c>
      <c r="B15" s="161">
        <v>43159</v>
      </c>
      <c r="C15" s="158">
        <v>1</v>
      </c>
      <c r="D15" s="159"/>
      <c r="E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6</v>
      </c>
      <c r="B16" s="161">
        <v>43187</v>
      </c>
      <c r="C16" s="158">
        <v>0</v>
      </c>
      <c r="D16" s="159"/>
      <c r="E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7</v>
      </c>
      <c r="B17" s="161">
        <v>43217</v>
      </c>
      <c r="C17" s="158">
        <v>0</v>
      </c>
      <c r="D17" s="159"/>
      <c r="E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8</v>
      </c>
      <c r="B18" s="161">
        <v>43245</v>
      </c>
      <c r="C18" s="158">
        <v>0</v>
      </c>
      <c r="D18" s="159"/>
      <c r="E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9</v>
      </c>
      <c r="B19" s="161">
        <v>43273</v>
      </c>
      <c r="C19" s="158">
        <v>0</v>
      </c>
      <c r="D19" s="159"/>
      <c r="E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10</v>
      </c>
      <c r="B20" s="161">
        <v>43301</v>
      </c>
      <c r="C20" s="158">
        <v>1</v>
      </c>
      <c r="D20" s="159"/>
      <c r="E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160">
        <v>11</v>
      </c>
      <c r="B21" s="161">
        <v>43328</v>
      </c>
      <c r="C21" s="158">
        <v>0</v>
      </c>
      <c r="D21" s="159"/>
      <c r="E21" s="15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160">
        <v>12</v>
      </c>
      <c r="B22" s="161">
        <v>43369</v>
      </c>
      <c r="C22" s="158">
        <v>0</v>
      </c>
      <c r="D22" s="159"/>
      <c r="E22" s="15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160">
        <v>13</v>
      </c>
      <c r="B23" s="161">
        <v>43398</v>
      </c>
      <c r="C23" s="158">
        <v>0</v>
      </c>
      <c r="D23" s="159"/>
      <c r="E23" s="15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14</v>
      </c>
      <c r="B24" s="161">
        <v>43427</v>
      </c>
      <c r="C24" s="158">
        <v>1</v>
      </c>
      <c r="D24" s="79"/>
      <c r="E24" s="79"/>
      <c r="F24" s="76"/>
      <c r="G24" s="77">
        <v>20</v>
      </c>
      <c r="H24" s="77">
        <v>50</v>
      </c>
      <c r="J24" s="75"/>
      <c r="L24" s="75"/>
    </row>
    <row r="25" spans="1:12" s="138" customFormat="1" ht="17.100000000000001" customHeight="1" thickBot="1" x14ac:dyDescent="0.3">
      <c r="A25" s="133">
        <v>15</v>
      </c>
      <c r="B25" s="134">
        <v>43452</v>
      </c>
      <c r="C25" s="135">
        <v>1</v>
      </c>
      <c r="D25" s="136">
        <v>120</v>
      </c>
      <c r="E25" s="136"/>
      <c r="F25" s="137"/>
      <c r="G25" s="145">
        <v>20</v>
      </c>
      <c r="H25" s="145">
        <v>50</v>
      </c>
      <c r="J25" s="139"/>
      <c r="L25" s="139"/>
    </row>
    <row r="26" spans="1:12" ht="17.100000000000001" customHeight="1" thickBot="1" x14ac:dyDescent="0.3">
      <c r="A26" s="74">
        <v>1</v>
      </c>
      <c r="B26" s="173">
        <v>43481</v>
      </c>
      <c r="C26" s="78">
        <v>0</v>
      </c>
      <c r="D26" s="79"/>
      <c r="E26" s="79"/>
      <c r="F26" s="76"/>
      <c r="G26" s="77">
        <v>20</v>
      </c>
      <c r="H26" s="77">
        <v>50</v>
      </c>
      <c r="J26" s="75"/>
      <c r="L26" s="75"/>
    </row>
    <row r="27" spans="1:12" ht="17.100000000000001" customHeight="1" thickBot="1" x14ac:dyDescent="0.3">
      <c r="A27" s="119">
        <v>2</v>
      </c>
      <c r="B27" s="174">
        <v>43523</v>
      </c>
      <c r="C27" s="78">
        <v>0</v>
      </c>
      <c r="D27" s="79"/>
      <c r="E27" s="79"/>
      <c r="F27" s="76"/>
      <c r="G27" s="77">
        <v>20</v>
      </c>
      <c r="H27" s="77">
        <v>50</v>
      </c>
      <c r="J27" s="75">
        <v>0</v>
      </c>
      <c r="L27" s="75">
        <v>7</v>
      </c>
    </row>
    <row r="28" spans="1:12" ht="17.100000000000001" customHeight="1" thickBot="1" x14ac:dyDescent="0.3">
      <c r="A28" s="12">
        <v>3</v>
      </c>
      <c r="B28" s="174">
        <v>43552</v>
      </c>
      <c r="C28" s="32">
        <v>0</v>
      </c>
      <c r="D28" s="59"/>
      <c r="E28" s="59"/>
      <c r="F28" s="25"/>
      <c r="G28" s="26">
        <f>$C$9</f>
        <v>20</v>
      </c>
      <c r="H28" s="26">
        <f>$E$9</f>
        <v>50</v>
      </c>
      <c r="J28" s="19">
        <v>0</v>
      </c>
      <c r="L28" s="19">
        <v>0</v>
      </c>
    </row>
    <row r="29" spans="1:12" ht="17.100000000000001" customHeight="1" thickBot="1" x14ac:dyDescent="0.3">
      <c r="A29" s="12">
        <v>4</v>
      </c>
      <c r="B29" s="174">
        <v>43580</v>
      </c>
      <c r="C29" s="158">
        <v>1</v>
      </c>
      <c r="D29" s="59"/>
      <c r="E29" s="59"/>
      <c r="F29" s="25"/>
      <c r="G29" s="26">
        <f>$C$9</f>
        <v>20</v>
      </c>
      <c r="H29" s="26">
        <f>$E$9</f>
        <v>50</v>
      </c>
      <c r="J29" s="19">
        <v>2</v>
      </c>
      <c r="L29" s="19">
        <v>1</v>
      </c>
    </row>
    <row r="30" spans="1:12" ht="17.100000000000001" customHeight="1" thickBot="1" x14ac:dyDescent="0.3">
      <c r="A30" s="12">
        <v>5</v>
      </c>
      <c r="B30" s="174">
        <v>43609</v>
      </c>
      <c r="C30" s="32">
        <v>0</v>
      </c>
      <c r="D30" s="59"/>
      <c r="E30" s="59"/>
      <c r="F30" s="25"/>
      <c r="G30" s="26">
        <f t="shared" ref="G30:G37" si="0">$C$9</f>
        <v>20</v>
      </c>
      <c r="H30" s="26">
        <f t="shared" ref="H30:H37" si="1">$E$9</f>
        <v>50</v>
      </c>
      <c r="J30" s="19">
        <v>0</v>
      </c>
      <c r="L30" s="19">
        <v>0</v>
      </c>
    </row>
    <row r="31" spans="1:12" ht="17.100000000000001" customHeight="1" thickBot="1" x14ac:dyDescent="0.3">
      <c r="A31" s="12">
        <v>6</v>
      </c>
      <c r="B31" s="174">
        <v>43636</v>
      </c>
      <c r="C31" s="32">
        <v>1</v>
      </c>
      <c r="D31" s="59"/>
      <c r="E31" s="59"/>
      <c r="F31" s="25"/>
      <c r="G31" s="26">
        <f t="shared" si="0"/>
        <v>20</v>
      </c>
      <c r="H31" s="26">
        <f t="shared" si="1"/>
        <v>50</v>
      </c>
      <c r="J31" s="19">
        <v>3</v>
      </c>
      <c r="L31" s="19">
        <v>3</v>
      </c>
    </row>
    <row r="32" spans="1:12" ht="17.100000000000001" customHeight="1" thickBot="1" x14ac:dyDescent="0.3">
      <c r="A32" s="12">
        <v>7</v>
      </c>
      <c r="B32" s="174">
        <v>43664</v>
      </c>
      <c r="C32" s="32">
        <v>0</v>
      </c>
      <c r="D32" s="59"/>
      <c r="E32" s="59"/>
      <c r="F32" s="25"/>
      <c r="G32" s="26">
        <f t="shared" si="0"/>
        <v>20</v>
      </c>
      <c r="H32" s="26">
        <f t="shared" si="1"/>
        <v>50</v>
      </c>
      <c r="J32" s="19">
        <v>0</v>
      </c>
      <c r="L32" s="19"/>
    </row>
    <row r="33" spans="1:12" ht="17.100000000000001" customHeight="1" thickBot="1" x14ac:dyDescent="0.3">
      <c r="A33" s="12">
        <v>8</v>
      </c>
      <c r="B33" s="174">
        <v>43692</v>
      </c>
      <c r="C33" s="32">
        <v>0</v>
      </c>
      <c r="D33" s="59"/>
      <c r="E33" s="59"/>
      <c r="F33" s="25"/>
      <c r="G33" s="26">
        <f t="shared" si="0"/>
        <v>20</v>
      </c>
      <c r="H33" s="26">
        <f t="shared" si="1"/>
        <v>50</v>
      </c>
      <c r="J33" s="19">
        <v>0</v>
      </c>
      <c r="L33" s="19"/>
    </row>
    <row r="34" spans="1:12" ht="17.100000000000001" customHeight="1" thickBot="1" x14ac:dyDescent="0.3">
      <c r="A34" s="12">
        <v>9</v>
      </c>
      <c r="B34" s="175">
        <v>43734</v>
      </c>
      <c r="C34" s="172">
        <v>1</v>
      </c>
      <c r="D34" s="59"/>
      <c r="E34" s="59"/>
      <c r="F34" s="25"/>
      <c r="G34" s="26">
        <f t="shared" si="0"/>
        <v>20</v>
      </c>
      <c r="H34" s="26">
        <f t="shared" si="1"/>
        <v>50</v>
      </c>
      <c r="J34" s="19">
        <v>0</v>
      </c>
      <c r="L34" s="19"/>
    </row>
    <row r="35" spans="1:12" ht="17.100000000000001" customHeight="1" thickBot="1" x14ac:dyDescent="0.3">
      <c r="A35" s="74">
        <v>10</v>
      </c>
      <c r="B35" s="175">
        <v>43762</v>
      </c>
      <c r="C35" s="172">
        <v>0</v>
      </c>
      <c r="D35" s="59"/>
      <c r="E35" s="59"/>
      <c r="F35" s="25"/>
      <c r="G35" s="26">
        <f t="shared" si="0"/>
        <v>20</v>
      </c>
      <c r="H35" s="26">
        <f t="shared" si="1"/>
        <v>50</v>
      </c>
      <c r="J35" s="19"/>
      <c r="L35" s="19"/>
    </row>
    <row r="36" spans="1:12" ht="17.100000000000001" customHeight="1" thickBot="1" x14ac:dyDescent="0.3">
      <c r="A36" s="74">
        <v>11</v>
      </c>
      <c r="B36" s="175">
        <v>43789</v>
      </c>
      <c r="C36" s="172">
        <v>0</v>
      </c>
      <c r="D36" s="59"/>
      <c r="E36" s="59"/>
      <c r="F36" s="25"/>
      <c r="G36" s="26">
        <f t="shared" si="0"/>
        <v>20</v>
      </c>
      <c r="H36" s="26">
        <f t="shared" si="1"/>
        <v>50</v>
      </c>
      <c r="J36" s="19"/>
      <c r="L36" s="19"/>
    </row>
    <row r="37" spans="1:12" ht="17.100000000000001" customHeight="1" thickBot="1" x14ac:dyDescent="0.3">
      <c r="A37" s="160">
        <v>12</v>
      </c>
      <c r="B37" s="175">
        <v>43817</v>
      </c>
      <c r="C37" s="172">
        <v>0</v>
      </c>
      <c r="D37" s="59"/>
      <c r="E37" s="59"/>
      <c r="F37" s="25"/>
      <c r="G37" s="26">
        <f t="shared" si="0"/>
        <v>20</v>
      </c>
      <c r="H37" s="26">
        <f t="shared" si="1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1</v>
      </c>
      <c r="D38" s="59"/>
      <c r="E38" s="59"/>
      <c r="F38" s="27"/>
      <c r="G38" s="26"/>
      <c r="H38" s="26"/>
      <c r="J38" s="12">
        <f>ROUNDUP(AVERAGE(J13:J37), 0)</f>
        <v>1</v>
      </c>
      <c r="K38" s="19"/>
      <c r="L38" s="12">
        <f>ROUNDUP(AVERAGE(L13:L37), 0)</f>
        <v>3</v>
      </c>
    </row>
    <row r="39" spans="1:12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59"/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158">
        <f>MAX(C26:C37)</f>
        <v>1</v>
      </c>
      <c r="D40" s="59"/>
      <c r="E40" s="59"/>
      <c r="F40" s="25"/>
      <c r="G40" s="26"/>
      <c r="H40" s="26"/>
      <c r="J40" s="12">
        <f>MAX(J13:J37)</f>
        <v>3</v>
      </c>
      <c r="K40" s="19"/>
      <c r="L40" s="12">
        <f>MAX(L13:L37)</f>
        <v>7</v>
      </c>
    </row>
    <row r="41" spans="1:12" ht="17.100000000000001" customHeight="1" x14ac:dyDescent="0.25">
      <c r="A41" s="12" t="s">
        <v>14</v>
      </c>
      <c r="B41" s="34"/>
      <c r="C41" s="35">
        <f>J41</f>
        <v>1.1877349391654208</v>
      </c>
      <c r="D41" s="60"/>
      <c r="E41" s="60"/>
      <c r="F41" s="25"/>
      <c r="G41" s="26"/>
      <c r="H41" s="26"/>
      <c r="J41" s="13">
        <f>STDEV(J13:J37)</f>
        <v>1.1877349391654208</v>
      </c>
      <c r="K41" s="19"/>
      <c r="L41" s="13">
        <f>STDEV(L13:L37)</f>
        <v>2.9495762407505248</v>
      </c>
    </row>
    <row r="42" spans="1:12" ht="17.100000000000001" customHeight="1" x14ac:dyDescent="0.25">
      <c r="A42" s="12" t="s">
        <v>15</v>
      </c>
      <c r="B42" s="34"/>
      <c r="C42" s="35">
        <f>J42</f>
        <v>118.77349391654208</v>
      </c>
      <c r="D42" s="60"/>
      <c r="E42" s="60"/>
      <c r="F42" s="25"/>
      <c r="G42" s="26"/>
      <c r="H42" s="26"/>
      <c r="J42" s="13">
        <f>IF(J38=0, "NA", J41*100/J38)</f>
        <v>118.77349391654208</v>
      </c>
      <c r="K42" s="19"/>
      <c r="L42" s="13">
        <f>IF(L38=0, "NA", L41*100/L38)</f>
        <v>98.319208025017488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1",L38)</f>
        <v>3</v>
      </c>
      <c r="D45" s="59"/>
      <c r="E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1</v>
      </c>
      <c r="D47" s="59"/>
      <c r="E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2.9495762407505248</v>
      </c>
      <c r="D48" s="60"/>
      <c r="E48" s="60"/>
      <c r="F48" s="25"/>
      <c r="G48" s="26"/>
      <c r="H48" s="26"/>
      <c r="J48" s="19"/>
    </row>
    <row r="49" spans="1:32" ht="17.100000000000001" customHeight="1" x14ac:dyDescent="0.25">
      <c r="A49" s="12" t="s">
        <v>15</v>
      </c>
      <c r="B49" s="34"/>
      <c r="C49" s="35">
        <f>L42</f>
        <v>98.319208025017488</v>
      </c>
      <c r="D49" s="60"/>
      <c r="E49" s="60"/>
      <c r="F49" s="27"/>
      <c r="G49" s="26"/>
      <c r="H49" s="26"/>
      <c r="J49" s="19"/>
    </row>
    <row r="50" spans="1:32" ht="15.9" customHeight="1" x14ac:dyDescent="0.25"/>
    <row r="51" spans="1:32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s="14" customFormat="1" ht="14.25" customHeight="1" x14ac:dyDescent="0.25">
      <c r="A65" s="185" t="s">
        <v>291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s="14" customFormat="1" ht="17.25" customHeight="1" x14ac:dyDescent="0.25">
      <c r="A66" s="186" t="s">
        <v>292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5.9" customHeight="1" x14ac:dyDescent="0.25">
      <c r="A67" s="14"/>
      <c r="B67" s="14"/>
      <c r="C67" s="14"/>
      <c r="D67" s="14"/>
      <c r="E67" s="14"/>
    </row>
    <row r="68" spans="1:32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2" s="28" customFormat="1" ht="27.75" customHeight="1" x14ac:dyDescent="0.25">
      <c r="A69" s="187" t="s">
        <v>99</v>
      </c>
      <c r="B69" s="187"/>
      <c r="C69" s="187"/>
      <c r="D69" s="187"/>
      <c r="E69" s="187"/>
      <c r="F69" s="20"/>
      <c r="G69" s="20"/>
      <c r="H69" s="20"/>
    </row>
    <row r="70" spans="1:32" s="28" customFormat="1" ht="32.25" customHeight="1" x14ac:dyDescent="0.25">
      <c r="A70" s="181" t="s">
        <v>140</v>
      </c>
      <c r="B70" s="181"/>
      <c r="C70" s="181"/>
      <c r="D70" s="181"/>
      <c r="E70" s="181"/>
      <c r="F70" s="20"/>
      <c r="G70" s="20"/>
      <c r="H70" s="20"/>
    </row>
    <row r="71" spans="1:32" s="28" customFormat="1" ht="15.9" customHeight="1" x14ac:dyDescent="0.25">
      <c r="F71" s="20"/>
      <c r="G71" s="20"/>
      <c r="H71" s="20"/>
    </row>
    <row r="72" spans="1:32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2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2" x14ac:dyDescent="0.25">
      <c r="B74" s="30"/>
      <c r="C74" s="30"/>
      <c r="D74" s="30"/>
      <c r="E74" s="30"/>
    </row>
    <row r="75" spans="1:32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95" priority="1">
      <formula>C34&lt;=$B$7</formula>
    </cfRule>
    <cfRule type="expression" dxfId="94" priority="2">
      <formula>AND(C34&gt;$B$7,C34&lt;=$B$6)</formula>
    </cfRule>
    <cfRule type="expression" dxfId="93" priority="3">
      <formula>AND(C34&gt;$B$6,C34&lt;=$B$5)</formula>
    </cfRule>
    <cfRule type="expression" dxfId="92" priority="4">
      <formula>C34&gt;$B$5</formula>
    </cfRule>
  </conditionalFormatting>
  <pageMargins left="0.3" right="0.1" top="0.2" bottom="0.3" header="0.1" footer="0.2"/>
  <pageSetup paperSize="9" scale="81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view="pageBreakPreview" topLeftCell="A37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11.6640625" style="16" customWidth="1"/>
    <col min="2" max="2" width="22.109375" style="11" customWidth="1"/>
    <col min="3" max="3" width="36.554687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16.6640625" style="14" customWidth="1"/>
    <col min="8" max="8" width="17.6640625" style="14" customWidth="1"/>
    <col min="9" max="9" width="3.33203125" style="11" customWidth="1"/>
    <col min="10" max="10" width="7.44140625" style="11" customWidth="1"/>
    <col min="11" max="11" width="5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49</v>
      </c>
      <c r="D6" s="39" t="s">
        <v>8</v>
      </c>
      <c r="E6" s="6">
        <v>11099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212</v>
      </c>
      <c r="D11" s="17" t="s">
        <v>328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386</v>
      </c>
      <c r="H12" s="14" t="s">
        <v>387</v>
      </c>
      <c r="J12" s="1" t="s">
        <v>212</v>
      </c>
      <c r="K12" s="41"/>
      <c r="L12" s="1" t="s">
        <v>212</v>
      </c>
    </row>
    <row r="13" spans="1:12" ht="17.100000000000001" customHeight="1" x14ac:dyDescent="0.25">
      <c r="A13" s="160">
        <v>3</v>
      </c>
      <c r="B13" s="161">
        <v>43117</v>
      </c>
      <c r="C13" s="158">
        <v>1</v>
      </c>
      <c r="D13" s="159"/>
      <c r="E13" s="15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4</v>
      </c>
      <c r="B14" s="161">
        <v>43145</v>
      </c>
      <c r="C14" s="158">
        <v>1</v>
      </c>
      <c r="D14" s="159"/>
      <c r="E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5</v>
      </c>
      <c r="B15" s="161">
        <v>43159</v>
      </c>
      <c r="C15" s="158">
        <v>0</v>
      </c>
      <c r="D15" s="159"/>
      <c r="E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6</v>
      </c>
      <c r="B16" s="161">
        <v>43187</v>
      </c>
      <c r="C16" s="158">
        <v>1</v>
      </c>
      <c r="D16" s="159"/>
      <c r="E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7</v>
      </c>
      <c r="B17" s="161">
        <v>43217</v>
      </c>
      <c r="C17" s="158">
        <v>0</v>
      </c>
      <c r="D17" s="159"/>
      <c r="E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8</v>
      </c>
      <c r="B18" s="161">
        <v>43245</v>
      </c>
      <c r="C18" s="158">
        <v>3</v>
      </c>
      <c r="D18" s="159"/>
      <c r="E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9</v>
      </c>
      <c r="B19" s="161">
        <v>43273</v>
      </c>
      <c r="C19" s="158">
        <v>0</v>
      </c>
      <c r="D19" s="159"/>
      <c r="E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10</v>
      </c>
      <c r="B20" s="161">
        <v>43301</v>
      </c>
      <c r="C20" s="158">
        <v>1</v>
      </c>
      <c r="D20" s="159"/>
      <c r="E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160">
        <v>11</v>
      </c>
      <c r="B21" s="161">
        <v>43328</v>
      </c>
      <c r="C21" s="158">
        <v>1</v>
      </c>
      <c r="D21" s="159"/>
      <c r="E21" s="15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160">
        <v>12</v>
      </c>
      <c r="B22" s="161">
        <v>43369</v>
      </c>
      <c r="C22" s="158">
        <v>2</v>
      </c>
      <c r="D22" s="159"/>
      <c r="E22" s="15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160">
        <v>13</v>
      </c>
      <c r="B23" s="161">
        <v>43398</v>
      </c>
      <c r="C23" s="158">
        <v>1</v>
      </c>
      <c r="D23" s="79"/>
      <c r="E23" s="7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14</v>
      </c>
      <c r="B24" s="161">
        <v>43427</v>
      </c>
      <c r="C24" s="158">
        <v>0</v>
      </c>
      <c r="D24" s="79"/>
      <c r="E24" s="79"/>
      <c r="F24" s="76"/>
      <c r="G24" s="77">
        <v>20</v>
      </c>
      <c r="H24" s="77">
        <v>50</v>
      </c>
      <c r="J24" s="75"/>
      <c r="L24" s="75"/>
    </row>
    <row r="25" spans="1:12" s="138" customFormat="1" ht="17.100000000000001" customHeight="1" thickBot="1" x14ac:dyDescent="0.3">
      <c r="A25" s="133">
        <v>15</v>
      </c>
      <c r="B25" s="134">
        <v>43452</v>
      </c>
      <c r="C25" s="135">
        <v>0</v>
      </c>
      <c r="D25" s="136">
        <v>120</v>
      </c>
      <c r="E25" s="136"/>
      <c r="F25" s="137"/>
      <c r="G25" s="145">
        <v>20</v>
      </c>
      <c r="H25" s="145">
        <v>50</v>
      </c>
      <c r="J25" s="139"/>
      <c r="L25" s="139"/>
    </row>
    <row r="26" spans="1:12" ht="17.100000000000001" customHeight="1" thickBot="1" x14ac:dyDescent="0.3">
      <c r="A26" s="74">
        <v>1</v>
      </c>
      <c r="B26" s="173">
        <v>43481</v>
      </c>
      <c r="C26" s="78">
        <v>0</v>
      </c>
      <c r="D26" s="79"/>
      <c r="E26" s="79"/>
      <c r="F26" s="76"/>
      <c r="G26" s="77">
        <v>20</v>
      </c>
      <c r="H26" s="77">
        <v>50</v>
      </c>
      <c r="J26" s="75"/>
      <c r="L26" s="75"/>
    </row>
    <row r="27" spans="1:12" ht="17.100000000000001" customHeight="1" thickBot="1" x14ac:dyDescent="0.3">
      <c r="A27" s="119">
        <v>2</v>
      </c>
      <c r="B27" s="174">
        <v>43523</v>
      </c>
      <c r="C27" s="78">
        <v>0</v>
      </c>
      <c r="D27" s="79"/>
      <c r="E27" s="79"/>
      <c r="F27" s="76"/>
      <c r="G27" s="77">
        <v>20</v>
      </c>
      <c r="H27" s="77">
        <v>50</v>
      </c>
      <c r="J27" s="75">
        <v>2</v>
      </c>
      <c r="L27" s="75">
        <v>2</v>
      </c>
    </row>
    <row r="28" spans="1:12" ht="17.100000000000001" customHeight="1" thickBot="1" x14ac:dyDescent="0.3">
      <c r="A28" s="12">
        <v>3</v>
      </c>
      <c r="B28" s="174">
        <v>43552</v>
      </c>
      <c r="C28" s="32">
        <v>0</v>
      </c>
      <c r="D28" s="59"/>
      <c r="E28" s="59"/>
      <c r="F28" s="25"/>
      <c r="G28" s="26">
        <f>$C$9</f>
        <v>20</v>
      </c>
      <c r="H28" s="26">
        <f>$E$9</f>
        <v>50</v>
      </c>
      <c r="J28" s="19">
        <v>1</v>
      </c>
      <c r="L28" s="19">
        <v>2</v>
      </c>
    </row>
    <row r="29" spans="1:12" ht="17.100000000000001" customHeight="1" thickBot="1" x14ac:dyDescent="0.3">
      <c r="A29" s="12">
        <v>4</v>
      </c>
      <c r="B29" s="174">
        <v>43580</v>
      </c>
      <c r="C29" s="32">
        <v>0</v>
      </c>
      <c r="D29" s="59"/>
      <c r="E29" s="59"/>
      <c r="F29" s="25"/>
      <c r="G29" s="26">
        <f>$C$9</f>
        <v>20</v>
      </c>
      <c r="H29" s="26">
        <f>$E$9</f>
        <v>50</v>
      </c>
      <c r="J29" s="19">
        <v>2</v>
      </c>
      <c r="L29" s="19">
        <v>3</v>
      </c>
    </row>
    <row r="30" spans="1:12" ht="17.100000000000001" customHeight="1" thickBot="1" x14ac:dyDescent="0.3">
      <c r="A30" s="12">
        <v>5</v>
      </c>
      <c r="B30" s="174">
        <v>43609</v>
      </c>
      <c r="C30" s="32">
        <v>0</v>
      </c>
      <c r="D30" s="59"/>
      <c r="E30" s="59"/>
      <c r="F30" s="25"/>
      <c r="G30" s="26">
        <f t="shared" ref="G30:G37" si="0">$C$9</f>
        <v>20</v>
      </c>
      <c r="H30" s="26">
        <f t="shared" ref="H30:H37" si="1">$E$9</f>
        <v>50</v>
      </c>
      <c r="J30" s="19">
        <v>0</v>
      </c>
      <c r="L30" s="19">
        <v>0</v>
      </c>
    </row>
    <row r="31" spans="1:12" ht="17.100000000000001" customHeight="1" thickBot="1" x14ac:dyDescent="0.3">
      <c r="A31" s="12">
        <v>6</v>
      </c>
      <c r="B31" s="174">
        <v>43636</v>
      </c>
      <c r="C31" s="32">
        <v>0</v>
      </c>
      <c r="D31" s="59"/>
      <c r="E31" s="59"/>
      <c r="F31" s="25"/>
      <c r="G31" s="26">
        <f t="shared" si="0"/>
        <v>20</v>
      </c>
      <c r="H31" s="26">
        <f t="shared" si="1"/>
        <v>50</v>
      </c>
      <c r="J31" s="19">
        <v>5</v>
      </c>
      <c r="L31" s="19">
        <v>3</v>
      </c>
    </row>
    <row r="32" spans="1:12" ht="17.100000000000001" customHeight="1" thickBot="1" x14ac:dyDescent="0.3">
      <c r="A32" s="12">
        <v>7</v>
      </c>
      <c r="B32" s="174">
        <v>43664</v>
      </c>
      <c r="C32" s="32">
        <v>0</v>
      </c>
      <c r="D32" s="59"/>
      <c r="E32" s="59"/>
      <c r="F32" s="25"/>
      <c r="G32" s="26">
        <f t="shared" si="0"/>
        <v>20</v>
      </c>
      <c r="H32" s="26">
        <f t="shared" si="1"/>
        <v>50</v>
      </c>
      <c r="J32" s="19">
        <v>0</v>
      </c>
      <c r="L32" s="19"/>
    </row>
    <row r="33" spans="1:12" ht="17.100000000000001" customHeight="1" thickBot="1" x14ac:dyDescent="0.3">
      <c r="A33" s="12">
        <v>8</v>
      </c>
      <c r="B33" s="174">
        <v>43692</v>
      </c>
      <c r="C33" s="32">
        <v>0</v>
      </c>
      <c r="D33" s="59"/>
      <c r="E33" s="59"/>
      <c r="F33" s="25"/>
      <c r="G33" s="26">
        <f t="shared" si="0"/>
        <v>20</v>
      </c>
      <c r="H33" s="26">
        <f t="shared" si="1"/>
        <v>50</v>
      </c>
      <c r="J33" s="19">
        <v>1</v>
      </c>
      <c r="L33" s="19"/>
    </row>
    <row r="34" spans="1:12" ht="17.100000000000001" customHeight="1" thickBot="1" x14ac:dyDescent="0.3">
      <c r="A34" s="12">
        <v>9</v>
      </c>
      <c r="B34" s="175">
        <v>43734</v>
      </c>
      <c r="C34" s="172">
        <v>0</v>
      </c>
      <c r="D34" s="59"/>
      <c r="E34" s="59"/>
      <c r="F34" s="25"/>
      <c r="G34" s="26">
        <f t="shared" si="0"/>
        <v>20</v>
      </c>
      <c r="H34" s="26">
        <f t="shared" si="1"/>
        <v>50</v>
      </c>
      <c r="J34" s="19">
        <v>0</v>
      </c>
      <c r="L34" s="19"/>
    </row>
    <row r="35" spans="1:12" ht="17.100000000000001" customHeight="1" thickBot="1" x14ac:dyDescent="0.3">
      <c r="A35" s="74">
        <v>10</v>
      </c>
      <c r="B35" s="175">
        <v>43762</v>
      </c>
      <c r="C35" s="172">
        <v>0</v>
      </c>
      <c r="D35" s="59"/>
      <c r="E35" s="59"/>
      <c r="F35" s="25"/>
      <c r="G35" s="26">
        <f t="shared" si="0"/>
        <v>20</v>
      </c>
      <c r="H35" s="26">
        <f t="shared" si="1"/>
        <v>50</v>
      </c>
      <c r="J35" s="19"/>
      <c r="L35" s="19"/>
    </row>
    <row r="36" spans="1:12" ht="17.100000000000001" customHeight="1" thickBot="1" x14ac:dyDescent="0.3">
      <c r="A36" s="74">
        <v>11</v>
      </c>
      <c r="B36" s="175">
        <v>43789</v>
      </c>
      <c r="C36" s="172">
        <v>0</v>
      </c>
      <c r="D36" s="59"/>
      <c r="E36" s="59"/>
      <c r="F36" s="25"/>
      <c r="G36" s="26">
        <f t="shared" si="0"/>
        <v>20</v>
      </c>
      <c r="H36" s="26">
        <f t="shared" si="1"/>
        <v>50</v>
      </c>
      <c r="J36" s="19"/>
      <c r="L36" s="19"/>
    </row>
    <row r="37" spans="1:12" ht="17.100000000000001" customHeight="1" thickBot="1" x14ac:dyDescent="0.3">
      <c r="A37" s="160">
        <v>12</v>
      </c>
      <c r="B37" s="175">
        <v>43817</v>
      </c>
      <c r="C37" s="172">
        <v>0</v>
      </c>
      <c r="D37" s="59"/>
      <c r="E37" s="59"/>
      <c r="F37" s="25"/>
      <c r="G37" s="26">
        <f t="shared" si="0"/>
        <v>20</v>
      </c>
      <c r="H37" s="26">
        <f t="shared" si="1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2</v>
      </c>
      <c r="D38" s="59"/>
      <c r="E38" s="59"/>
      <c r="F38" s="27"/>
      <c r="G38" s="26"/>
      <c r="H38" s="26"/>
      <c r="J38" s="12">
        <f>ROUNDUP(AVERAGE(J13:J37), 0)</f>
        <v>2</v>
      </c>
      <c r="K38" s="19"/>
      <c r="L38" s="12">
        <f>ROUNDUP(AVERAGE(L13:L37), 0)</f>
        <v>2</v>
      </c>
    </row>
    <row r="39" spans="1:12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59"/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158">
        <f>MAX(C26:C37)</f>
        <v>0</v>
      </c>
      <c r="D40" s="59"/>
      <c r="E40" s="59"/>
      <c r="F40" s="25"/>
      <c r="G40" s="26"/>
      <c r="H40" s="26"/>
      <c r="J40" s="12">
        <f>MAX(J13:J37)</f>
        <v>5</v>
      </c>
      <c r="K40" s="19"/>
      <c r="L40" s="12">
        <f>MAX(L13:L37)</f>
        <v>3</v>
      </c>
    </row>
    <row r="41" spans="1:12" ht="17.100000000000001" customHeight="1" x14ac:dyDescent="0.25">
      <c r="A41" s="12" t="s">
        <v>14</v>
      </c>
      <c r="B41" s="34"/>
      <c r="C41" s="35">
        <f>J41</f>
        <v>1.685018016012207</v>
      </c>
      <c r="D41" s="60"/>
      <c r="E41" s="60"/>
      <c r="F41" s="25"/>
      <c r="G41" s="26"/>
      <c r="H41" s="26"/>
      <c r="J41" s="13">
        <f>STDEV(J13:J37)</f>
        <v>1.685018016012207</v>
      </c>
      <c r="K41" s="19"/>
      <c r="L41" s="13">
        <f>STDEV(L13:L37)</f>
        <v>1.2247448713915889</v>
      </c>
    </row>
    <row r="42" spans="1:12" ht="17.100000000000001" customHeight="1" x14ac:dyDescent="0.25">
      <c r="A42" s="12" t="s">
        <v>15</v>
      </c>
      <c r="B42" s="34"/>
      <c r="C42" s="35">
        <f>J42</f>
        <v>84.250900800610353</v>
      </c>
      <c r="D42" s="60"/>
      <c r="E42" s="60"/>
      <c r="F42" s="25"/>
      <c r="G42" s="26"/>
      <c r="H42" s="26"/>
      <c r="J42" s="13">
        <f>IF(J38=0, "NA", J41*100/J38)</f>
        <v>84.250900800610353</v>
      </c>
      <c r="K42" s="19"/>
      <c r="L42" s="13">
        <f>IF(L38=0, "NA", L41*100/L38)</f>
        <v>61.237243569579448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1",L38)</f>
        <v>2</v>
      </c>
      <c r="D45" s="59"/>
      <c r="E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3</v>
      </c>
      <c r="D47" s="59"/>
      <c r="E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1.2247448713915889</v>
      </c>
      <c r="D48" s="60"/>
      <c r="E48" s="60"/>
      <c r="F48" s="25"/>
      <c r="G48" s="26"/>
      <c r="H48" s="26"/>
      <c r="J48" s="19"/>
    </row>
    <row r="49" spans="1:32" ht="17.100000000000001" customHeight="1" x14ac:dyDescent="0.25">
      <c r="A49" s="12" t="s">
        <v>15</v>
      </c>
      <c r="B49" s="34"/>
      <c r="C49" s="35">
        <f>L42</f>
        <v>61.237243569579448</v>
      </c>
      <c r="D49" s="60"/>
      <c r="E49" s="60"/>
      <c r="F49" s="27"/>
      <c r="G49" s="26"/>
      <c r="H49" s="26"/>
      <c r="J49" s="19"/>
    </row>
    <row r="50" spans="1:32" ht="15.9" customHeight="1" x14ac:dyDescent="0.25"/>
    <row r="51" spans="1:32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s="14" customFormat="1" ht="14.25" customHeight="1" x14ac:dyDescent="0.25">
      <c r="A65" s="185" t="s">
        <v>293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s="14" customFormat="1" ht="17.25" customHeight="1" x14ac:dyDescent="0.25">
      <c r="A66" s="186" t="s">
        <v>294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5.9" customHeight="1" x14ac:dyDescent="0.25">
      <c r="A67" s="14"/>
      <c r="B67" s="14"/>
      <c r="C67" s="14"/>
      <c r="D67" s="14"/>
      <c r="E67" s="14"/>
    </row>
    <row r="68" spans="1:32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2" s="28" customFormat="1" ht="27.75" customHeight="1" x14ac:dyDescent="0.25">
      <c r="A69" s="187" t="s">
        <v>100</v>
      </c>
      <c r="B69" s="187"/>
      <c r="C69" s="187"/>
      <c r="D69" s="187"/>
      <c r="E69" s="187"/>
      <c r="F69" s="20"/>
      <c r="G69" s="20"/>
      <c r="H69" s="20"/>
    </row>
    <row r="70" spans="1:32" s="28" customFormat="1" ht="32.25" customHeight="1" x14ac:dyDescent="0.25">
      <c r="A70" s="181" t="s">
        <v>141</v>
      </c>
      <c r="B70" s="181"/>
      <c r="C70" s="181"/>
      <c r="D70" s="181"/>
      <c r="E70" s="181"/>
      <c r="F70" s="20"/>
      <c r="G70" s="20"/>
      <c r="H70" s="20"/>
    </row>
    <row r="71" spans="1:32" s="28" customFormat="1" ht="15.9" customHeight="1" x14ac:dyDescent="0.25">
      <c r="F71" s="20"/>
      <c r="G71" s="20"/>
      <c r="H71" s="20"/>
    </row>
    <row r="72" spans="1:32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2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2" x14ac:dyDescent="0.25">
      <c r="B74" s="30"/>
      <c r="C74" s="30"/>
      <c r="D74" s="30"/>
      <c r="E74" s="30"/>
    </row>
    <row r="75" spans="1:32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91" priority="1">
      <formula>C34&lt;=$B$7</formula>
    </cfRule>
    <cfRule type="expression" dxfId="90" priority="2">
      <formula>AND(C34&gt;$B$7,C34&lt;=$B$6)</formula>
    </cfRule>
    <cfRule type="expression" dxfId="89" priority="3">
      <formula>AND(C34&gt;$B$6,C34&lt;=$B$5)</formula>
    </cfRule>
    <cfRule type="expression" dxfId="88" priority="4">
      <formula>C34&gt;$B$5</formula>
    </cfRule>
  </conditionalFormatting>
  <pageMargins left="0.3" right="0.1" top="0.2" bottom="0.3" header="0.1" footer="0.2"/>
  <pageSetup paperSize="9" scale="77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view="pageBreakPreview" topLeftCell="A46" zoomScaleNormal="100" zoomScaleSheetLayoutView="100" workbookViewId="0">
      <selection activeCell="C6" sqref="C6"/>
    </sheetView>
  </sheetViews>
  <sheetFormatPr defaultColWidth="9.109375" defaultRowHeight="13.2" x14ac:dyDescent="0.25"/>
  <cols>
    <col min="1" max="1" width="12.33203125" style="16" customWidth="1"/>
    <col min="2" max="2" width="20.5546875" style="11" customWidth="1"/>
    <col min="3" max="3" width="29.88671875" style="11" customWidth="1"/>
    <col min="4" max="4" width="24.88671875" style="11" customWidth="1"/>
    <col min="5" max="5" width="9.6640625" style="11" customWidth="1"/>
    <col min="6" max="6" width="11.5546875" style="14" hidden="1" customWidth="1"/>
    <col min="7" max="7" width="16" style="14" customWidth="1"/>
    <col min="8" max="8" width="19.109375" style="14" customWidth="1"/>
    <col min="9" max="9" width="3.33203125" style="11" customWidth="1"/>
    <col min="10" max="10" width="7.33203125" style="11" customWidth="1"/>
    <col min="11" max="11" width="7.88671875" style="11" customWidth="1"/>
    <col min="12" max="13" width="5.44140625" style="11" customWidth="1"/>
    <col min="14" max="14" width="6.88671875" style="11" customWidth="1"/>
    <col min="15" max="15" width="7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6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6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76" t="s">
        <v>5</v>
      </c>
      <c r="B6" s="177"/>
      <c r="C6" s="42" t="s">
        <v>50</v>
      </c>
      <c r="D6" s="39" t="s">
        <v>8</v>
      </c>
      <c r="E6" s="6">
        <v>11092</v>
      </c>
      <c r="F6" s="8"/>
      <c r="G6" s="9"/>
      <c r="H6" s="9"/>
    </row>
    <row r="7" spans="1:16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6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2</v>
      </c>
      <c r="F8" s="8"/>
      <c r="G8" s="9"/>
      <c r="H8" s="9"/>
    </row>
    <row r="9" spans="1:16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213</v>
      </c>
      <c r="D11" s="1" t="s">
        <v>214</v>
      </c>
      <c r="E11" s="17" t="s">
        <v>328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4" t="s">
        <v>386</v>
      </c>
      <c r="H12" s="14" t="s">
        <v>387</v>
      </c>
      <c r="J12" s="1" t="s">
        <v>213</v>
      </c>
      <c r="K12" s="1" t="s">
        <v>214</v>
      </c>
      <c r="L12" s="1"/>
      <c r="M12" s="41"/>
      <c r="N12" s="1" t="s">
        <v>213</v>
      </c>
      <c r="O12" s="1" t="s">
        <v>214</v>
      </c>
      <c r="P12" s="1"/>
    </row>
    <row r="13" spans="1:16" ht="17.100000000000001" customHeight="1" x14ac:dyDescent="0.25">
      <c r="A13" s="160">
        <v>3</v>
      </c>
      <c r="B13" s="161">
        <v>43117</v>
      </c>
      <c r="C13" s="158">
        <v>8</v>
      </c>
      <c r="D13" s="158">
        <v>5</v>
      </c>
      <c r="E13" s="159"/>
      <c r="F13" s="76"/>
      <c r="G13" s="77">
        <v>20</v>
      </c>
      <c r="H13" s="77">
        <v>50</v>
      </c>
      <c r="J13" s="75"/>
      <c r="K13" s="75"/>
      <c r="L13" s="75"/>
      <c r="N13" s="75"/>
      <c r="O13" s="75"/>
      <c r="P13" s="75"/>
    </row>
    <row r="14" spans="1:16" ht="17.100000000000001" customHeight="1" x14ac:dyDescent="0.25">
      <c r="A14" s="160">
        <v>4</v>
      </c>
      <c r="B14" s="161">
        <v>43145</v>
      </c>
      <c r="C14" s="158">
        <v>4</v>
      </c>
      <c r="D14" s="158">
        <v>1</v>
      </c>
      <c r="E14" s="159"/>
      <c r="F14" s="76"/>
      <c r="G14" s="77">
        <v>20</v>
      </c>
      <c r="H14" s="77">
        <v>50</v>
      </c>
      <c r="J14" s="75"/>
      <c r="K14" s="75"/>
      <c r="L14" s="75"/>
      <c r="N14" s="75"/>
      <c r="O14" s="75"/>
      <c r="P14" s="75"/>
    </row>
    <row r="15" spans="1:16" ht="17.100000000000001" customHeight="1" x14ac:dyDescent="0.25">
      <c r="A15" s="160">
        <v>5</v>
      </c>
      <c r="B15" s="161">
        <v>43159</v>
      </c>
      <c r="C15" s="158">
        <v>5</v>
      </c>
      <c r="D15" s="158">
        <v>5</v>
      </c>
      <c r="E15" s="159"/>
      <c r="F15" s="76"/>
      <c r="G15" s="77">
        <v>20</v>
      </c>
      <c r="H15" s="77">
        <v>50</v>
      </c>
      <c r="J15" s="75"/>
      <c r="K15" s="75"/>
      <c r="L15" s="75"/>
      <c r="N15" s="75"/>
      <c r="O15" s="75"/>
      <c r="P15" s="75"/>
    </row>
    <row r="16" spans="1:16" ht="17.100000000000001" customHeight="1" x14ac:dyDescent="0.25">
      <c r="A16" s="160">
        <v>6</v>
      </c>
      <c r="B16" s="161">
        <v>43187</v>
      </c>
      <c r="C16" s="158">
        <v>1</v>
      </c>
      <c r="D16" s="158">
        <v>1</v>
      </c>
      <c r="E16" s="159"/>
      <c r="F16" s="76"/>
      <c r="G16" s="77">
        <v>20</v>
      </c>
      <c r="H16" s="77">
        <v>50</v>
      </c>
      <c r="J16" s="75"/>
      <c r="K16" s="75"/>
      <c r="L16" s="75"/>
      <c r="N16" s="75"/>
      <c r="O16" s="75"/>
      <c r="P16" s="75"/>
    </row>
    <row r="17" spans="1:16" ht="17.100000000000001" customHeight="1" x14ac:dyDescent="0.25">
      <c r="A17" s="160">
        <v>7</v>
      </c>
      <c r="B17" s="161">
        <v>43217</v>
      </c>
      <c r="C17" s="158">
        <v>4</v>
      </c>
      <c r="D17" s="158">
        <v>5</v>
      </c>
      <c r="E17" s="159"/>
      <c r="F17" s="76"/>
      <c r="G17" s="77">
        <v>20</v>
      </c>
      <c r="H17" s="77">
        <v>50</v>
      </c>
      <c r="J17" s="75"/>
      <c r="K17" s="75"/>
      <c r="L17" s="75"/>
      <c r="N17" s="75"/>
      <c r="O17" s="75"/>
      <c r="P17" s="75"/>
    </row>
    <row r="18" spans="1:16" ht="17.100000000000001" customHeight="1" x14ac:dyDescent="0.25">
      <c r="A18" s="160">
        <v>8</v>
      </c>
      <c r="B18" s="161">
        <v>43245</v>
      </c>
      <c r="C18" s="158">
        <v>6</v>
      </c>
      <c r="D18" s="158">
        <v>7</v>
      </c>
      <c r="E18" s="159"/>
      <c r="F18" s="76"/>
      <c r="G18" s="77">
        <v>20</v>
      </c>
      <c r="H18" s="77">
        <v>50</v>
      </c>
      <c r="J18" s="75"/>
      <c r="K18" s="75"/>
      <c r="L18" s="75"/>
      <c r="N18" s="75"/>
      <c r="O18" s="75"/>
      <c r="P18" s="75"/>
    </row>
    <row r="19" spans="1:16" ht="17.100000000000001" customHeight="1" x14ac:dyDescent="0.25">
      <c r="A19" s="160">
        <v>9</v>
      </c>
      <c r="B19" s="161">
        <v>43273</v>
      </c>
      <c r="C19" s="158">
        <v>4</v>
      </c>
      <c r="D19" s="158">
        <v>3</v>
      </c>
      <c r="E19" s="159"/>
      <c r="F19" s="76"/>
      <c r="G19" s="77">
        <v>20</v>
      </c>
      <c r="H19" s="77">
        <v>50</v>
      </c>
      <c r="J19" s="75"/>
      <c r="K19" s="75"/>
      <c r="L19" s="75"/>
      <c r="N19" s="75"/>
      <c r="O19" s="75"/>
      <c r="P19" s="75"/>
    </row>
    <row r="20" spans="1:16" ht="17.100000000000001" customHeight="1" x14ac:dyDescent="0.25">
      <c r="A20" s="160">
        <v>10</v>
      </c>
      <c r="B20" s="161">
        <v>43301</v>
      </c>
      <c r="C20" s="158">
        <v>6</v>
      </c>
      <c r="D20" s="158">
        <v>2</v>
      </c>
      <c r="E20" s="159"/>
      <c r="F20" s="76"/>
      <c r="G20" s="77">
        <v>20</v>
      </c>
      <c r="H20" s="77">
        <v>50</v>
      </c>
      <c r="J20" s="75"/>
      <c r="K20" s="75"/>
      <c r="L20" s="75"/>
      <c r="N20" s="75"/>
      <c r="O20" s="75"/>
      <c r="P20" s="75"/>
    </row>
    <row r="21" spans="1:16" ht="17.100000000000001" customHeight="1" x14ac:dyDescent="0.25">
      <c r="A21" s="160">
        <v>11</v>
      </c>
      <c r="B21" s="161">
        <v>43328</v>
      </c>
      <c r="C21" s="158">
        <v>7</v>
      </c>
      <c r="D21" s="158">
        <v>7</v>
      </c>
      <c r="E21" s="159"/>
      <c r="F21" s="76"/>
      <c r="G21" s="77">
        <v>20</v>
      </c>
      <c r="H21" s="77">
        <v>50</v>
      </c>
      <c r="J21" s="75"/>
      <c r="K21" s="75"/>
      <c r="L21" s="75"/>
      <c r="N21" s="75"/>
      <c r="O21" s="75"/>
      <c r="P21" s="75"/>
    </row>
    <row r="22" spans="1:16" ht="17.100000000000001" customHeight="1" x14ac:dyDescent="0.25">
      <c r="A22" s="160">
        <v>12</v>
      </c>
      <c r="B22" s="161">
        <v>43369</v>
      </c>
      <c r="C22" s="158">
        <v>11</v>
      </c>
      <c r="D22" s="158">
        <v>4</v>
      </c>
      <c r="E22" s="159"/>
      <c r="F22" s="76"/>
      <c r="G22" s="77">
        <v>20</v>
      </c>
      <c r="H22" s="77">
        <v>50</v>
      </c>
      <c r="J22" s="75"/>
      <c r="K22" s="75"/>
      <c r="L22" s="75"/>
      <c r="N22" s="75"/>
      <c r="O22" s="75"/>
      <c r="P22" s="75"/>
    </row>
    <row r="23" spans="1:16" ht="17.100000000000001" customHeight="1" x14ac:dyDescent="0.25">
      <c r="A23" s="74">
        <v>13</v>
      </c>
      <c r="B23" s="161">
        <v>43398</v>
      </c>
      <c r="C23" s="158">
        <v>9</v>
      </c>
      <c r="D23" s="158">
        <v>6</v>
      </c>
      <c r="E23" s="79"/>
      <c r="F23" s="76"/>
      <c r="G23" s="77">
        <v>20</v>
      </c>
      <c r="H23" s="77">
        <v>50</v>
      </c>
      <c r="J23" s="75"/>
      <c r="K23" s="75"/>
      <c r="L23" s="75"/>
      <c r="N23" s="75"/>
      <c r="O23" s="75"/>
      <c r="P23" s="75"/>
    </row>
    <row r="24" spans="1:16" ht="17.100000000000001" customHeight="1" x14ac:dyDescent="0.25">
      <c r="A24" s="160">
        <v>14</v>
      </c>
      <c r="B24" s="161">
        <v>43427</v>
      </c>
      <c r="C24" s="158">
        <v>10</v>
      </c>
      <c r="D24" s="158">
        <v>2</v>
      </c>
      <c r="E24" s="79"/>
      <c r="F24" s="76"/>
      <c r="G24" s="77">
        <v>20</v>
      </c>
      <c r="H24" s="77">
        <v>50</v>
      </c>
      <c r="J24" s="75"/>
      <c r="K24" s="75"/>
      <c r="L24" s="75"/>
      <c r="N24" s="75"/>
      <c r="O24" s="75"/>
      <c r="P24" s="75"/>
    </row>
    <row r="25" spans="1:16" s="138" customFormat="1" ht="17.100000000000001" customHeight="1" thickBot="1" x14ac:dyDescent="0.3">
      <c r="A25" s="133">
        <v>15</v>
      </c>
      <c r="B25" s="166">
        <v>43452</v>
      </c>
      <c r="C25" s="167">
        <v>3</v>
      </c>
      <c r="D25" s="167">
        <v>5</v>
      </c>
      <c r="E25" s="136">
        <v>120</v>
      </c>
      <c r="F25" s="137"/>
      <c r="G25" s="145">
        <v>20</v>
      </c>
      <c r="H25" s="145">
        <v>50</v>
      </c>
      <c r="J25" s="139"/>
      <c r="K25" s="139"/>
      <c r="L25" s="139"/>
      <c r="N25" s="139"/>
      <c r="O25" s="139"/>
      <c r="P25" s="139"/>
    </row>
    <row r="26" spans="1:16" ht="17.100000000000001" customHeight="1" thickBot="1" x14ac:dyDescent="0.3">
      <c r="A26" s="119">
        <v>1</v>
      </c>
      <c r="B26" s="173">
        <v>43481</v>
      </c>
      <c r="C26" s="78">
        <v>3</v>
      </c>
      <c r="D26" s="78">
        <v>0</v>
      </c>
      <c r="E26" s="79"/>
      <c r="F26" s="76"/>
      <c r="G26" s="77">
        <v>20</v>
      </c>
      <c r="H26" s="77">
        <v>50</v>
      </c>
      <c r="J26" s="75">
        <v>9</v>
      </c>
      <c r="K26" s="75">
        <v>5</v>
      </c>
      <c r="L26" s="75"/>
      <c r="N26" s="75">
        <v>5</v>
      </c>
      <c r="O26" s="75">
        <v>2</v>
      </c>
      <c r="P26" s="75"/>
    </row>
    <row r="27" spans="1:16" ht="17.100000000000001" customHeight="1" thickBot="1" x14ac:dyDescent="0.3">
      <c r="A27" s="12">
        <v>2</v>
      </c>
      <c r="B27" s="174">
        <v>43523</v>
      </c>
      <c r="C27" s="32">
        <v>7</v>
      </c>
      <c r="D27" s="32">
        <v>2</v>
      </c>
      <c r="E27" s="59"/>
      <c r="F27" s="25"/>
      <c r="G27" s="26">
        <f>$C$9</f>
        <v>20</v>
      </c>
      <c r="H27" s="26">
        <f>$E$9</f>
        <v>50</v>
      </c>
      <c r="J27" s="19">
        <v>3</v>
      </c>
      <c r="K27" s="19">
        <v>4</v>
      </c>
      <c r="L27" s="19"/>
      <c r="N27" s="19">
        <v>4</v>
      </c>
      <c r="O27" s="19">
        <v>1</v>
      </c>
      <c r="P27" s="19"/>
    </row>
    <row r="28" spans="1:16" ht="17.100000000000001" customHeight="1" thickBot="1" x14ac:dyDescent="0.3">
      <c r="A28" s="12">
        <v>3</v>
      </c>
      <c r="B28" s="174">
        <v>43552</v>
      </c>
      <c r="C28" s="32">
        <v>3</v>
      </c>
      <c r="D28" s="32">
        <v>2</v>
      </c>
      <c r="E28" s="59"/>
      <c r="F28" s="25"/>
      <c r="G28" s="26">
        <f>$C$9</f>
        <v>20</v>
      </c>
      <c r="H28" s="26">
        <f>$E$9</f>
        <v>50</v>
      </c>
      <c r="J28" s="19">
        <v>7</v>
      </c>
      <c r="K28" s="19">
        <v>9</v>
      </c>
      <c r="L28" s="19"/>
      <c r="N28" s="19">
        <v>6</v>
      </c>
      <c r="O28" s="19">
        <v>7</v>
      </c>
      <c r="P28" s="19"/>
    </row>
    <row r="29" spans="1:16" ht="17.100000000000001" customHeight="1" thickBot="1" x14ac:dyDescent="0.3">
      <c r="A29" s="12">
        <v>4</v>
      </c>
      <c r="B29" s="174">
        <v>43580</v>
      </c>
      <c r="C29" s="32">
        <v>8</v>
      </c>
      <c r="D29" s="32">
        <v>2</v>
      </c>
      <c r="E29" s="59"/>
      <c r="F29" s="25"/>
      <c r="G29" s="26">
        <f t="shared" ref="G29:G37" si="0">$C$9</f>
        <v>20</v>
      </c>
      <c r="H29" s="26">
        <f t="shared" ref="H29:H37" si="1">$E$9</f>
        <v>50</v>
      </c>
      <c r="J29" s="19">
        <v>5</v>
      </c>
      <c r="K29" s="19">
        <v>7</v>
      </c>
      <c r="L29" s="19"/>
      <c r="N29" s="19">
        <v>7</v>
      </c>
      <c r="O29" s="19">
        <v>6</v>
      </c>
      <c r="P29" s="19"/>
    </row>
    <row r="30" spans="1:16" ht="17.100000000000001" customHeight="1" thickBot="1" x14ac:dyDescent="0.3">
      <c r="A30" s="12">
        <v>5</v>
      </c>
      <c r="B30" s="174">
        <v>43609</v>
      </c>
      <c r="C30" s="32">
        <v>8</v>
      </c>
      <c r="D30" s="32">
        <v>5</v>
      </c>
      <c r="E30" s="59"/>
      <c r="F30" s="25"/>
      <c r="G30" s="26">
        <f t="shared" si="0"/>
        <v>20</v>
      </c>
      <c r="H30" s="26">
        <f t="shared" si="1"/>
        <v>50</v>
      </c>
      <c r="J30" s="19">
        <v>9</v>
      </c>
      <c r="K30" s="19">
        <v>3</v>
      </c>
      <c r="L30" s="19"/>
      <c r="N30" s="19">
        <v>12</v>
      </c>
      <c r="O30" s="19">
        <v>11</v>
      </c>
      <c r="P30" s="19"/>
    </row>
    <row r="31" spans="1:16" ht="17.100000000000001" customHeight="1" thickBot="1" x14ac:dyDescent="0.3">
      <c r="A31" s="12">
        <v>6</v>
      </c>
      <c r="B31" s="174">
        <v>43636</v>
      </c>
      <c r="C31" s="32">
        <v>9</v>
      </c>
      <c r="D31" s="32">
        <v>5</v>
      </c>
      <c r="E31" s="59"/>
      <c r="F31" s="25"/>
      <c r="G31" s="26">
        <f t="shared" si="0"/>
        <v>20</v>
      </c>
      <c r="H31" s="26">
        <f t="shared" si="1"/>
        <v>50</v>
      </c>
      <c r="J31" s="19">
        <v>0</v>
      </c>
      <c r="K31" s="19">
        <v>0</v>
      </c>
      <c r="L31" s="19"/>
      <c r="N31" s="19"/>
      <c r="O31" s="19"/>
      <c r="P31" s="19"/>
    </row>
    <row r="32" spans="1:16" ht="17.100000000000001" customHeight="1" thickBot="1" x14ac:dyDescent="0.3">
      <c r="A32" s="12">
        <v>7</v>
      </c>
      <c r="B32" s="174">
        <v>43664</v>
      </c>
      <c r="C32" s="32">
        <v>6</v>
      </c>
      <c r="D32" s="32">
        <v>2</v>
      </c>
      <c r="E32" s="59"/>
      <c r="F32" s="25"/>
      <c r="G32" s="26">
        <f t="shared" si="0"/>
        <v>20</v>
      </c>
      <c r="H32" s="26">
        <f t="shared" si="1"/>
        <v>50</v>
      </c>
      <c r="J32" s="19">
        <v>2</v>
      </c>
      <c r="K32" s="19">
        <v>2</v>
      </c>
      <c r="L32" s="19"/>
      <c r="N32" s="19"/>
      <c r="O32" s="19"/>
      <c r="P32" s="19"/>
    </row>
    <row r="33" spans="1:16" ht="17.100000000000001" customHeight="1" thickBot="1" x14ac:dyDescent="0.3">
      <c r="A33" s="12">
        <v>8</v>
      </c>
      <c r="B33" s="174">
        <v>43692</v>
      </c>
      <c r="C33" s="32">
        <v>5</v>
      </c>
      <c r="D33" s="32">
        <v>2</v>
      </c>
      <c r="E33" s="59"/>
      <c r="F33" s="25"/>
      <c r="G33" s="26">
        <f t="shared" si="0"/>
        <v>20</v>
      </c>
      <c r="H33" s="26">
        <f t="shared" si="1"/>
        <v>50</v>
      </c>
      <c r="J33" s="19">
        <v>1</v>
      </c>
      <c r="K33" s="19">
        <v>0</v>
      </c>
      <c r="L33" s="19"/>
      <c r="N33" s="19"/>
      <c r="O33" s="19"/>
      <c r="P33" s="19"/>
    </row>
    <row r="34" spans="1:16" ht="17.100000000000001" customHeight="1" thickBot="1" x14ac:dyDescent="0.3">
      <c r="A34" s="74">
        <v>9</v>
      </c>
      <c r="B34" s="175">
        <v>43734</v>
      </c>
      <c r="C34" s="172">
        <v>9</v>
      </c>
      <c r="D34" s="172">
        <v>8</v>
      </c>
      <c r="E34" s="59"/>
      <c r="F34" s="25"/>
      <c r="G34" s="26">
        <f t="shared" si="0"/>
        <v>20</v>
      </c>
      <c r="H34" s="26">
        <f t="shared" si="1"/>
        <v>50</v>
      </c>
      <c r="J34" s="19"/>
      <c r="K34" s="19"/>
      <c r="L34" s="19"/>
      <c r="N34" s="19"/>
      <c r="O34" s="19"/>
      <c r="P34" s="19"/>
    </row>
    <row r="35" spans="1:16" ht="17.100000000000001" customHeight="1" thickBot="1" x14ac:dyDescent="0.3">
      <c r="A35" s="74">
        <v>10</v>
      </c>
      <c r="B35" s="175">
        <v>43762</v>
      </c>
      <c r="C35" s="172">
        <v>8</v>
      </c>
      <c r="D35" s="172">
        <v>7</v>
      </c>
      <c r="E35" s="59"/>
      <c r="F35" s="25"/>
      <c r="G35" s="26">
        <f t="shared" si="0"/>
        <v>20</v>
      </c>
      <c r="H35" s="26">
        <f t="shared" si="1"/>
        <v>50</v>
      </c>
      <c r="J35" s="19"/>
      <c r="K35" s="19"/>
      <c r="L35" s="19"/>
      <c r="N35" s="19"/>
      <c r="O35" s="19"/>
      <c r="P35" s="19"/>
    </row>
    <row r="36" spans="1:16" ht="17.100000000000001" customHeight="1" thickBot="1" x14ac:dyDescent="0.3">
      <c r="A36" s="74">
        <v>11</v>
      </c>
      <c r="B36" s="175">
        <v>43789</v>
      </c>
      <c r="C36" s="172">
        <v>10</v>
      </c>
      <c r="D36" s="172">
        <v>3</v>
      </c>
      <c r="E36" s="59"/>
      <c r="F36" s="25"/>
      <c r="G36" s="26">
        <f t="shared" si="0"/>
        <v>20</v>
      </c>
      <c r="H36" s="26">
        <f t="shared" si="1"/>
        <v>50</v>
      </c>
      <c r="J36" s="19"/>
      <c r="K36" s="19"/>
      <c r="L36" s="19"/>
      <c r="N36" s="19"/>
      <c r="O36" s="19"/>
      <c r="P36" s="19"/>
    </row>
    <row r="37" spans="1:16" ht="17.100000000000001" customHeight="1" thickBot="1" x14ac:dyDescent="0.3">
      <c r="A37" s="160">
        <v>12</v>
      </c>
      <c r="B37" s="175">
        <v>43817</v>
      </c>
      <c r="C37" s="172">
        <v>9</v>
      </c>
      <c r="D37" s="172">
        <v>4</v>
      </c>
      <c r="E37" s="59"/>
      <c r="F37" s="25"/>
      <c r="G37" s="26">
        <f t="shared" si="0"/>
        <v>20</v>
      </c>
      <c r="H37" s="26">
        <f t="shared" si="1"/>
        <v>50</v>
      </c>
      <c r="J37" s="19"/>
      <c r="K37" s="19"/>
      <c r="L37" s="19"/>
      <c r="N37" s="19"/>
      <c r="O37" s="19"/>
      <c r="P37" s="19"/>
    </row>
    <row r="38" spans="1:16" ht="17.100000000000001" customHeight="1" x14ac:dyDescent="0.25">
      <c r="A38" s="12" t="s">
        <v>11</v>
      </c>
      <c r="B38" s="33"/>
      <c r="C38" s="32">
        <f>IF(J38=0, "&lt; 1", J38)</f>
        <v>5</v>
      </c>
      <c r="D38" s="32">
        <f>IF(K38=0, "&lt; 1", K38)</f>
        <v>4</v>
      </c>
      <c r="E38" s="59"/>
      <c r="F38" s="27"/>
      <c r="G38" s="26"/>
      <c r="H38" s="26"/>
      <c r="J38" s="12">
        <f>ROUNDUP(AVERAGE(J13:J37), 0)</f>
        <v>5</v>
      </c>
      <c r="K38" s="12">
        <f>ROUNDUP(AVERAGE(K13:K37), 0)</f>
        <v>4</v>
      </c>
      <c r="L38" s="12"/>
      <c r="M38" s="19"/>
      <c r="N38" s="12">
        <f>ROUNDUP(AVERAGE(N13:N37), 0)</f>
        <v>7</v>
      </c>
      <c r="O38" s="12">
        <f>ROUNDUP(AVERAGE(O13:O37), 0)</f>
        <v>6</v>
      </c>
      <c r="P38" s="12"/>
    </row>
    <row r="39" spans="1:16" ht="17.100000000000001" customHeight="1" x14ac:dyDescent="0.25">
      <c r="A39" s="12" t="s">
        <v>12</v>
      </c>
      <c r="B39" s="34"/>
      <c r="C39" s="158">
        <f>MIN(C26:C37)</f>
        <v>3</v>
      </c>
      <c r="D39" s="158">
        <f>MIN(D26:D37)</f>
        <v>0</v>
      </c>
      <c r="E39" s="59"/>
      <c r="F39" s="25"/>
      <c r="G39" s="26"/>
      <c r="H39" s="26"/>
      <c r="J39" s="12">
        <f>MIN(J13:J37)</f>
        <v>0</v>
      </c>
      <c r="K39" s="12">
        <f>MIN(K13:K37)</f>
        <v>0</v>
      </c>
      <c r="L39" s="12"/>
      <c r="M39" s="19"/>
      <c r="N39" s="12">
        <f>MIN(N13:N37)</f>
        <v>4</v>
      </c>
      <c r="O39" s="12">
        <f>MIN(O13:O37)</f>
        <v>1</v>
      </c>
      <c r="P39" s="12"/>
    </row>
    <row r="40" spans="1:16" ht="17.100000000000001" customHeight="1" x14ac:dyDescent="0.25">
      <c r="A40" s="12" t="s">
        <v>13</v>
      </c>
      <c r="B40" s="34"/>
      <c r="C40" s="158">
        <f>MAX(C26:C37)</f>
        <v>10</v>
      </c>
      <c r="D40" s="158">
        <f>MAX(D26:D37)</f>
        <v>8</v>
      </c>
      <c r="E40" s="59"/>
      <c r="F40" s="25"/>
      <c r="G40" s="26"/>
      <c r="H40" s="26"/>
      <c r="J40" s="12">
        <f>MAX(J13:J37)</f>
        <v>9</v>
      </c>
      <c r="K40" s="12">
        <f>MAX(K13:K37)</f>
        <v>9</v>
      </c>
      <c r="L40" s="12"/>
      <c r="M40" s="19"/>
      <c r="N40" s="12">
        <f>MAX(N13:N37)</f>
        <v>12</v>
      </c>
      <c r="O40" s="12">
        <f>MAX(O13:O37)</f>
        <v>11</v>
      </c>
      <c r="P40" s="12"/>
    </row>
    <row r="41" spans="1:16" ht="17.100000000000001" customHeight="1" x14ac:dyDescent="0.25">
      <c r="A41" s="12" t="s">
        <v>14</v>
      </c>
      <c r="B41" s="34"/>
      <c r="C41" s="35">
        <f>J41</f>
        <v>3.5456210417116734</v>
      </c>
      <c r="D41" s="35">
        <f>K41</f>
        <v>3.1959796173138706</v>
      </c>
      <c r="E41" s="60"/>
      <c r="F41" s="25"/>
      <c r="G41" s="26"/>
      <c r="H41" s="26"/>
      <c r="J41" s="13">
        <f>STDEV(J13:J37)</f>
        <v>3.5456210417116734</v>
      </c>
      <c r="K41" s="13">
        <f>STDEV(K13:K37)</f>
        <v>3.1959796173138706</v>
      </c>
      <c r="L41" s="13"/>
      <c r="M41" s="19"/>
      <c r="N41" s="13">
        <f>STDEV(N13:N37)</f>
        <v>3.1144823004794877</v>
      </c>
      <c r="O41" s="13">
        <f>STDEV(O13:O37)</f>
        <v>4.0373258476372698</v>
      </c>
      <c r="P41" s="13"/>
    </row>
    <row r="42" spans="1:16" ht="17.100000000000001" customHeight="1" x14ac:dyDescent="0.25">
      <c r="A42" s="12" t="s">
        <v>15</v>
      </c>
      <c r="B42" s="34"/>
      <c r="C42" s="35">
        <f>J42</f>
        <v>70.912420834233473</v>
      </c>
      <c r="D42" s="35">
        <f>K42</f>
        <v>79.899490432846761</v>
      </c>
      <c r="E42" s="60"/>
      <c r="F42" s="25"/>
      <c r="G42" s="26"/>
      <c r="H42" s="26"/>
      <c r="J42" s="13">
        <f>IF(J38=0, "NA", J41*100/J38)</f>
        <v>70.912420834233473</v>
      </c>
      <c r="K42" s="13">
        <f>IF(K38=0, "NA", K41*100/K38)</f>
        <v>79.899490432846761</v>
      </c>
      <c r="L42" s="13"/>
      <c r="M42" s="19"/>
      <c r="N42" s="13">
        <f>IF(N38=0, "NA", N41*100/N38)</f>
        <v>44.49260429256411</v>
      </c>
      <c r="O42" s="13">
        <f>IF(O38=0, "NA", O41*100/O38)</f>
        <v>67.288764127287834</v>
      </c>
      <c r="P42" s="13"/>
    </row>
    <row r="43" spans="1:16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  <c r="M43" s="19"/>
    </row>
    <row r="44" spans="1:16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  <c r="M44" s="19"/>
    </row>
    <row r="45" spans="1:16" ht="17.100000000000001" customHeight="1" x14ac:dyDescent="0.25">
      <c r="A45" s="12" t="s">
        <v>11</v>
      </c>
      <c r="B45" s="34"/>
      <c r="C45" s="32">
        <f>IF(N38=0, "&lt; 1",N38)</f>
        <v>7</v>
      </c>
      <c r="D45" s="32">
        <f>IF(O38=0, "&lt; 1",O38)</f>
        <v>6</v>
      </c>
      <c r="E45" s="59"/>
      <c r="F45" s="25"/>
      <c r="G45" s="26"/>
      <c r="H45" s="26"/>
      <c r="J45" s="19"/>
      <c r="K45" s="19"/>
      <c r="L45" s="19"/>
      <c r="M45" s="19"/>
    </row>
    <row r="46" spans="1:16" ht="17.100000000000001" customHeight="1" x14ac:dyDescent="0.25">
      <c r="A46" s="12" t="s">
        <v>12</v>
      </c>
      <c r="B46" s="34"/>
      <c r="C46" s="158">
        <f>MIN(C14:C26)</f>
        <v>1</v>
      </c>
      <c r="D46" s="158">
        <f>MIN(D14:D26)</f>
        <v>0</v>
      </c>
      <c r="E46" s="59"/>
      <c r="F46" s="25"/>
      <c r="G46" s="26"/>
      <c r="H46" s="26"/>
      <c r="J46" s="19"/>
      <c r="K46" s="19"/>
      <c r="L46" s="19"/>
    </row>
    <row r="47" spans="1:16" ht="17.100000000000001" customHeight="1" x14ac:dyDescent="0.25">
      <c r="A47" s="12" t="s">
        <v>13</v>
      </c>
      <c r="B47" s="34"/>
      <c r="C47" s="158">
        <f>MAX(C14:C26)</f>
        <v>11</v>
      </c>
      <c r="D47" s="158">
        <f>MAX(D14:D26)</f>
        <v>7</v>
      </c>
      <c r="E47" s="59"/>
      <c r="F47" s="25"/>
      <c r="G47" s="26"/>
      <c r="H47" s="26"/>
      <c r="J47" s="19"/>
      <c r="K47" s="19"/>
      <c r="L47" s="19"/>
    </row>
    <row r="48" spans="1:16" ht="17.100000000000001" customHeight="1" x14ac:dyDescent="0.25">
      <c r="A48" s="12" t="s">
        <v>14</v>
      </c>
      <c r="B48" s="34"/>
      <c r="C48" s="35">
        <f>N41</f>
        <v>3.1144823004794877</v>
      </c>
      <c r="D48" s="35">
        <f>O41</f>
        <v>4.0373258476372698</v>
      </c>
      <c r="E48" s="60"/>
      <c r="F48" s="25"/>
      <c r="G48" s="26"/>
      <c r="H48" s="26"/>
      <c r="J48" s="19"/>
      <c r="K48" s="19"/>
      <c r="L48" s="19"/>
    </row>
    <row r="49" spans="1:36" ht="17.100000000000001" customHeight="1" x14ac:dyDescent="0.25">
      <c r="A49" s="12" t="s">
        <v>15</v>
      </c>
      <c r="B49" s="34"/>
      <c r="C49" s="35">
        <f>N42</f>
        <v>44.49260429256411</v>
      </c>
      <c r="D49" s="35">
        <f>O42</f>
        <v>67.288764127287834</v>
      </c>
      <c r="E49" s="60"/>
      <c r="F49" s="27"/>
      <c r="G49" s="26"/>
      <c r="H49" s="26"/>
      <c r="J49" s="19"/>
      <c r="K49" s="19"/>
      <c r="L49" s="19"/>
    </row>
    <row r="50" spans="1:36" ht="15.9" customHeight="1" x14ac:dyDescent="0.25"/>
    <row r="51" spans="1:36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s="14" customFormat="1" ht="14.25" customHeight="1" x14ac:dyDescent="0.25">
      <c r="A65" s="185" t="s">
        <v>295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s="14" customFormat="1" ht="17.25" customHeight="1" x14ac:dyDescent="0.25">
      <c r="A66" s="186" t="s">
        <v>296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.9" customHeight="1" x14ac:dyDescent="0.25">
      <c r="A67" s="14"/>
      <c r="B67" s="14"/>
      <c r="C67" s="14"/>
      <c r="D67" s="14"/>
      <c r="E67" s="14"/>
    </row>
    <row r="68" spans="1:36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6" s="28" customFormat="1" ht="27.75" customHeight="1" x14ac:dyDescent="0.25">
      <c r="A69" s="187" t="s">
        <v>101</v>
      </c>
      <c r="B69" s="187"/>
      <c r="C69" s="187"/>
      <c r="D69" s="187"/>
      <c r="E69" s="187"/>
      <c r="F69" s="20"/>
      <c r="G69" s="20"/>
      <c r="H69" s="20"/>
    </row>
    <row r="70" spans="1:36" s="28" customFormat="1" ht="32.25" customHeight="1" x14ac:dyDescent="0.25">
      <c r="A70" s="181" t="s">
        <v>142</v>
      </c>
      <c r="B70" s="181"/>
      <c r="C70" s="181"/>
      <c r="D70" s="181"/>
      <c r="E70" s="181"/>
      <c r="F70" s="20"/>
      <c r="G70" s="20"/>
      <c r="H70" s="20"/>
    </row>
    <row r="71" spans="1:36" s="28" customFormat="1" ht="15.9" customHeight="1" x14ac:dyDescent="0.25">
      <c r="F71" s="20"/>
      <c r="G71" s="20"/>
      <c r="H71" s="20"/>
    </row>
    <row r="72" spans="1:36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6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6" x14ac:dyDescent="0.25">
      <c r="B74" s="30"/>
      <c r="C74" s="30"/>
      <c r="D74" s="30"/>
      <c r="E74" s="30"/>
    </row>
    <row r="75" spans="1:36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D37">
    <cfRule type="expression" dxfId="87" priority="1">
      <formula>C34&lt;=$B$7</formula>
    </cfRule>
    <cfRule type="expression" dxfId="86" priority="2">
      <formula>AND(C34&gt;$B$7,C34&lt;=$B$6)</formula>
    </cfRule>
    <cfRule type="expression" dxfId="85" priority="3">
      <formula>AND(C34&gt;$B$6,C34&lt;=$B$5)</formula>
    </cfRule>
    <cfRule type="expression" dxfId="84" priority="4">
      <formula>C34&gt;$B$5</formula>
    </cfRule>
  </conditionalFormatting>
  <pageMargins left="0.3" right="0.1" top="0.2" bottom="0.3" header="0.1" footer="0.2"/>
  <pageSetup paperSize="9" scale="76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view="pageBreakPreview" topLeftCell="A46" zoomScaleNormal="100" zoomScaleSheetLayoutView="100" workbookViewId="0">
      <selection activeCell="A70" sqref="A70:E70"/>
    </sheetView>
  </sheetViews>
  <sheetFormatPr defaultColWidth="9.109375" defaultRowHeight="13.2" x14ac:dyDescent="0.25"/>
  <cols>
    <col min="1" max="1" width="9.33203125" style="16" customWidth="1"/>
    <col min="2" max="2" width="23.5546875" style="11" customWidth="1"/>
    <col min="3" max="3" width="29.8867187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16.109375" style="14" customWidth="1"/>
    <col min="8" max="8" width="17.5546875" style="14" customWidth="1"/>
    <col min="9" max="9" width="4.109375" style="11" customWidth="1"/>
    <col min="10" max="10" width="6.88671875" style="11" customWidth="1"/>
    <col min="11" max="11" width="5.44140625" style="11" customWidth="1"/>
    <col min="12" max="12" width="4.44140625" style="11" customWidth="1"/>
    <col min="13" max="13" width="7.33203125" style="11" customWidth="1"/>
    <col min="14" max="14" width="5.33203125" style="11" customWidth="1"/>
    <col min="15" max="16384" width="9.109375" style="11"/>
  </cols>
  <sheetData>
    <row r="1" spans="1:14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4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4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4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4" s="3" customFormat="1" ht="29.25" customHeight="1" x14ac:dyDescent="0.25">
      <c r="A6" s="176" t="s">
        <v>5</v>
      </c>
      <c r="B6" s="177"/>
      <c r="C6" s="42" t="s">
        <v>52</v>
      </c>
      <c r="D6" s="39" t="s">
        <v>8</v>
      </c>
      <c r="E6" s="6">
        <v>11100</v>
      </c>
      <c r="F6" s="8"/>
      <c r="G6" s="9"/>
      <c r="H6" s="9"/>
    </row>
    <row r="7" spans="1:14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4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215</v>
      </c>
      <c r="D11" s="17" t="s">
        <v>328</v>
      </c>
      <c r="E11" s="11"/>
      <c r="F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386</v>
      </c>
      <c r="H12" s="14" t="s">
        <v>387</v>
      </c>
      <c r="J12" s="1" t="s">
        <v>215</v>
      </c>
      <c r="K12" s="1"/>
      <c r="L12" s="41"/>
      <c r="M12" s="1" t="s">
        <v>215</v>
      </c>
      <c r="N12" s="1"/>
    </row>
    <row r="13" spans="1:14" ht="17.100000000000001" customHeight="1" x14ac:dyDescent="0.25">
      <c r="A13" s="160">
        <v>3</v>
      </c>
      <c r="B13" s="161">
        <v>43117</v>
      </c>
      <c r="C13" s="158">
        <v>3</v>
      </c>
      <c r="D13" s="159"/>
      <c r="F13" s="76"/>
      <c r="G13" s="77">
        <v>20</v>
      </c>
      <c r="H13" s="77">
        <v>50</v>
      </c>
      <c r="J13" s="75"/>
      <c r="K13" s="75"/>
      <c r="M13" s="75"/>
      <c r="N13" s="75"/>
    </row>
    <row r="14" spans="1:14" ht="17.100000000000001" customHeight="1" x14ac:dyDescent="0.25">
      <c r="A14" s="160">
        <v>4</v>
      </c>
      <c r="B14" s="161">
        <v>43145</v>
      </c>
      <c r="C14" s="158">
        <v>2</v>
      </c>
      <c r="D14" s="159"/>
      <c r="F14" s="76"/>
      <c r="G14" s="77">
        <v>20</v>
      </c>
      <c r="H14" s="77">
        <v>50</v>
      </c>
      <c r="J14" s="75"/>
      <c r="K14" s="75"/>
      <c r="M14" s="75"/>
      <c r="N14" s="75"/>
    </row>
    <row r="15" spans="1:14" ht="17.100000000000001" customHeight="1" x14ac:dyDescent="0.25">
      <c r="A15" s="160">
        <v>5</v>
      </c>
      <c r="B15" s="161">
        <v>43159</v>
      </c>
      <c r="C15" s="158">
        <v>0</v>
      </c>
      <c r="D15" s="159"/>
      <c r="F15" s="76"/>
      <c r="G15" s="77">
        <v>20</v>
      </c>
      <c r="H15" s="77">
        <v>50</v>
      </c>
      <c r="J15" s="75"/>
      <c r="K15" s="75"/>
      <c r="M15" s="75"/>
      <c r="N15" s="75"/>
    </row>
    <row r="16" spans="1:14" ht="17.100000000000001" customHeight="1" x14ac:dyDescent="0.25">
      <c r="A16" s="160">
        <v>6</v>
      </c>
      <c r="B16" s="161">
        <v>43187</v>
      </c>
      <c r="C16" s="158">
        <v>2</v>
      </c>
      <c r="D16" s="159"/>
      <c r="F16" s="76"/>
      <c r="G16" s="77">
        <v>20</v>
      </c>
      <c r="H16" s="77">
        <v>50</v>
      </c>
      <c r="J16" s="75"/>
      <c r="K16" s="75"/>
      <c r="M16" s="75"/>
      <c r="N16" s="75"/>
    </row>
    <row r="17" spans="1:14" ht="17.100000000000001" customHeight="1" x14ac:dyDescent="0.25">
      <c r="A17" s="160">
        <v>7</v>
      </c>
      <c r="B17" s="161">
        <v>43217</v>
      </c>
      <c r="C17" s="158">
        <v>2</v>
      </c>
      <c r="D17" s="159"/>
      <c r="F17" s="76"/>
      <c r="G17" s="77">
        <v>20</v>
      </c>
      <c r="H17" s="77">
        <v>50</v>
      </c>
      <c r="J17" s="75"/>
      <c r="K17" s="75"/>
      <c r="M17" s="75"/>
      <c r="N17" s="75"/>
    </row>
    <row r="18" spans="1:14" ht="17.100000000000001" customHeight="1" x14ac:dyDescent="0.25">
      <c r="A18" s="160">
        <v>8</v>
      </c>
      <c r="B18" s="161">
        <v>43245</v>
      </c>
      <c r="C18" s="158">
        <v>4</v>
      </c>
      <c r="D18" s="159"/>
      <c r="F18" s="76"/>
      <c r="G18" s="77">
        <v>20</v>
      </c>
      <c r="H18" s="77">
        <v>50</v>
      </c>
      <c r="J18" s="75"/>
      <c r="K18" s="75"/>
      <c r="M18" s="75"/>
      <c r="N18" s="75"/>
    </row>
    <row r="19" spans="1:14" ht="17.100000000000001" customHeight="1" x14ac:dyDescent="0.25">
      <c r="A19" s="160">
        <v>9</v>
      </c>
      <c r="B19" s="161">
        <v>43273</v>
      </c>
      <c r="C19" s="158">
        <v>0</v>
      </c>
      <c r="D19" s="159"/>
      <c r="F19" s="76"/>
      <c r="G19" s="77">
        <v>20</v>
      </c>
      <c r="H19" s="77">
        <v>50</v>
      </c>
      <c r="J19" s="75"/>
      <c r="K19" s="75"/>
      <c r="M19" s="75"/>
      <c r="N19" s="75"/>
    </row>
    <row r="20" spans="1:14" ht="17.100000000000001" customHeight="1" x14ac:dyDescent="0.25">
      <c r="A20" s="160">
        <v>10</v>
      </c>
      <c r="B20" s="161">
        <v>43301</v>
      </c>
      <c r="C20" s="158">
        <v>3</v>
      </c>
      <c r="D20" s="159"/>
      <c r="F20" s="76"/>
      <c r="G20" s="77">
        <v>20</v>
      </c>
      <c r="H20" s="77">
        <v>50</v>
      </c>
      <c r="J20" s="75"/>
      <c r="K20" s="75"/>
      <c r="M20" s="75"/>
      <c r="N20" s="75"/>
    </row>
    <row r="21" spans="1:14" ht="17.100000000000001" customHeight="1" x14ac:dyDescent="0.25">
      <c r="A21" s="160">
        <v>11</v>
      </c>
      <c r="B21" s="161">
        <v>43328</v>
      </c>
      <c r="C21" s="158">
        <v>0</v>
      </c>
      <c r="D21" s="159"/>
      <c r="F21" s="76"/>
      <c r="G21" s="77">
        <v>20</v>
      </c>
      <c r="H21" s="77">
        <v>50</v>
      </c>
      <c r="J21" s="75"/>
      <c r="K21" s="75"/>
      <c r="M21" s="75"/>
      <c r="N21" s="75"/>
    </row>
    <row r="22" spans="1:14" ht="17.100000000000001" customHeight="1" x14ac:dyDescent="0.25">
      <c r="A22" s="160">
        <v>12</v>
      </c>
      <c r="B22" s="161">
        <v>43369</v>
      </c>
      <c r="C22" s="158">
        <v>1</v>
      </c>
      <c r="D22" s="159"/>
      <c r="F22" s="76"/>
      <c r="G22" s="77">
        <v>20</v>
      </c>
      <c r="H22" s="77">
        <v>50</v>
      </c>
      <c r="J22" s="75"/>
      <c r="K22" s="75"/>
      <c r="M22" s="75"/>
      <c r="N22" s="75"/>
    </row>
    <row r="23" spans="1:14" ht="17.100000000000001" customHeight="1" x14ac:dyDescent="0.25">
      <c r="A23" s="160">
        <v>13</v>
      </c>
      <c r="B23" s="161">
        <v>43398</v>
      </c>
      <c r="C23" s="158">
        <v>1</v>
      </c>
      <c r="D23" s="159"/>
      <c r="F23" s="76"/>
      <c r="G23" s="77">
        <v>20</v>
      </c>
      <c r="H23" s="77">
        <v>50</v>
      </c>
      <c r="J23" s="75"/>
      <c r="K23" s="75"/>
      <c r="M23" s="75"/>
      <c r="N23" s="75"/>
    </row>
    <row r="24" spans="1:14" ht="17.100000000000001" customHeight="1" x14ac:dyDescent="0.25">
      <c r="A24" s="160">
        <v>14</v>
      </c>
      <c r="B24" s="161">
        <v>43427</v>
      </c>
      <c r="C24" s="158">
        <v>1</v>
      </c>
      <c r="D24" s="159"/>
      <c r="F24" s="76"/>
      <c r="G24" s="77">
        <v>20</v>
      </c>
      <c r="H24" s="77">
        <v>50</v>
      </c>
      <c r="J24" s="75"/>
      <c r="K24" s="75"/>
      <c r="M24" s="75"/>
      <c r="N24" s="75"/>
    </row>
    <row r="25" spans="1:14" s="138" customFormat="1" ht="17.100000000000001" customHeight="1" thickBot="1" x14ac:dyDescent="0.3">
      <c r="A25" s="133">
        <v>15</v>
      </c>
      <c r="B25" s="134">
        <v>43452</v>
      </c>
      <c r="C25" s="135">
        <v>1</v>
      </c>
      <c r="D25" s="136">
        <v>120</v>
      </c>
      <c r="F25" s="137"/>
      <c r="G25" s="145">
        <v>20</v>
      </c>
      <c r="H25" s="145">
        <v>50</v>
      </c>
      <c r="J25" s="139"/>
      <c r="K25" s="139"/>
      <c r="M25" s="139"/>
      <c r="N25" s="139"/>
    </row>
    <row r="26" spans="1:14" ht="17.100000000000001" customHeight="1" thickBot="1" x14ac:dyDescent="0.3">
      <c r="A26" s="74">
        <v>1</v>
      </c>
      <c r="B26" s="173">
        <v>43481</v>
      </c>
      <c r="C26" s="78">
        <v>1</v>
      </c>
      <c r="D26" s="79"/>
      <c r="F26" s="76"/>
      <c r="G26" s="77">
        <v>20</v>
      </c>
      <c r="H26" s="77">
        <v>50</v>
      </c>
      <c r="J26" s="75"/>
      <c r="K26" s="75"/>
      <c r="M26" s="75"/>
      <c r="N26" s="75"/>
    </row>
    <row r="27" spans="1:14" ht="17.100000000000001" customHeight="1" thickBot="1" x14ac:dyDescent="0.3">
      <c r="A27" s="74">
        <v>2</v>
      </c>
      <c r="B27" s="174">
        <v>43523</v>
      </c>
      <c r="C27" s="78">
        <v>1</v>
      </c>
      <c r="D27" s="79"/>
      <c r="F27" s="76"/>
      <c r="G27" s="77">
        <v>20</v>
      </c>
      <c r="H27" s="77">
        <v>50</v>
      </c>
      <c r="J27" s="75"/>
      <c r="K27" s="75"/>
      <c r="M27" s="75"/>
      <c r="N27" s="75"/>
    </row>
    <row r="28" spans="1:14" ht="17.100000000000001" customHeight="1" thickBot="1" x14ac:dyDescent="0.3">
      <c r="A28" s="119">
        <v>3</v>
      </c>
      <c r="B28" s="174">
        <v>43552</v>
      </c>
      <c r="C28" s="78">
        <v>0</v>
      </c>
      <c r="D28" s="79"/>
      <c r="F28" s="76"/>
      <c r="G28" s="77">
        <v>20</v>
      </c>
      <c r="H28" s="77">
        <v>50</v>
      </c>
      <c r="J28" s="75">
        <v>4</v>
      </c>
      <c r="K28" s="75"/>
      <c r="M28" s="75">
        <v>3</v>
      </c>
      <c r="N28" s="75"/>
    </row>
    <row r="29" spans="1:14" ht="17.100000000000001" customHeight="1" thickBot="1" x14ac:dyDescent="0.3">
      <c r="A29" s="12">
        <v>4</v>
      </c>
      <c r="B29" s="174">
        <v>43580</v>
      </c>
      <c r="C29" s="32">
        <v>1</v>
      </c>
      <c r="D29" s="59"/>
      <c r="F29" s="25"/>
      <c r="G29" s="26">
        <f>$C$9</f>
        <v>20</v>
      </c>
      <c r="H29" s="26">
        <f>$E$9</f>
        <v>50</v>
      </c>
      <c r="J29" s="19">
        <v>5</v>
      </c>
      <c r="K29" s="19"/>
      <c r="M29" s="19">
        <v>3</v>
      </c>
      <c r="N29" s="19"/>
    </row>
    <row r="30" spans="1:14" ht="17.100000000000001" customHeight="1" thickBot="1" x14ac:dyDescent="0.3">
      <c r="A30" s="12">
        <v>5</v>
      </c>
      <c r="B30" s="174">
        <v>43609</v>
      </c>
      <c r="C30" s="32">
        <v>1</v>
      </c>
      <c r="D30" s="59"/>
      <c r="F30" s="25"/>
      <c r="G30" s="26">
        <f>$C$9</f>
        <v>20</v>
      </c>
      <c r="H30" s="26">
        <f>$E$9</f>
        <v>50</v>
      </c>
      <c r="J30" s="19">
        <v>5</v>
      </c>
      <c r="K30" s="19"/>
      <c r="M30" s="19">
        <v>1</v>
      </c>
      <c r="N30" s="19"/>
    </row>
    <row r="31" spans="1:14" ht="17.100000000000001" customHeight="1" thickBot="1" x14ac:dyDescent="0.3">
      <c r="A31" s="12">
        <v>6</v>
      </c>
      <c r="B31" s="174">
        <v>43636</v>
      </c>
      <c r="C31" s="32">
        <v>1</v>
      </c>
      <c r="D31" s="59"/>
      <c r="F31" s="25"/>
      <c r="G31" s="26">
        <f t="shared" ref="G31:G37" si="0">$C$9</f>
        <v>20</v>
      </c>
      <c r="H31" s="26">
        <f t="shared" ref="H31:H37" si="1">$E$9</f>
        <v>50</v>
      </c>
      <c r="J31" s="19">
        <v>4</v>
      </c>
      <c r="K31" s="19"/>
      <c r="M31" s="19">
        <v>5</v>
      </c>
      <c r="N31" s="19"/>
    </row>
    <row r="32" spans="1:14" ht="17.100000000000001" customHeight="1" thickBot="1" x14ac:dyDescent="0.3">
      <c r="A32" s="12">
        <v>7</v>
      </c>
      <c r="B32" s="174">
        <v>43664</v>
      </c>
      <c r="C32" s="32">
        <v>0</v>
      </c>
      <c r="D32" s="59"/>
      <c r="F32" s="25"/>
      <c r="G32" s="26">
        <f t="shared" si="0"/>
        <v>20</v>
      </c>
      <c r="H32" s="26">
        <f t="shared" si="1"/>
        <v>50</v>
      </c>
      <c r="J32" s="19">
        <v>4</v>
      </c>
      <c r="K32" s="19"/>
      <c r="M32" s="19">
        <v>7</v>
      </c>
      <c r="N32" s="19"/>
    </row>
    <row r="33" spans="1:14" ht="17.100000000000001" customHeight="1" thickBot="1" x14ac:dyDescent="0.3">
      <c r="A33" s="12">
        <v>8</v>
      </c>
      <c r="B33" s="174">
        <v>43692</v>
      </c>
      <c r="C33" s="32">
        <v>1</v>
      </c>
      <c r="D33" s="59"/>
      <c r="F33" s="25"/>
      <c r="G33" s="26">
        <f t="shared" si="0"/>
        <v>20</v>
      </c>
      <c r="H33" s="26">
        <f t="shared" si="1"/>
        <v>50</v>
      </c>
      <c r="J33" s="19">
        <v>0</v>
      </c>
      <c r="K33" s="19"/>
      <c r="M33" s="19"/>
      <c r="N33" s="19"/>
    </row>
    <row r="34" spans="1:14" ht="17.100000000000001" customHeight="1" thickBot="1" x14ac:dyDescent="0.3">
      <c r="A34" s="12">
        <v>9</v>
      </c>
      <c r="B34" s="175">
        <v>43734</v>
      </c>
      <c r="C34" s="172">
        <v>1</v>
      </c>
      <c r="D34" s="59"/>
      <c r="F34" s="25"/>
      <c r="G34" s="26">
        <f t="shared" si="0"/>
        <v>20</v>
      </c>
      <c r="H34" s="26">
        <f t="shared" si="1"/>
        <v>50</v>
      </c>
      <c r="J34" s="19">
        <v>0</v>
      </c>
      <c r="K34" s="19"/>
      <c r="M34" s="19"/>
      <c r="N34" s="19"/>
    </row>
    <row r="35" spans="1:14" ht="17.100000000000001" customHeight="1" thickBot="1" x14ac:dyDescent="0.3">
      <c r="A35" s="12">
        <v>10</v>
      </c>
      <c r="B35" s="175">
        <v>43762</v>
      </c>
      <c r="C35" s="172">
        <v>1</v>
      </c>
      <c r="D35" s="59"/>
      <c r="F35" s="25"/>
      <c r="G35" s="26">
        <f t="shared" si="0"/>
        <v>20</v>
      </c>
      <c r="H35" s="26">
        <f t="shared" si="1"/>
        <v>50</v>
      </c>
      <c r="J35" s="19">
        <v>0</v>
      </c>
      <c r="K35" s="19"/>
      <c r="M35" s="19"/>
      <c r="N35" s="19"/>
    </row>
    <row r="36" spans="1:14" ht="17.100000000000001" customHeight="1" thickBot="1" x14ac:dyDescent="0.3">
      <c r="A36" s="12">
        <v>11</v>
      </c>
      <c r="B36" s="175">
        <v>43789</v>
      </c>
      <c r="C36" s="172">
        <v>0</v>
      </c>
      <c r="D36" s="59"/>
      <c r="F36" s="25"/>
      <c r="G36" s="26">
        <f t="shared" si="0"/>
        <v>20</v>
      </c>
      <c r="H36" s="26">
        <f t="shared" si="1"/>
        <v>50</v>
      </c>
      <c r="J36" s="19"/>
      <c r="K36" s="19"/>
      <c r="M36" s="19"/>
      <c r="N36" s="19"/>
    </row>
    <row r="37" spans="1:14" ht="17.100000000000001" customHeight="1" thickBot="1" x14ac:dyDescent="0.3">
      <c r="A37" s="12">
        <v>12</v>
      </c>
      <c r="B37" s="175">
        <v>43817</v>
      </c>
      <c r="C37" s="172">
        <v>4</v>
      </c>
      <c r="D37" s="59"/>
      <c r="F37" s="25"/>
      <c r="G37" s="26">
        <f t="shared" si="0"/>
        <v>20</v>
      </c>
      <c r="H37" s="26">
        <f t="shared" si="1"/>
        <v>50</v>
      </c>
      <c r="J37" s="19"/>
      <c r="K37" s="19"/>
      <c r="M37" s="19"/>
      <c r="N37" s="19"/>
    </row>
    <row r="38" spans="1:14" ht="17.100000000000001" customHeight="1" x14ac:dyDescent="0.25">
      <c r="A38" s="12" t="s">
        <v>11</v>
      </c>
      <c r="B38" s="33"/>
      <c r="C38" s="32">
        <f>IF(J38=0, "&lt; 1", J38)</f>
        <v>3</v>
      </c>
      <c r="D38" s="59"/>
      <c r="F38" s="27"/>
      <c r="G38" s="26"/>
      <c r="H38" s="26"/>
      <c r="J38" s="12">
        <f>ROUNDUP(AVERAGE(J13:J37), 0)</f>
        <v>3</v>
      </c>
      <c r="K38" s="12"/>
      <c r="L38" s="19"/>
      <c r="M38" s="12">
        <f>ROUNDUP(AVERAGE(M13:M37), 0)</f>
        <v>4</v>
      </c>
      <c r="N38" s="12"/>
    </row>
    <row r="39" spans="1:14" ht="17.100000000000001" customHeight="1" x14ac:dyDescent="0.25">
      <c r="A39" s="12" t="s">
        <v>12</v>
      </c>
      <c r="B39" s="34"/>
      <c r="C39" s="158">
        <f>MIN(C26:C37)</f>
        <v>0</v>
      </c>
      <c r="D39" s="59"/>
      <c r="F39" s="25"/>
      <c r="G39" s="26"/>
      <c r="H39" s="26"/>
      <c r="J39" s="12">
        <f>MIN(J13:J37)</f>
        <v>0</v>
      </c>
      <c r="K39" s="12"/>
      <c r="L39" s="19"/>
      <c r="M39" s="12">
        <f>MIN(M13:M37)</f>
        <v>1</v>
      </c>
      <c r="N39" s="12"/>
    </row>
    <row r="40" spans="1:14" ht="17.100000000000001" customHeight="1" x14ac:dyDescent="0.25">
      <c r="A40" s="12" t="s">
        <v>13</v>
      </c>
      <c r="B40" s="34"/>
      <c r="C40" s="158">
        <f>MAX(C26:C37)</f>
        <v>4</v>
      </c>
      <c r="D40" s="59"/>
      <c r="F40" s="25"/>
      <c r="G40" s="26"/>
      <c r="H40" s="26"/>
      <c r="J40" s="12">
        <f>MAX(J13:J37)</f>
        <v>5</v>
      </c>
      <c r="K40" s="12"/>
      <c r="L40" s="19"/>
      <c r="M40" s="12">
        <f>MAX(M13:M37)</f>
        <v>7</v>
      </c>
      <c r="N40" s="12"/>
    </row>
    <row r="41" spans="1:14" ht="17.100000000000001" customHeight="1" x14ac:dyDescent="0.25">
      <c r="A41" s="12" t="s">
        <v>14</v>
      </c>
      <c r="B41" s="34"/>
      <c r="C41" s="35">
        <f>J41</f>
        <v>2.3145502494313788</v>
      </c>
      <c r="D41" s="60"/>
      <c r="F41" s="25"/>
      <c r="G41" s="26"/>
      <c r="H41" s="26"/>
      <c r="J41" s="13">
        <f>STDEV(J13:J37)</f>
        <v>2.3145502494313788</v>
      </c>
      <c r="K41" s="13"/>
      <c r="L41" s="19"/>
      <c r="M41" s="13">
        <f>STDEV(M13:M37)</f>
        <v>2.2803508501982757</v>
      </c>
      <c r="N41" s="13"/>
    </row>
    <row r="42" spans="1:14" ht="17.100000000000001" customHeight="1" x14ac:dyDescent="0.25">
      <c r="A42" s="12" t="s">
        <v>15</v>
      </c>
      <c r="B42" s="34"/>
      <c r="C42" s="35">
        <f>J42</f>
        <v>77.151674981045957</v>
      </c>
      <c r="D42" s="60"/>
      <c r="F42" s="25"/>
      <c r="G42" s="26"/>
      <c r="H42" s="26"/>
      <c r="J42" s="13">
        <f>IF(J38=0, "NA", J41*100/J38)</f>
        <v>77.151674981045957</v>
      </c>
      <c r="K42" s="13"/>
      <c r="L42" s="19"/>
      <c r="M42" s="13">
        <f>IF(M38=0, "NA", M41*100/M38)</f>
        <v>57.008771254956891</v>
      </c>
      <c r="N42" s="13"/>
    </row>
    <row r="43" spans="1:14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</row>
    <row r="44" spans="1:14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</row>
    <row r="45" spans="1:14" ht="17.100000000000001" customHeight="1" x14ac:dyDescent="0.25">
      <c r="A45" s="12" t="s">
        <v>11</v>
      </c>
      <c r="B45" s="34"/>
      <c r="C45" s="32">
        <f>IF(M38=0, "&lt; 1", M38)</f>
        <v>4</v>
      </c>
      <c r="D45" s="59"/>
      <c r="F45" s="25"/>
      <c r="G45" s="26"/>
      <c r="H45" s="26"/>
      <c r="J45" s="19"/>
      <c r="K45" s="19"/>
      <c r="L45" s="19"/>
    </row>
    <row r="46" spans="1:14" ht="17.100000000000001" customHeight="1" x14ac:dyDescent="0.25">
      <c r="A46" s="12" t="s">
        <v>12</v>
      </c>
      <c r="B46" s="34"/>
      <c r="C46" s="158">
        <f>MIN(C14:C26)</f>
        <v>0</v>
      </c>
      <c r="D46" s="59"/>
      <c r="F46" s="25"/>
      <c r="G46" s="26"/>
      <c r="H46" s="26"/>
      <c r="J46" s="19"/>
      <c r="K46" s="19"/>
    </row>
    <row r="47" spans="1:14" ht="17.100000000000001" customHeight="1" x14ac:dyDescent="0.25">
      <c r="A47" s="12" t="s">
        <v>13</v>
      </c>
      <c r="B47" s="34"/>
      <c r="C47" s="158">
        <f>MAX(C14:C26)</f>
        <v>4</v>
      </c>
      <c r="D47" s="59"/>
      <c r="F47" s="25"/>
      <c r="G47" s="26"/>
      <c r="H47" s="26"/>
      <c r="J47" s="19"/>
      <c r="K47" s="19"/>
    </row>
    <row r="48" spans="1:14" ht="17.100000000000001" customHeight="1" x14ac:dyDescent="0.25">
      <c r="A48" s="12" t="s">
        <v>14</v>
      </c>
      <c r="B48" s="34"/>
      <c r="C48" s="35">
        <f>M41</f>
        <v>2.2803508501982757</v>
      </c>
      <c r="D48" s="60"/>
      <c r="F48" s="25"/>
      <c r="G48" s="26"/>
      <c r="H48" s="26"/>
      <c r="J48" s="19"/>
      <c r="K48" s="19"/>
    </row>
    <row r="49" spans="1:35" ht="17.100000000000001" customHeight="1" x14ac:dyDescent="0.25">
      <c r="A49" s="12" t="s">
        <v>15</v>
      </c>
      <c r="B49" s="34"/>
      <c r="C49" s="35">
        <f>M42</f>
        <v>57.008771254956891</v>
      </c>
      <c r="D49" s="60"/>
      <c r="F49" s="27"/>
      <c r="G49" s="26"/>
      <c r="H49" s="26"/>
      <c r="J49" s="19"/>
      <c r="K49" s="19"/>
    </row>
    <row r="50" spans="1:35" ht="15.9" customHeight="1" x14ac:dyDescent="0.25"/>
    <row r="51" spans="1:35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s="14" customFormat="1" ht="14.25" customHeight="1" x14ac:dyDescent="0.25">
      <c r="A65" s="185" t="s">
        <v>297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s="14" customFormat="1" ht="17.25" customHeight="1" x14ac:dyDescent="0.25">
      <c r="A66" s="186" t="s">
        <v>298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.9" customHeight="1" x14ac:dyDescent="0.25">
      <c r="A67" s="14"/>
      <c r="B67" s="14"/>
      <c r="C67" s="14"/>
      <c r="D67" s="14"/>
      <c r="E67" s="14"/>
    </row>
    <row r="68" spans="1:35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5" s="28" customFormat="1" ht="27.75" customHeight="1" x14ac:dyDescent="0.25">
      <c r="A69" s="187" t="s">
        <v>102</v>
      </c>
      <c r="B69" s="187"/>
      <c r="C69" s="187"/>
      <c r="D69" s="187"/>
      <c r="E69" s="187"/>
      <c r="F69" s="20"/>
      <c r="G69" s="20"/>
      <c r="H69" s="20"/>
    </row>
    <row r="70" spans="1:35" s="28" customFormat="1" ht="32.25" customHeight="1" x14ac:dyDescent="0.25">
      <c r="A70" s="181" t="s">
        <v>143</v>
      </c>
      <c r="B70" s="181"/>
      <c r="C70" s="181"/>
      <c r="D70" s="181"/>
      <c r="E70" s="181"/>
      <c r="F70" s="20"/>
      <c r="G70" s="20"/>
      <c r="H70" s="20"/>
    </row>
    <row r="71" spans="1:35" s="28" customFormat="1" ht="15.9" customHeight="1" x14ac:dyDescent="0.25">
      <c r="F71" s="20"/>
      <c r="G71" s="20"/>
      <c r="H71" s="20"/>
    </row>
    <row r="72" spans="1:35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5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5" x14ac:dyDescent="0.25">
      <c r="B74" s="30"/>
      <c r="C74" s="30"/>
      <c r="D74" s="30"/>
      <c r="E74" s="30"/>
    </row>
    <row r="75" spans="1:35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83" priority="1">
      <formula>C34&lt;=$B$7</formula>
    </cfRule>
    <cfRule type="expression" dxfId="82" priority="2">
      <formula>AND(C34&gt;$B$7,C34&lt;=$B$6)</formula>
    </cfRule>
    <cfRule type="expression" dxfId="81" priority="3">
      <formula>AND(C34&gt;$B$6,C34&lt;=$B$5)</formula>
    </cfRule>
    <cfRule type="expression" dxfId="80" priority="4">
      <formula>C34&gt;$B$5</formula>
    </cfRule>
  </conditionalFormatting>
  <pageMargins left="0.3" right="0.1" top="0.2" bottom="0.3" header="0.1" footer="0.2"/>
  <pageSetup paperSize="9" scale="83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75"/>
  <sheetViews>
    <sheetView view="pageBreakPreview" topLeftCell="A49" zoomScaleNormal="100" zoomScaleSheetLayoutView="100" workbookViewId="0">
      <selection activeCell="A70" sqref="A70:E70"/>
    </sheetView>
  </sheetViews>
  <sheetFormatPr defaultColWidth="9.109375" defaultRowHeight="13.2" x14ac:dyDescent="0.25"/>
  <cols>
    <col min="1" max="1" width="6.88671875" style="16" customWidth="1"/>
    <col min="2" max="2" width="23.5546875" style="11" customWidth="1"/>
    <col min="3" max="3" width="29.8867187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8" width="16.88671875" style="14" customWidth="1"/>
    <col min="9" max="9" width="3.33203125" style="11" customWidth="1"/>
    <col min="10" max="10" width="7.5546875" style="11" customWidth="1"/>
    <col min="11" max="11" width="5.44140625" style="11" customWidth="1"/>
    <col min="12" max="12" width="7.10937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51</v>
      </c>
      <c r="D6" s="39" t="s">
        <v>8</v>
      </c>
      <c r="E6" s="6">
        <v>11085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3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181</v>
      </c>
      <c r="D11" s="17" t="s">
        <v>328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386</v>
      </c>
      <c r="H12" s="14" t="s">
        <v>387</v>
      </c>
      <c r="J12" s="1" t="s">
        <v>181</v>
      </c>
      <c r="K12" s="41"/>
      <c r="L12" s="1" t="s">
        <v>181</v>
      </c>
    </row>
    <row r="13" spans="1:12" ht="17.100000000000001" customHeight="1" x14ac:dyDescent="0.25">
      <c r="A13" s="160">
        <v>3</v>
      </c>
      <c r="B13" s="161">
        <v>43117</v>
      </c>
      <c r="C13" s="158">
        <v>2</v>
      </c>
      <c r="D13" s="159"/>
      <c r="E13" s="15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4</v>
      </c>
      <c r="B14" s="161">
        <v>43145</v>
      </c>
      <c r="C14" s="158">
        <v>5</v>
      </c>
      <c r="D14" s="159"/>
      <c r="E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5</v>
      </c>
      <c r="B15" s="161">
        <v>43159</v>
      </c>
      <c r="C15" s="158">
        <v>0</v>
      </c>
      <c r="D15" s="159"/>
      <c r="E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6</v>
      </c>
      <c r="B16" s="161">
        <v>43187</v>
      </c>
      <c r="C16" s="158">
        <v>1</v>
      </c>
      <c r="D16" s="159"/>
      <c r="E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7</v>
      </c>
      <c r="B17" s="161">
        <v>43217</v>
      </c>
      <c r="C17" s="158">
        <v>0</v>
      </c>
      <c r="D17" s="159"/>
      <c r="E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8</v>
      </c>
      <c r="B18" s="161">
        <v>43245</v>
      </c>
      <c r="C18" s="158">
        <v>0</v>
      </c>
      <c r="D18" s="159"/>
      <c r="E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9</v>
      </c>
      <c r="B19" s="161">
        <v>43273</v>
      </c>
      <c r="C19" s="158">
        <v>0</v>
      </c>
      <c r="D19" s="159"/>
      <c r="E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10</v>
      </c>
      <c r="B20" s="161">
        <v>43301</v>
      </c>
      <c r="C20" s="158">
        <v>0</v>
      </c>
      <c r="D20" s="159"/>
      <c r="E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74">
        <v>11</v>
      </c>
      <c r="B21" s="161">
        <v>43328</v>
      </c>
      <c r="C21" s="158">
        <v>3</v>
      </c>
      <c r="D21" s="79"/>
      <c r="E21" s="7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74">
        <v>12</v>
      </c>
      <c r="B22" s="161">
        <v>43369</v>
      </c>
      <c r="C22" s="158">
        <v>0</v>
      </c>
      <c r="D22" s="79"/>
      <c r="E22" s="7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74">
        <v>13</v>
      </c>
      <c r="B23" s="129">
        <v>43398</v>
      </c>
      <c r="C23" s="90">
        <v>1</v>
      </c>
      <c r="D23" s="79"/>
      <c r="E23" s="7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14</v>
      </c>
      <c r="B24" s="129">
        <v>43427</v>
      </c>
      <c r="C24" s="90">
        <v>2</v>
      </c>
      <c r="D24" s="79"/>
      <c r="E24" s="79"/>
      <c r="F24" s="76"/>
      <c r="G24" s="77">
        <v>20</v>
      </c>
      <c r="H24" s="77">
        <v>50</v>
      </c>
      <c r="J24" s="75">
        <v>0</v>
      </c>
      <c r="L24" s="75">
        <v>1</v>
      </c>
    </row>
    <row r="25" spans="1:12" s="138" customFormat="1" ht="17.100000000000001" customHeight="1" thickBot="1" x14ac:dyDescent="0.3">
      <c r="A25" s="133">
        <v>15</v>
      </c>
      <c r="B25" s="166">
        <v>43452</v>
      </c>
      <c r="C25" s="167">
        <v>3</v>
      </c>
      <c r="D25" s="136">
        <v>120</v>
      </c>
      <c r="E25" s="136"/>
      <c r="F25" s="137"/>
      <c r="G25" s="145">
        <f>$C$9</f>
        <v>20</v>
      </c>
      <c r="H25" s="145">
        <f>$E$9</f>
        <v>50</v>
      </c>
      <c r="J25" s="139">
        <v>0</v>
      </c>
      <c r="L25" s="139">
        <v>0</v>
      </c>
    </row>
    <row r="26" spans="1:12" ht="17.100000000000001" customHeight="1" thickBot="1" x14ac:dyDescent="0.3">
      <c r="A26" s="12">
        <v>1</v>
      </c>
      <c r="B26" s="173">
        <v>43481</v>
      </c>
      <c r="C26" s="32">
        <v>1</v>
      </c>
      <c r="D26" s="59"/>
      <c r="E26" s="59"/>
      <c r="F26" s="25"/>
      <c r="G26" s="26">
        <f>$C$9</f>
        <v>20</v>
      </c>
      <c r="H26" s="26">
        <f>$E$9</f>
        <v>50</v>
      </c>
      <c r="J26" s="19">
        <v>7</v>
      </c>
      <c r="L26" s="19">
        <v>5</v>
      </c>
    </row>
    <row r="27" spans="1:12" ht="17.100000000000001" customHeight="1" thickBot="1" x14ac:dyDescent="0.3">
      <c r="A27" s="12">
        <v>2</v>
      </c>
      <c r="B27" s="174">
        <v>43523</v>
      </c>
      <c r="C27" s="32">
        <v>4</v>
      </c>
      <c r="D27" s="59"/>
      <c r="E27" s="59"/>
      <c r="F27" s="25"/>
      <c r="G27" s="26">
        <f t="shared" ref="G27:G37" si="0">$C$9</f>
        <v>20</v>
      </c>
      <c r="H27" s="26">
        <f t="shared" ref="H27:H37" si="1">$E$9</f>
        <v>50</v>
      </c>
      <c r="J27" s="19">
        <v>1</v>
      </c>
      <c r="L27" s="19">
        <v>0</v>
      </c>
    </row>
    <row r="28" spans="1:12" ht="17.100000000000001" customHeight="1" thickBot="1" x14ac:dyDescent="0.3">
      <c r="A28" s="12">
        <v>3</v>
      </c>
      <c r="B28" s="174">
        <v>43552</v>
      </c>
      <c r="C28" s="32">
        <v>1</v>
      </c>
      <c r="D28" s="59"/>
      <c r="E28" s="59"/>
      <c r="F28" s="25"/>
      <c r="G28" s="26">
        <f t="shared" si="0"/>
        <v>20</v>
      </c>
      <c r="H28" s="26">
        <f t="shared" si="1"/>
        <v>50</v>
      </c>
      <c r="J28" s="19">
        <v>4</v>
      </c>
      <c r="L28" s="19">
        <v>4</v>
      </c>
    </row>
    <row r="29" spans="1:12" ht="17.100000000000001" customHeight="1" thickBot="1" x14ac:dyDescent="0.3">
      <c r="A29" s="12">
        <v>4</v>
      </c>
      <c r="B29" s="174">
        <v>43580</v>
      </c>
      <c r="C29" s="32">
        <v>0</v>
      </c>
      <c r="D29" s="59"/>
      <c r="E29" s="59"/>
      <c r="F29" s="25"/>
      <c r="G29" s="26">
        <f t="shared" si="0"/>
        <v>20</v>
      </c>
      <c r="H29" s="26">
        <f t="shared" si="1"/>
        <v>50</v>
      </c>
      <c r="J29" s="19">
        <v>0</v>
      </c>
      <c r="L29" s="19"/>
    </row>
    <row r="30" spans="1:12" ht="17.100000000000001" customHeight="1" thickBot="1" x14ac:dyDescent="0.3">
      <c r="A30" s="12">
        <v>5</v>
      </c>
      <c r="B30" s="174">
        <v>43609</v>
      </c>
      <c r="C30" s="32">
        <v>0</v>
      </c>
      <c r="D30" s="59"/>
      <c r="E30" s="59"/>
      <c r="F30" s="25"/>
      <c r="G30" s="26">
        <f t="shared" si="0"/>
        <v>20</v>
      </c>
      <c r="H30" s="26">
        <f t="shared" si="1"/>
        <v>50</v>
      </c>
      <c r="J30" s="19">
        <v>0</v>
      </c>
      <c r="L30" s="19"/>
    </row>
    <row r="31" spans="1:12" ht="17.100000000000001" customHeight="1" thickBot="1" x14ac:dyDescent="0.3">
      <c r="A31" s="12">
        <v>6</v>
      </c>
      <c r="B31" s="174">
        <v>43636</v>
      </c>
      <c r="C31" s="32">
        <v>0</v>
      </c>
      <c r="D31" s="59"/>
      <c r="E31" s="59"/>
      <c r="F31" s="25"/>
      <c r="G31" s="26">
        <f t="shared" si="0"/>
        <v>20</v>
      </c>
      <c r="H31" s="26">
        <f t="shared" si="1"/>
        <v>50</v>
      </c>
      <c r="J31" s="19">
        <v>4</v>
      </c>
      <c r="L31" s="19"/>
    </row>
    <row r="32" spans="1:12" ht="17.100000000000001" customHeight="1" thickBot="1" x14ac:dyDescent="0.3">
      <c r="A32" s="74">
        <v>7</v>
      </c>
      <c r="B32" s="174">
        <v>43664</v>
      </c>
      <c r="C32" s="32">
        <v>3</v>
      </c>
      <c r="D32" s="59"/>
      <c r="E32" s="59"/>
      <c r="F32" s="25"/>
      <c r="G32" s="26">
        <f t="shared" si="0"/>
        <v>20</v>
      </c>
      <c r="H32" s="26">
        <f t="shared" si="1"/>
        <v>50</v>
      </c>
      <c r="J32" s="19"/>
      <c r="L32" s="19"/>
    </row>
    <row r="33" spans="1:12" ht="17.100000000000001" customHeight="1" thickBot="1" x14ac:dyDescent="0.3">
      <c r="A33" s="74">
        <v>8</v>
      </c>
      <c r="B33" s="174">
        <v>43692</v>
      </c>
      <c r="C33" s="32">
        <v>2</v>
      </c>
      <c r="D33" s="59"/>
      <c r="E33" s="59"/>
      <c r="F33" s="25"/>
      <c r="G33" s="26">
        <f t="shared" si="0"/>
        <v>20</v>
      </c>
      <c r="H33" s="26">
        <f t="shared" si="1"/>
        <v>50</v>
      </c>
      <c r="J33" s="19"/>
      <c r="L33" s="19"/>
    </row>
    <row r="34" spans="1:12" ht="17.100000000000001" customHeight="1" thickBot="1" x14ac:dyDescent="0.3">
      <c r="A34" s="74">
        <v>9</v>
      </c>
      <c r="B34" s="175">
        <v>43734</v>
      </c>
      <c r="C34" s="172">
        <v>0</v>
      </c>
      <c r="D34" s="59"/>
      <c r="E34" s="59"/>
      <c r="F34" s="25"/>
      <c r="G34" s="26">
        <f t="shared" si="0"/>
        <v>20</v>
      </c>
      <c r="H34" s="26">
        <f t="shared" si="1"/>
        <v>50</v>
      </c>
      <c r="J34" s="19"/>
      <c r="L34" s="19"/>
    </row>
    <row r="35" spans="1:12" ht="17.100000000000001" customHeight="1" thickBot="1" x14ac:dyDescent="0.3">
      <c r="A35" s="74">
        <v>10</v>
      </c>
      <c r="B35" s="175">
        <v>43762</v>
      </c>
      <c r="C35" s="172">
        <v>0</v>
      </c>
      <c r="D35" s="59"/>
      <c r="E35" s="59"/>
      <c r="F35" s="25"/>
      <c r="G35" s="26">
        <f t="shared" si="0"/>
        <v>20</v>
      </c>
      <c r="H35" s="26">
        <f t="shared" si="1"/>
        <v>50</v>
      </c>
      <c r="J35" s="19"/>
      <c r="L35" s="19"/>
    </row>
    <row r="36" spans="1:12" ht="17.100000000000001" customHeight="1" thickBot="1" x14ac:dyDescent="0.3">
      <c r="A36" s="74">
        <v>11</v>
      </c>
      <c r="B36" s="175">
        <v>43789</v>
      </c>
      <c r="C36" s="172">
        <v>0</v>
      </c>
      <c r="D36" s="59"/>
      <c r="E36" s="59"/>
      <c r="F36" s="25"/>
      <c r="G36" s="77">
        <f t="shared" si="0"/>
        <v>20</v>
      </c>
      <c r="H36" s="77">
        <f t="shared" si="1"/>
        <v>50</v>
      </c>
      <c r="J36" s="19"/>
      <c r="L36" s="19"/>
    </row>
    <row r="37" spans="1:12" ht="17.100000000000001" customHeight="1" thickBot="1" x14ac:dyDescent="0.3">
      <c r="A37" s="160">
        <v>12</v>
      </c>
      <c r="B37" s="175">
        <v>43817</v>
      </c>
      <c r="C37" s="172">
        <v>4</v>
      </c>
      <c r="D37" s="159"/>
      <c r="E37" s="159"/>
      <c r="F37" s="76"/>
      <c r="G37" s="77">
        <f t="shared" si="0"/>
        <v>20</v>
      </c>
      <c r="H37" s="77">
        <f t="shared" si="1"/>
        <v>50</v>
      </c>
      <c r="J37" s="75"/>
      <c r="L37" s="75"/>
    </row>
    <row r="38" spans="1:12" ht="17.100000000000001" customHeight="1" x14ac:dyDescent="0.25">
      <c r="A38" s="12" t="s">
        <v>11</v>
      </c>
      <c r="B38" s="33"/>
      <c r="C38" s="32">
        <f>IF(J38=0, "&lt; 1", J38)</f>
        <v>2</v>
      </c>
      <c r="D38" s="59"/>
      <c r="E38" s="59"/>
      <c r="F38" s="27"/>
      <c r="G38" s="26"/>
      <c r="H38" s="26"/>
      <c r="J38" s="12">
        <f>ROUNDUP(AVERAGE(J13:J37), 0)</f>
        <v>2</v>
      </c>
      <c r="K38" s="19"/>
      <c r="L38" s="12">
        <f>ROUNDUP(AVERAGE(L13:L37), 0)</f>
        <v>2</v>
      </c>
    </row>
    <row r="39" spans="1:12" ht="17.100000000000001" customHeight="1" x14ac:dyDescent="0.25">
      <c r="A39" s="12" t="s">
        <v>12</v>
      </c>
      <c r="B39" s="34"/>
      <c r="C39" s="158">
        <f>MIN(C26:C37)</f>
        <v>0</v>
      </c>
      <c r="D39" s="59"/>
      <c r="E39" s="59"/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158">
        <f>MAX(C26:C37)</f>
        <v>4</v>
      </c>
      <c r="D40" s="59"/>
      <c r="E40" s="59"/>
      <c r="F40" s="25"/>
      <c r="G40" s="26"/>
      <c r="H40" s="26"/>
      <c r="J40" s="12">
        <f>MAX(J13:J37)</f>
        <v>7</v>
      </c>
      <c r="K40" s="19"/>
      <c r="L40" s="12">
        <f>MAX(L13:L37)</f>
        <v>5</v>
      </c>
    </row>
    <row r="41" spans="1:12" ht="17.100000000000001" customHeight="1" x14ac:dyDescent="0.25">
      <c r="A41" s="12" t="s">
        <v>14</v>
      </c>
      <c r="B41" s="34"/>
      <c r="C41" s="35">
        <f>J41</f>
        <v>2.6726124191242437</v>
      </c>
      <c r="D41" s="60"/>
      <c r="E41" s="60"/>
      <c r="F41" s="25"/>
      <c r="G41" s="26"/>
      <c r="H41" s="26"/>
      <c r="J41" s="13">
        <f>STDEV(J13:J37)</f>
        <v>2.6726124191242437</v>
      </c>
      <c r="K41" s="19"/>
      <c r="L41" s="13">
        <f>STDEV(L13:L37)</f>
        <v>2.3452078799117149</v>
      </c>
    </row>
    <row r="42" spans="1:12" ht="17.100000000000001" customHeight="1" x14ac:dyDescent="0.25">
      <c r="A42" s="12" t="s">
        <v>15</v>
      </c>
      <c r="B42" s="34"/>
      <c r="C42" s="35">
        <f>J42</f>
        <v>133.6306209562122</v>
      </c>
      <c r="D42" s="60"/>
      <c r="E42" s="60"/>
      <c r="F42" s="25"/>
      <c r="G42" s="26"/>
      <c r="H42" s="26"/>
      <c r="J42" s="13">
        <f>IF(J38=0, "NA", J41*100/J38)</f>
        <v>133.6306209562122</v>
      </c>
      <c r="K42" s="19"/>
      <c r="L42" s="13">
        <f>IF(L38=0, "NA", L41*100/L38)</f>
        <v>117.26039399558574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1",L38)</f>
        <v>2</v>
      </c>
      <c r="D45" s="59"/>
      <c r="E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5</v>
      </c>
      <c r="D47" s="59"/>
      <c r="E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2.3452078799117149</v>
      </c>
      <c r="D48" s="60"/>
      <c r="E48" s="60"/>
      <c r="F48" s="25"/>
      <c r="G48" s="26"/>
      <c r="H48" s="26"/>
      <c r="J48" s="19"/>
    </row>
    <row r="49" spans="1:32" ht="17.100000000000001" customHeight="1" x14ac:dyDescent="0.25">
      <c r="A49" s="12" t="s">
        <v>15</v>
      </c>
      <c r="B49" s="34"/>
      <c r="C49" s="35">
        <f>L42</f>
        <v>117.26039399558574</v>
      </c>
      <c r="D49" s="60"/>
      <c r="E49" s="60"/>
      <c r="F49" s="27"/>
      <c r="G49" s="26"/>
      <c r="H49" s="26"/>
      <c r="J49" s="19"/>
    </row>
    <row r="50" spans="1:32" ht="15.9" customHeight="1" x14ac:dyDescent="0.25"/>
    <row r="51" spans="1:32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s="14" customFormat="1" ht="23.25" customHeight="1" x14ac:dyDescent="0.25">
      <c r="A65" s="185" t="s">
        <v>299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s="14" customFormat="1" ht="17.25" customHeight="1" x14ac:dyDescent="0.25">
      <c r="A66" s="186" t="s">
        <v>300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5.9" customHeight="1" x14ac:dyDescent="0.25">
      <c r="A67" s="14"/>
      <c r="B67" s="14"/>
      <c r="C67" s="14"/>
      <c r="D67" s="14"/>
      <c r="E67" s="14"/>
    </row>
    <row r="68" spans="1:32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2" s="28" customFormat="1" ht="27.75" customHeight="1" x14ac:dyDescent="0.25">
      <c r="A69" s="187" t="s">
        <v>103</v>
      </c>
      <c r="B69" s="187"/>
      <c r="C69" s="187"/>
      <c r="D69" s="187"/>
      <c r="E69" s="187"/>
      <c r="F69" s="20"/>
      <c r="G69" s="20"/>
      <c r="H69" s="20"/>
    </row>
    <row r="70" spans="1:32" s="28" customFormat="1" ht="32.25" customHeight="1" x14ac:dyDescent="0.25">
      <c r="A70" s="181" t="s">
        <v>388</v>
      </c>
      <c r="B70" s="181"/>
      <c r="C70" s="181"/>
      <c r="D70" s="181"/>
      <c r="E70" s="181"/>
      <c r="F70" s="20"/>
      <c r="G70" s="20"/>
      <c r="H70" s="20"/>
    </row>
    <row r="71" spans="1:32" s="28" customFormat="1" ht="15.9" customHeight="1" x14ac:dyDescent="0.25">
      <c r="F71" s="20"/>
      <c r="G71" s="20"/>
      <c r="H71" s="20"/>
    </row>
    <row r="72" spans="1:32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2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2" x14ac:dyDescent="0.25">
      <c r="B74" s="30"/>
      <c r="C74" s="30"/>
      <c r="D74" s="30"/>
      <c r="E74" s="30"/>
    </row>
    <row r="75" spans="1:32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79" priority="1">
      <formula>C34&lt;=$B$7</formula>
    </cfRule>
    <cfRule type="expression" dxfId="78" priority="2">
      <formula>AND(C34&gt;$B$7,C34&lt;=$B$6)</formula>
    </cfRule>
    <cfRule type="expression" dxfId="77" priority="3">
      <formula>AND(C34&gt;$B$6,C34&lt;=$B$5)</formula>
    </cfRule>
    <cfRule type="expression" dxfId="76" priority="4">
      <formula>C34&gt;$B$5</formula>
    </cfRule>
  </conditionalFormatting>
  <pageMargins left="0.3" right="0.1" top="0.2" bottom="0.3" header="0.1" footer="0.2"/>
  <pageSetup paperSize="9" scale="85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view="pageBreakPreview" topLeftCell="A49" zoomScaleNormal="100" zoomScaleSheetLayoutView="100" workbookViewId="0">
      <selection activeCell="B49" sqref="B49"/>
    </sheetView>
  </sheetViews>
  <sheetFormatPr defaultColWidth="9.109375" defaultRowHeight="13.2" x14ac:dyDescent="0.25"/>
  <cols>
    <col min="1" max="1" width="14.33203125" style="16" customWidth="1"/>
    <col min="2" max="2" width="21.109375" style="11" customWidth="1"/>
    <col min="3" max="3" width="29.8867187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18.33203125" style="14" customWidth="1"/>
    <col min="8" max="8" width="17.6640625" style="14" customWidth="1"/>
    <col min="9" max="9" width="3.33203125" style="11" customWidth="1"/>
    <col min="10" max="10" width="6.6640625" style="11" customWidth="1"/>
    <col min="11" max="11" width="5.44140625" style="11" customWidth="1"/>
    <col min="12" max="12" width="6.8867187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53</v>
      </c>
      <c r="D6" s="39" t="s">
        <v>8</v>
      </c>
      <c r="E6" s="6">
        <v>11086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216</v>
      </c>
      <c r="D11" s="17" t="s">
        <v>328</v>
      </c>
      <c r="E11" s="17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D12" s="18"/>
      <c r="E12" s="18"/>
      <c r="F12" s="18"/>
      <c r="G12" s="14" t="s">
        <v>386</v>
      </c>
      <c r="H12" s="14" t="s">
        <v>387</v>
      </c>
      <c r="J12" s="1" t="s">
        <v>216</v>
      </c>
      <c r="K12" s="41"/>
      <c r="L12" s="1" t="s">
        <v>216</v>
      </c>
    </row>
    <row r="13" spans="1:12" ht="17.100000000000001" customHeight="1" x14ac:dyDescent="0.25">
      <c r="A13" s="160">
        <v>3</v>
      </c>
      <c r="B13" s="161">
        <v>43117</v>
      </c>
      <c r="C13" s="158">
        <v>4</v>
      </c>
      <c r="D13" s="159"/>
      <c r="E13" s="159"/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160">
        <v>4</v>
      </c>
      <c r="B14" s="161">
        <v>43145</v>
      </c>
      <c r="C14" s="158">
        <v>4</v>
      </c>
      <c r="D14" s="159"/>
      <c r="E14" s="159"/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160">
        <v>5</v>
      </c>
      <c r="B15" s="161">
        <v>43159</v>
      </c>
      <c r="C15" s="158">
        <v>2</v>
      </c>
      <c r="D15" s="159"/>
      <c r="E15" s="159"/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160">
        <v>6</v>
      </c>
      <c r="B16" s="161">
        <v>43187</v>
      </c>
      <c r="C16" s="158">
        <v>5</v>
      </c>
      <c r="D16" s="159"/>
      <c r="E16" s="159"/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160">
        <v>7</v>
      </c>
      <c r="B17" s="161">
        <v>43217</v>
      </c>
      <c r="C17" s="158">
        <v>0</v>
      </c>
      <c r="D17" s="159"/>
      <c r="E17" s="159"/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60">
        <v>8</v>
      </c>
      <c r="B18" s="161">
        <v>43245</v>
      </c>
      <c r="C18" s="158">
        <v>1</v>
      </c>
      <c r="D18" s="159"/>
      <c r="E18" s="159"/>
      <c r="F18" s="76"/>
      <c r="G18" s="77">
        <v>20</v>
      </c>
      <c r="H18" s="77">
        <v>50</v>
      </c>
      <c r="J18" s="75"/>
      <c r="L18" s="75"/>
    </row>
    <row r="19" spans="1:12" ht="17.100000000000001" customHeight="1" x14ac:dyDescent="0.25">
      <c r="A19" s="160">
        <v>9</v>
      </c>
      <c r="B19" s="161">
        <v>43273</v>
      </c>
      <c r="C19" s="158">
        <v>4</v>
      </c>
      <c r="D19" s="159"/>
      <c r="E19" s="159"/>
      <c r="F19" s="76"/>
      <c r="G19" s="77">
        <v>20</v>
      </c>
      <c r="H19" s="77">
        <v>50</v>
      </c>
      <c r="J19" s="75"/>
      <c r="L19" s="75"/>
    </row>
    <row r="20" spans="1:12" ht="17.100000000000001" customHeight="1" x14ac:dyDescent="0.25">
      <c r="A20" s="160">
        <v>10</v>
      </c>
      <c r="B20" s="161">
        <v>43301</v>
      </c>
      <c r="C20" s="158">
        <v>4</v>
      </c>
      <c r="D20" s="159"/>
      <c r="E20" s="159"/>
      <c r="F20" s="76"/>
      <c r="G20" s="77">
        <v>20</v>
      </c>
      <c r="H20" s="77">
        <v>50</v>
      </c>
      <c r="J20" s="75"/>
      <c r="L20" s="75"/>
    </row>
    <row r="21" spans="1:12" ht="17.100000000000001" customHeight="1" x14ac:dyDescent="0.25">
      <c r="A21" s="160">
        <v>11</v>
      </c>
      <c r="B21" s="161">
        <v>43328</v>
      </c>
      <c r="C21" s="158">
        <v>8</v>
      </c>
      <c r="D21" s="159"/>
      <c r="E21" s="159"/>
      <c r="F21" s="76"/>
      <c r="G21" s="77">
        <v>20</v>
      </c>
      <c r="H21" s="77">
        <v>50</v>
      </c>
      <c r="J21" s="75"/>
      <c r="L21" s="75"/>
    </row>
    <row r="22" spans="1:12" ht="17.100000000000001" customHeight="1" x14ac:dyDescent="0.25">
      <c r="A22" s="160">
        <v>12</v>
      </c>
      <c r="B22" s="161">
        <v>43369</v>
      </c>
      <c r="C22" s="158">
        <v>2</v>
      </c>
      <c r="D22" s="159"/>
      <c r="E22" s="159"/>
      <c r="F22" s="76"/>
      <c r="G22" s="77">
        <v>20</v>
      </c>
      <c r="H22" s="77">
        <v>50</v>
      </c>
      <c r="J22" s="75"/>
      <c r="L22" s="75"/>
    </row>
    <row r="23" spans="1:12" ht="17.100000000000001" customHeight="1" x14ac:dyDescent="0.25">
      <c r="A23" s="74">
        <v>13</v>
      </c>
      <c r="B23" s="161">
        <v>43398</v>
      </c>
      <c r="C23" s="158">
        <v>1</v>
      </c>
      <c r="D23" s="79"/>
      <c r="E23" s="79"/>
      <c r="F23" s="76"/>
      <c r="G23" s="77">
        <v>20</v>
      </c>
      <c r="H23" s="77">
        <v>50</v>
      </c>
      <c r="J23" s="75"/>
      <c r="L23" s="75"/>
    </row>
    <row r="24" spans="1:12" ht="17.100000000000001" customHeight="1" x14ac:dyDescent="0.25">
      <c r="A24" s="160">
        <v>14</v>
      </c>
      <c r="B24" s="161">
        <v>43427</v>
      </c>
      <c r="C24" s="158">
        <v>7</v>
      </c>
      <c r="D24" s="79"/>
      <c r="E24" s="79"/>
      <c r="F24" s="76"/>
      <c r="G24" s="77">
        <v>20</v>
      </c>
      <c r="H24" s="77">
        <v>50</v>
      </c>
      <c r="J24" s="75"/>
      <c r="L24" s="75"/>
    </row>
    <row r="25" spans="1:12" s="138" customFormat="1" ht="17.100000000000001" customHeight="1" thickBot="1" x14ac:dyDescent="0.3">
      <c r="A25" s="133">
        <v>15</v>
      </c>
      <c r="B25" s="166">
        <v>43452</v>
      </c>
      <c r="C25" s="167">
        <v>2</v>
      </c>
      <c r="D25" s="136">
        <v>120</v>
      </c>
      <c r="E25" s="136"/>
      <c r="F25" s="137"/>
      <c r="G25" s="145">
        <v>20</v>
      </c>
      <c r="H25" s="145">
        <v>50</v>
      </c>
      <c r="J25" s="139"/>
      <c r="L25" s="139"/>
    </row>
    <row r="26" spans="1:12" ht="17.100000000000001" customHeight="1" thickBot="1" x14ac:dyDescent="0.3">
      <c r="A26" s="119">
        <v>1</v>
      </c>
      <c r="B26" s="173">
        <v>43481</v>
      </c>
      <c r="C26" s="78">
        <v>3</v>
      </c>
      <c r="D26" s="79"/>
      <c r="E26" s="79"/>
      <c r="F26" s="76"/>
      <c r="G26" s="77">
        <v>20</v>
      </c>
      <c r="H26" s="77">
        <v>50</v>
      </c>
      <c r="J26" s="75">
        <v>4</v>
      </c>
      <c r="L26" s="75">
        <v>7</v>
      </c>
    </row>
    <row r="27" spans="1:12" ht="17.100000000000001" customHeight="1" thickBot="1" x14ac:dyDescent="0.3">
      <c r="A27" s="12">
        <v>2</v>
      </c>
      <c r="B27" s="174">
        <v>43523</v>
      </c>
      <c r="C27" s="32">
        <v>3</v>
      </c>
      <c r="D27" s="59"/>
      <c r="E27" s="59"/>
      <c r="F27" s="25"/>
      <c r="G27" s="26">
        <f>$C$9</f>
        <v>20</v>
      </c>
      <c r="H27" s="26">
        <f>$E$9</f>
        <v>50</v>
      </c>
      <c r="J27" s="19">
        <v>1</v>
      </c>
      <c r="L27" s="19">
        <v>1</v>
      </c>
    </row>
    <row r="28" spans="1:12" ht="17.100000000000001" customHeight="1" thickBot="1" x14ac:dyDescent="0.3">
      <c r="A28" s="12">
        <v>3</v>
      </c>
      <c r="B28" s="174">
        <v>43552</v>
      </c>
      <c r="C28" s="32">
        <v>1</v>
      </c>
      <c r="D28" s="59"/>
      <c r="E28" s="59"/>
      <c r="F28" s="25"/>
      <c r="G28" s="26">
        <f>$C$9</f>
        <v>20</v>
      </c>
      <c r="H28" s="26">
        <f>$E$9</f>
        <v>50</v>
      </c>
      <c r="J28" s="19">
        <v>3</v>
      </c>
      <c r="L28" s="19">
        <v>8</v>
      </c>
    </row>
    <row r="29" spans="1:12" ht="17.100000000000001" customHeight="1" thickBot="1" x14ac:dyDescent="0.3">
      <c r="A29" s="12">
        <v>4</v>
      </c>
      <c r="B29" s="174">
        <v>43580</v>
      </c>
      <c r="C29" s="32">
        <v>2</v>
      </c>
      <c r="D29" s="59"/>
      <c r="E29" s="59"/>
      <c r="F29" s="25"/>
      <c r="G29" s="26">
        <f t="shared" ref="G29:G37" si="0">$C$9</f>
        <v>20</v>
      </c>
      <c r="H29" s="26">
        <f t="shared" ref="H29:H37" si="1">$E$9</f>
        <v>50</v>
      </c>
      <c r="J29" s="19">
        <v>7</v>
      </c>
      <c r="L29" s="19">
        <v>9</v>
      </c>
    </row>
    <row r="30" spans="1:12" ht="17.100000000000001" customHeight="1" thickBot="1" x14ac:dyDescent="0.3">
      <c r="A30" s="12">
        <v>5</v>
      </c>
      <c r="B30" s="174">
        <v>43609</v>
      </c>
      <c r="C30" s="32">
        <v>2</v>
      </c>
      <c r="D30" s="59"/>
      <c r="E30" s="59"/>
      <c r="F30" s="25"/>
      <c r="G30" s="26">
        <f t="shared" si="0"/>
        <v>20</v>
      </c>
      <c r="H30" s="26">
        <f t="shared" si="1"/>
        <v>50</v>
      </c>
      <c r="J30" s="19">
        <v>3</v>
      </c>
      <c r="L30" s="19">
        <v>9</v>
      </c>
    </row>
    <row r="31" spans="1:12" ht="17.100000000000001" customHeight="1" thickBot="1" x14ac:dyDescent="0.3">
      <c r="A31" s="12">
        <v>6</v>
      </c>
      <c r="B31" s="174">
        <v>43636</v>
      </c>
      <c r="C31" s="32">
        <v>3</v>
      </c>
      <c r="D31" s="59"/>
      <c r="E31" s="59"/>
      <c r="F31" s="25"/>
      <c r="G31" s="26">
        <f t="shared" si="0"/>
        <v>20</v>
      </c>
      <c r="H31" s="26">
        <f t="shared" si="1"/>
        <v>50</v>
      </c>
      <c r="J31" s="19">
        <v>0</v>
      </c>
      <c r="L31" s="19"/>
    </row>
    <row r="32" spans="1:12" ht="17.100000000000001" customHeight="1" thickBot="1" x14ac:dyDescent="0.3">
      <c r="A32" s="12">
        <v>7</v>
      </c>
      <c r="B32" s="174">
        <v>43664</v>
      </c>
      <c r="C32" s="32">
        <v>2</v>
      </c>
      <c r="D32" s="59"/>
      <c r="E32" s="59"/>
      <c r="F32" s="25"/>
      <c r="G32" s="26">
        <f t="shared" si="0"/>
        <v>20</v>
      </c>
      <c r="H32" s="26">
        <f t="shared" si="1"/>
        <v>50</v>
      </c>
      <c r="J32" s="19">
        <v>1</v>
      </c>
      <c r="L32" s="19"/>
    </row>
    <row r="33" spans="1:12" ht="17.100000000000001" customHeight="1" thickBot="1" x14ac:dyDescent="0.3">
      <c r="A33" s="12">
        <v>8</v>
      </c>
      <c r="B33" s="174">
        <v>43692</v>
      </c>
      <c r="C33" s="32">
        <v>1</v>
      </c>
      <c r="D33" s="59"/>
      <c r="E33" s="59"/>
      <c r="F33" s="25"/>
      <c r="G33" s="26">
        <f t="shared" si="0"/>
        <v>20</v>
      </c>
      <c r="H33" s="26">
        <f t="shared" si="1"/>
        <v>50</v>
      </c>
      <c r="J33" s="19">
        <v>6</v>
      </c>
      <c r="L33" s="19"/>
    </row>
    <row r="34" spans="1:12" ht="17.100000000000001" customHeight="1" thickBot="1" x14ac:dyDescent="0.3">
      <c r="A34" s="74">
        <v>9</v>
      </c>
      <c r="B34" s="175">
        <v>43734</v>
      </c>
      <c r="C34" s="172">
        <v>4</v>
      </c>
      <c r="D34" s="59"/>
      <c r="E34" s="59"/>
      <c r="F34" s="25"/>
      <c r="G34" s="26">
        <f t="shared" si="0"/>
        <v>20</v>
      </c>
      <c r="H34" s="26">
        <f t="shared" si="1"/>
        <v>50</v>
      </c>
      <c r="J34" s="19"/>
      <c r="L34" s="19"/>
    </row>
    <row r="35" spans="1:12" ht="17.100000000000001" customHeight="1" thickBot="1" x14ac:dyDescent="0.3">
      <c r="A35" s="74">
        <v>10</v>
      </c>
      <c r="B35" s="175">
        <v>43762</v>
      </c>
      <c r="C35" s="172">
        <v>4</v>
      </c>
      <c r="D35" s="59"/>
      <c r="E35" s="59"/>
      <c r="F35" s="25"/>
      <c r="G35" s="26">
        <f t="shared" si="0"/>
        <v>20</v>
      </c>
      <c r="H35" s="26">
        <f t="shared" si="1"/>
        <v>50</v>
      </c>
      <c r="J35" s="19"/>
      <c r="L35" s="19"/>
    </row>
    <row r="36" spans="1:12" ht="17.100000000000001" customHeight="1" thickBot="1" x14ac:dyDescent="0.3">
      <c r="A36" s="74">
        <v>11</v>
      </c>
      <c r="B36" s="175">
        <v>43789</v>
      </c>
      <c r="C36" s="172">
        <v>3</v>
      </c>
      <c r="D36" s="59"/>
      <c r="E36" s="59"/>
      <c r="F36" s="25"/>
      <c r="G36" s="26">
        <f t="shared" si="0"/>
        <v>20</v>
      </c>
      <c r="H36" s="26">
        <f t="shared" si="1"/>
        <v>50</v>
      </c>
      <c r="J36" s="19"/>
      <c r="L36" s="19"/>
    </row>
    <row r="37" spans="1:12" ht="17.100000000000001" customHeight="1" thickBot="1" x14ac:dyDescent="0.3">
      <c r="A37" s="74">
        <v>12</v>
      </c>
      <c r="B37" s="175">
        <v>43817</v>
      </c>
      <c r="C37" s="172">
        <v>1</v>
      </c>
      <c r="D37" s="59"/>
      <c r="E37" s="59"/>
      <c r="F37" s="25"/>
      <c r="G37" s="26">
        <f t="shared" si="0"/>
        <v>20</v>
      </c>
      <c r="H37" s="26">
        <f t="shared" si="1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4</v>
      </c>
      <c r="D38" s="59"/>
      <c r="E38" s="59"/>
      <c r="F38" s="27"/>
      <c r="G38" s="26"/>
      <c r="H38" s="26"/>
      <c r="J38" s="12">
        <f>ROUNDUP(AVERAGE(J13:J37), 0)</f>
        <v>4</v>
      </c>
      <c r="K38" s="19"/>
      <c r="L38" s="12">
        <f>ROUNDUP(AVERAGE(L13:L37), 0)</f>
        <v>7</v>
      </c>
    </row>
    <row r="39" spans="1:12" ht="17.100000000000001" customHeight="1" x14ac:dyDescent="0.25">
      <c r="A39" s="12" t="s">
        <v>12</v>
      </c>
      <c r="B39" s="34"/>
      <c r="C39" s="158">
        <f>MIN(C26:C37)</f>
        <v>1</v>
      </c>
      <c r="D39" s="59"/>
      <c r="E39" s="59"/>
      <c r="F39" s="25"/>
      <c r="G39" s="26"/>
      <c r="H39" s="26"/>
      <c r="J39" s="12">
        <f>MIN(J13:J37)</f>
        <v>0</v>
      </c>
      <c r="K39" s="19"/>
      <c r="L39" s="12">
        <f>MIN(L13:L37)</f>
        <v>1</v>
      </c>
    </row>
    <row r="40" spans="1:12" ht="17.100000000000001" customHeight="1" x14ac:dyDescent="0.25">
      <c r="A40" s="12" t="s">
        <v>13</v>
      </c>
      <c r="B40" s="34"/>
      <c r="C40" s="158">
        <f>MAX(C26:C37)</f>
        <v>4</v>
      </c>
      <c r="D40" s="59"/>
      <c r="E40" s="59"/>
      <c r="F40" s="25"/>
      <c r="G40" s="26"/>
      <c r="H40" s="26"/>
      <c r="J40" s="12">
        <f>MAX(J13:J37)</f>
        <v>7</v>
      </c>
      <c r="K40" s="19"/>
      <c r="L40" s="12">
        <f>MAX(L13:L37)</f>
        <v>9</v>
      </c>
    </row>
    <row r="41" spans="1:12" ht="17.100000000000001" customHeight="1" x14ac:dyDescent="0.25">
      <c r="A41" s="12" t="s">
        <v>14</v>
      </c>
      <c r="B41" s="34"/>
      <c r="C41" s="35">
        <f>J41</f>
        <v>2.4748737341529163</v>
      </c>
      <c r="D41" s="60"/>
      <c r="E41" s="60"/>
      <c r="F41" s="25"/>
      <c r="G41" s="26"/>
      <c r="H41" s="26"/>
      <c r="J41" s="13">
        <f>STDEV(J13:J37)</f>
        <v>2.4748737341529163</v>
      </c>
      <c r="K41" s="19"/>
      <c r="L41" s="13">
        <f>STDEV(L13:L37)</f>
        <v>3.3466401061363027</v>
      </c>
    </row>
    <row r="42" spans="1:12" ht="17.100000000000001" customHeight="1" x14ac:dyDescent="0.25">
      <c r="A42" s="12" t="s">
        <v>15</v>
      </c>
      <c r="B42" s="34"/>
      <c r="C42" s="35">
        <f>J42</f>
        <v>61.871843353822911</v>
      </c>
      <c r="D42" s="60"/>
      <c r="E42" s="60"/>
      <c r="F42" s="25"/>
      <c r="G42" s="26"/>
      <c r="H42" s="26"/>
      <c r="J42" s="13">
        <f>IF(J38=0, "NA", J41*100/J38)</f>
        <v>61.871843353822911</v>
      </c>
      <c r="K42" s="19"/>
      <c r="L42" s="13">
        <f>IF(L38=0, "NA", L41*100/L38)</f>
        <v>47.809144373375759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1",L38)</f>
        <v>7</v>
      </c>
      <c r="D45" s="59"/>
      <c r="E45" s="59"/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158">
        <f>MIN(C14:C26)</f>
        <v>0</v>
      </c>
      <c r="D46" s="59"/>
      <c r="E46" s="59"/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158">
        <f>MAX(C14:C26)</f>
        <v>8</v>
      </c>
      <c r="D47" s="59"/>
      <c r="E47" s="59"/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3.3466401061363027</v>
      </c>
      <c r="D48" s="60"/>
      <c r="E48" s="60"/>
      <c r="F48" s="25"/>
      <c r="G48" s="26"/>
      <c r="H48" s="26"/>
      <c r="J48" s="19"/>
    </row>
    <row r="49" spans="1:32" ht="17.100000000000001" customHeight="1" x14ac:dyDescent="0.25">
      <c r="A49" s="12" t="s">
        <v>15</v>
      </c>
      <c r="B49" s="34"/>
      <c r="C49" s="35">
        <f>L42</f>
        <v>47.809144373375759</v>
      </c>
      <c r="D49" s="60"/>
      <c r="E49" s="60"/>
      <c r="F49" s="27"/>
      <c r="G49" s="26"/>
      <c r="H49" s="26"/>
      <c r="J49" s="19"/>
    </row>
    <row r="50" spans="1:32" ht="15.9" customHeight="1" x14ac:dyDescent="0.25"/>
    <row r="51" spans="1:32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s="14" customFormat="1" ht="14.25" customHeight="1" x14ac:dyDescent="0.25">
      <c r="A65" s="185" t="s">
        <v>301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s="14" customFormat="1" ht="17.25" customHeight="1" x14ac:dyDescent="0.25">
      <c r="A66" s="186" t="s">
        <v>302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5.9" customHeight="1" x14ac:dyDescent="0.25">
      <c r="A67" s="14"/>
      <c r="B67" s="14"/>
      <c r="C67" s="14"/>
      <c r="D67" s="14"/>
      <c r="E67" s="14"/>
    </row>
    <row r="68" spans="1:32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2" s="28" customFormat="1" ht="27.75" customHeight="1" x14ac:dyDescent="0.25">
      <c r="A69" s="187" t="s">
        <v>104</v>
      </c>
      <c r="B69" s="187"/>
      <c r="C69" s="187"/>
      <c r="D69" s="187"/>
      <c r="E69" s="187"/>
      <c r="F69" s="20"/>
      <c r="G69" s="20"/>
      <c r="H69" s="20"/>
    </row>
    <row r="70" spans="1:32" s="28" customFormat="1" ht="32.25" customHeight="1" x14ac:dyDescent="0.25">
      <c r="A70" s="181" t="s">
        <v>144</v>
      </c>
      <c r="B70" s="181"/>
      <c r="C70" s="181"/>
      <c r="D70" s="181"/>
      <c r="E70" s="181"/>
      <c r="F70" s="20"/>
      <c r="G70" s="20"/>
      <c r="H70" s="20"/>
    </row>
    <row r="71" spans="1:32" s="28" customFormat="1" ht="15.9" customHeight="1" x14ac:dyDescent="0.25">
      <c r="F71" s="20"/>
      <c r="G71" s="20"/>
      <c r="H71" s="20"/>
    </row>
    <row r="72" spans="1:32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2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2" x14ac:dyDescent="0.25">
      <c r="B74" s="30"/>
      <c r="C74" s="30"/>
      <c r="D74" s="30"/>
      <c r="E74" s="30"/>
    </row>
    <row r="75" spans="1:32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75" priority="5">
      <formula>C34&lt;=$G$6</formula>
    </cfRule>
    <cfRule type="expression" dxfId="74" priority="6">
      <formula>AND(C34&gt;$G$6,C34&lt;=$G$7)</formula>
    </cfRule>
    <cfRule type="expression" dxfId="73" priority="7">
      <formula>AND(C34&gt;$G$7,C34&lt;=$G$5)</formula>
    </cfRule>
    <cfRule type="expression" dxfId="72" priority="8">
      <formula>C34&gt;$G$5</formula>
    </cfRule>
  </conditionalFormatting>
  <conditionalFormatting sqref="C34:C37">
    <cfRule type="expression" dxfId="71" priority="1">
      <formula>C34&lt;=$B$7</formula>
    </cfRule>
    <cfRule type="expression" dxfId="70" priority="2">
      <formula>AND(C34&gt;$B$7,C34&lt;=$B$6)</formula>
    </cfRule>
    <cfRule type="expression" dxfId="69" priority="3">
      <formula>AND(C34&gt;$B$6,C34&lt;=$B$5)</formula>
    </cfRule>
    <cfRule type="expression" dxfId="68" priority="4">
      <formula>C34&gt;$B$5</formula>
    </cfRule>
  </conditionalFormatting>
  <pageMargins left="0.3" right="0.1" top="0.2" bottom="0.3" header="0.1" footer="0.2"/>
  <pageSetup paperSize="9" scale="80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view="pageBreakPreview" topLeftCell="A49" zoomScaleNormal="100" zoomScaleSheetLayoutView="100" workbookViewId="0">
      <selection activeCell="C6" sqref="C6"/>
    </sheetView>
  </sheetViews>
  <sheetFormatPr defaultColWidth="9.109375" defaultRowHeight="13.2" x14ac:dyDescent="0.25"/>
  <cols>
    <col min="1" max="1" width="9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51" hidden="1" customWidth="1"/>
    <col min="7" max="7" width="15" style="51" customWidth="1"/>
    <col min="8" max="8" width="17.33203125" style="51" customWidth="1"/>
    <col min="9" max="9" width="3.33203125" style="11" customWidth="1"/>
    <col min="10" max="10" width="7.88671875" style="11" customWidth="1"/>
    <col min="11" max="11" width="7.33203125" style="11" customWidth="1"/>
    <col min="12" max="13" width="5.44140625" style="11" customWidth="1"/>
    <col min="14" max="14" width="6.88671875" style="11" customWidth="1"/>
    <col min="15" max="15" width="7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6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6" s="3" customFormat="1" ht="27" customHeight="1" x14ac:dyDescent="0.25">
      <c r="A5" s="176" t="s">
        <v>4</v>
      </c>
      <c r="B5" s="177"/>
      <c r="C5" s="53" t="s">
        <v>26</v>
      </c>
      <c r="D5" s="54" t="s">
        <v>1</v>
      </c>
      <c r="E5" s="5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76" t="s">
        <v>5</v>
      </c>
      <c r="B6" s="177"/>
      <c r="C6" s="53" t="s">
        <v>218</v>
      </c>
      <c r="D6" s="54" t="s">
        <v>8</v>
      </c>
      <c r="E6" s="56">
        <v>11087</v>
      </c>
      <c r="F6" s="8"/>
      <c r="G6" s="9"/>
      <c r="H6" s="9"/>
    </row>
    <row r="7" spans="1:16" s="3" customFormat="1" ht="27" customHeight="1" x14ac:dyDescent="0.25">
      <c r="A7" s="176" t="s">
        <v>6</v>
      </c>
      <c r="B7" s="177"/>
      <c r="C7" s="53" t="s">
        <v>29</v>
      </c>
      <c r="D7" s="54" t="s">
        <v>9</v>
      </c>
      <c r="E7" s="56" t="s">
        <v>28</v>
      </c>
      <c r="F7" s="8"/>
      <c r="G7" s="9"/>
      <c r="H7" s="9"/>
    </row>
    <row r="8" spans="1:16" s="3" customFormat="1" ht="27" customHeight="1" x14ac:dyDescent="0.25">
      <c r="A8" s="176" t="s">
        <v>7</v>
      </c>
      <c r="B8" s="177"/>
      <c r="C8" s="53" t="s">
        <v>27</v>
      </c>
      <c r="D8" s="54" t="s">
        <v>10</v>
      </c>
      <c r="E8" s="56">
        <v>2</v>
      </c>
      <c r="F8" s="8"/>
      <c r="G8" s="9"/>
      <c r="H8" s="9"/>
    </row>
    <row r="9" spans="1:16" s="3" customFormat="1" ht="27" customHeight="1" x14ac:dyDescent="0.25">
      <c r="A9" s="176" t="s">
        <v>20</v>
      </c>
      <c r="B9" s="177"/>
      <c r="C9" s="57">
        <f>'LAF 1 (21147)'!C9</f>
        <v>20</v>
      </c>
      <c r="D9" s="54" t="s">
        <v>21</v>
      </c>
      <c r="E9" s="58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325</v>
      </c>
      <c r="D11" s="1" t="s">
        <v>217</v>
      </c>
      <c r="E11" s="17" t="s">
        <v>328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51" t="s">
        <v>386</v>
      </c>
      <c r="H12" s="51" t="s">
        <v>387</v>
      </c>
      <c r="J12" s="1" t="s">
        <v>216</v>
      </c>
      <c r="K12" s="1" t="s">
        <v>217</v>
      </c>
      <c r="L12" s="1"/>
      <c r="M12" s="41"/>
      <c r="N12" s="1" t="s">
        <v>216</v>
      </c>
      <c r="O12" s="1" t="s">
        <v>217</v>
      </c>
      <c r="P12" s="1"/>
    </row>
    <row r="13" spans="1:16" ht="17.100000000000001" customHeight="1" x14ac:dyDescent="0.25">
      <c r="A13" s="160">
        <v>3</v>
      </c>
      <c r="B13" s="161">
        <v>43117</v>
      </c>
      <c r="C13" s="158">
        <v>2</v>
      </c>
      <c r="D13" s="158">
        <v>1</v>
      </c>
      <c r="E13" s="159"/>
      <c r="F13" s="76"/>
      <c r="G13" s="77">
        <v>20</v>
      </c>
      <c r="H13" s="77">
        <v>50</v>
      </c>
      <c r="J13" s="75"/>
      <c r="K13" s="75"/>
      <c r="L13" s="75"/>
      <c r="N13" s="75"/>
      <c r="O13" s="75"/>
      <c r="P13" s="75"/>
    </row>
    <row r="14" spans="1:16" ht="17.100000000000001" customHeight="1" x14ac:dyDescent="0.25">
      <c r="A14" s="160">
        <v>4</v>
      </c>
      <c r="B14" s="161">
        <v>43145</v>
      </c>
      <c r="C14" s="158">
        <v>2</v>
      </c>
      <c r="D14" s="158">
        <v>1</v>
      </c>
      <c r="E14" s="159"/>
      <c r="F14" s="76"/>
      <c r="G14" s="77">
        <v>20</v>
      </c>
      <c r="H14" s="77">
        <v>50</v>
      </c>
      <c r="J14" s="75"/>
      <c r="K14" s="75"/>
      <c r="L14" s="75"/>
      <c r="N14" s="75"/>
      <c r="O14" s="75"/>
      <c r="P14" s="75"/>
    </row>
    <row r="15" spans="1:16" ht="17.100000000000001" customHeight="1" x14ac:dyDescent="0.25">
      <c r="A15" s="160">
        <v>5</v>
      </c>
      <c r="B15" s="161">
        <v>43159</v>
      </c>
      <c r="C15" s="158">
        <v>0</v>
      </c>
      <c r="D15" s="158">
        <v>2</v>
      </c>
      <c r="E15" s="159"/>
      <c r="F15" s="76"/>
      <c r="G15" s="77">
        <v>20</v>
      </c>
      <c r="H15" s="77">
        <v>50</v>
      </c>
      <c r="J15" s="75"/>
      <c r="K15" s="75"/>
      <c r="L15" s="75"/>
      <c r="N15" s="75"/>
      <c r="O15" s="75"/>
      <c r="P15" s="75"/>
    </row>
    <row r="16" spans="1:16" ht="17.100000000000001" customHeight="1" x14ac:dyDescent="0.25">
      <c r="A16" s="160">
        <v>6</v>
      </c>
      <c r="B16" s="161">
        <v>43187</v>
      </c>
      <c r="C16" s="158">
        <v>0</v>
      </c>
      <c r="D16" s="158">
        <v>3</v>
      </c>
      <c r="E16" s="159"/>
      <c r="F16" s="76"/>
      <c r="G16" s="77">
        <v>20</v>
      </c>
      <c r="H16" s="77">
        <v>50</v>
      </c>
      <c r="J16" s="75"/>
      <c r="K16" s="75"/>
      <c r="L16" s="75"/>
      <c r="N16" s="75"/>
      <c r="O16" s="75"/>
      <c r="P16" s="75"/>
    </row>
    <row r="17" spans="1:16" ht="17.100000000000001" customHeight="1" x14ac:dyDescent="0.25">
      <c r="A17" s="160">
        <v>7</v>
      </c>
      <c r="B17" s="161">
        <v>43217</v>
      </c>
      <c r="C17" s="158">
        <v>0</v>
      </c>
      <c r="D17" s="158">
        <v>0</v>
      </c>
      <c r="E17" s="159"/>
      <c r="F17" s="76"/>
      <c r="G17" s="77">
        <v>20</v>
      </c>
      <c r="H17" s="77">
        <v>50</v>
      </c>
      <c r="J17" s="75"/>
      <c r="K17" s="75"/>
      <c r="L17" s="75"/>
      <c r="N17" s="75"/>
      <c r="O17" s="75"/>
      <c r="P17" s="75"/>
    </row>
    <row r="18" spans="1:16" ht="17.100000000000001" customHeight="1" x14ac:dyDescent="0.25">
      <c r="A18" s="160">
        <v>8</v>
      </c>
      <c r="B18" s="161">
        <v>43245</v>
      </c>
      <c r="C18" s="158">
        <v>0</v>
      </c>
      <c r="D18" s="158">
        <v>1</v>
      </c>
      <c r="E18" s="159"/>
      <c r="F18" s="76"/>
      <c r="G18" s="77">
        <v>20</v>
      </c>
      <c r="H18" s="77">
        <v>50</v>
      </c>
      <c r="J18" s="75"/>
      <c r="K18" s="75"/>
      <c r="L18" s="75"/>
      <c r="N18" s="75"/>
      <c r="O18" s="75"/>
      <c r="P18" s="75"/>
    </row>
    <row r="19" spans="1:16" ht="17.100000000000001" customHeight="1" x14ac:dyDescent="0.25">
      <c r="A19" s="160">
        <v>9</v>
      </c>
      <c r="B19" s="161">
        <v>43273</v>
      </c>
      <c r="C19" s="158">
        <v>0</v>
      </c>
      <c r="D19" s="158">
        <v>2</v>
      </c>
      <c r="E19" s="159"/>
      <c r="F19" s="76"/>
      <c r="G19" s="77">
        <v>20</v>
      </c>
      <c r="H19" s="77">
        <v>50</v>
      </c>
      <c r="J19" s="75"/>
      <c r="K19" s="75"/>
      <c r="L19" s="75"/>
      <c r="N19" s="75"/>
      <c r="O19" s="75"/>
      <c r="P19" s="75"/>
    </row>
    <row r="20" spans="1:16" ht="17.100000000000001" customHeight="1" x14ac:dyDescent="0.25">
      <c r="A20" s="160">
        <v>10</v>
      </c>
      <c r="B20" s="161">
        <v>43301</v>
      </c>
      <c r="C20" s="158">
        <v>2</v>
      </c>
      <c r="D20" s="158">
        <v>1</v>
      </c>
      <c r="E20" s="159"/>
      <c r="F20" s="76"/>
      <c r="G20" s="77">
        <v>20</v>
      </c>
      <c r="H20" s="77">
        <v>50</v>
      </c>
      <c r="J20" s="75"/>
      <c r="K20" s="75"/>
      <c r="L20" s="75"/>
      <c r="N20" s="75"/>
      <c r="O20" s="75"/>
      <c r="P20" s="75"/>
    </row>
    <row r="21" spans="1:16" ht="17.100000000000001" customHeight="1" x14ac:dyDescent="0.25">
      <c r="A21" s="160">
        <v>11</v>
      </c>
      <c r="B21" s="161">
        <v>43328</v>
      </c>
      <c r="C21" s="158">
        <v>4</v>
      </c>
      <c r="D21" s="158">
        <v>2</v>
      </c>
      <c r="E21" s="159"/>
      <c r="F21" s="76"/>
      <c r="G21" s="77">
        <v>20</v>
      </c>
      <c r="H21" s="77">
        <v>50</v>
      </c>
      <c r="J21" s="75"/>
      <c r="K21" s="75"/>
      <c r="L21" s="75"/>
      <c r="N21" s="75"/>
      <c r="O21" s="75"/>
      <c r="P21" s="75"/>
    </row>
    <row r="22" spans="1:16" ht="17.100000000000001" customHeight="1" x14ac:dyDescent="0.25">
      <c r="A22" s="160">
        <v>12</v>
      </c>
      <c r="B22" s="161">
        <v>43369</v>
      </c>
      <c r="C22" s="158">
        <v>2</v>
      </c>
      <c r="D22" s="158">
        <v>0</v>
      </c>
      <c r="E22" s="159"/>
      <c r="F22" s="76"/>
      <c r="G22" s="77">
        <v>20</v>
      </c>
      <c r="H22" s="77">
        <v>50</v>
      </c>
      <c r="J22" s="75"/>
      <c r="K22" s="75"/>
      <c r="L22" s="75"/>
      <c r="N22" s="75"/>
      <c r="O22" s="75"/>
      <c r="P22" s="75"/>
    </row>
    <row r="23" spans="1:16" ht="17.100000000000001" customHeight="1" x14ac:dyDescent="0.25">
      <c r="A23" s="74">
        <v>13</v>
      </c>
      <c r="B23" s="161">
        <v>43398</v>
      </c>
      <c r="C23" s="158">
        <v>2</v>
      </c>
      <c r="D23" s="158">
        <v>1</v>
      </c>
      <c r="E23" s="79"/>
      <c r="F23" s="76"/>
      <c r="G23" s="77">
        <v>20</v>
      </c>
      <c r="H23" s="77">
        <v>50</v>
      </c>
      <c r="J23" s="75"/>
      <c r="K23" s="75"/>
      <c r="L23" s="75"/>
      <c r="N23" s="75"/>
      <c r="O23" s="75"/>
      <c r="P23" s="75"/>
    </row>
    <row r="24" spans="1:16" ht="17.100000000000001" customHeight="1" x14ac:dyDescent="0.25">
      <c r="A24" s="160">
        <v>14</v>
      </c>
      <c r="B24" s="161">
        <v>43427</v>
      </c>
      <c r="C24" s="158">
        <v>2</v>
      </c>
      <c r="D24" s="158">
        <v>1</v>
      </c>
      <c r="E24" s="79"/>
      <c r="F24" s="76"/>
      <c r="G24" s="77">
        <v>20</v>
      </c>
      <c r="H24" s="77">
        <v>50</v>
      </c>
      <c r="J24" s="75"/>
      <c r="K24" s="75"/>
      <c r="L24" s="75"/>
      <c r="N24" s="75"/>
      <c r="O24" s="75"/>
      <c r="P24" s="75"/>
    </row>
    <row r="25" spans="1:16" s="138" customFormat="1" ht="15.75" customHeight="1" thickBot="1" x14ac:dyDescent="0.3">
      <c r="A25" s="133">
        <v>15</v>
      </c>
      <c r="B25" s="166">
        <v>43452</v>
      </c>
      <c r="C25" s="167">
        <v>3</v>
      </c>
      <c r="D25" s="167">
        <v>7</v>
      </c>
      <c r="E25" s="136">
        <v>120</v>
      </c>
      <c r="F25" s="137"/>
      <c r="G25" s="145">
        <v>20</v>
      </c>
      <c r="H25" s="145">
        <v>50</v>
      </c>
      <c r="J25" s="139"/>
      <c r="K25" s="139"/>
      <c r="L25" s="139"/>
      <c r="N25" s="139"/>
      <c r="O25" s="139"/>
      <c r="P25" s="139"/>
    </row>
    <row r="26" spans="1:16" ht="17.100000000000001" customHeight="1" thickBot="1" x14ac:dyDescent="0.3">
      <c r="A26" s="119">
        <v>1</v>
      </c>
      <c r="B26" s="173">
        <v>43481</v>
      </c>
      <c r="C26" s="78">
        <v>2</v>
      </c>
      <c r="D26" s="78">
        <v>0</v>
      </c>
      <c r="E26" s="79"/>
      <c r="F26" s="76"/>
      <c r="G26" s="77">
        <v>20</v>
      </c>
      <c r="H26" s="77">
        <v>50</v>
      </c>
      <c r="J26" s="75">
        <v>2</v>
      </c>
      <c r="K26" s="75">
        <v>3</v>
      </c>
      <c r="L26" s="75"/>
      <c r="N26" s="75">
        <v>3</v>
      </c>
      <c r="O26" s="75">
        <v>6</v>
      </c>
      <c r="P26" s="75"/>
    </row>
    <row r="27" spans="1:16" ht="17.100000000000001" customHeight="1" thickBot="1" x14ac:dyDescent="0.3">
      <c r="A27" s="12">
        <v>2</v>
      </c>
      <c r="B27" s="174">
        <v>43523</v>
      </c>
      <c r="C27" s="32">
        <v>1</v>
      </c>
      <c r="D27" s="32">
        <v>0</v>
      </c>
      <c r="E27" s="59"/>
      <c r="F27" s="25"/>
      <c r="G27" s="26">
        <f>$C$9</f>
        <v>20</v>
      </c>
      <c r="H27" s="26">
        <f>$E$9</f>
        <v>50</v>
      </c>
      <c r="J27" s="19">
        <v>2</v>
      </c>
      <c r="K27" s="19">
        <v>0</v>
      </c>
      <c r="L27" s="19"/>
      <c r="N27" s="19">
        <v>1</v>
      </c>
      <c r="O27" s="19">
        <v>2</v>
      </c>
      <c r="P27" s="19"/>
    </row>
    <row r="28" spans="1:16" ht="17.100000000000001" customHeight="1" thickBot="1" x14ac:dyDescent="0.3">
      <c r="A28" s="12">
        <v>3</v>
      </c>
      <c r="B28" s="174">
        <v>43552</v>
      </c>
      <c r="C28" s="32">
        <v>0</v>
      </c>
      <c r="D28" s="32">
        <v>2</v>
      </c>
      <c r="E28" s="59"/>
      <c r="F28" s="25"/>
      <c r="G28" s="26">
        <f>$C$9</f>
        <v>20</v>
      </c>
      <c r="H28" s="26">
        <f>$E$9</f>
        <v>50</v>
      </c>
      <c r="J28" s="19">
        <v>3</v>
      </c>
      <c r="K28" s="19">
        <v>1</v>
      </c>
      <c r="L28" s="19"/>
      <c r="N28" s="19">
        <v>7</v>
      </c>
      <c r="O28" s="19">
        <v>3</v>
      </c>
      <c r="P28" s="19"/>
    </row>
    <row r="29" spans="1:16" ht="17.100000000000001" customHeight="1" thickBot="1" x14ac:dyDescent="0.3">
      <c r="A29" s="12">
        <v>4</v>
      </c>
      <c r="B29" s="174">
        <v>43580</v>
      </c>
      <c r="C29" s="32">
        <v>3</v>
      </c>
      <c r="D29" s="32">
        <v>1</v>
      </c>
      <c r="E29" s="59"/>
      <c r="F29" s="25"/>
      <c r="G29" s="26">
        <f t="shared" ref="G29:G37" si="0">$C$9</f>
        <v>20</v>
      </c>
      <c r="H29" s="26">
        <f t="shared" ref="H29:H37" si="1">$E$9</f>
        <v>50</v>
      </c>
      <c r="J29" s="19">
        <v>3</v>
      </c>
      <c r="K29" s="19">
        <v>5</v>
      </c>
      <c r="L29" s="19"/>
      <c r="N29" s="19">
        <v>6</v>
      </c>
      <c r="O29" s="19">
        <v>2</v>
      </c>
      <c r="P29" s="19"/>
    </row>
    <row r="30" spans="1:16" ht="17.100000000000001" customHeight="1" thickBot="1" x14ac:dyDescent="0.3">
      <c r="A30" s="12">
        <v>5</v>
      </c>
      <c r="B30" s="174">
        <v>43609</v>
      </c>
      <c r="C30" s="32">
        <v>3</v>
      </c>
      <c r="D30" s="32">
        <v>4</v>
      </c>
      <c r="E30" s="59"/>
      <c r="F30" s="25"/>
      <c r="G30" s="26">
        <f t="shared" si="0"/>
        <v>20</v>
      </c>
      <c r="H30" s="26">
        <f t="shared" si="1"/>
        <v>50</v>
      </c>
      <c r="J30" s="19">
        <v>4</v>
      </c>
      <c r="K30" s="19">
        <v>2</v>
      </c>
      <c r="L30" s="19"/>
      <c r="N30" s="19">
        <v>6</v>
      </c>
      <c r="O30" s="19">
        <v>3</v>
      </c>
      <c r="P30" s="19"/>
    </row>
    <row r="31" spans="1:16" ht="17.100000000000001" customHeight="1" thickBot="1" x14ac:dyDescent="0.3">
      <c r="A31" s="12">
        <v>6</v>
      </c>
      <c r="B31" s="174">
        <v>43636</v>
      </c>
      <c r="C31" s="32">
        <v>1</v>
      </c>
      <c r="D31" s="32">
        <v>2</v>
      </c>
      <c r="E31" s="59"/>
      <c r="F31" s="25"/>
      <c r="G31" s="26">
        <f t="shared" si="0"/>
        <v>20</v>
      </c>
      <c r="H31" s="26">
        <f t="shared" si="1"/>
        <v>50</v>
      </c>
      <c r="J31" s="19">
        <v>0</v>
      </c>
      <c r="K31" s="19">
        <v>0</v>
      </c>
      <c r="L31" s="19"/>
      <c r="N31" s="19"/>
      <c r="O31" s="19"/>
      <c r="P31" s="19"/>
    </row>
    <row r="32" spans="1:16" ht="17.100000000000001" customHeight="1" thickBot="1" x14ac:dyDescent="0.3">
      <c r="A32" s="12">
        <v>7</v>
      </c>
      <c r="B32" s="174">
        <v>43664</v>
      </c>
      <c r="C32" s="32">
        <v>1</v>
      </c>
      <c r="D32" s="32">
        <v>3</v>
      </c>
      <c r="E32" s="59"/>
      <c r="F32" s="25"/>
      <c r="G32" s="26">
        <f t="shared" si="0"/>
        <v>20</v>
      </c>
      <c r="H32" s="26">
        <f t="shared" si="1"/>
        <v>50</v>
      </c>
      <c r="J32" s="19">
        <v>2</v>
      </c>
      <c r="K32" s="19">
        <v>0</v>
      </c>
      <c r="L32" s="19"/>
      <c r="N32" s="19"/>
      <c r="O32" s="19"/>
      <c r="P32" s="19"/>
    </row>
    <row r="33" spans="1:16" ht="17.100000000000001" customHeight="1" thickBot="1" x14ac:dyDescent="0.3">
      <c r="A33" s="12">
        <v>8</v>
      </c>
      <c r="B33" s="174">
        <v>43692</v>
      </c>
      <c r="C33" s="32">
        <v>2</v>
      </c>
      <c r="D33" s="32">
        <v>2</v>
      </c>
      <c r="E33" s="59"/>
      <c r="F33" s="25"/>
      <c r="G33" s="26">
        <f t="shared" si="0"/>
        <v>20</v>
      </c>
      <c r="H33" s="26">
        <f t="shared" si="1"/>
        <v>50</v>
      </c>
      <c r="J33" s="19">
        <v>1</v>
      </c>
      <c r="K33" s="19">
        <v>1</v>
      </c>
      <c r="L33" s="19"/>
      <c r="N33" s="19"/>
      <c r="O33" s="19"/>
      <c r="P33" s="19"/>
    </row>
    <row r="34" spans="1:16" ht="17.100000000000001" customHeight="1" thickBot="1" x14ac:dyDescent="0.3">
      <c r="A34" s="74">
        <v>9</v>
      </c>
      <c r="B34" s="175">
        <v>43734</v>
      </c>
      <c r="C34" s="172">
        <v>1</v>
      </c>
      <c r="D34" s="172">
        <v>2</v>
      </c>
      <c r="E34" s="59"/>
      <c r="F34" s="25"/>
      <c r="G34" s="26">
        <f t="shared" si="0"/>
        <v>20</v>
      </c>
      <c r="H34" s="26">
        <f t="shared" si="1"/>
        <v>50</v>
      </c>
      <c r="J34" s="19"/>
      <c r="K34" s="19"/>
      <c r="L34" s="19"/>
      <c r="N34" s="19"/>
      <c r="O34" s="19"/>
      <c r="P34" s="19"/>
    </row>
    <row r="35" spans="1:16" ht="17.100000000000001" customHeight="1" thickBot="1" x14ac:dyDescent="0.3">
      <c r="A35" s="74">
        <v>10</v>
      </c>
      <c r="B35" s="175">
        <v>43762</v>
      </c>
      <c r="C35" s="172">
        <v>0</v>
      </c>
      <c r="D35" s="172">
        <v>1</v>
      </c>
      <c r="E35" s="59"/>
      <c r="F35" s="25"/>
      <c r="G35" s="26">
        <f t="shared" si="0"/>
        <v>20</v>
      </c>
      <c r="H35" s="26">
        <f t="shared" si="1"/>
        <v>50</v>
      </c>
      <c r="J35" s="19"/>
      <c r="K35" s="19"/>
      <c r="L35" s="19"/>
      <c r="N35" s="19"/>
      <c r="O35" s="19"/>
      <c r="P35" s="19"/>
    </row>
    <row r="36" spans="1:16" ht="17.100000000000001" customHeight="1" thickBot="1" x14ac:dyDescent="0.3">
      <c r="A36" s="74">
        <v>11</v>
      </c>
      <c r="B36" s="175">
        <v>43789</v>
      </c>
      <c r="C36" s="172">
        <v>2</v>
      </c>
      <c r="D36" s="172">
        <v>0</v>
      </c>
      <c r="E36" s="59"/>
      <c r="F36" s="25"/>
      <c r="G36" s="26">
        <f t="shared" si="0"/>
        <v>20</v>
      </c>
      <c r="H36" s="26">
        <f t="shared" si="1"/>
        <v>50</v>
      </c>
      <c r="J36" s="19"/>
      <c r="K36" s="19"/>
      <c r="L36" s="19"/>
      <c r="N36" s="19"/>
      <c r="O36" s="19"/>
      <c r="P36" s="19"/>
    </row>
    <row r="37" spans="1:16" ht="17.100000000000001" customHeight="1" thickBot="1" x14ac:dyDescent="0.3">
      <c r="A37" s="74">
        <v>12</v>
      </c>
      <c r="B37" s="175">
        <v>43817</v>
      </c>
      <c r="C37" s="172">
        <v>0</v>
      </c>
      <c r="D37" s="172">
        <v>1</v>
      </c>
      <c r="E37" s="59"/>
      <c r="F37" s="25"/>
      <c r="G37" s="26">
        <f t="shared" si="0"/>
        <v>20</v>
      </c>
      <c r="H37" s="26">
        <f t="shared" si="1"/>
        <v>50</v>
      </c>
      <c r="J37" s="19"/>
      <c r="K37" s="19"/>
      <c r="L37" s="19"/>
      <c r="N37" s="19"/>
      <c r="O37" s="19"/>
      <c r="P37" s="19"/>
    </row>
    <row r="38" spans="1:16" ht="17.100000000000001" customHeight="1" x14ac:dyDescent="0.25">
      <c r="A38" s="12" t="s">
        <v>11</v>
      </c>
      <c r="B38" s="33"/>
      <c r="C38" s="32">
        <f>IF(J38=0, "&lt; 1", J38)</f>
        <v>3</v>
      </c>
      <c r="D38" s="32">
        <f>IF(K38=0, "&lt; 1", K38)</f>
        <v>2</v>
      </c>
      <c r="E38" s="59"/>
      <c r="F38" s="27"/>
      <c r="G38" s="26"/>
      <c r="H38" s="26"/>
      <c r="J38" s="12">
        <f>ROUNDUP(AVERAGE(J13:J37), 0)</f>
        <v>3</v>
      </c>
      <c r="K38" s="12">
        <f>ROUNDUP(AVERAGE(K13:K37), 0)</f>
        <v>2</v>
      </c>
      <c r="L38" s="12"/>
      <c r="M38" s="19"/>
      <c r="N38" s="12">
        <f>ROUNDUP(AVERAGE(N13:N37), 0)</f>
        <v>5</v>
      </c>
      <c r="O38" s="12">
        <f>ROUNDUP(AVERAGE(O13:O37), 0)</f>
        <v>4</v>
      </c>
      <c r="P38" s="12"/>
    </row>
    <row r="39" spans="1:16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0</v>
      </c>
      <c r="E39" s="59"/>
      <c r="F39" s="25"/>
      <c r="G39" s="26"/>
      <c r="H39" s="26"/>
      <c r="J39" s="12">
        <f>MIN(J13:J37)</f>
        <v>0</v>
      </c>
      <c r="K39" s="12">
        <f>MIN(K13:K37)</f>
        <v>0</v>
      </c>
      <c r="L39" s="12"/>
      <c r="M39" s="19"/>
      <c r="N39" s="12">
        <f>MIN(N13:N37)</f>
        <v>1</v>
      </c>
      <c r="O39" s="12">
        <f>MIN(O13:O37)</f>
        <v>2</v>
      </c>
      <c r="P39" s="12"/>
    </row>
    <row r="40" spans="1:16" ht="17.100000000000001" customHeight="1" x14ac:dyDescent="0.25">
      <c r="A40" s="12" t="s">
        <v>13</v>
      </c>
      <c r="B40" s="34"/>
      <c r="C40" s="158">
        <f>MAX(C26:C37)</f>
        <v>3</v>
      </c>
      <c r="D40" s="158">
        <f>MAX(D26:D37)</f>
        <v>4</v>
      </c>
      <c r="E40" s="59"/>
      <c r="F40" s="25"/>
      <c r="G40" s="26"/>
      <c r="H40" s="26"/>
      <c r="J40" s="12">
        <f>MAX(J13:J37)</f>
        <v>4</v>
      </c>
      <c r="K40" s="12">
        <f>MAX(K13:K37)</f>
        <v>5</v>
      </c>
      <c r="L40" s="12"/>
      <c r="M40" s="19"/>
      <c r="N40" s="12">
        <f>MAX(N13:N37)</f>
        <v>7</v>
      </c>
      <c r="O40" s="12">
        <f>MAX(O13:O37)</f>
        <v>6</v>
      </c>
      <c r="P40" s="12"/>
    </row>
    <row r="41" spans="1:16" ht="17.100000000000001" customHeight="1" x14ac:dyDescent="0.25">
      <c r="A41" s="12" t="s">
        <v>14</v>
      </c>
      <c r="B41" s="34"/>
      <c r="C41" s="35">
        <f>J41</f>
        <v>1.2464234547582249</v>
      </c>
      <c r="D41" s="35">
        <f>K41</f>
        <v>1.7728105208558367</v>
      </c>
      <c r="E41" s="60"/>
      <c r="F41" s="25"/>
      <c r="G41" s="26"/>
      <c r="H41" s="26"/>
      <c r="J41" s="13">
        <f>STDEV(J13:J37)</f>
        <v>1.2464234547582249</v>
      </c>
      <c r="K41" s="13">
        <f>STDEV(K13:K37)</f>
        <v>1.7728105208558367</v>
      </c>
      <c r="L41" s="13"/>
      <c r="M41" s="19"/>
      <c r="N41" s="13">
        <f>STDEV(N13:N37)</f>
        <v>2.5099800796022267</v>
      </c>
      <c r="O41" s="13">
        <f>STDEV(O13:O37)</f>
        <v>1.6431676725154982</v>
      </c>
      <c r="P41" s="13"/>
    </row>
    <row r="42" spans="1:16" ht="17.100000000000001" customHeight="1" x14ac:dyDescent="0.25">
      <c r="A42" s="12" t="s">
        <v>15</v>
      </c>
      <c r="B42" s="34"/>
      <c r="C42" s="35">
        <f>J42</f>
        <v>41.547448491940834</v>
      </c>
      <c r="D42" s="35">
        <f>K42</f>
        <v>88.640526042791834</v>
      </c>
      <c r="E42" s="60"/>
      <c r="F42" s="25"/>
      <c r="G42" s="26"/>
      <c r="H42" s="26"/>
      <c r="J42" s="13">
        <f>IF(J38=0, "NA", J41*100/J38)</f>
        <v>41.547448491940834</v>
      </c>
      <c r="K42" s="13">
        <f>IF(K38=0, "NA", K41*100/K38)</f>
        <v>88.640526042791834</v>
      </c>
      <c r="L42" s="13"/>
      <c r="M42" s="19"/>
      <c r="N42" s="13">
        <f>IF(N38=0, "NA", N41*100/N38)</f>
        <v>50.199601592044537</v>
      </c>
      <c r="O42" s="13">
        <f>IF(O38=0, "NA", O41*100/O38)</f>
        <v>41.079191812887458</v>
      </c>
      <c r="P42" s="13"/>
    </row>
    <row r="43" spans="1:16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  <c r="M43" s="19"/>
    </row>
    <row r="44" spans="1:16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  <c r="M44" s="19"/>
    </row>
    <row r="45" spans="1:16" ht="17.100000000000001" customHeight="1" x14ac:dyDescent="0.25">
      <c r="A45" s="12" t="s">
        <v>11</v>
      </c>
      <c r="B45" s="34"/>
      <c r="C45" s="32">
        <f>IF(N38=0, "&lt; 1",N38)</f>
        <v>5</v>
      </c>
      <c r="D45" s="32">
        <f>IF(O38=0, "&lt; 1",O38)</f>
        <v>4</v>
      </c>
      <c r="E45" s="59"/>
      <c r="F45" s="25"/>
      <c r="G45" s="26"/>
      <c r="H45" s="26"/>
      <c r="J45" s="19"/>
      <c r="K45" s="19"/>
      <c r="L45" s="19"/>
      <c r="M45" s="19"/>
    </row>
    <row r="46" spans="1:16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0</v>
      </c>
      <c r="E46" s="59"/>
      <c r="F46" s="25"/>
      <c r="G46" s="26"/>
      <c r="H46" s="26"/>
      <c r="J46" s="19"/>
      <c r="K46" s="19"/>
      <c r="L46" s="19"/>
    </row>
    <row r="47" spans="1:16" ht="17.100000000000001" customHeight="1" x14ac:dyDescent="0.25">
      <c r="A47" s="12" t="s">
        <v>13</v>
      </c>
      <c r="B47" s="34"/>
      <c r="C47" s="158">
        <f>MAX(C14:C26)</f>
        <v>4</v>
      </c>
      <c r="D47" s="158">
        <f>MAX(D14:D26)</f>
        <v>7</v>
      </c>
      <c r="E47" s="59"/>
      <c r="F47" s="25"/>
      <c r="G47" s="26"/>
      <c r="H47" s="26"/>
      <c r="J47" s="19"/>
      <c r="K47" s="19"/>
      <c r="L47" s="19"/>
    </row>
    <row r="48" spans="1:16" ht="17.100000000000001" customHeight="1" x14ac:dyDescent="0.25">
      <c r="A48" s="12" t="s">
        <v>14</v>
      </c>
      <c r="B48" s="34"/>
      <c r="C48" s="35">
        <f>N41</f>
        <v>2.5099800796022267</v>
      </c>
      <c r="D48" s="35">
        <f>O41</f>
        <v>1.6431676725154982</v>
      </c>
      <c r="E48" s="60"/>
      <c r="F48" s="25"/>
      <c r="G48" s="26"/>
      <c r="H48" s="26"/>
      <c r="J48" s="19"/>
      <c r="K48" s="19"/>
      <c r="L48" s="19"/>
    </row>
    <row r="49" spans="1:36" ht="17.100000000000001" customHeight="1" x14ac:dyDescent="0.25">
      <c r="A49" s="12" t="s">
        <v>15</v>
      </c>
      <c r="B49" s="34"/>
      <c r="C49" s="35">
        <f>N42</f>
        <v>50.199601592044537</v>
      </c>
      <c r="D49" s="35">
        <f>O42</f>
        <v>41.079191812887458</v>
      </c>
      <c r="E49" s="60"/>
      <c r="F49" s="27"/>
      <c r="G49" s="26"/>
      <c r="H49" s="26"/>
      <c r="J49" s="19"/>
      <c r="K49" s="19"/>
      <c r="L49" s="19"/>
    </row>
    <row r="50" spans="1:36" ht="15.9" customHeight="1" x14ac:dyDescent="0.25"/>
    <row r="51" spans="1:36" s="51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51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51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51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51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51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51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51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51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51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51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s="51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s="51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s="51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s="51" customFormat="1" ht="14.25" customHeight="1" x14ac:dyDescent="0.25">
      <c r="A65" s="185" t="s">
        <v>303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s="51" customFormat="1" ht="17.25" customHeight="1" x14ac:dyDescent="0.25">
      <c r="A66" s="186" t="s">
        <v>304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.9" customHeight="1" x14ac:dyDescent="0.25">
      <c r="A67" s="51"/>
      <c r="B67" s="51"/>
      <c r="C67" s="51"/>
      <c r="D67" s="51"/>
      <c r="E67" s="51"/>
    </row>
    <row r="68" spans="1:36" s="28" customFormat="1" ht="15.9" customHeight="1" x14ac:dyDescent="0.25">
      <c r="A68" s="187" t="s">
        <v>18</v>
      </c>
      <c r="B68" s="187"/>
      <c r="C68" s="187"/>
      <c r="D68" s="52"/>
      <c r="F68" s="50"/>
      <c r="G68" s="50"/>
      <c r="H68" s="50"/>
    </row>
    <row r="69" spans="1:36" s="28" customFormat="1" ht="27.75" customHeight="1" x14ac:dyDescent="0.25">
      <c r="A69" s="187" t="s">
        <v>104</v>
      </c>
      <c r="B69" s="187"/>
      <c r="C69" s="187"/>
      <c r="D69" s="187"/>
      <c r="E69" s="187"/>
      <c r="F69" s="50"/>
      <c r="G69" s="50"/>
      <c r="H69" s="50"/>
    </row>
    <row r="70" spans="1:36" s="28" customFormat="1" ht="32.25" customHeight="1" x14ac:dyDescent="0.25">
      <c r="A70" s="181" t="s">
        <v>144</v>
      </c>
      <c r="B70" s="181"/>
      <c r="C70" s="181"/>
      <c r="D70" s="181"/>
      <c r="E70" s="181"/>
      <c r="F70" s="50"/>
      <c r="G70" s="50"/>
      <c r="H70" s="50"/>
    </row>
    <row r="71" spans="1:36" s="28" customFormat="1" ht="15.9" customHeight="1" x14ac:dyDescent="0.25">
      <c r="F71" s="50"/>
      <c r="G71" s="50"/>
      <c r="H71" s="50"/>
    </row>
    <row r="72" spans="1:36" s="28" customFormat="1" ht="25.5" customHeight="1" x14ac:dyDescent="0.25">
      <c r="B72" s="182" t="s">
        <v>2</v>
      </c>
      <c r="C72" s="182"/>
      <c r="D72" s="182" t="s">
        <v>32</v>
      </c>
      <c r="E72" s="182"/>
      <c r="F72" s="50"/>
      <c r="G72" s="50"/>
      <c r="H72" s="50"/>
    </row>
    <row r="73" spans="1:36" s="28" customFormat="1" ht="38.1" customHeight="1" x14ac:dyDescent="0.25">
      <c r="B73" s="182"/>
      <c r="C73" s="182"/>
      <c r="D73" s="50"/>
      <c r="E73" s="50"/>
      <c r="F73" s="50"/>
      <c r="G73" s="50"/>
      <c r="H73" s="50"/>
    </row>
    <row r="74" spans="1:36" x14ac:dyDescent="0.25">
      <c r="B74" s="30"/>
      <c r="C74" s="30"/>
      <c r="D74" s="30"/>
      <c r="E74" s="30"/>
    </row>
    <row r="75" spans="1:36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  <mergeCell ref="B73:C73"/>
    <mergeCell ref="A66:E66"/>
    <mergeCell ref="A68:C68"/>
    <mergeCell ref="A69:E69"/>
    <mergeCell ref="A70:E70"/>
    <mergeCell ref="B72:C72"/>
    <mergeCell ref="D72:E72"/>
  </mergeCells>
  <conditionalFormatting sqref="C34:C37">
    <cfRule type="expression" dxfId="67" priority="17">
      <formula>C34&lt;=$G$6</formula>
    </cfRule>
    <cfRule type="expression" dxfId="66" priority="18">
      <formula>AND(C34&gt;$G$6,C34&lt;=$G$7)</formula>
    </cfRule>
    <cfRule type="expression" dxfId="65" priority="19">
      <formula>AND(C34&gt;$G$7,C34&lt;=$G$5)</formula>
    </cfRule>
    <cfRule type="expression" dxfId="64" priority="20">
      <formula>C34&gt;$G$5</formula>
    </cfRule>
  </conditionalFormatting>
  <conditionalFormatting sqref="C34:C37">
    <cfRule type="expression" dxfId="63" priority="13">
      <formula>C34&lt;=$B$7</formula>
    </cfRule>
    <cfRule type="expression" dxfId="62" priority="14">
      <formula>AND(C34&gt;$B$7,C34&lt;=$B$6)</formula>
    </cfRule>
    <cfRule type="expression" dxfId="61" priority="15">
      <formula>AND(C34&gt;$B$6,C34&lt;=$B$5)</formula>
    </cfRule>
    <cfRule type="expression" dxfId="60" priority="16">
      <formula>C34&gt;$B$5</formula>
    </cfRule>
  </conditionalFormatting>
  <conditionalFormatting sqref="D34:D37">
    <cfRule type="expression" dxfId="59" priority="1">
      <formula>D34&lt;=$B$6</formula>
    </cfRule>
    <cfRule type="expression" dxfId="58" priority="2">
      <formula>AND(D34&gt;$B$6,D34&lt;=$B$7)</formula>
    </cfRule>
    <cfRule type="expression" dxfId="57" priority="3">
      <formula>AND(D34&gt;$B$6,D34&lt;=$B$5)</formula>
    </cfRule>
    <cfRule type="expression" dxfId="56" priority="4">
      <formula>D34&gt;$B$5</formula>
    </cfRule>
  </conditionalFormatting>
  <conditionalFormatting sqref="D34:D37">
    <cfRule type="expression" dxfId="55" priority="9">
      <formula>D34&lt;=$G$6</formula>
    </cfRule>
    <cfRule type="expression" dxfId="54" priority="10">
      <formula>AND(D34&gt;$G$6,D34&lt;=$G$7)</formula>
    </cfRule>
    <cfRule type="expression" dxfId="53" priority="11">
      <formula>AND(D34&gt;$G$7,D34&lt;=$G$5)</formula>
    </cfRule>
    <cfRule type="expression" dxfId="52" priority="12">
      <formula>D34&gt;$G$5</formula>
    </cfRule>
  </conditionalFormatting>
  <conditionalFormatting sqref="D34:D37">
    <cfRule type="expression" dxfId="51" priority="5" stopIfTrue="1">
      <formula>D34&lt;=$B$7</formula>
    </cfRule>
    <cfRule type="expression" dxfId="50" priority="6">
      <formula>AND(D34&gt;$B$7,D34&lt;=$B$6)</formula>
    </cfRule>
    <cfRule type="expression" dxfId="49" priority="7">
      <formula>AND(D34&gt;$B$6,D34&lt;=$B$5)</formula>
    </cfRule>
    <cfRule type="expression" dxfId="48" priority="8">
      <formula>D34&gt;$B$5</formula>
    </cfRule>
  </conditionalFormatting>
  <pageMargins left="0.3" right="0.1" top="0.2" bottom="0.3" header="0.1" footer="0.2"/>
  <pageSetup paperSize="9" scale="73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topLeftCell="A52" zoomScaleNormal="100" zoomScaleSheetLayoutView="100" workbookViewId="0">
      <selection activeCell="A38" sqref="A38:XFD38"/>
    </sheetView>
  </sheetViews>
  <sheetFormatPr defaultColWidth="9.109375" defaultRowHeight="13.2" x14ac:dyDescent="0.25"/>
  <cols>
    <col min="1" max="1" width="8.5546875" style="16" customWidth="1"/>
    <col min="2" max="2" width="15.44140625" style="11" customWidth="1"/>
    <col min="3" max="4" width="16.6640625" style="11" customWidth="1"/>
    <col min="5" max="5" width="23.5546875" style="11" customWidth="1"/>
    <col min="6" max="6" width="22.88671875" style="11" customWidth="1"/>
    <col min="7" max="7" width="3.44140625" style="14" hidden="1" customWidth="1"/>
    <col min="8" max="8" width="15.109375" style="14" customWidth="1"/>
    <col min="9" max="9" width="14.44140625" style="14" customWidth="1"/>
    <col min="10" max="10" width="4.109375" style="11" customWidth="1"/>
    <col min="11" max="11" width="6.6640625" style="11" customWidth="1"/>
    <col min="12" max="12" width="6.88671875" style="11" customWidth="1"/>
    <col min="13" max="13" width="7.109375" style="11" customWidth="1"/>
    <col min="14" max="14" width="5.44140625" style="11" customWidth="1"/>
    <col min="15" max="15" width="3.33203125" style="11" customWidth="1"/>
    <col min="16" max="16" width="6.88671875" style="11" customWidth="1"/>
    <col min="17" max="17" width="6.44140625" style="11" customWidth="1"/>
    <col min="18" max="18" width="6.88671875" style="11" customWidth="1"/>
    <col min="19" max="19" width="5.44140625" style="11" customWidth="1"/>
    <col min="20" max="16384" width="9.109375" style="11"/>
  </cols>
  <sheetData>
    <row r="1" spans="1:19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23"/>
      <c r="H1" s="9"/>
      <c r="I1" s="9"/>
    </row>
    <row r="2" spans="1:19" s="3" customFormat="1" ht="30.75" customHeight="1" x14ac:dyDescent="0.25">
      <c r="A2" s="179" t="s">
        <v>237</v>
      </c>
      <c r="B2" s="179"/>
      <c r="C2" s="179"/>
      <c r="D2" s="179"/>
      <c r="E2" s="179"/>
      <c r="F2" s="179"/>
      <c r="G2" s="24"/>
      <c r="H2" s="9"/>
      <c r="I2" s="9"/>
    </row>
    <row r="3" spans="1:19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9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7"/>
      <c r="H4" s="9"/>
      <c r="I4" s="9"/>
    </row>
    <row r="5" spans="1:19" s="3" customFormat="1" ht="27" customHeight="1" x14ac:dyDescent="0.25">
      <c r="A5" s="176" t="s">
        <v>4</v>
      </c>
      <c r="B5" s="177"/>
      <c r="C5" s="188" t="s">
        <v>26</v>
      </c>
      <c r="D5" s="188"/>
      <c r="E5" s="39" t="s">
        <v>1</v>
      </c>
      <c r="F5" s="5" t="str">
        <f>'LAF 1 (21147)'!E5</f>
        <v>02/01/17 - 31/12/17</v>
      </c>
      <c r="G5" s="21"/>
      <c r="H5" s="9"/>
      <c r="I5" s="9"/>
    </row>
    <row r="6" spans="1:19" s="3" customFormat="1" ht="29.25" customHeight="1" x14ac:dyDescent="0.25">
      <c r="A6" s="176" t="s">
        <v>5</v>
      </c>
      <c r="B6" s="177"/>
      <c r="C6" s="188" t="s">
        <v>59</v>
      </c>
      <c r="D6" s="188"/>
      <c r="E6" s="39" t="s">
        <v>8</v>
      </c>
      <c r="F6" s="6">
        <v>11062</v>
      </c>
      <c r="G6" s="8"/>
      <c r="H6" s="9"/>
      <c r="I6" s="9"/>
    </row>
    <row r="7" spans="1:19" s="3" customFormat="1" ht="27" customHeight="1" x14ac:dyDescent="0.25">
      <c r="A7" s="176" t="s">
        <v>6</v>
      </c>
      <c r="B7" s="177"/>
      <c r="C7" s="188" t="s">
        <v>29</v>
      </c>
      <c r="D7" s="188"/>
      <c r="E7" s="39" t="s">
        <v>9</v>
      </c>
      <c r="F7" s="6" t="s">
        <v>28</v>
      </c>
      <c r="G7" s="8"/>
      <c r="H7" s="9"/>
      <c r="I7" s="9"/>
    </row>
    <row r="8" spans="1:19" s="3" customFormat="1" ht="27" customHeight="1" x14ac:dyDescent="0.25">
      <c r="A8" s="176" t="s">
        <v>7</v>
      </c>
      <c r="B8" s="177"/>
      <c r="C8" s="188" t="s">
        <v>27</v>
      </c>
      <c r="D8" s="188"/>
      <c r="E8" s="39" t="s">
        <v>10</v>
      </c>
      <c r="F8" s="6">
        <v>3</v>
      </c>
      <c r="G8" s="8"/>
      <c r="H8" s="9"/>
      <c r="I8" s="9"/>
    </row>
    <row r="9" spans="1:19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39" t="s">
        <v>21</v>
      </c>
      <c r="F9" s="7">
        <f>'LAF 1 (21147)'!E9</f>
        <v>50</v>
      </c>
      <c r="G9" s="22"/>
      <c r="H9" s="9"/>
      <c r="I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9" s="9" customFormat="1" ht="19.5" customHeight="1" x14ac:dyDescent="0.25">
      <c r="A11" s="8"/>
      <c r="B11" s="2"/>
      <c r="C11" s="1" t="s">
        <v>219</v>
      </c>
      <c r="D11" s="1" t="s">
        <v>220</v>
      </c>
      <c r="E11" s="1" t="s">
        <v>221</v>
      </c>
      <c r="F11" s="17" t="s">
        <v>328</v>
      </c>
      <c r="G11" s="17"/>
    </row>
    <row r="12" spans="1:19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18"/>
      <c r="G12" s="18"/>
      <c r="H12" s="14" t="s">
        <v>386</v>
      </c>
      <c r="I12" s="14" t="s">
        <v>387</v>
      </c>
      <c r="K12" s="1" t="s">
        <v>219</v>
      </c>
      <c r="L12" s="1" t="s">
        <v>220</v>
      </c>
      <c r="M12" s="1" t="s">
        <v>221</v>
      </c>
      <c r="N12" s="1"/>
      <c r="O12" s="41"/>
      <c r="P12" s="1" t="s">
        <v>219</v>
      </c>
      <c r="Q12" s="1" t="s">
        <v>220</v>
      </c>
      <c r="R12" s="1" t="s">
        <v>221</v>
      </c>
      <c r="S12" s="1"/>
    </row>
    <row r="13" spans="1:19" ht="17.100000000000001" customHeight="1" x14ac:dyDescent="0.25">
      <c r="A13" s="160">
        <v>3</v>
      </c>
      <c r="B13" s="161">
        <v>43117</v>
      </c>
      <c r="C13" s="158">
        <v>11</v>
      </c>
      <c r="D13" s="158">
        <v>13</v>
      </c>
      <c r="E13" s="158">
        <v>9</v>
      </c>
      <c r="F13" s="159"/>
      <c r="G13" s="76"/>
      <c r="H13" s="77">
        <v>20</v>
      </c>
      <c r="I13" s="77">
        <v>50</v>
      </c>
      <c r="K13" s="75"/>
      <c r="L13" s="75"/>
      <c r="M13" s="75"/>
      <c r="N13" s="75"/>
      <c r="P13" s="75"/>
      <c r="Q13" s="75"/>
      <c r="R13" s="75"/>
      <c r="S13" s="75"/>
    </row>
    <row r="14" spans="1:19" ht="17.100000000000001" customHeight="1" x14ac:dyDescent="0.25">
      <c r="A14" s="160">
        <v>4</v>
      </c>
      <c r="B14" s="161">
        <v>43145</v>
      </c>
      <c r="C14" s="158">
        <v>12</v>
      </c>
      <c r="D14" s="158">
        <v>15</v>
      </c>
      <c r="E14" s="158">
        <v>7</v>
      </c>
      <c r="F14" s="159"/>
      <c r="G14" s="76"/>
      <c r="H14" s="77">
        <v>20</v>
      </c>
      <c r="I14" s="77">
        <v>50</v>
      </c>
      <c r="K14" s="75"/>
      <c r="L14" s="75"/>
      <c r="M14" s="75"/>
      <c r="N14" s="75"/>
      <c r="P14" s="75"/>
      <c r="Q14" s="75"/>
      <c r="R14" s="75"/>
      <c r="S14" s="75"/>
    </row>
    <row r="15" spans="1:19" ht="17.100000000000001" customHeight="1" x14ac:dyDescent="0.25">
      <c r="A15" s="160">
        <v>5</v>
      </c>
      <c r="B15" s="161">
        <v>43159</v>
      </c>
      <c r="C15" s="158">
        <v>7</v>
      </c>
      <c r="D15" s="158">
        <v>9</v>
      </c>
      <c r="E15" s="158">
        <v>12</v>
      </c>
      <c r="F15" s="159"/>
      <c r="G15" s="76"/>
      <c r="H15" s="77">
        <v>20</v>
      </c>
      <c r="I15" s="77">
        <v>50</v>
      </c>
      <c r="K15" s="75"/>
      <c r="L15" s="75"/>
      <c r="M15" s="75"/>
      <c r="N15" s="75"/>
      <c r="P15" s="75"/>
      <c r="Q15" s="75"/>
      <c r="R15" s="75"/>
      <c r="S15" s="75"/>
    </row>
    <row r="16" spans="1:19" ht="17.100000000000001" customHeight="1" x14ac:dyDescent="0.25">
      <c r="A16" s="160">
        <v>6</v>
      </c>
      <c r="B16" s="161">
        <v>43187</v>
      </c>
      <c r="C16" s="158">
        <v>8</v>
      </c>
      <c r="D16" s="158">
        <v>10</v>
      </c>
      <c r="E16" s="158">
        <v>1</v>
      </c>
      <c r="F16" s="159"/>
      <c r="G16" s="76"/>
      <c r="H16" s="77">
        <v>20</v>
      </c>
      <c r="I16" s="77">
        <v>50</v>
      </c>
      <c r="K16" s="75"/>
      <c r="L16" s="75"/>
      <c r="M16" s="75"/>
      <c r="N16" s="75"/>
      <c r="P16" s="75"/>
      <c r="Q16" s="75"/>
      <c r="R16" s="75"/>
      <c r="S16" s="75"/>
    </row>
    <row r="17" spans="1:19" ht="17.100000000000001" customHeight="1" x14ac:dyDescent="0.25">
      <c r="A17" s="160">
        <v>7</v>
      </c>
      <c r="B17" s="161">
        <v>43217</v>
      </c>
      <c r="C17" s="158">
        <v>8</v>
      </c>
      <c r="D17" s="158">
        <v>1</v>
      </c>
      <c r="E17" s="158">
        <v>1</v>
      </c>
      <c r="F17" s="159"/>
      <c r="G17" s="76"/>
      <c r="H17" s="77">
        <v>20</v>
      </c>
      <c r="I17" s="77">
        <v>50</v>
      </c>
      <c r="K17" s="75"/>
      <c r="L17" s="75"/>
      <c r="M17" s="75"/>
      <c r="N17" s="75"/>
      <c r="P17" s="75"/>
      <c r="Q17" s="75"/>
      <c r="R17" s="75"/>
      <c r="S17" s="75"/>
    </row>
    <row r="18" spans="1:19" ht="17.100000000000001" customHeight="1" x14ac:dyDescent="0.25">
      <c r="A18" s="160">
        <v>8</v>
      </c>
      <c r="B18" s="161">
        <v>43245</v>
      </c>
      <c r="C18" s="158">
        <v>7</v>
      </c>
      <c r="D18" s="158">
        <v>14</v>
      </c>
      <c r="E18" s="158">
        <v>10</v>
      </c>
      <c r="F18" s="159"/>
      <c r="G18" s="76"/>
      <c r="H18" s="77">
        <v>20</v>
      </c>
      <c r="I18" s="77">
        <v>50</v>
      </c>
      <c r="K18" s="75"/>
      <c r="L18" s="75"/>
      <c r="M18" s="75"/>
      <c r="N18" s="75"/>
      <c r="P18" s="75"/>
      <c r="Q18" s="75"/>
      <c r="R18" s="75"/>
      <c r="S18" s="75"/>
    </row>
    <row r="19" spans="1:19" ht="17.100000000000001" customHeight="1" x14ac:dyDescent="0.25">
      <c r="A19" s="160">
        <v>9</v>
      </c>
      <c r="B19" s="161">
        <v>43273</v>
      </c>
      <c r="C19" s="158">
        <v>2</v>
      </c>
      <c r="D19" s="158">
        <v>4</v>
      </c>
      <c r="E19" s="158">
        <v>7</v>
      </c>
      <c r="F19" s="159"/>
      <c r="G19" s="76"/>
      <c r="H19" s="77">
        <v>20</v>
      </c>
      <c r="I19" s="77">
        <v>50</v>
      </c>
      <c r="K19" s="75"/>
      <c r="L19" s="75"/>
      <c r="M19" s="75"/>
      <c r="N19" s="75"/>
      <c r="P19" s="75"/>
      <c r="Q19" s="75"/>
      <c r="R19" s="75"/>
      <c r="S19" s="75"/>
    </row>
    <row r="20" spans="1:19" ht="17.100000000000001" customHeight="1" x14ac:dyDescent="0.25">
      <c r="A20" s="160">
        <v>10</v>
      </c>
      <c r="B20" s="161">
        <v>43301</v>
      </c>
      <c r="C20" s="158">
        <v>8</v>
      </c>
      <c r="D20" s="158">
        <v>5</v>
      </c>
      <c r="E20" s="158">
        <v>2</v>
      </c>
      <c r="F20" s="159"/>
      <c r="G20" s="76"/>
      <c r="H20" s="77">
        <v>20</v>
      </c>
      <c r="I20" s="77">
        <v>50</v>
      </c>
      <c r="K20" s="75"/>
      <c r="L20" s="75"/>
      <c r="M20" s="75"/>
      <c r="N20" s="75"/>
      <c r="P20" s="75"/>
      <c r="Q20" s="75"/>
      <c r="R20" s="75"/>
      <c r="S20" s="75"/>
    </row>
    <row r="21" spans="1:19" ht="17.100000000000001" customHeight="1" x14ac:dyDescent="0.25">
      <c r="A21" s="160">
        <v>11</v>
      </c>
      <c r="B21" s="161">
        <v>43328</v>
      </c>
      <c r="C21" s="158">
        <v>18</v>
      </c>
      <c r="D21" s="158">
        <v>17</v>
      </c>
      <c r="E21" s="158">
        <v>15</v>
      </c>
      <c r="F21" s="159"/>
      <c r="G21" s="76"/>
      <c r="H21" s="77">
        <v>20</v>
      </c>
      <c r="I21" s="77">
        <v>50</v>
      </c>
      <c r="K21" s="75"/>
      <c r="L21" s="75"/>
      <c r="M21" s="75"/>
      <c r="N21" s="75"/>
      <c r="P21" s="75"/>
      <c r="Q21" s="75"/>
      <c r="R21" s="75"/>
      <c r="S21" s="75"/>
    </row>
    <row r="22" spans="1:19" ht="17.100000000000001" customHeight="1" x14ac:dyDescent="0.25">
      <c r="A22" s="160">
        <v>12</v>
      </c>
      <c r="B22" s="161">
        <v>43369</v>
      </c>
      <c r="C22" s="158">
        <v>16</v>
      </c>
      <c r="D22" s="158">
        <v>18</v>
      </c>
      <c r="E22" s="158">
        <v>12</v>
      </c>
      <c r="F22" s="159"/>
      <c r="G22" s="76"/>
      <c r="H22" s="77">
        <v>20</v>
      </c>
      <c r="I22" s="77">
        <v>50</v>
      </c>
      <c r="K22" s="75"/>
      <c r="L22" s="75"/>
      <c r="M22" s="75"/>
      <c r="N22" s="75"/>
      <c r="P22" s="75"/>
      <c r="Q22" s="75"/>
      <c r="R22" s="75"/>
      <c r="S22" s="75"/>
    </row>
    <row r="23" spans="1:19" ht="17.100000000000001" customHeight="1" x14ac:dyDescent="0.25">
      <c r="A23" s="160">
        <v>13</v>
      </c>
      <c r="B23" s="161">
        <v>43398</v>
      </c>
      <c r="C23" s="158">
        <v>11</v>
      </c>
      <c r="D23" s="158">
        <v>12</v>
      </c>
      <c r="E23" s="158">
        <v>12</v>
      </c>
      <c r="F23" s="159"/>
      <c r="G23" s="76"/>
      <c r="H23" s="77">
        <v>20</v>
      </c>
      <c r="I23" s="77">
        <v>50</v>
      </c>
      <c r="K23" s="75"/>
      <c r="L23" s="75"/>
      <c r="M23" s="75"/>
      <c r="N23" s="75"/>
      <c r="P23" s="75"/>
      <c r="Q23" s="75"/>
      <c r="R23" s="75"/>
      <c r="S23" s="75"/>
    </row>
    <row r="24" spans="1:19" ht="17.100000000000001" customHeight="1" x14ac:dyDescent="0.25">
      <c r="A24" s="160">
        <v>14</v>
      </c>
      <c r="B24" s="161">
        <v>43427</v>
      </c>
      <c r="C24" s="158">
        <v>12</v>
      </c>
      <c r="D24" s="158">
        <v>16</v>
      </c>
      <c r="E24" s="158">
        <v>5</v>
      </c>
      <c r="F24" s="79"/>
      <c r="G24" s="76"/>
      <c r="H24" s="77">
        <v>20</v>
      </c>
      <c r="I24" s="77">
        <v>50</v>
      </c>
      <c r="K24" s="75"/>
      <c r="L24" s="75"/>
      <c r="M24" s="75"/>
      <c r="N24" s="75"/>
      <c r="P24" s="75"/>
      <c r="Q24" s="75"/>
      <c r="R24" s="75"/>
      <c r="S24" s="75"/>
    </row>
    <row r="25" spans="1:19" s="138" customFormat="1" ht="17.100000000000001" customHeight="1" thickBot="1" x14ac:dyDescent="0.3">
      <c r="A25" s="133">
        <v>15</v>
      </c>
      <c r="B25" s="134">
        <v>43452</v>
      </c>
      <c r="C25" s="135">
        <v>11</v>
      </c>
      <c r="D25" s="135">
        <v>12</v>
      </c>
      <c r="E25" s="135">
        <v>12</v>
      </c>
      <c r="F25" s="136">
        <v>120</v>
      </c>
      <c r="G25" s="137"/>
      <c r="H25" s="145">
        <v>20</v>
      </c>
      <c r="I25" s="145">
        <v>50</v>
      </c>
      <c r="K25" s="139"/>
      <c r="L25" s="139"/>
      <c r="M25" s="139"/>
      <c r="N25" s="139"/>
      <c r="P25" s="139"/>
      <c r="Q25" s="139"/>
      <c r="R25" s="139"/>
      <c r="S25" s="139"/>
    </row>
    <row r="26" spans="1:19" ht="17.100000000000001" customHeight="1" thickBot="1" x14ac:dyDescent="0.3">
      <c r="A26" s="74">
        <v>1</v>
      </c>
      <c r="B26" s="173">
        <v>43481</v>
      </c>
      <c r="C26" s="78">
        <v>7</v>
      </c>
      <c r="D26" s="78">
        <v>9</v>
      </c>
      <c r="E26" s="78">
        <v>6</v>
      </c>
      <c r="F26" s="79"/>
      <c r="G26" s="76"/>
      <c r="H26" s="77">
        <v>20</v>
      </c>
      <c r="I26" s="77">
        <v>50</v>
      </c>
      <c r="K26" s="75"/>
      <c r="L26" s="75"/>
      <c r="M26" s="75"/>
      <c r="N26" s="75"/>
      <c r="P26" s="75"/>
      <c r="Q26" s="75"/>
      <c r="R26" s="75"/>
      <c r="S26" s="75"/>
    </row>
    <row r="27" spans="1:19" ht="17.100000000000001" customHeight="1" thickBot="1" x14ac:dyDescent="0.3">
      <c r="A27" s="119">
        <v>2</v>
      </c>
      <c r="B27" s="174">
        <v>43523</v>
      </c>
      <c r="C27" s="78">
        <v>11</v>
      </c>
      <c r="D27" s="78">
        <v>17</v>
      </c>
      <c r="E27" s="78">
        <v>16</v>
      </c>
      <c r="F27" s="79"/>
      <c r="G27" s="76"/>
      <c r="H27" s="77">
        <v>20</v>
      </c>
      <c r="I27" s="77">
        <v>50</v>
      </c>
      <c r="K27" s="75">
        <v>4</v>
      </c>
      <c r="L27" s="75">
        <v>10</v>
      </c>
      <c r="M27" s="75">
        <v>7</v>
      </c>
      <c r="N27" s="75"/>
      <c r="P27" s="75">
        <v>5</v>
      </c>
      <c r="Q27" s="75">
        <v>2</v>
      </c>
      <c r="R27" s="75">
        <v>7</v>
      </c>
      <c r="S27" s="75"/>
    </row>
    <row r="28" spans="1:19" ht="17.100000000000001" customHeight="1" thickBot="1" x14ac:dyDescent="0.3">
      <c r="A28" s="12">
        <v>3</v>
      </c>
      <c r="B28" s="174">
        <v>43552</v>
      </c>
      <c r="C28" s="32">
        <v>16</v>
      </c>
      <c r="D28" s="32">
        <v>17</v>
      </c>
      <c r="E28" s="32">
        <v>15</v>
      </c>
      <c r="F28" s="59"/>
      <c r="G28" s="25"/>
      <c r="H28" s="26">
        <f>$C$9</f>
        <v>20</v>
      </c>
      <c r="I28" s="26">
        <f>$F$9</f>
        <v>50</v>
      </c>
      <c r="K28" s="19">
        <v>2</v>
      </c>
      <c r="L28" s="19">
        <v>5</v>
      </c>
      <c r="M28" s="19">
        <v>3</v>
      </c>
      <c r="N28" s="19"/>
      <c r="P28" s="19">
        <v>3</v>
      </c>
      <c r="Q28" s="19">
        <v>5</v>
      </c>
      <c r="R28" s="19">
        <v>2</v>
      </c>
      <c r="S28" s="19"/>
    </row>
    <row r="29" spans="1:19" ht="17.100000000000001" customHeight="1" thickBot="1" x14ac:dyDescent="0.3">
      <c r="A29" s="12">
        <v>4</v>
      </c>
      <c r="B29" s="174">
        <v>43580</v>
      </c>
      <c r="C29" s="32">
        <v>19</v>
      </c>
      <c r="D29" s="32">
        <v>14</v>
      </c>
      <c r="E29" s="32">
        <v>16</v>
      </c>
      <c r="F29" s="59"/>
      <c r="G29" s="25"/>
      <c r="H29" s="26">
        <f>$C$9</f>
        <v>20</v>
      </c>
      <c r="I29" s="26">
        <f>$F$9</f>
        <v>50</v>
      </c>
      <c r="K29" s="19">
        <v>14</v>
      </c>
      <c r="L29" s="19">
        <v>10</v>
      </c>
      <c r="M29" s="19">
        <v>11</v>
      </c>
      <c r="N29" s="19"/>
      <c r="P29" s="19">
        <v>17</v>
      </c>
      <c r="Q29" s="19">
        <v>10</v>
      </c>
      <c r="R29" s="19">
        <v>12</v>
      </c>
      <c r="S29" s="19"/>
    </row>
    <row r="30" spans="1:19" ht="17.100000000000001" customHeight="1" thickBot="1" x14ac:dyDescent="0.3">
      <c r="A30" s="12">
        <v>5</v>
      </c>
      <c r="B30" s="174">
        <v>43609</v>
      </c>
      <c r="C30" s="32">
        <v>18</v>
      </c>
      <c r="D30" s="32">
        <v>15</v>
      </c>
      <c r="E30" s="32">
        <v>9</v>
      </c>
      <c r="F30" s="59"/>
      <c r="G30" s="25"/>
      <c r="H30" s="26">
        <f t="shared" ref="H30:H37" si="0">$C$9</f>
        <v>20</v>
      </c>
      <c r="I30" s="26">
        <f t="shared" ref="I30:I37" si="1">$F$9</f>
        <v>50</v>
      </c>
      <c r="K30" s="19">
        <v>7</v>
      </c>
      <c r="L30" s="19">
        <v>4</v>
      </c>
      <c r="M30" s="19">
        <v>8</v>
      </c>
      <c r="N30" s="19"/>
      <c r="P30" s="19">
        <v>7</v>
      </c>
      <c r="Q30" s="19">
        <v>0</v>
      </c>
      <c r="R30" s="19">
        <v>13</v>
      </c>
      <c r="S30" s="19"/>
    </row>
    <row r="31" spans="1:19" ht="17.100000000000001" customHeight="1" thickBot="1" x14ac:dyDescent="0.3">
      <c r="A31" s="12">
        <v>6</v>
      </c>
      <c r="B31" s="174">
        <v>43636</v>
      </c>
      <c r="C31" s="32">
        <v>14</v>
      </c>
      <c r="D31" s="32">
        <v>16</v>
      </c>
      <c r="E31" s="32">
        <v>12</v>
      </c>
      <c r="F31" s="59"/>
      <c r="G31" s="25"/>
      <c r="H31" s="26">
        <f t="shared" si="0"/>
        <v>20</v>
      </c>
      <c r="I31" s="26">
        <f t="shared" si="1"/>
        <v>50</v>
      </c>
      <c r="K31" s="19">
        <v>9</v>
      </c>
      <c r="L31" s="19">
        <v>6</v>
      </c>
      <c r="M31" s="19">
        <v>10</v>
      </c>
      <c r="N31" s="19"/>
      <c r="P31" s="19">
        <v>11</v>
      </c>
      <c r="Q31" s="19">
        <v>5</v>
      </c>
      <c r="R31" s="19">
        <v>7</v>
      </c>
      <c r="S31" s="19"/>
    </row>
    <row r="32" spans="1:19" ht="17.100000000000001" customHeight="1" thickBot="1" x14ac:dyDescent="0.3">
      <c r="A32" s="12">
        <v>7</v>
      </c>
      <c r="B32" s="174">
        <v>43664</v>
      </c>
      <c r="C32" s="32">
        <v>14</v>
      </c>
      <c r="D32" s="32">
        <v>16</v>
      </c>
      <c r="E32" s="32">
        <v>10</v>
      </c>
      <c r="F32" s="59"/>
      <c r="G32" s="25"/>
      <c r="H32" s="26">
        <f t="shared" si="0"/>
        <v>20</v>
      </c>
      <c r="I32" s="26">
        <f t="shared" si="1"/>
        <v>50</v>
      </c>
      <c r="K32" s="19">
        <v>0</v>
      </c>
      <c r="L32" s="19">
        <v>0</v>
      </c>
      <c r="M32" s="19">
        <v>0</v>
      </c>
      <c r="N32" s="19"/>
      <c r="P32" s="19"/>
      <c r="Q32" s="19"/>
      <c r="R32" s="19"/>
      <c r="S32" s="19"/>
    </row>
    <row r="33" spans="1:19" ht="17.100000000000001" customHeight="1" thickBot="1" x14ac:dyDescent="0.3">
      <c r="A33" s="12">
        <v>8</v>
      </c>
      <c r="B33" s="174">
        <v>43692</v>
      </c>
      <c r="C33" s="32">
        <v>16</v>
      </c>
      <c r="D33" s="32">
        <v>14</v>
      </c>
      <c r="E33" s="32">
        <v>10</v>
      </c>
      <c r="F33" s="59"/>
      <c r="G33" s="25"/>
      <c r="H33" s="26">
        <f t="shared" si="0"/>
        <v>20</v>
      </c>
      <c r="I33" s="26">
        <f t="shared" si="1"/>
        <v>50</v>
      </c>
      <c r="K33" s="19">
        <v>0</v>
      </c>
      <c r="L33" s="19">
        <v>11</v>
      </c>
      <c r="M33" s="19">
        <v>13</v>
      </c>
      <c r="N33" s="19"/>
      <c r="P33" s="19"/>
      <c r="Q33" s="19"/>
      <c r="R33" s="19"/>
      <c r="S33" s="19"/>
    </row>
    <row r="34" spans="1:19" ht="17.100000000000001" customHeight="1" thickBot="1" x14ac:dyDescent="0.3">
      <c r="A34" s="12">
        <v>9</v>
      </c>
      <c r="B34" s="175">
        <v>43734</v>
      </c>
      <c r="C34" s="172">
        <v>16</v>
      </c>
      <c r="D34" s="172">
        <v>18</v>
      </c>
      <c r="E34" s="172">
        <v>19</v>
      </c>
      <c r="F34" s="59"/>
      <c r="G34" s="25"/>
      <c r="H34" s="26">
        <f t="shared" si="0"/>
        <v>20</v>
      </c>
      <c r="I34" s="26">
        <f t="shared" si="1"/>
        <v>50</v>
      </c>
      <c r="K34" s="19">
        <v>0</v>
      </c>
      <c r="L34" s="19">
        <v>16</v>
      </c>
      <c r="M34" s="19">
        <v>4</v>
      </c>
      <c r="N34" s="19"/>
      <c r="P34" s="19"/>
      <c r="Q34" s="19"/>
      <c r="R34" s="19"/>
      <c r="S34" s="19"/>
    </row>
    <row r="35" spans="1:19" ht="17.100000000000001" customHeight="1" thickBot="1" x14ac:dyDescent="0.3">
      <c r="A35" s="74">
        <v>10</v>
      </c>
      <c r="B35" s="175">
        <v>43762</v>
      </c>
      <c r="C35" s="172">
        <v>17</v>
      </c>
      <c r="D35" s="172">
        <v>14</v>
      </c>
      <c r="E35" s="172">
        <v>13</v>
      </c>
      <c r="F35" s="59"/>
      <c r="G35" s="25"/>
      <c r="H35" s="26">
        <f t="shared" si="0"/>
        <v>20</v>
      </c>
      <c r="I35" s="26">
        <f t="shared" si="1"/>
        <v>50</v>
      </c>
      <c r="K35" s="19"/>
      <c r="L35" s="19"/>
      <c r="M35" s="19"/>
      <c r="N35" s="19"/>
      <c r="P35" s="19"/>
      <c r="Q35" s="19"/>
      <c r="R35" s="19"/>
      <c r="S35" s="19"/>
    </row>
    <row r="36" spans="1:19" ht="17.100000000000001" customHeight="1" thickBot="1" x14ac:dyDescent="0.3">
      <c r="A36" s="74">
        <v>11</v>
      </c>
      <c r="B36" s="175">
        <v>43789</v>
      </c>
      <c r="C36" s="172">
        <v>19</v>
      </c>
      <c r="D36" s="172">
        <v>20</v>
      </c>
      <c r="E36" s="172">
        <v>13</v>
      </c>
      <c r="F36" s="59"/>
      <c r="G36" s="25"/>
      <c r="H36" s="26">
        <f t="shared" si="0"/>
        <v>20</v>
      </c>
      <c r="I36" s="26">
        <f t="shared" si="1"/>
        <v>50</v>
      </c>
      <c r="K36" s="19"/>
      <c r="L36" s="19"/>
      <c r="M36" s="19"/>
      <c r="N36" s="19"/>
      <c r="P36" s="19"/>
      <c r="Q36" s="19"/>
      <c r="R36" s="19"/>
      <c r="S36" s="19"/>
    </row>
    <row r="37" spans="1:19" ht="17.100000000000001" customHeight="1" thickBot="1" x14ac:dyDescent="0.3">
      <c r="A37" s="160">
        <v>12</v>
      </c>
      <c r="B37" s="175">
        <v>43817</v>
      </c>
      <c r="C37" s="172">
        <v>20</v>
      </c>
      <c r="D37" s="172">
        <v>17</v>
      </c>
      <c r="E37" s="172">
        <v>19</v>
      </c>
      <c r="F37" s="59"/>
      <c r="G37" s="25"/>
      <c r="H37" s="26">
        <f t="shared" si="0"/>
        <v>20</v>
      </c>
      <c r="I37" s="26">
        <f t="shared" si="1"/>
        <v>50</v>
      </c>
      <c r="K37" s="19"/>
      <c r="L37" s="19"/>
      <c r="M37" s="19"/>
      <c r="N37" s="19"/>
      <c r="P37" s="19"/>
      <c r="Q37" s="19"/>
      <c r="R37" s="19"/>
      <c r="S37" s="19"/>
    </row>
    <row r="38" spans="1:19" ht="17.100000000000001" customHeight="1" x14ac:dyDescent="0.25">
      <c r="A38" s="12" t="s">
        <v>11</v>
      </c>
      <c r="B38" s="33"/>
      <c r="C38" s="32">
        <f>IF(K38=0, "&lt; 1", K38)</f>
        <v>5</v>
      </c>
      <c r="D38" s="32">
        <f>IF(L38=0, "&lt; 1", L38)</f>
        <v>8</v>
      </c>
      <c r="E38" s="32">
        <f>IF(M38=0, "&lt; 1", M38)</f>
        <v>7</v>
      </c>
      <c r="F38" s="59"/>
      <c r="G38" s="27"/>
      <c r="H38" s="26"/>
      <c r="I38" s="26"/>
      <c r="K38" s="12">
        <f>ROUNDUP(AVERAGE(K13:K37), 0)</f>
        <v>5</v>
      </c>
      <c r="L38" s="12">
        <f>ROUNDUP(AVERAGE(L13:L37), 0)</f>
        <v>8</v>
      </c>
      <c r="M38" s="12">
        <f>ROUNDUP(AVERAGE(M13:M37), 0)</f>
        <v>7</v>
      </c>
      <c r="N38" s="12"/>
      <c r="O38" s="19"/>
      <c r="P38" s="12">
        <f>ROUNDUP(AVERAGE(P13:P37), 0)</f>
        <v>9</v>
      </c>
      <c r="Q38" s="12">
        <f>ROUNDUP(AVERAGE(Q13:Q37), 0)</f>
        <v>5</v>
      </c>
      <c r="R38" s="12">
        <f>ROUNDUP(AVERAGE(R13:R37), 0)</f>
        <v>9</v>
      </c>
      <c r="S38" s="12"/>
    </row>
    <row r="39" spans="1:19" ht="17.100000000000001" customHeight="1" x14ac:dyDescent="0.25">
      <c r="A39" s="12" t="s">
        <v>12</v>
      </c>
      <c r="B39" s="34"/>
      <c r="C39" s="158">
        <f>MIN(C26:C37)</f>
        <v>7</v>
      </c>
      <c r="D39" s="158">
        <f>MIN(D26:D37)</f>
        <v>9</v>
      </c>
      <c r="E39" s="158">
        <f>MIN(E26:E37)</f>
        <v>6</v>
      </c>
      <c r="F39" s="59"/>
      <c r="G39" s="25"/>
      <c r="H39" s="26"/>
      <c r="I39" s="26"/>
      <c r="K39" s="12">
        <f>MIN(K13:K37)</f>
        <v>0</v>
      </c>
      <c r="L39" s="12">
        <f>MIN(L13:L37)</f>
        <v>0</v>
      </c>
      <c r="M39" s="12">
        <f>MIN(M13:M37)</f>
        <v>0</v>
      </c>
      <c r="N39" s="12"/>
      <c r="O39" s="19"/>
      <c r="P39" s="12">
        <f>MIN(P13:P37)</f>
        <v>3</v>
      </c>
      <c r="Q39" s="12">
        <f>MIN(Q13:Q37)</f>
        <v>0</v>
      </c>
      <c r="R39" s="12">
        <f>MIN(R13:R37)</f>
        <v>2</v>
      </c>
      <c r="S39" s="12"/>
    </row>
    <row r="40" spans="1:19" ht="17.100000000000001" customHeight="1" x14ac:dyDescent="0.25">
      <c r="A40" s="12" t="s">
        <v>13</v>
      </c>
      <c r="B40" s="34"/>
      <c r="C40" s="158">
        <f>MAX(C26:C37)</f>
        <v>20</v>
      </c>
      <c r="D40" s="158">
        <f>MAX(D26:D37)</f>
        <v>20</v>
      </c>
      <c r="E40" s="158">
        <f>MAX(E26:E37)</f>
        <v>19</v>
      </c>
      <c r="F40" s="59"/>
      <c r="G40" s="25"/>
      <c r="H40" s="26"/>
      <c r="I40" s="26"/>
      <c r="K40" s="12">
        <f>MAX(K13:K37)</f>
        <v>14</v>
      </c>
      <c r="L40" s="12">
        <f>MAX(L13:L37)</f>
        <v>16</v>
      </c>
      <c r="M40" s="12">
        <f>MAX(M13:M37)</f>
        <v>13</v>
      </c>
      <c r="N40" s="12"/>
      <c r="O40" s="19"/>
      <c r="P40" s="12">
        <f>MAX(P13:P37)</f>
        <v>17</v>
      </c>
      <c r="Q40" s="12">
        <f>MAX(Q13:Q37)</f>
        <v>10</v>
      </c>
      <c r="R40" s="12">
        <f>MAX(R13:R37)</f>
        <v>13</v>
      </c>
      <c r="S40" s="12"/>
    </row>
    <row r="41" spans="1:19" ht="17.100000000000001" customHeight="1" x14ac:dyDescent="0.25">
      <c r="A41" s="12" t="s">
        <v>14</v>
      </c>
      <c r="B41" s="34"/>
      <c r="C41" s="35">
        <f t="shared" ref="C41:E42" si="2">K41</f>
        <v>5.1269595556932455</v>
      </c>
      <c r="D41" s="35">
        <f t="shared" si="2"/>
        <v>4.978525312350464</v>
      </c>
      <c r="E41" s="35">
        <f t="shared" si="2"/>
        <v>4.4077853201547175</v>
      </c>
      <c r="F41" s="60"/>
      <c r="G41" s="25"/>
      <c r="H41" s="26"/>
      <c r="I41" s="26"/>
      <c r="K41" s="13">
        <f>STDEV(K13:K37)</f>
        <v>5.1269595556932455</v>
      </c>
      <c r="L41" s="13">
        <f>STDEV(L13:L37)</f>
        <v>4.978525312350464</v>
      </c>
      <c r="M41" s="13">
        <f>STDEV(M13:M37)</f>
        <v>4.4077853201547175</v>
      </c>
      <c r="N41" s="13"/>
      <c r="O41" s="19"/>
      <c r="P41" s="13">
        <f>STDEV(P13:P37)</f>
        <v>5.5497747702046425</v>
      </c>
      <c r="Q41" s="13">
        <f>STDEV(Q13:Q37)</f>
        <v>3.7815340802378077</v>
      </c>
      <c r="R41" s="13">
        <f>STDEV(R13:R37)</f>
        <v>4.4384682042344297</v>
      </c>
      <c r="S41" s="13"/>
    </row>
    <row r="42" spans="1:19" ht="17.100000000000001" customHeight="1" x14ac:dyDescent="0.25">
      <c r="A42" s="12" t="s">
        <v>15</v>
      </c>
      <c r="B42" s="34"/>
      <c r="C42" s="35">
        <f t="shared" si="2"/>
        <v>102.5391911138649</v>
      </c>
      <c r="D42" s="35">
        <f t="shared" si="2"/>
        <v>62.2315664043808</v>
      </c>
      <c r="E42" s="35">
        <f t="shared" si="2"/>
        <v>62.968361716495963</v>
      </c>
      <c r="F42" s="60"/>
      <c r="G42" s="25"/>
      <c r="H42" s="26"/>
      <c r="I42" s="26"/>
      <c r="K42" s="13">
        <f>IF(K38=0, "NA", K41*100/K38)</f>
        <v>102.5391911138649</v>
      </c>
      <c r="L42" s="13">
        <f>IF(L38=0, "NA", L41*100/L38)</f>
        <v>62.2315664043808</v>
      </c>
      <c r="M42" s="13">
        <f>IF(M38=0, "NA", M41*100/M38)</f>
        <v>62.968361716495963</v>
      </c>
      <c r="N42" s="13"/>
      <c r="O42" s="19"/>
      <c r="P42" s="13">
        <f>IF(P38=0, "NA", P41*100/P38)</f>
        <v>61.664164113384913</v>
      </c>
      <c r="Q42" s="13">
        <f>IF(Q38=0, "NA", Q41*100/Q38)</f>
        <v>75.630681604756148</v>
      </c>
      <c r="R42" s="13">
        <f>IF(R38=0, "NA", R41*100/R38)</f>
        <v>49.316313380382553</v>
      </c>
      <c r="S42" s="13"/>
    </row>
    <row r="43" spans="1:19" ht="17.100000000000001" customHeight="1" x14ac:dyDescent="0.25">
      <c r="A43" s="183" t="s">
        <v>238</v>
      </c>
      <c r="B43" s="183"/>
      <c r="C43" s="183"/>
      <c r="D43" s="36"/>
      <c r="E43" s="3"/>
      <c r="F43" s="3"/>
      <c r="G43" s="25"/>
      <c r="H43" s="26"/>
      <c r="I43" s="26"/>
      <c r="K43" s="19"/>
      <c r="L43" s="19"/>
      <c r="M43" s="19"/>
      <c r="N43" s="19"/>
      <c r="O43" s="19"/>
    </row>
    <row r="44" spans="1:19" ht="17.100000000000001" customHeight="1" x14ac:dyDescent="0.25">
      <c r="A44" s="184" t="s">
        <v>239</v>
      </c>
      <c r="B44" s="184"/>
      <c r="C44" s="184"/>
      <c r="D44" s="37"/>
      <c r="E44" s="3"/>
      <c r="F44" s="3"/>
      <c r="G44" s="25"/>
      <c r="H44" s="26"/>
      <c r="I44" s="26"/>
      <c r="K44" s="19"/>
      <c r="L44" s="19"/>
      <c r="M44" s="19"/>
      <c r="N44" s="19"/>
      <c r="O44" s="19"/>
    </row>
    <row r="45" spans="1:19" ht="17.100000000000001" customHeight="1" x14ac:dyDescent="0.25">
      <c r="A45" s="12" t="s">
        <v>11</v>
      </c>
      <c r="B45" s="34"/>
      <c r="C45" s="32">
        <f>IF(P38=0, "&lt; 1", P38)</f>
        <v>9</v>
      </c>
      <c r="D45" s="32">
        <f>IF(Q38=0, "&lt; 1", Q38)</f>
        <v>5</v>
      </c>
      <c r="E45" s="32">
        <f>IF(R38=0, "&lt; 1", R38)</f>
        <v>9</v>
      </c>
      <c r="F45" s="59"/>
      <c r="G45" s="25"/>
      <c r="H45" s="26"/>
      <c r="I45" s="26"/>
      <c r="K45" s="19"/>
      <c r="L45" s="19"/>
      <c r="M45" s="19"/>
      <c r="N45" s="19"/>
      <c r="O45" s="19"/>
    </row>
    <row r="46" spans="1:19" ht="17.100000000000001" customHeight="1" x14ac:dyDescent="0.25">
      <c r="A46" s="12" t="s">
        <v>12</v>
      </c>
      <c r="B46" s="34"/>
      <c r="C46" s="158">
        <f>MIN(C14:C26)</f>
        <v>2</v>
      </c>
      <c r="D46" s="158">
        <f>MIN(D14:D26)</f>
        <v>1</v>
      </c>
      <c r="E46" s="158">
        <f>MIN(E14:E26)</f>
        <v>1</v>
      </c>
      <c r="F46" s="59"/>
      <c r="G46" s="25"/>
      <c r="H46" s="26"/>
      <c r="I46" s="26"/>
      <c r="K46" s="19"/>
      <c r="L46" s="19"/>
      <c r="M46" s="19"/>
      <c r="N46" s="19"/>
    </row>
    <row r="47" spans="1:19" ht="17.100000000000001" customHeight="1" x14ac:dyDescent="0.25">
      <c r="A47" s="12" t="s">
        <v>13</v>
      </c>
      <c r="B47" s="34"/>
      <c r="C47" s="158">
        <f>MAX(C14:C26)</f>
        <v>18</v>
      </c>
      <c r="D47" s="158">
        <f>MAX(D14:D26)</f>
        <v>18</v>
      </c>
      <c r="E47" s="158">
        <f>MAX(E14:E26)</f>
        <v>15</v>
      </c>
      <c r="F47" s="59"/>
      <c r="G47" s="25"/>
      <c r="H47" s="26"/>
      <c r="I47" s="26"/>
      <c r="K47" s="19"/>
      <c r="L47" s="19"/>
      <c r="M47" s="19"/>
      <c r="N47" s="19"/>
    </row>
    <row r="48" spans="1:19" ht="17.100000000000001" customHeight="1" x14ac:dyDescent="0.25">
      <c r="A48" s="12" t="s">
        <v>14</v>
      </c>
      <c r="B48" s="34"/>
      <c r="C48" s="35">
        <f t="shared" ref="C48:E49" si="3">P41</f>
        <v>5.5497747702046425</v>
      </c>
      <c r="D48" s="35">
        <f t="shared" si="3"/>
        <v>3.7815340802378077</v>
      </c>
      <c r="E48" s="35">
        <f t="shared" si="3"/>
        <v>4.4384682042344297</v>
      </c>
      <c r="F48" s="60"/>
      <c r="G48" s="25"/>
      <c r="H48" s="26"/>
      <c r="I48" s="26"/>
      <c r="K48" s="19"/>
      <c r="L48" s="19"/>
      <c r="M48" s="19"/>
      <c r="N48" s="19"/>
    </row>
    <row r="49" spans="1:14" ht="17.100000000000001" customHeight="1" x14ac:dyDescent="0.25">
      <c r="A49" s="12" t="s">
        <v>15</v>
      </c>
      <c r="B49" s="34"/>
      <c r="C49" s="35">
        <f t="shared" si="3"/>
        <v>61.664164113384913</v>
      </c>
      <c r="D49" s="35">
        <f t="shared" si="3"/>
        <v>75.630681604756148</v>
      </c>
      <c r="E49" s="35">
        <f t="shared" si="3"/>
        <v>49.316313380382553</v>
      </c>
      <c r="F49" s="60"/>
      <c r="G49" s="27"/>
      <c r="H49" s="26"/>
      <c r="I49" s="26"/>
      <c r="K49" s="19"/>
      <c r="L49" s="19"/>
      <c r="M49" s="19"/>
      <c r="N49" s="19"/>
    </row>
    <row r="50" spans="1:14" ht="15.9" customHeight="1" x14ac:dyDescent="0.25"/>
    <row r="51" spans="1:14" ht="15.9" customHeight="1" x14ac:dyDescent="0.25">
      <c r="A51" s="15"/>
    </row>
    <row r="52" spans="1:14" ht="15.9" customHeight="1" x14ac:dyDescent="0.25"/>
    <row r="53" spans="1:14" ht="15.9" customHeight="1" x14ac:dyDescent="0.25"/>
    <row r="54" spans="1:14" ht="15.9" customHeight="1" x14ac:dyDescent="0.25"/>
    <row r="55" spans="1:14" ht="15.9" customHeight="1" x14ac:dyDescent="0.25"/>
    <row r="56" spans="1:14" ht="15.9" customHeight="1" x14ac:dyDescent="0.25"/>
    <row r="57" spans="1:14" ht="15.9" customHeight="1" x14ac:dyDescent="0.25"/>
    <row r="58" spans="1:14" ht="15.9" customHeight="1" x14ac:dyDescent="0.25"/>
    <row r="59" spans="1:14" ht="15.9" customHeight="1" x14ac:dyDescent="0.25"/>
    <row r="60" spans="1:14" ht="15.9" customHeight="1" x14ac:dyDescent="0.25"/>
    <row r="61" spans="1:14" ht="15.9" customHeight="1" x14ac:dyDescent="0.25"/>
    <row r="62" spans="1:14" ht="15.9" customHeight="1" x14ac:dyDescent="0.25">
      <c r="A62" s="14"/>
      <c r="B62" s="14"/>
      <c r="C62" s="14"/>
      <c r="D62" s="14"/>
      <c r="E62" s="14"/>
      <c r="F62" s="14"/>
    </row>
    <row r="63" spans="1:14" ht="15.9" customHeight="1" x14ac:dyDescent="0.25">
      <c r="A63" s="14"/>
      <c r="B63" s="14"/>
      <c r="C63" s="14"/>
      <c r="D63" s="14"/>
      <c r="E63" s="14"/>
      <c r="F63" s="14"/>
    </row>
    <row r="64" spans="1:14" ht="15.9" customHeight="1" x14ac:dyDescent="0.25">
      <c r="B64" s="14"/>
      <c r="C64" s="14"/>
      <c r="D64" s="14"/>
      <c r="E64" s="14"/>
      <c r="F64" s="14"/>
    </row>
    <row r="65" spans="1:9" ht="14.25" customHeight="1" x14ac:dyDescent="0.25">
      <c r="A65" s="185" t="s">
        <v>305</v>
      </c>
      <c r="B65" s="185"/>
      <c r="C65" s="185"/>
      <c r="D65" s="185"/>
      <c r="E65" s="185"/>
      <c r="F65" s="185"/>
    </row>
    <row r="66" spans="1:9" ht="15" customHeight="1" x14ac:dyDescent="0.25">
      <c r="A66" s="186" t="s">
        <v>306</v>
      </c>
      <c r="B66" s="185"/>
      <c r="C66" s="185"/>
      <c r="D66" s="185"/>
      <c r="E66" s="185"/>
      <c r="F66" s="185"/>
    </row>
    <row r="67" spans="1:9" ht="15.9" customHeight="1" x14ac:dyDescent="0.25">
      <c r="A67" s="14"/>
      <c r="B67" s="14"/>
      <c r="C67" s="14"/>
      <c r="D67" s="14"/>
      <c r="E67" s="14"/>
      <c r="F67" s="14"/>
    </row>
    <row r="68" spans="1:9" s="28" customFormat="1" ht="15.9" customHeight="1" x14ac:dyDescent="0.25">
      <c r="A68" s="187" t="s">
        <v>18</v>
      </c>
      <c r="B68" s="187"/>
      <c r="C68" s="187"/>
      <c r="D68" s="38"/>
      <c r="E68" s="38"/>
      <c r="G68" s="20"/>
      <c r="H68" s="20"/>
      <c r="I68" s="20"/>
    </row>
    <row r="69" spans="1:9" s="28" customFormat="1" ht="27.75" customHeight="1" x14ac:dyDescent="0.25">
      <c r="A69" s="187" t="s">
        <v>113</v>
      </c>
      <c r="B69" s="187"/>
      <c r="C69" s="187"/>
      <c r="D69" s="187"/>
      <c r="E69" s="187"/>
      <c r="F69" s="187"/>
      <c r="G69" s="20"/>
      <c r="H69" s="20"/>
      <c r="I69" s="20"/>
    </row>
    <row r="70" spans="1:9" s="28" customFormat="1" ht="29.25" customHeight="1" x14ac:dyDescent="0.25">
      <c r="A70" s="181" t="s">
        <v>153</v>
      </c>
      <c r="B70" s="181"/>
      <c r="C70" s="181"/>
      <c r="D70" s="181"/>
      <c r="E70" s="181"/>
      <c r="F70" s="181"/>
      <c r="G70" s="20"/>
      <c r="H70" s="20"/>
      <c r="I70" s="20"/>
    </row>
    <row r="71" spans="1:9" s="28" customFormat="1" ht="15.9" customHeight="1" x14ac:dyDescent="0.25">
      <c r="G71" s="20"/>
      <c r="H71" s="20"/>
      <c r="I71" s="20"/>
    </row>
    <row r="72" spans="1:9" s="28" customFormat="1" ht="25.5" customHeight="1" x14ac:dyDescent="0.25">
      <c r="B72" s="182" t="s">
        <v>2</v>
      </c>
      <c r="C72" s="182"/>
      <c r="D72" s="20"/>
      <c r="E72" s="182" t="s">
        <v>32</v>
      </c>
      <c r="F72" s="182"/>
      <c r="G72" s="20"/>
      <c r="H72" s="20"/>
      <c r="I72" s="20"/>
    </row>
    <row r="73" spans="1:9" s="28" customFormat="1" ht="38.1" customHeight="1" x14ac:dyDescent="0.25">
      <c r="B73" s="182"/>
      <c r="C73" s="182"/>
      <c r="D73" s="20"/>
      <c r="E73" s="20"/>
      <c r="F73" s="20"/>
      <c r="G73" s="20"/>
      <c r="H73" s="20"/>
      <c r="I73" s="20"/>
    </row>
    <row r="74" spans="1:9" x14ac:dyDescent="0.25">
      <c r="B74" s="30"/>
      <c r="C74" s="30"/>
      <c r="D74" s="30"/>
      <c r="E74" s="30"/>
      <c r="F74" s="30"/>
    </row>
    <row r="75" spans="1:9" x14ac:dyDescent="0.25">
      <c r="B75" s="30"/>
      <c r="C75" s="30"/>
      <c r="D75" s="30"/>
      <c r="E75" s="30"/>
      <c r="F75" s="30"/>
    </row>
  </sheetData>
  <sheetProtection formatCells="0" formatRows="0" insertRows="0" insertHyperlinks="0" deleteRows="0" sort="0" autoFilter="0" pivotTables="0"/>
  <mergeCells count="24">
    <mergeCell ref="A68:C68"/>
    <mergeCell ref="A69:F69"/>
    <mergeCell ref="A70:F70"/>
    <mergeCell ref="B72:C72"/>
    <mergeCell ref="B73:C73"/>
    <mergeCell ref="E72:F72"/>
    <mergeCell ref="A66:F66"/>
    <mergeCell ref="A6:B6"/>
    <mergeCell ref="C6:D6"/>
    <mergeCell ref="A7:B7"/>
    <mergeCell ref="C7:D7"/>
    <mergeCell ref="A8:B8"/>
    <mergeCell ref="C8:D8"/>
    <mergeCell ref="A9:B9"/>
    <mergeCell ref="C9:D9"/>
    <mergeCell ref="A43:C43"/>
    <mergeCell ref="A44:C44"/>
    <mergeCell ref="A65:F65"/>
    <mergeCell ref="A1:F1"/>
    <mergeCell ref="A2:F2"/>
    <mergeCell ref="A4:B4"/>
    <mergeCell ref="C4:F4"/>
    <mergeCell ref="A5:B5"/>
    <mergeCell ref="C5:D5"/>
  </mergeCells>
  <conditionalFormatting sqref="C34:E37">
    <cfRule type="expression" dxfId="47" priority="1">
      <formula>C34&lt;=$B$7</formula>
    </cfRule>
    <cfRule type="expression" dxfId="46" priority="2">
      <formula>AND(C34&gt;$B$7,C34&lt;=$B$6)</formula>
    </cfRule>
    <cfRule type="expression" dxfId="45" priority="3">
      <formula>AND(C34&gt;$B$6,C34&lt;=$B$5)</formula>
    </cfRule>
    <cfRule type="expression" dxfId="44" priority="4">
      <formula>C34&gt;$B$5</formula>
    </cfRule>
  </conditionalFormatting>
  <pageMargins left="0.3" right="0.1" top="0.2" bottom="0.3" header="0.1" footer="0.2"/>
  <pageSetup paperSize="9" scale="75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8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I75"/>
  <sheetViews>
    <sheetView view="pageBreakPreview" topLeftCell="A46" zoomScaleNormal="100" zoomScaleSheetLayoutView="100" workbookViewId="0">
      <selection activeCell="A70" sqref="A70:E70"/>
    </sheetView>
  </sheetViews>
  <sheetFormatPr defaultColWidth="9.109375" defaultRowHeight="13.2" x14ac:dyDescent="0.25"/>
  <cols>
    <col min="1" max="1" width="7.88671875" style="16" customWidth="1"/>
    <col min="2" max="2" width="19.6640625" style="11" customWidth="1"/>
    <col min="3" max="3" width="29.8867187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14" style="14" customWidth="1"/>
    <col min="8" max="8" width="14.109375" style="14" customWidth="1"/>
    <col min="9" max="9" width="4.109375" style="11" customWidth="1"/>
    <col min="10" max="10" width="7.109375" style="11" customWidth="1"/>
    <col min="11" max="11" width="5.44140625" style="11" customWidth="1"/>
    <col min="12" max="12" width="4.44140625" style="11" customWidth="1"/>
    <col min="13" max="13" width="7.44140625" style="11" customWidth="1"/>
    <col min="14" max="14" width="5.33203125" style="11" customWidth="1"/>
    <col min="15" max="16384" width="9.109375" style="11"/>
  </cols>
  <sheetData>
    <row r="1" spans="1:14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4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4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4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4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4" s="3" customFormat="1" ht="29.25" customHeight="1" x14ac:dyDescent="0.25">
      <c r="A6" s="176" t="s">
        <v>5</v>
      </c>
      <c r="B6" s="177"/>
      <c r="C6" s="42" t="s">
        <v>61</v>
      </c>
      <c r="D6" s="39" t="s">
        <v>8</v>
      </c>
      <c r="E6" s="6">
        <v>11061</v>
      </c>
      <c r="F6" s="8"/>
      <c r="G6" s="9"/>
      <c r="H6" s="9"/>
    </row>
    <row r="7" spans="1:14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4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4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4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4" s="9" customFormat="1" ht="19.5" customHeight="1" x14ac:dyDescent="0.25">
      <c r="A11" s="8"/>
      <c r="B11" s="2"/>
      <c r="C11" s="1" t="s">
        <v>223</v>
      </c>
      <c r="D11" s="17" t="s">
        <v>328</v>
      </c>
      <c r="E11" s="11"/>
      <c r="F11" s="17"/>
    </row>
    <row r="12" spans="1:14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386</v>
      </c>
      <c r="H12" s="14" t="s">
        <v>387</v>
      </c>
      <c r="J12" s="1" t="s">
        <v>223</v>
      </c>
      <c r="K12" s="1"/>
      <c r="L12" s="41"/>
      <c r="M12" s="1" t="s">
        <v>223</v>
      </c>
      <c r="N12" s="1"/>
    </row>
    <row r="13" spans="1:14" ht="18" customHeight="1" x14ac:dyDescent="0.25">
      <c r="A13" s="160">
        <v>3</v>
      </c>
      <c r="B13" s="161">
        <v>43117</v>
      </c>
      <c r="C13" s="158">
        <v>3</v>
      </c>
      <c r="D13" s="159"/>
      <c r="F13" s="76"/>
      <c r="G13" s="77">
        <f t="shared" ref="G13:G28" si="0">$C$9</f>
        <v>20</v>
      </c>
      <c r="H13" s="77">
        <f t="shared" ref="H13:H28" si="1">$E$9</f>
        <v>50</v>
      </c>
      <c r="J13" s="75"/>
      <c r="K13" s="75"/>
      <c r="M13" s="75"/>
      <c r="N13" s="75"/>
    </row>
    <row r="14" spans="1:14" ht="18" customHeight="1" x14ac:dyDescent="0.25">
      <c r="A14" s="160">
        <v>4</v>
      </c>
      <c r="B14" s="161">
        <v>43145</v>
      </c>
      <c r="C14" s="158">
        <v>6</v>
      </c>
      <c r="D14" s="159"/>
      <c r="F14" s="76"/>
      <c r="G14" s="77">
        <f t="shared" si="0"/>
        <v>20</v>
      </c>
      <c r="H14" s="77">
        <f t="shared" si="1"/>
        <v>50</v>
      </c>
      <c r="J14" s="75"/>
      <c r="K14" s="75"/>
      <c r="M14" s="75"/>
      <c r="N14" s="75"/>
    </row>
    <row r="15" spans="1:14" ht="18" customHeight="1" x14ac:dyDescent="0.25">
      <c r="A15" s="160">
        <v>5</v>
      </c>
      <c r="B15" s="161">
        <v>43159</v>
      </c>
      <c r="C15" s="158">
        <v>4</v>
      </c>
      <c r="D15" s="159"/>
      <c r="F15" s="76"/>
      <c r="G15" s="77">
        <f t="shared" si="0"/>
        <v>20</v>
      </c>
      <c r="H15" s="77">
        <f t="shared" si="1"/>
        <v>50</v>
      </c>
      <c r="J15" s="75"/>
      <c r="K15" s="75"/>
      <c r="M15" s="75"/>
      <c r="N15" s="75"/>
    </row>
    <row r="16" spans="1:14" ht="18" customHeight="1" x14ac:dyDescent="0.25">
      <c r="A16" s="160">
        <v>6</v>
      </c>
      <c r="B16" s="161">
        <v>43187</v>
      </c>
      <c r="C16" s="158">
        <v>3</v>
      </c>
      <c r="D16" s="159"/>
      <c r="F16" s="76"/>
      <c r="G16" s="77">
        <f t="shared" si="0"/>
        <v>20</v>
      </c>
      <c r="H16" s="77">
        <f t="shared" si="1"/>
        <v>50</v>
      </c>
      <c r="J16" s="75"/>
      <c r="K16" s="75"/>
      <c r="M16" s="75"/>
      <c r="N16" s="75"/>
    </row>
    <row r="17" spans="1:14" ht="18" customHeight="1" x14ac:dyDescent="0.25">
      <c r="A17" s="160">
        <v>7</v>
      </c>
      <c r="B17" s="161">
        <v>43217</v>
      </c>
      <c r="C17" s="158">
        <v>7</v>
      </c>
      <c r="D17" s="159"/>
      <c r="F17" s="76"/>
      <c r="G17" s="77">
        <f t="shared" si="0"/>
        <v>20</v>
      </c>
      <c r="H17" s="77">
        <f t="shared" si="1"/>
        <v>50</v>
      </c>
      <c r="J17" s="75"/>
      <c r="K17" s="75"/>
      <c r="M17" s="75"/>
      <c r="N17" s="75"/>
    </row>
    <row r="18" spans="1:14" ht="18" customHeight="1" x14ac:dyDescent="0.25">
      <c r="A18" s="160">
        <v>8</v>
      </c>
      <c r="B18" s="161">
        <v>43245</v>
      </c>
      <c r="C18" s="158">
        <v>8</v>
      </c>
      <c r="D18" s="159"/>
      <c r="F18" s="76"/>
      <c r="G18" s="77">
        <f t="shared" si="0"/>
        <v>20</v>
      </c>
      <c r="H18" s="77">
        <f t="shared" si="1"/>
        <v>50</v>
      </c>
      <c r="J18" s="75"/>
      <c r="K18" s="75"/>
      <c r="M18" s="75"/>
      <c r="N18" s="75"/>
    </row>
    <row r="19" spans="1:14" ht="18" customHeight="1" x14ac:dyDescent="0.25">
      <c r="A19" s="160">
        <v>9</v>
      </c>
      <c r="B19" s="161">
        <v>43273</v>
      </c>
      <c r="C19" s="158">
        <v>0</v>
      </c>
      <c r="D19" s="159"/>
      <c r="F19" s="76"/>
      <c r="G19" s="77">
        <f t="shared" si="0"/>
        <v>20</v>
      </c>
      <c r="H19" s="77">
        <f t="shared" si="1"/>
        <v>50</v>
      </c>
      <c r="J19" s="75"/>
      <c r="K19" s="75"/>
      <c r="M19" s="75"/>
      <c r="N19" s="75"/>
    </row>
    <row r="20" spans="1:14" ht="18" customHeight="1" x14ac:dyDescent="0.25">
      <c r="A20" s="160">
        <v>10</v>
      </c>
      <c r="B20" s="161">
        <v>43301</v>
      </c>
      <c r="C20" s="158">
        <v>6</v>
      </c>
      <c r="D20" s="159"/>
      <c r="F20" s="76"/>
      <c r="G20" s="77">
        <f t="shared" si="0"/>
        <v>20</v>
      </c>
      <c r="H20" s="77">
        <f t="shared" si="1"/>
        <v>50</v>
      </c>
      <c r="J20" s="75"/>
      <c r="K20" s="75"/>
      <c r="M20" s="75"/>
      <c r="N20" s="75"/>
    </row>
    <row r="21" spans="1:14" ht="18" customHeight="1" x14ac:dyDescent="0.25">
      <c r="A21" s="160">
        <v>11</v>
      </c>
      <c r="B21" s="161">
        <v>43328</v>
      </c>
      <c r="C21" s="158">
        <v>16</v>
      </c>
      <c r="D21" s="159"/>
      <c r="F21" s="76"/>
      <c r="G21" s="77">
        <f t="shared" si="0"/>
        <v>20</v>
      </c>
      <c r="H21" s="77">
        <f t="shared" si="1"/>
        <v>50</v>
      </c>
      <c r="J21" s="75"/>
      <c r="K21" s="75"/>
      <c r="M21" s="75"/>
      <c r="N21" s="75"/>
    </row>
    <row r="22" spans="1:14" ht="18" customHeight="1" x14ac:dyDescent="0.25">
      <c r="A22" s="160">
        <v>12</v>
      </c>
      <c r="B22" s="161">
        <v>43369</v>
      </c>
      <c r="C22" s="158">
        <v>8</v>
      </c>
      <c r="D22" s="159"/>
      <c r="F22" s="76"/>
      <c r="G22" s="77">
        <f t="shared" si="0"/>
        <v>20</v>
      </c>
      <c r="H22" s="77">
        <f t="shared" si="1"/>
        <v>50</v>
      </c>
      <c r="J22" s="75"/>
      <c r="K22" s="75"/>
      <c r="M22" s="75"/>
      <c r="N22" s="75"/>
    </row>
    <row r="23" spans="1:14" ht="18" customHeight="1" x14ac:dyDescent="0.25">
      <c r="A23" s="160">
        <v>13</v>
      </c>
      <c r="B23" s="161">
        <v>43398</v>
      </c>
      <c r="C23" s="158">
        <v>3</v>
      </c>
      <c r="D23" s="159"/>
      <c r="F23" s="76"/>
      <c r="G23" s="77">
        <f t="shared" si="0"/>
        <v>20</v>
      </c>
      <c r="H23" s="77">
        <f t="shared" si="1"/>
        <v>50</v>
      </c>
      <c r="J23" s="75"/>
      <c r="K23" s="75"/>
      <c r="M23" s="75"/>
      <c r="N23" s="75"/>
    </row>
    <row r="24" spans="1:14" ht="18" customHeight="1" x14ac:dyDescent="0.25">
      <c r="A24" s="160">
        <v>14</v>
      </c>
      <c r="B24" s="161">
        <v>43427</v>
      </c>
      <c r="C24" s="158">
        <v>12</v>
      </c>
      <c r="D24" s="159"/>
      <c r="F24" s="76"/>
      <c r="G24" s="77">
        <f t="shared" si="0"/>
        <v>20</v>
      </c>
      <c r="H24" s="77">
        <f t="shared" si="1"/>
        <v>50</v>
      </c>
      <c r="J24" s="75"/>
      <c r="K24" s="75"/>
      <c r="M24" s="75"/>
      <c r="N24" s="75"/>
    </row>
    <row r="25" spans="1:14" s="138" customFormat="1" ht="18" customHeight="1" thickBot="1" x14ac:dyDescent="0.3">
      <c r="A25" s="133">
        <v>15</v>
      </c>
      <c r="B25" s="134">
        <v>43452</v>
      </c>
      <c r="C25" s="135">
        <v>7</v>
      </c>
      <c r="D25" s="136">
        <v>120</v>
      </c>
      <c r="F25" s="137"/>
      <c r="G25" s="145">
        <f t="shared" si="0"/>
        <v>20</v>
      </c>
      <c r="H25" s="145">
        <f t="shared" si="1"/>
        <v>50</v>
      </c>
      <c r="J25" s="139"/>
      <c r="K25" s="139"/>
      <c r="M25" s="139"/>
      <c r="N25" s="139"/>
    </row>
    <row r="26" spans="1:14" ht="15.75" customHeight="1" thickBot="1" x14ac:dyDescent="0.3">
      <c r="A26" s="74">
        <v>1</v>
      </c>
      <c r="B26" s="173">
        <v>43481</v>
      </c>
      <c r="C26" s="78">
        <v>5</v>
      </c>
      <c r="D26" s="79"/>
      <c r="F26" s="76"/>
      <c r="G26" s="77">
        <f t="shared" si="0"/>
        <v>20</v>
      </c>
      <c r="H26" s="77">
        <f t="shared" si="1"/>
        <v>50</v>
      </c>
      <c r="J26" s="75"/>
      <c r="K26" s="75"/>
      <c r="M26" s="75"/>
      <c r="N26" s="75"/>
    </row>
    <row r="27" spans="1:14" ht="17.100000000000001" customHeight="1" thickBot="1" x14ac:dyDescent="0.3">
      <c r="A27" s="74">
        <v>2</v>
      </c>
      <c r="B27" s="174">
        <v>43523</v>
      </c>
      <c r="C27" s="78">
        <v>3</v>
      </c>
      <c r="D27" s="79"/>
      <c r="F27" s="76"/>
      <c r="G27" s="77">
        <f t="shared" si="0"/>
        <v>20</v>
      </c>
      <c r="H27" s="77">
        <f t="shared" si="1"/>
        <v>50</v>
      </c>
      <c r="J27" s="75"/>
      <c r="K27" s="75"/>
      <c r="M27" s="75"/>
      <c r="N27" s="75"/>
    </row>
    <row r="28" spans="1:14" ht="17.100000000000001" customHeight="1" thickBot="1" x14ac:dyDescent="0.3">
      <c r="A28" s="74">
        <v>3</v>
      </c>
      <c r="B28" s="174">
        <v>43552</v>
      </c>
      <c r="C28" s="78">
        <v>10</v>
      </c>
      <c r="D28" s="79"/>
      <c r="F28" s="76"/>
      <c r="G28" s="77">
        <f t="shared" si="0"/>
        <v>20</v>
      </c>
      <c r="H28" s="77">
        <f t="shared" si="1"/>
        <v>50</v>
      </c>
      <c r="J28" s="75"/>
      <c r="K28" s="75"/>
      <c r="M28" s="75"/>
      <c r="N28" s="75"/>
    </row>
    <row r="29" spans="1:14" ht="17.100000000000001" customHeight="1" thickBot="1" x14ac:dyDescent="0.3">
      <c r="A29" s="119">
        <v>4</v>
      </c>
      <c r="B29" s="174">
        <v>43580</v>
      </c>
      <c r="C29" s="78">
        <v>19</v>
      </c>
      <c r="D29" s="79"/>
      <c r="F29" s="76"/>
      <c r="G29" s="77">
        <f>$C$9</f>
        <v>20</v>
      </c>
      <c r="H29" s="77">
        <f>$E$9</f>
        <v>50</v>
      </c>
      <c r="J29" s="75">
        <v>4</v>
      </c>
      <c r="K29" s="75"/>
      <c r="M29" s="75">
        <v>6</v>
      </c>
      <c r="N29" s="75"/>
    </row>
    <row r="30" spans="1:14" ht="17.100000000000001" customHeight="1" thickBot="1" x14ac:dyDescent="0.3">
      <c r="A30" s="12">
        <v>5</v>
      </c>
      <c r="B30" s="174">
        <v>43609</v>
      </c>
      <c r="C30" s="32">
        <v>11</v>
      </c>
      <c r="D30" s="59"/>
      <c r="F30" s="25"/>
      <c r="G30" s="26">
        <f>$C$9</f>
        <v>20</v>
      </c>
      <c r="H30" s="26">
        <f>$E$9</f>
        <v>50</v>
      </c>
      <c r="J30" s="19">
        <v>4</v>
      </c>
      <c r="K30" s="19"/>
      <c r="M30" s="19">
        <v>6</v>
      </c>
      <c r="N30" s="19"/>
    </row>
    <row r="31" spans="1:14" ht="17.100000000000001" customHeight="1" thickBot="1" x14ac:dyDescent="0.3">
      <c r="A31" s="12">
        <v>6</v>
      </c>
      <c r="B31" s="174">
        <v>43636</v>
      </c>
      <c r="C31" s="32">
        <v>15</v>
      </c>
      <c r="D31" s="59"/>
      <c r="F31" s="25"/>
      <c r="G31" s="26">
        <f>$C$9</f>
        <v>20</v>
      </c>
      <c r="H31" s="26">
        <f>$E$9</f>
        <v>50</v>
      </c>
      <c r="J31" s="19">
        <v>2</v>
      </c>
      <c r="K31" s="19"/>
      <c r="M31" s="19">
        <v>17</v>
      </c>
      <c r="N31" s="19"/>
    </row>
    <row r="32" spans="1:14" ht="17.100000000000001" customHeight="1" thickBot="1" x14ac:dyDescent="0.3">
      <c r="A32" s="12">
        <v>7</v>
      </c>
      <c r="B32" s="174">
        <v>43664</v>
      </c>
      <c r="C32" s="32">
        <v>6</v>
      </c>
      <c r="D32" s="59"/>
      <c r="F32" s="25"/>
      <c r="G32" s="26">
        <f t="shared" ref="G32:G37" si="2">$C$9</f>
        <v>20</v>
      </c>
      <c r="H32" s="26">
        <f t="shared" ref="H32:H37" si="3">$E$9</f>
        <v>50</v>
      </c>
      <c r="J32" s="19">
        <v>4</v>
      </c>
      <c r="K32" s="19"/>
      <c r="M32" s="19">
        <v>6</v>
      </c>
      <c r="N32" s="19"/>
    </row>
    <row r="33" spans="1:14" ht="17.100000000000001" customHeight="1" thickBot="1" x14ac:dyDescent="0.3">
      <c r="A33" s="12">
        <v>8</v>
      </c>
      <c r="B33" s="174">
        <v>43692</v>
      </c>
      <c r="C33" s="32">
        <v>5</v>
      </c>
      <c r="D33" s="59"/>
      <c r="F33" s="25"/>
      <c r="G33" s="26">
        <f t="shared" si="2"/>
        <v>20</v>
      </c>
      <c r="H33" s="26">
        <f t="shared" si="3"/>
        <v>50</v>
      </c>
      <c r="J33" s="19">
        <v>4</v>
      </c>
      <c r="K33" s="19"/>
      <c r="M33" s="19">
        <v>10</v>
      </c>
      <c r="N33" s="19"/>
    </row>
    <row r="34" spans="1:14" ht="17.100000000000001" customHeight="1" thickBot="1" x14ac:dyDescent="0.3">
      <c r="A34" s="12">
        <v>9</v>
      </c>
      <c r="B34" s="175">
        <v>43734</v>
      </c>
      <c r="C34" s="172">
        <v>11</v>
      </c>
      <c r="D34" s="59"/>
      <c r="F34" s="25"/>
      <c r="G34" s="26">
        <f t="shared" si="2"/>
        <v>20</v>
      </c>
      <c r="H34" s="26">
        <f t="shared" si="3"/>
        <v>50</v>
      </c>
      <c r="J34" s="19">
        <v>0</v>
      </c>
      <c r="K34" s="19"/>
      <c r="M34" s="19"/>
      <c r="N34" s="19"/>
    </row>
    <row r="35" spans="1:14" ht="17.100000000000001" customHeight="1" thickBot="1" x14ac:dyDescent="0.3">
      <c r="A35" s="12">
        <v>10</v>
      </c>
      <c r="B35" s="175">
        <v>43762</v>
      </c>
      <c r="C35" s="172">
        <v>8</v>
      </c>
      <c r="D35" s="59"/>
      <c r="F35" s="25"/>
      <c r="G35" s="26">
        <f t="shared" si="2"/>
        <v>20</v>
      </c>
      <c r="H35" s="26">
        <f t="shared" si="3"/>
        <v>50</v>
      </c>
      <c r="J35" s="19">
        <v>2</v>
      </c>
      <c r="K35" s="19"/>
      <c r="M35" s="19"/>
      <c r="N35" s="19"/>
    </row>
    <row r="36" spans="1:14" ht="17.100000000000001" customHeight="1" thickBot="1" x14ac:dyDescent="0.3">
      <c r="A36" s="12">
        <v>11</v>
      </c>
      <c r="B36" s="175">
        <v>43789</v>
      </c>
      <c r="C36" s="172">
        <v>12</v>
      </c>
      <c r="D36" s="59"/>
      <c r="F36" s="25"/>
      <c r="G36" s="26">
        <f t="shared" si="2"/>
        <v>20</v>
      </c>
      <c r="H36" s="26">
        <f t="shared" si="3"/>
        <v>50</v>
      </c>
      <c r="J36" s="19">
        <v>14</v>
      </c>
      <c r="K36" s="19"/>
      <c r="M36" s="19"/>
      <c r="N36" s="19"/>
    </row>
    <row r="37" spans="1:14" ht="17.100000000000001" customHeight="1" thickBot="1" x14ac:dyDescent="0.3">
      <c r="A37" s="160">
        <v>12</v>
      </c>
      <c r="B37" s="175">
        <v>43817</v>
      </c>
      <c r="C37" s="172">
        <v>12</v>
      </c>
      <c r="D37" s="59"/>
      <c r="F37" s="25"/>
      <c r="G37" s="26">
        <f t="shared" si="2"/>
        <v>20</v>
      </c>
      <c r="H37" s="26">
        <f t="shared" si="3"/>
        <v>50</v>
      </c>
      <c r="J37" s="19"/>
      <c r="K37" s="19"/>
      <c r="M37" s="19"/>
      <c r="N37" s="19"/>
    </row>
    <row r="38" spans="1:14" ht="17.100000000000001" customHeight="1" x14ac:dyDescent="0.25">
      <c r="A38" s="12" t="s">
        <v>11</v>
      </c>
      <c r="B38" s="33"/>
      <c r="C38" s="32">
        <f>IF(J38=0, "&lt; 1", J38)</f>
        <v>5</v>
      </c>
      <c r="D38" s="59"/>
      <c r="F38" s="27"/>
      <c r="G38" s="26"/>
      <c r="H38" s="26"/>
      <c r="J38" s="12">
        <f>ROUNDUP(AVERAGE(J13:J37), 0)</f>
        <v>5</v>
      </c>
      <c r="K38" s="12"/>
      <c r="L38" s="19"/>
      <c r="M38" s="12">
        <f>ROUNDUP(AVERAGE(M13:M37), 0)</f>
        <v>9</v>
      </c>
      <c r="N38" s="12"/>
    </row>
    <row r="39" spans="1:14" ht="17.100000000000001" customHeight="1" x14ac:dyDescent="0.25">
      <c r="A39" s="12" t="s">
        <v>12</v>
      </c>
      <c r="B39" s="34"/>
      <c r="C39" s="158">
        <f>MIN(C26:C37)</f>
        <v>3</v>
      </c>
      <c r="D39" s="59"/>
      <c r="F39" s="25"/>
      <c r="G39" s="26"/>
      <c r="H39" s="26"/>
      <c r="J39" s="12">
        <f>MIN(J13:J37)</f>
        <v>0</v>
      </c>
      <c r="K39" s="12"/>
      <c r="L39" s="19"/>
      <c r="M39" s="12">
        <f>MIN(M13:M37)</f>
        <v>6</v>
      </c>
      <c r="N39" s="12"/>
    </row>
    <row r="40" spans="1:14" ht="17.100000000000001" customHeight="1" x14ac:dyDescent="0.25">
      <c r="A40" s="12" t="s">
        <v>13</v>
      </c>
      <c r="B40" s="34"/>
      <c r="C40" s="158">
        <f>MAX(C26:C37)</f>
        <v>19</v>
      </c>
      <c r="D40" s="59"/>
      <c r="F40" s="25"/>
      <c r="G40" s="26"/>
      <c r="H40" s="26"/>
      <c r="J40" s="12">
        <f>MAX(J13:J37)</f>
        <v>14</v>
      </c>
      <c r="K40" s="12"/>
      <c r="L40" s="19"/>
      <c r="M40" s="12">
        <f>MAX(M13:M37)</f>
        <v>17</v>
      </c>
      <c r="N40" s="12"/>
    </row>
    <row r="41" spans="1:14" ht="17.100000000000001" customHeight="1" x14ac:dyDescent="0.25">
      <c r="A41" s="12" t="s">
        <v>14</v>
      </c>
      <c r="B41" s="34"/>
      <c r="C41" s="35">
        <f>J41</f>
        <v>4.2003401222826158</v>
      </c>
      <c r="D41" s="60"/>
      <c r="F41" s="25"/>
      <c r="G41" s="26"/>
      <c r="H41" s="26"/>
      <c r="J41" s="13">
        <f>STDEV(J13:J37)</f>
        <v>4.2003401222826158</v>
      </c>
      <c r="K41" s="13"/>
      <c r="L41" s="19"/>
      <c r="M41" s="13">
        <f>STDEV(M13:M37)</f>
        <v>4.7958315233127191</v>
      </c>
      <c r="N41" s="13"/>
    </row>
    <row r="42" spans="1:14" ht="17.100000000000001" customHeight="1" x14ac:dyDescent="0.25">
      <c r="A42" s="12" t="s">
        <v>15</v>
      </c>
      <c r="B42" s="34"/>
      <c r="C42" s="35">
        <f>J42</f>
        <v>84.006802445652312</v>
      </c>
      <c r="D42" s="60"/>
      <c r="F42" s="25"/>
      <c r="G42" s="26"/>
      <c r="H42" s="26"/>
      <c r="J42" s="13">
        <f>IF(J38=0, "NA", J41*100/J38)</f>
        <v>84.006802445652312</v>
      </c>
      <c r="K42" s="13"/>
      <c r="L42" s="19"/>
      <c r="M42" s="13">
        <f>IF(M38=0, "NA", M41*100/M38)</f>
        <v>53.287016925696875</v>
      </c>
      <c r="N42" s="13"/>
    </row>
    <row r="43" spans="1:14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</row>
    <row r="44" spans="1:14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</row>
    <row r="45" spans="1:14" ht="17.100000000000001" customHeight="1" x14ac:dyDescent="0.25">
      <c r="A45" s="12" t="s">
        <v>11</v>
      </c>
      <c r="B45" s="34"/>
      <c r="C45" s="32">
        <f>IF(M38=0, "&lt; 1", M38)</f>
        <v>9</v>
      </c>
      <c r="D45" s="59"/>
      <c r="F45" s="25"/>
      <c r="G45" s="26"/>
      <c r="H45" s="26"/>
      <c r="J45" s="19"/>
      <c r="K45" s="19"/>
      <c r="L45" s="19"/>
    </row>
    <row r="46" spans="1:14" ht="17.100000000000001" customHeight="1" x14ac:dyDescent="0.25">
      <c r="A46" s="12" t="s">
        <v>12</v>
      </c>
      <c r="B46" s="34"/>
      <c r="C46" s="158">
        <f>MIN(C14:C26)</f>
        <v>0</v>
      </c>
      <c r="D46" s="59"/>
      <c r="F46" s="25"/>
      <c r="G46" s="26"/>
      <c r="H46" s="26"/>
      <c r="J46" s="19"/>
      <c r="K46" s="19"/>
    </row>
    <row r="47" spans="1:14" ht="17.100000000000001" customHeight="1" x14ac:dyDescent="0.25">
      <c r="A47" s="12" t="s">
        <v>13</v>
      </c>
      <c r="B47" s="34"/>
      <c r="C47" s="158">
        <f>MAX(C14:C26)</f>
        <v>16</v>
      </c>
      <c r="D47" s="59"/>
      <c r="F47" s="25"/>
      <c r="G47" s="26"/>
      <c r="H47" s="26"/>
      <c r="J47" s="19"/>
      <c r="K47" s="19"/>
    </row>
    <row r="48" spans="1:14" ht="17.100000000000001" customHeight="1" x14ac:dyDescent="0.25">
      <c r="A48" s="12" t="s">
        <v>14</v>
      </c>
      <c r="B48" s="34"/>
      <c r="C48" s="35">
        <f>M41</f>
        <v>4.7958315233127191</v>
      </c>
      <c r="D48" s="60"/>
      <c r="F48" s="25"/>
      <c r="G48" s="26"/>
      <c r="H48" s="26"/>
      <c r="J48" s="19"/>
      <c r="K48" s="19"/>
    </row>
    <row r="49" spans="1:35" ht="17.100000000000001" customHeight="1" x14ac:dyDescent="0.25">
      <c r="A49" s="12" t="s">
        <v>15</v>
      </c>
      <c r="B49" s="34"/>
      <c r="C49" s="35">
        <f>M42</f>
        <v>53.287016925696875</v>
      </c>
      <c r="D49" s="60"/>
      <c r="F49" s="27"/>
      <c r="G49" s="26"/>
      <c r="H49" s="26"/>
      <c r="J49" s="19"/>
      <c r="K49" s="19"/>
    </row>
    <row r="50" spans="1:35" ht="15.9" customHeight="1" x14ac:dyDescent="0.25"/>
    <row r="51" spans="1:35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s="14" customFormat="1" ht="14.25" customHeight="1" x14ac:dyDescent="0.25">
      <c r="A65" s="185" t="s">
        <v>309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s="14" customFormat="1" ht="17.25" customHeight="1" x14ac:dyDescent="0.25">
      <c r="A66" s="186" t="s">
        <v>310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.9" customHeight="1" x14ac:dyDescent="0.25">
      <c r="A67" s="14"/>
      <c r="B67" s="14"/>
      <c r="C67" s="14"/>
      <c r="D67" s="14"/>
      <c r="E67" s="14"/>
    </row>
    <row r="68" spans="1:35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5" s="28" customFormat="1" ht="27.75" customHeight="1" x14ac:dyDescent="0.25">
      <c r="A69" s="187" t="s">
        <v>115</v>
      </c>
      <c r="B69" s="187"/>
      <c r="C69" s="187"/>
      <c r="D69" s="187"/>
      <c r="E69" s="187"/>
      <c r="F69" s="20"/>
      <c r="G69" s="20"/>
      <c r="H69" s="20"/>
    </row>
    <row r="70" spans="1:35" s="28" customFormat="1" ht="32.25" customHeight="1" x14ac:dyDescent="0.25">
      <c r="A70" s="181" t="s">
        <v>155</v>
      </c>
      <c r="B70" s="181"/>
      <c r="C70" s="181"/>
      <c r="D70" s="181"/>
      <c r="E70" s="181"/>
      <c r="F70" s="20"/>
      <c r="G70" s="20"/>
      <c r="H70" s="20"/>
    </row>
    <row r="71" spans="1:35" s="28" customFormat="1" ht="15.9" customHeight="1" x14ac:dyDescent="0.25">
      <c r="F71" s="20"/>
      <c r="G71" s="20"/>
      <c r="H71" s="20"/>
    </row>
    <row r="72" spans="1:35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5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5" x14ac:dyDescent="0.25">
      <c r="B74" s="30"/>
      <c r="C74" s="30"/>
      <c r="D74" s="30"/>
      <c r="E74" s="30"/>
    </row>
    <row r="75" spans="1:35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43" priority="1">
      <formula>C34&lt;=$B$7</formula>
    </cfRule>
    <cfRule type="expression" dxfId="42" priority="2">
      <formula>AND(C34&gt;$B$7,C34&lt;=$B$6)</formula>
    </cfRule>
    <cfRule type="expression" dxfId="41" priority="3">
      <formula>AND(C34&gt;$B$6,C34&lt;=$B$5)</formula>
    </cfRule>
    <cfRule type="expression" dxfId="40" priority="4">
      <formula>C34&gt;$B$5</formula>
    </cfRule>
  </conditionalFormatting>
  <pageMargins left="0.3" right="0.1" top="0.2" bottom="0.3" header="0.1" footer="0.2"/>
  <pageSetup paperSize="9" scale="91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"/>
  <sheetViews>
    <sheetView view="pageBreakPreview" topLeftCell="A46" zoomScaleNormal="100" zoomScaleSheetLayoutView="100" workbookViewId="0">
      <selection activeCell="A70" sqref="A70:E70"/>
    </sheetView>
  </sheetViews>
  <sheetFormatPr defaultColWidth="9.109375" defaultRowHeight="13.2" x14ac:dyDescent="0.25"/>
  <cols>
    <col min="1" max="1" width="11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hidden="1" customWidth="1"/>
    <col min="7" max="7" width="15.33203125" style="14" customWidth="1"/>
    <col min="8" max="8" width="16" style="14" customWidth="1"/>
    <col min="9" max="9" width="3.33203125" style="11" customWidth="1"/>
    <col min="10" max="10" width="6.6640625" style="11" customWidth="1"/>
    <col min="11" max="11" width="7.5546875" style="11" customWidth="1"/>
    <col min="12" max="13" width="5.44140625" style="11" customWidth="1"/>
    <col min="14" max="14" width="6.6640625" style="11" customWidth="1"/>
    <col min="15" max="15" width="6.33203125" style="11" customWidth="1"/>
    <col min="16" max="16" width="5.44140625" style="11" customWidth="1"/>
    <col min="17" max="16384" width="9.109375" style="11"/>
  </cols>
  <sheetData>
    <row r="1" spans="1:16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6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6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6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6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6" s="3" customFormat="1" ht="29.25" customHeight="1" x14ac:dyDescent="0.25">
      <c r="A6" s="176" t="s">
        <v>5</v>
      </c>
      <c r="B6" s="177"/>
      <c r="C6" s="42" t="s">
        <v>62</v>
      </c>
      <c r="D6" s="39" t="s">
        <v>8</v>
      </c>
      <c r="E6" s="6">
        <v>11060</v>
      </c>
      <c r="F6" s="8"/>
      <c r="G6" s="9"/>
      <c r="H6" s="9"/>
    </row>
    <row r="7" spans="1:16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6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2</v>
      </c>
      <c r="F8" s="8"/>
      <c r="G8" s="9"/>
      <c r="H8" s="9"/>
    </row>
    <row r="9" spans="1:16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6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6" s="9" customFormat="1" ht="19.5" customHeight="1" x14ac:dyDescent="0.25">
      <c r="A11" s="8"/>
      <c r="B11" s="2"/>
      <c r="C11" s="1" t="s">
        <v>224</v>
      </c>
      <c r="D11" s="1" t="s">
        <v>225</v>
      </c>
      <c r="E11" s="17" t="s">
        <v>328</v>
      </c>
      <c r="F11" s="17"/>
    </row>
    <row r="12" spans="1:16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4" t="s">
        <v>386</v>
      </c>
      <c r="H12" s="14" t="s">
        <v>387</v>
      </c>
      <c r="J12" s="1" t="s">
        <v>224</v>
      </c>
      <c r="K12" s="1" t="s">
        <v>225</v>
      </c>
      <c r="L12" s="1"/>
      <c r="M12" s="41"/>
      <c r="N12" s="1" t="s">
        <v>224</v>
      </c>
      <c r="O12" s="1" t="s">
        <v>225</v>
      </c>
      <c r="P12" s="1"/>
    </row>
    <row r="13" spans="1:16" ht="17.100000000000001" customHeight="1" x14ac:dyDescent="0.25">
      <c r="A13" s="74">
        <v>3</v>
      </c>
      <c r="B13" s="161">
        <v>43117</v>
      </c>
      <c r="C13" s="158">
        <v>10</v>
      </c>
      <c r="D13" s="158">
        <v>15</v>
      </c>
      <c r="E13" s="79"/>
      <c r="F13" s="76"/>
      <c r="G13" s="77">
        <v>20</v>
      </c>
      <c r="H13" s="77">
        <v>50</v>
      </c>
      <c r="J13" s="75"/>
      <c r="K13" s="75"/>
      <c r="L13" s="75"/>
      <c r="N13" s="75"/>
      <c r="O13" s="75"/>
      <c r="P13" s="75"/>
    </row>
    <row r="14" spans="1:16" ht="17.100000000000001" customHeight="1" x14ac:dyDescent="0.25">
      <c r="A14" s="160">
        <v>4</v>
      </c>
      <c r="B14" s="161">
        <v>43145</v>
      </c>
      <c r="C14" s="158">
        <v>17</v>
      </c>
      <c r="D14" s="158">
        <v>15</v>
      </c>
      <c r="E14" s="159"/>
      <c r="F14" s="76"/>
      <c r="G14" s="77">
        <v>20</v>
      </c>
      <c r="H14" s="77">
        <v>50</v>
      </c>
      <c r="J14" s="75"/>
      <c r="K14" s="75"/>
      <c r="L14" s="75"/>
      <c r="N14" s="75"/>
      <c r="O14" s="75"/>
      <c r="P14" s="75"/>
    </row>
    <row r="15" spans="1:16" ht="17.100000000000001" customHeight="1" x14ac:dyDescent="0.25">
      <c r="A15" s="160">
        <v>5</v>
      </c>
      <c r="B15" s="161">
        <v>43159</v>
      </c>
      <c r="C15" s="158">
        <v>14</v>
      </c>
      <c r="D15" s="158">
        <v>15</v>
      </c>
      <c r="E15" s="159"/>
      <c r="F15" s="76"/>
      <c r="G15" s="77">
        <v>20</v>
      </c>
      <c r="H15" s="77">
        <v>50</v>
      </c>
      <c r="J15" s="75"/>
      <c r="K15" s="75"/>
      <c r="L15" s="75"/>
      <c r="N15" s="75"/>
      <c r="O15" s="75"/>
      <c r="P15" s="75"/>
    </row>
    <row r="16" spans="1:16" ht="17.100000000000001" customHeight="1" x14ac:dyDescent="0.25">
      <c r="A16" s="160">
        <v>6</v>
      </c>
      <c r="B16" s="161">
        <v>43187</v>
      </c>
      <c r="C16" s="158">
        <v>15</v>
      </c>
      <c r="D16" s="158">
        <v>12</v>
      </c>
      <c r="E16" s="159"/>
      <c r="F16" s="76"/>
      <c r="G16" s="77">
        <v>20</v>
      </c>
      <c r="H16" s="77">
        <v>50</v>
      </c>
      <c r="J16" s="75"/>
      <c r="K16" s="75"/>
      <c r="L16" s="75"/>
      <c r="N16" s="75"/>
      <c r="O16" s="75"/>
      <c r="P16" s="75"/>
    </row>
    <row r="17" spans="1:16" ht="17.100000000000001" customHeight="1" x14ac:dyDescent="0.25">
      <c r="A17" s="160">
        <v>7</v>
      </c>
      <c r="B17" s="161">
        <v>43217</v>
      </c>
      <c r="C17" s="158">
        <v>4</v>
      </c>
      <c r="D17" s="158">
        <v>5</v>
      </c>
      <c r="E17" s="159"/>
      <c r="F17" s="76"/>
      <c r="G17" s="77">
        <v>20</v>
      </c>
      <c r="H17" s="77">
        <v>50</v>
      </c>
      <c r="J17" s="75"/>
      <c r="K17" s="75"/>
      <c r="L17" s="75"/>
      <c r="N17" s="75"/>
      <c r="O17" s="75"/>
      <c r="P17" s="75"/>
    </row>
    <row r="18" spans="1:16" ht="17.100000000000001" customHeight="1" x14ac:dyDescent="0.25">
      <c r="A18" s="160">
        <v>8</v>
      </c>
      <c r="B18" s="161">
        <v>43245</v>
      </c>
      <c r="C18" s="158">
        <v>17</v>
      </c>
      <c r="D18" s="158">
        <v>15</v>
      </c>
      <c r="E18" s="159"/>
      <c r="F18" s="76"/>
      <c r="G18" s="77">
        <v>20</v>
      </c>
      <c r="H18" s="77">
        <v>50</v>
      </c>
      <c r="J18" s="75"/>
      <c r="K18" s="75"/>
      <c r="L18" s="75"/>
      <c r="N18" s="75"/>
      <c r="O18" s="75"/>
      <c r="P18" s="75"/>
    </row>
    <row r="19" spans="1:16" ht="17.100000000000001" customHeight="1" x14ac:dyDescent="0.25">
      <c r="A19" s="160">
        <v>9</v>
      </c>
      <c r="B19" s="161">
        <v>43273</v>
      </c>
      <c r="C19" s="158">
        <v>10</v>
      </c>
      <c r="D19" s="158">
        <v>16</v>
      </c>
      <c r="E19" s="159"/>
      <c r="F19" s="76"/>
      <c r="G19" s="77">
        <v>20</v>
      </c>
      <c r="H19" s="77">
        <v>50</v>
      </c>
      <c r="J19" s="75"/>
      <c r="K19" s="75"/>
      <c r="L19" s="75"/>
      <c r="N19" s="75"/>
      <c r="O19" s="75"/>
      <c r="P19" s="75"/>
    </row>
    <row r="20" spans="1:16" ht="17.100000000000001" customHeight="1" x14ac:dyDescent="0.25">
      <c r="A20" s="160">
        <v>10</v>
      </c>
      <c r="B20" s="161">
        <v>43301</v>
      </c>
      <c r="C20" s="158">
        <v>9</v>
      </c>
      <c r="D20" s="158">
        <v>4</v>
      </c>
      <c r="E20" s="159"/>
      <c r="F20" s="76"/>
      <c r="G20" s="77">
        <v>20</v>
      </c>
      <c r="H20" s="77">
        <v>50</v>
      </c>
      <c r="J20" s="75"/>
      <c r="K20" s="75"/>
      <c r="L20" s="75"/>
      <c r="N20" s="75"/>
      <c r="O20" s="75"/>
      <c r="P20" s="75"/>
    </row>
    <row r="21" spans="1:16" ht="17.100000000000001" customHeight="1" x14ac:dyDescent="0.25">
      <c r="A21" s="160">
        <v>11</v>
      </c>
      <c r="B21" s="161">
        <v>43328</v>
      </c>
      <c r="C21" s="158">
        <v>18</v>
      </c>
      <c r="D21" s="158">
        <v>20</v>
      </c>
      <c r="E21" s="159"/>
      <c r="F21" s="76"/>
      <c r="G21" s="77">
        <v>20</v>
      </c>
      <c r="H21" s="77">
        <v>50</v>
      </c>
      <c r="J21" s="75"/>
      <c r="K21" s="75"/>
      <c r="L21" s="75"/>
      <c r="N21" s="75"/>
      <c r="O21" s="75"/>
      <c r="P21" s="75"/>
    </row>
    <row r="22" spans="1:16" ht="17.100000000000001" customHeight="1" x14ac:dyDescent="0.25">
      <c r="A22" s="160">
        <v>12</v>
      </c>
      <c r="B22" s="161">
        <v>43369</v>
      </c>
      <c r="C22" s="158">
        <v>12</v>
      </c>
      <c r="D22" s="158">
        <v>19</v>
      </c>
      <c r="E22" s="159"/>
      <c r="F22" s="76"/>
      <c r="G22" s="77">
        <v>20</v>
      </c>
      <c r="H22" s="77">
        <v>50</v>
      </c>
      <c r="J22" s="75"/>
      <c r="K22" s="75"/>
      <c r="L22" s="75"/>
      <c r="N22" s="75"/>
      <c r="O22" s="75"/>
      <c r="P22" s="75"/>
    </row>
    <row r="23" spans="1:16" ht="17.100000000000001" customHeight="1" x14ac:dyDescent="0.25">
      <c r="A23" s="160">
        <v>13</v>
      </c>
      <c r="B23" s="161">
        <v>43398</v>
      </c>
      <c r="C23" s="158">
        <v>14</v>
      </c>
      <c r="D23" s="158">
        <v>16</v>
      </c>
      <c r="E23" s="159"/>
      <c r="F23" s="76"/>
      <c r="G23" s="77">
        <v>20</v>
      </c>
      <c r="H23" s="77">
        <v>50</v>
      </c>
      <c r="J23" s="75"/>
      <c r="K23" s="75"/>
      <c r="L23" s="75"/>
      <c r="N23" s="75"/>
      <c r="O23" s="75"/>
      <c r="P23" s="75"/>
    </row>
    <row r="24" spans="1:16" ht="17.100000000000001" customHeight="1" x14ac:dyDescent="0.25">
      <c r="A24" s="160">
        <v>14</v>
      </c>
      <c r="B24" s="161">
        <v>43427</v>
      </c>
      <c r="C24" s="158">
        <v>11</v>
      </c>
      <c r="D24" s="158">
        <v>12</v>
      </c>
      <c r="E24" s="159"/>
      <c r="F24" s="76"/>
      <c r="G24" s="77">
        <v>20</v>
      </c>
      <c r="H24" s="77">
        <v>50</v>
      </c>
      <c r="J24" s="75"/>
      <c r="K24" s="75"/>
      <c r="L24" s="75"/>
      <c r="N24" s="75"/>
      <c r="O24" s="75"/>
      <c r="P24" s="75"/>
    </row>
    <row r="25" spans="1:16" s="138" customFormat="1" ht="17.100000000000001" customHeight="1" thickBot="1" x14ac:dyDescent="0.3">
      <c r="A25" s="133">
        <v>15</v>
      </c>
      <c r="B25" s="134">
        <v>43452</v>
      </c>
      <c r="C25" s="135">
        <v>14</v>
      </c>
      <c r="D25" s="135">
        <v>18</v>
      </c>
      <c r="E25" s="136">
        <v>120</v>
      </c>
      <c r="F25" s="137"/>
      <c r="G25" s="145">
        <v>20</v>
      </c>
      <c r="H25" s="145">
        <v>50</v>
      </c>
      <c r="J25" s="139"/>
      <c r="K25" s="139"/>
      <c r="L25" s="139"/>
      <c r="N25" s="139"/>
      <c r="O25" s="139"/>
      <c r="P25" s="139"/>
    </row>
    <row r="26" spans="1:16" ht="17.100000000000001" customHeight="1" thickBot="1" x14ac:dyDescent="0.3">
      <c r="A26" s="74">
        <v>1</v>
      </c>
      <c r="B26" s="173">
        <v>43481</v>
      </c>
      <c r="C26" s="78">
        <v>9</v>
      </c>
      <c r="D26" s="78">
        <v>7</v>
      </c>
      <c r="E26" s="79"/>
      <c r="F26" s="76"/>
      <c r="G26" s="77">
        <v>20</v>
      </c>
      <c r="H26" s="77">
        <v>50</v>
      </c>
      <c r="J26" s="75"/>
      <c r="K26" s="75"/>
      <c r="L26" s="75"/>
      <c r="N26" s="75"/>
      <c r="O26" s="75"/>
      <c r="P26" s="75"/>
    </row>
    <row r="27" spans="1:16" ht="17.100000000000001" customHeight="1" thickBot="1" x14ac:dyDescent="0.3">
      <c r="A27" s="74">
        <v>2</v>
      </c>
      <c r="B27" s="174">
        <v>43523</v>
      </c>
      <c r="C27" s="78">
        <v>18</v>
      </c>
      <c r="D27" s="78">
        <v>16</v>
      </c>
      <c r="E27" s="79"/>
      <c r="F27" s="76"/>
      <c r="G27" s="77">
        <v>20</v>
      </c>
      <c r="H27" s="77">
        <v>50</v>
      </c>
      <c r="J27" s="75"/>
      <c r="K27" s="75"/>
      <c r="L27" s="75"/>
      <c r="N27" s="75"/>
      <c r="O27" s="75"/>
      <c r="P27" s="75"/>
    </row>
    <row r="28" spans="1:16" ht="17.100000000000001" customHeight="1" thickBot="1" x14ac:dyDescent="0.3">
      <c r="A28" s="119">
        <v>3</v>
      </c>
      <c r="B28" s="174">
        <v>43552</v>
      </c>
      <c r="C28" s="78">
        <v>18</v>
      </c>
      <c r="D28" s="78">
        <v>17</v>
      </c>
      <c r="E28" s="79"/>
      <c r="F28" s="76"/>
      <c r="G28" s="77">
        <v>20</v>
      </c>
      <c r="H28" s="77">
        <v>50</v>
      </c>
      <c r="J28" s="75">
        <v>13</v>
      </c>
      <c r="K28" s="75">
        <v>11</v>
      </c>
      <c r="L28" s="75"/>
      <c r="N28" s="75">
        <v>13</v>
      </c>
      <c r="O28" s="75">
        <v>11</v>
      </c>
      <c r="P28" s="75"/>
    </row>
    <row r="29" spans="1:16" ht="17.100000000000001" customHeight="1" thickBot="1" x14ac:dyDescent="0.3">
      <c r="A29" s="12">
        <v>4</v>
      </c>
      <c r="B29" s="174">
        <v>43580</v>
      </c>
      <c r="C29" s="32">
        <v>18</v>
      </c>
      <c r="D29" s="32">
        <v>20</v>
      </c>
      <c r="E29" s="59"/>
      <c r="F29" s="25"/>
      <c r="G29" s="26">
        <f>$C$9</f>
        <v>20</v>
      </c>
      <c r="H29" s="26">
        <f>$E$9</f>
        <v>50</v>
      </c>
      <c r="J29" s="19">
        <v>9</v>
      </c>
      <c r="K29" s="19">
        <v>7</v>
      </c>
      <c r="L29" s="19"/>
      <c r="N29" s="19">
        <v>11</v>
      </c>
      <c r="O29" s="19">
        <v>5</v>
      </c>
      <c r="P29" s="19"/>
    </row>
    <row r="30" spans="1:16" ht="17.100000000000001" customHeight="1" thickBot="1" x14ac:dyDescent="0.3">
      <c r="A30" s="12">
        <v>5</v>
      </c>
      <c r="B30" s="174">
        <v>43609</v>
      </c>
      <c r="C30" s="32">
        <v>17</v>
      </c>
      <c r="D30" s="32">
        <v>12</v>
      </c>
      <c r="E30" s="59"/>
      <c r="F30" s="25"/>
      <c r="G30" s="26">
        <f>$C$9</f>
        <v>20</v>
      </c>
      <c r="H30" s="26">
        <f>$E$9</f>
        <v>50</v>
      </c>
      <c r="J30" s="19">
        <v>16</v>
      </c>
      <c r="K30" s="19">
        <v>14</v>
      </c>
      <c r="L30" s="19"/>
      <c r="N30" s="19">
        <v>19</v>
      </c>
      <c r="O30" s="19">
        <v>15</v>
      </c>
      <c r="P30" s="19"/>
    </row>
    <row r="31" spans="1:16" ht="17.100000000000001" customHeight="1" thickBot="1" x14ac:dyDescent="0.3">
      <c r="A31" s="12">
        <v>6</v>
      </c>
      <c r="B31" s="174">
        <v>43636</v>
      </c>
      <c r="C31" s="32">
        <v>17</v>
      </c>
      <c r="D31" s="32">
        <v>12</v>
      </c>
      <c r="E31" s="59"/>
      <c r="F31" s="25"/>
      <c r="G31" s="26">
        <f t="shared" ref="G31:G37" si="0">$C$9</f>
        <v>20</v>
      </c>
      <c r="H31" s="26">
        <f t="shared" ref="H31:H37" si="1">$E$9</f>
        <v>50</v>
      </c>
      <c r="J31" s="19">
        <v>13</v>
      </c>
      <c r="K31" s="19">
        <v>9</v>
      </c>
      <c r="L31" s="19"/>
      <c r="N31" s="19">
        <v>14</v>
      </c>
      <c r="O31" s="19">
        <v>16</v>
      </c>
      <c r="P31" s="19"/>
    </row>
    <row r="32" spans="1:16" ht="17.100000000000001" customHeight="1" thickBot="1" x14ac:dyDescent="0.3">
      <c r="A32" s="12">
        <v>7</v>
      </c>
      <c r="B32" s="174">
        <v>43664</v>
      </c>
      <c r="C32" s="32">
        <v>16</v>
      </c>
      <c r="D32" s="32">
        <v>19</v>
      </c>
      <c r="E32" s="59"/>
      <c r="F32" s="25"/>
      <c r="G32" s="26">
        <f t="shared" si="0"/>
        <v>20</v>
      </c>
      <c r="H32" s="26">
        <f t="shared" si="1"/>
        <v>50</v>
      </c>
      <c r="J32" s="19">
        <v>15</v>
      </c>
      <c r="K32" s="19">
        <v>11</v>
      </c>
      <c r="L32" s="19"/>
      <c r="N32" s="19">
        <v>17</v>
      </c>
      <c r="O32" s="19">
        <v>13</v>
      </c>
      <c r="P32" s="19"/>
    </row>
    <row r="33" spans="1:16" ht="17.100000000000001" customHeight="1" thickBot="1" x14ac:dyDescent="0.3">
      <c r="A33" s="12">
        <v>8</v>
      </c>
      <c r="B33" s="174">
        <v>43692</v>
      </c>
      <c r="C33" s="32">
        <v>17</v>
      </c>
      <c r="D33" s="32">
        <v>5</v>
      </c>
      <c r="E33" s="59"/>
      <c r="F33" s="25"/>
      <c r="G33" s="26">
        <f t="shared" si="0"/>
        <v>20</v>
      </c>
      <c r="H33" s="26">
        <f t="shared" si="1"/>
        <v>50</v>
      </c>
      <c r="J33" s="19">
        <v>2</v>
      </c>
      <c r="K33" s="19">
        <v>6</v>
      </c>
      <c r="L33" s="19"/>
      <c r="N33" s="19"/>
      <c r="O33" s="19"/>
      <c r="P33" s="19"/>
    </row>
    <row r="34" spans="1:16" ht="17.100000000000001" customHeight="1" thickBot="1" x14ac:dyDescent="0.3">
      <c r="A34" s="12">
        <v>9</v>
      </c>
      <c r="B34" s="175">
        <v>43734</v>
      </c>
      <c r="C34" s="172">
        <v>15</v>
      </c>
      <c r="D34" s="172">
        <v>17</v>
      </c>
      <c r="E34" s="59"/>
      <c r="F34" s="25"/>
      <c r="G34" s="26">
        <f t="shared" si="0"/>
        <v>20</v>
      </c>
      <c r="H34" s="26">
        <f t="shared" si="1"/>
        <v>50</v>
      </c>
      <c r="J34" s="19">
        <v>12</v>
      </c>
      <c r="K34" s="19">
        <v>15</v>
      </c>
      <c r="L34" s="19"/>
      <c r="N34" s="19"/>
      <c r="O34" s="19"/>
      <c r="P34" s="19"/>
    </row>
    <row r="35" spans="1:16" ht="17.100000000000001" customHeight="1" thickBot="1" x14ac:dyDescent="0.3">
      <c r="A35" s="12">
        <v>10</v>
      </c>
      <c r="B35" s="175">
        <v>43762</v>
      </c>
      <c r="C35" s="172">
        <v>18</v>
      </c>
      <c r="D35" s="172">
        <v>10</v>
      </c>
      <c r="E35" s="59"/>
      <c r="F35" s="25"/>
      <c r="G35" s="26">
        <f t="shared" si="0"/>
        <v>20</v>
      </c>
      <c r="H35" s="26">
        <f t="shared" si="1"/>
        <v>50</v>
      </c>
      <c r="J35" s="19">
        <v>17</v>
      </c>
      <c r="K35" s="19">
        <v>14</v>
      </c>
      <c r="L35" s="19"/>
      <c r="N35" s="19"/>
      <c r="O35" s="19"/>
      <c r="P35" s="19"/>
    </row>
    <row r="36" spans="1:16" ht="17.100000000000001" customHeight="1" thickBot="1" x14ac:dyDescent="0.3">
      <c r="A36" s="74">
        <v>11</v>
      </c>
      <c r="B36" s="175">
        <v>43789</v>
      </c>
      <c r="C36" s="172">
        <v>20</v>
      </c>
      <c r="D36" s="172">
        <v>18</v>
      </c>
      <c r="E36" s="59"/>
      <c r="F36" s="25"/>
      <c r="G36" s="26">
        <f t="shared" si="0"/>
        <v>20</v>
      </c>
      <c r="H36" s="26">
        <f t="shared" si="1"/>
        <v>50</v>
      </c>
      <c r="J36" s="19"/>
      <c r="K36" s="19"/>
      <c r="L36" s="19"/>
      <c r="N36" s="19"/>
      <c r="O36" s="19"/>
      <c r="P36" s="19"/>
    </row>
    <row r="37" spans="1:16" ht="17.100000000000001" customHeight="1" thickBot="1" x14ac:dyDescent="0.3">
      <c r="A37" s="160">
        <v>12</v>
      </c>
      <c r="B37" s="175">
        <v>43817</v>
      </c>
      <c r="C37" s="172">
        <v>19</v>
      </c>
      <c r="D37" s="172">
        <v>19</v>
      </c>
      <c r="E37" s="59"/>
      <c r="F37" s="25"/>
      <c r="G37" s="26">
        <f t="shared" si="0"/>
        <v>20</v>
      </c>
      <c r="H37" s="26">
        <f t="shared" si="1"/>
        <v>50</v>
      </c>
      <c r="J37" s="19"/>
      <c r="K37" s="19"/>
      <c r="L37" s="19"/>
      <c r="N37" s="19"/>
      <c r="O37" s="19"/>
      <c r="P37" s="19"/>
    </row>
    <row r="38" spans="1:16" ht="17.100000000000001" customHeight="1" x14ac:dyDescent="0.25">
      <c r="A38" s="12" t="s">
        <v>11</v>
      </c>
      <c r="B38" s="33"/>
      <c r="C38" s="32">
        <f>IF(J38=0, "&lt; 1", J38)</f>
        <v>13</v>
      </c>
      <c r="D38" s="32">
        <f>IF(K38=0, "&lt; 1", K38)</f>
        <v>11</v>
      </c>
      <c r="E38" s="59"/>
      <c r="F38" s="27"/>
      <c r="G38" s="26"/>
      <c r="H38" s="26"/>
      <c r="J38" s="12">
        <f>ROUNDUP(AVERAGE(J13:J37), 0)</f>
        <v>13</v>
      </c>
      <c r="K38" s="12">
        <f>ROUNDUP(AVERAGE(K13:K37), 0)</f>
        <v>11</v>
      </c>
      <c r="L38" s="12"/>
      <c r="M38" s="19"/>
      <c r="N38" s="12">
        <f>ROUNDUP(AVERAGE(N13:N37), 0)</f>
        <v>15</v>
      </c>
      <c r="O38" s="12">
        <f>ROUNDUP(AVERAGE(O13:O37), 0)</f>
        <v>12</v>
      </c>
      <c r="P38" s="12"/>
    </row>
    <row r="39" spans="1:16" ht="17.100000000000001" customHeight="1" x14ac:dyDescent="0.25">
      <c r="A39" s="12" t="s">
        <v>12</v>
      </c>
      <c r="B39" s="34"/>
      <c r="C39" s="158">
        <f>MIN(C26:C37)</f>
        <v>9</v>
      </c>
      <c r="D39" s="158">
        <f>MIN(D26:D37)</f>
        <v>5</v>
      </c>
      <c r="E39" s="59"/>
      <c r="F39" s="25"/>
      <c r="G39" s="26"/>
      <c r="H39" s="26"/>
      <c r="J39" s="12">
        <f>MIN(J13:J37)</f>
        <v>2</v>
      </c>
      <c r="K39" s="12">
        <f>MIN(K13:K37)</f>
        <v>6</v>
      </c>
      <c r="L39" s="12"/>
      <c r="M39" s="19"/>
      <c r="N39" s="12">
        <f>MIN(N13:N37)</f>
        <v>11</v>
      </c>
      <c r="O39" s="12">
        <f>MIN(O13:O37)</f>
        <v>5</v>
      </c>
      <c r="P39" s="12"/>
    </row>
    <row r="40" spans="1:16" ht="17.100000000000001" customHeight="1" x14ac:dyDescent="0.25">
      <c r="A40" s="12" t="s">
        <v>13</v>
      </c>
      <c r="B40" s="34"/>
      <c r="C40" s="158">
        <f>MAX(C26:C37)</f>
        <v>20</v>
      </c>
      <c r="D40" s="158">
        <f>MAX(D26:D37)</f>
        <v>20</v>
      </c>
      <c r="E40" s="59"/>
      <c r="F40" s="25"/>
      <c r="G40" s="26"/>
      <c r="H40" s="26"/>
      <c r="J40" s="12">
        <f>MAX(J13:J37)</f>
        <v>17</v>
      </c>
      <c r="K40" s="12">
        <f>MAX(K13:K37)</f>
        <v>15</v>
      </c>
      <c r="L40" s="12"/>
      <c r="M40" s="19"/>
      <c r="N40" s="12">
        <f>MAX(N13:N37)</f>
        <v>19</v>
      </c>
      <c r="O40" s="12">
        <f>MAX(O13:O37)</f>
        <v>16</v>
      </c>
      <c r="P40" s="12"/>
    </row>
    <row r="41" spans="1:16" ht="17.100000000000001" customHeight="1" x14ac:dyDescent="0.25">
      <c r="A41" s="12" t="s">
        <v>14</v>
      </c>
      <c r="B41" s="34"/>
      <c r="C41" s="35">
        <f>J41</f>
        <v>4.7939694259708059</v>
      </c>
      <c r="D41" s="35">
        <f>K41</f>
        <v>3.3567628964311944</v>
      </c>
      <c r="E41" s="60"/>
      <c r="F41" s="25"/>
      <c r="G41" s="26"/>
      <c r="H41" s="26"/>
      <c r="J41" s="13">
        <f>STDEV(J13:J37)</f>
        <v>4.7939694259708059</v>
      </c>
      <c r="K41" s="13">
        <f>STDEV(K13:K37)</f>
        <v>3.3567628964311944</v>
      </c>
      <c r="L41" s="13"/>
      <c r="M41" s="19"/>
      <c r="N41" s="13">
        <f>STDEV(N13:N37)</f>
        <v>3.1937438845342605</v>
      </c>
      <c r="O41" s="13">
        <f>STDEV(O13:O37)</f>
        <v>4.358898943540674</v>
      </c>
      <c r="P41" s="13"/>
    </row>
    <row r="42" spans="1:16" ht="17.100000000000001" customHeight="1" x14ac:dyDescent="0.25">
      <c r="A42" s="12" t="s">
        <v>15</v>
      </c>
      <c r="B42" s="34"/>
      <c r="C42" s="35">
        <f>J42</f>
        <v>36.876687892083119</v>
      </c>
      <c r="D42" s="35">
        <f>K42</f>
        <v>30.516026331192677</v>
      </c>
      <c r="E42" s="60"/>
      <c r="F42" s="25"/>
      <c r="G42" s="26"/>
      <c r="H42" s="26"/>
      <c r="J42" s="13">
        <f>IF(J38=0, "NA", J41*100/J38)</f>
        <v>36.876687892083119</v>
      </c>
      <c r="K42" s="13">
        <f>IF(K38=0, "NA", K41*100/K38)</f>
        <v>30.516026331192677</v>
      </c>
      <c r="L42" s="13"/>
      <c r="M42" s="19"/>
      <c r="N42" s="13">
        <f>IF(N38=0, "NA", N41*100/N38)</f>
        <v>21.29162589689507</v>
      </c>
      <c r="O42" s="13">
        <f>IF(O38=0, "NA", O41*100/O38)</f>
        <v>36.324157862838952</v>
      </c>
      <c r="P42" s="13"/>
    </row>
    <row r="43" spans="1:16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  <c r="M43" s="19"/>
    </row>
    <row r="44" spans="1:16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  <c r="M44" s="19"/>
    </row>
    <row r="45" spans="1:16" ht="17.100000000000001" customHeight="1" x14ac:dyDescent="0.25">
      <c r="A45" s="12" t="s">
        <v>11</v>
      </c>
      <c r="B45" s="34"/>
      <c r="C45" s="32">
        <f>IF(N38=0, "&lt; 1",N38)</f>
        <v>15</v>
      </c>
      <c r="D45" s="32">
        <f>IF(O38=0, "&lt; 1",O38)</f>
        <v>12</v>
      </c>
      <c r="E45" s="59"/>
      <c r="F45" s="25"/>
      <c r="G45" s="26"/>
      <c r="H45" s="26"/>
      <c r="J45" s="19"/>
      <c r="K45" s="19"/>
      <c r="L45" s="19"/>
      <c r="M45" s="19"/>
    </row>
    <row r="46" spans="1:16" ht="17.100000000000001" customHeight="1" x14ac:dyDescent="0.25">
      <c r="A46" s="12" t="s">
        <v>12</v>
      </c>
      <c r="B46" s="34"/>
      <c r="C46" s="158">
        <f>MIN(C14:C26)</f>
        <v>4</v>
      </c>
      <c r="D46" s="158">
        <f>MIN(D14:D26)</f>
        <v>4</v>
      </c>
      <c r="E46" s="59"/>
      <c r="F46" s="25"/>
      <c r="G46" s="26"/>
      <c r="H46" s="26"/>
      <c r="J46" s="19"/>
      <c r="K46" s="19"/>
      <c r="L46" s="19"/>
    </row>
    <row r="47" spans="1:16" ht="17.100000000000001" customHeight="1" x14ac:dyDescent="0.25">
      <c r="A47" s="12" t="s">
        <v>13</v>
      </c>
      <c r="B47" s="34"/>
      <c r="C47" s="158">
        <f>MAX(C14:C26)</f>
        <v>18</v>
      </c>
      <c r="D47" s="158">
        <f>MAX(D14:D26)</f>
        <v>20</v>
      </c>
      <c r="E47" s="59"/>
      <c r="F47" s="25"/>
      <c r="G47" s="26"/>
      <c r="H47" s="26"/>
      <c r="J47" s="19"/>
      <c r="K47" s="19"/>
      <c r="L47" s="19"/>
    </row>
    <row r="48" spans="1:16" ht="17.100000000000001" customHeight="1" x14ac:dyDescent="0.25">
      <c r="A48" s="12" t="s">
        <v>14</v>
      </c>
      <c r="B48" s="34"/>
      <c r="C48" s="35">
        <f>N41</f>
        <v>3.1937438845342605</v>
      </c>
      <c r="D48" s="35">
        <f>O41</f>
        <v>4.358898943540674</v>
      </c>
      <c r="E48" s="60"/>
      <c r="F48" s="25"/>
      <c r="G48" s="26"/>
      <c r="H48" s="26"/>
      <c r="J48" s="19"/>
      <c r="K48" s="19"/>
      <c r="L48" s="19"/>
    </row>
    <row r="49" spans="1:36" ht="17.100000000000001" customHeight="1" x14ac:dyDescent="0.25">
      <c r="A49" s="12" t="s">
        <v>15</v>
      </c>
      <c r="B49" s="34"/>
      <c r="C49" s="35">
        <f>N42</f>
        <v>21.29162589689507</v>
      </c>
      <c r="D49" s="35">
        <f>O42</f>
        <v>36.324157862838952</v>
      </c>
      <c r="E49" s="60"/>
      <c r="F49" s="27"/>
      <c r="G49" s="26"/>
      <c r="H49" s="26"/>
      <c r="J49" s="19"/>
      <c r="K49" s="19"/>
      <c r="L49" s="19"/>
    </row>
    <row r="50" spans="1:36" ht="15.9" customHeight="1" x14ac:dyDescent="0.25"/>
    <row r="51" spans="1:36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s="14" customFormat="1" ht="14.25" customHeight="1" x14ac:dyDescent="0.25">
      <c r="A65" s="185" t="s">
        <v>311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s="14" customFormat="1" ht="17.25" customHeight="1" x14ac:dyDescent="0.25">
      <c r="A66" s="186" t="s">
        <v>312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.9" customHeight="1" x14ac:dyDescent="0.25">
      <c r="A67" s="14"/>
      <c r="B67" s="14"/>
      <c r="C67" s="14"/>
      <c r="D67" s="14"/>
      <c r="E67" s="14"/>
    </row>
    <row r="68" spans="1:36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6" s="28" customFormat="1" ht="27.75" customHeight="1" x14ac:dyDescent="0.25">
      <c r="A69" s="187" t="s">
        <v>116</v>
      </c>
      <c r="B69" s="187"/>
      <c r="C69" s="187"/>
      <c r="D69" s="187"/>
      <c r="E69" s="187"/>
      <c r="F69" s="20"/>
      <c r="G69" s="20"/>
      <c r="H69" s="20"/>
    </row>
    <row r="70" spans="1:36" s="28" customFormat="1" ht="32.25" customHeight="1" x14ac:dyDescent="0.25">
      <c r="A70" s="181" t="s">
        <v>156</v>
      </c>
      <c r="B70" s="181"/>
      <c r="C70" s="181"/>
      <c r="D70" s="181"/>
      <c r="E70" s="181"/>
      <c r="F70" s="20"/>
      <c r="G70" s="20"/>
      <c r="H70" s="20"/>
    </row>
    <row r="71" spans="1:36" s="28" customFormat="1" ht="15.9" customHeight="1" x14ac:dyDescent="0.25">
      <c r="F71" s="20"/>
      <c r="G71" s="20"/>
      <c r="H71" s="20"/>
    </row>
    <row r="72" spans="1:36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6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6" x14ac:dyDescent="0.25">
      <c r="B74" s="30"/>
      <c r="C74" s="30"/>
      <c r="D74" s="30"/>
      <c r="E74" s="30"/>
    </row>
    <row r="75" spans="1:36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D34:D37">
    <cfRule type="expression" dxfId="39" priority="5">
      <formula>D34&lt;=$G$6</formula>
    </cfRule>
    <cfRule type="expression" dxfId="38" priority="6">
      <formula>AND(D34&gt;$G$6,D34&lt;=$G$7)</formula>
    </cfRule>
    <cfRule type="expression" dxfId="37" priority="7">
      <formula>AND(D34&gt;$G$7,D34&lt;=$G$5)</formula>
    </cfRule>
    <cfRule type="expression" dxfId="36" priority="8">
      <formula>D34&gt;$G$5</formula>
    </cfRule>
  </conditionalFormatting>
  <conditionalFormatting sqref="C34:D37">
    <cfRule type="expression" dxfId="35" priority="1">
      <formula>C34&lt;=$B$7</formula>
    </cfRule>
    <cfRule type="expression" dxfId="34" priority="2">
      <formula>AND(C34&gt;$B$7,C34&lt;=$B$6)</formula>
    </cfRule>
    <cfRule type="expression" dxfId="33" priority="3">
      <formula>AND(C34&gt;$B$6,C34&lt;=$B$5)</formula>
    </cfRule>
    <cfRule type="expression" dxfId="32" priority="4">
      <formula>C34&gt;$B$5</formula>
    </cfRule>
  </conditionalFormatting>
  <pageMargins left="0.3" right="0.1" top="0.2" bottom="0.3" header="0.1" footer="0.2"/>
  <pageSetup paperSize="9" scale="73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5"/>
  <sheetViews>
    <sheetView view="pageBreakPreview" topLeftCell="A33" zoomScaleNormal="100" zoomScaleSheetLayoutView="100" workbookViewId="0">
      <selection activeCell="J59" sqref="J5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9" style="11" customWidth="1"/>
    <col min="11" max="11" width="4.44140625" style="11" customWidth="1"/>
    <col min="12" max="12" width="11.10937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67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35</v>
      </c>
      <c r="D6" s="39" t="s">
        <v>8</v>
      </c>
      <c r="E6" s="6">
        <v>21150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170</v>
      </c>
      <c r="D11" s="11" t="s">
        <v>327</v>
      </c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170</v>
      </c>
      <c r="K12" s="41"/>
      <c r="L12" s="1" t="s">
        <v>170</v>
      </c>
    </row>
    <row r="13" spans="1:12" ht="17.100000000000001" customHeight="1" x14ac:dyDescent="0.25">
      <c r="A13" s="74">
        <v>1</v>
      </c>
      <c r="B13" s="72">
        <v>42623</v>
      </c>
      <c r="C13" s="32">
        <v>16</v>
      </c>
      <c r="D13" s="11">
        <v>100</v>
      </c>
      <c r="F13" s="25"/>
      <c r="G13" s="26"/>
      <c r="H13" s="26"/>
      <c r="J13" s="19"/>
      <c r="L13" s="19"/>
    </row>
    <row r="14" spans="1:12" ht="17.100000000000001" customHeight="1" x14ac:dyDescent="0.25">
      <c r="A14" s="74">
        <v>2</v>
      </c>
      <c r="B14" s="72">
        <v>42623</v>
      </c>
      <c r="C14" s="78">
        <v>35</v>
      </c>
      <c r="D14" s="11">
        <v>100</v>
      </c>
      <c r="F14" s="76"/>
      <c r="G14" s="77"/>
      <c r="H14" s="77"/>
      <c r="J14" s="75"/>
      <c r="L14" s="75"/>
    </row>
    <row r="15" spans="1:12" ht="17.100000000000001" customHeight="1" x14ac:dyDescent="0.25">
      <c r="A15" s="74">
        <v>3</v>
      </c>
      <c r="B15" s="72">
        <v>42624</v>
      </c>
      <c r="C15" s="78">
        <v>4</v>
      </c>
      <c r="D15" s="11">
        <v>100</v>
      </c>
      <c r="F15" s="76"/>
      <c r="G15" s="77"/>
      <c r="H15" s="77"/>
      <c r="J15" s="75"/>
      <c r="L15" s="75"/>
    </row>
    <row r="16" spans="1:12" ht="17.100000000000001" customHeight="1" x14ac:dyDescent="0.25">
      <c r="A16" s="74">
        <v>4</v>
      </c>
      <c r="B16" s="72">
        <v>42624</v>
      </c>
      <c r="C16" s="78">
        <v>9</v>
      </c>
      <c r="D16" s="11">
        <v>100</v>
      </c>
      <c r="F16" s="76"/>
      <c r="G16" s="77"/>
      <c r="H16" s="77"/>
      <c r="J16" s="75"/>
      <c r="L16" s="75"/>
    </row>
    <row r="17" spans="1:12" ht="17.100000000000001" customHeight="1" x14ac:dyDescent="0.25">
      <c r="A17" s="74">
        <v>5</v>
      </c>
      <c r="B17" s="72">
        <v>42625</v>
      </c>
      <c r="C17" s="78">
        <v>4</v>
      </c>
      <c r="D17" s="11">
        <v>100</v>
      </c>
      <c r="F17" s="76"/>
      <c r="G17" s="77"/>
      <c r="H17" s="77"/>
      <c r="J17" s="75"/>
      <c r="L17" s="75"/>
    </row>
    <row r="18" spans="1:12" ht="17.100000000000001" customHeight="1" x14ac:dyDescent="0.25">
      <c r="A18" s="74">
        <v>6</v>
      </c>
      <c r="B18" s="72">
        <v>42625</v>
      </c>
      <c r="C18" s="78">
        <v>3</v>
      </c>
      <c r="D18" s="11">
        <v>100</v>
      </c>
      <c r="F18" s="76"/>
      <c r="G18" s="77"/>
      <c r="H18" s="77"/>
      <c r="J18" s="75"/>
      <c r="L18" s="75"/>
    </row>
    <row r="19" spans="1:12" ht="17.100000000000001" customHeight="1" x14ac:dyDescent="0.25">
      <c r="A19" s="74">
        <v>7</v>
      </c>
      <c r="B19" s="72">
        <v>42626</v>
      </c>
      <c r="C19" s="78">
        <v>2</v>
      </c>
      <c r="D19" s="11">
        <v>100</v>
      </c>
      <c r="F19" s="76"/>
      <c r="G19" s="77"/>
      <c r="H19" s="77"/>
      <c r="J19" s="75"/>
      <c r="L19" s="75"/>
    </row>
    <row r="20" spans="1:12" ht="17.100000000000001" customHeight="1" x14ac:dyDescent="0.25">
      <c r="A20" s="74">
        <v>8</v>
      </c>
      <c r="B20" s="72">
        <v>42626</v>
      </c>
      <c r="C20" s="78">
        <v>6</v>
      </c>
      <c r="D20" s="11">
        <v>100</v>
      </c>
      <c r="F20" s="76"/>
      <c r="G20" s="77"/>
      <c r="H20" s="77"/>
      <c r="J20" s="75"/>
      <c r="L20" s="75"/>
    </row>
    <row r="21" spans="1:12" ht="17.100000000000001" customHeight="1" x14ac:dyDescent="0.25">
      <c r="A21" s="119">
        <v>1</v>
      </c>
      <c r="B21" s="72" t="s">
        <v>326</v>
      </c>
      <c r="C21" s="78">
        <v>1</v>
      </c>
      <c r="F21" s="76"/>
      <c r="G21" s="77">
        <f t="shared" ref="G21:G28" si="0">$C$9</f>
        <v>20</v>
      </c>
      <c r="H21" s="77">
        <f t="shared" ref="H21:H28" si="1">$E$9</f>
        <v>50</v>
      </c>
      <c r="J21" s="75"/>
      <c r="L21" s="75"/>
    </row>
    <row r="22" spans="1:12" ht="17.100000000000001" customHeight="1" x14ac:dyDescent="0.25">
      <c r="A22" s="74">
        <v>2</v>
      </c>
      <c r="B22" s="72">
        <v>42653</v>
      </c>
      <c r="C22" s="78">
        <v>12</v>
      </c>
      <c r="F22" s="76"/>
      <c r="G22" s="77">
        <f t="shared" si="0"/>
        <v>20</v>
      </c>
      <c r="H22" s="77">
        <f t="shared" si="1"/>
        <v>50</v>
      </c>
      <c r="J22" s="75"/>
      <c r="L22" s="75"/>
    </row>
    <row r="23" spans="1:12" ht="17.100000000000001" customHeight="1" x14ac:dyDescent="0.25">
      <c r="A23" s="74">
        <v>3</v>
      </c>
      <c r="B23" s="72">
        <v>42683</v>
      </c>
      <c r="C23" s="78">
        <v>13</v>
      </c>
      <c r="F23" s="76"/>
      <c r="G23" s="77">
        <f t="shared" si="0"/>
        <v>20</v>
      </c>
      <c r="H23" s="77">
        <f t="shared" si="1"/>
        <v>50</v>
      </c>
      <c r="J23" s="75"/>
      <c r="L23" s="75"/>
    </row>
    <row r="24" spans="1:12" ht="17.100000000000001" customHeight="1" x14ac:dyDescent="0.25">
      <c r="A24" s="74">
        <v>4</v>
      </c>
      <c r="B24" s="72">
        <v>42713</v>
      </c>
      <c r="C24" s="78">
        <v>11</v>
      </c>
      <c r="F24" s="76"/>
      <c r="G24" s="77">
        <f t="shared" si="0"/>
        <v>20</v>
      </c>
      <c r="H24" s="77">
        <f t="shared" si="1"/>
        <v>50</v>
      </c>
      <c r="J24" s="75"/>
      <c r="L24" s="75"/>
    </row>
    <row r="25" spans="1:12" ht="17.100000000000001" customHeight="1" x14ac:dyDescent="0.25">
      <c r="A25" s="74">
        <v>5</v>
      </c>
      <c r="B25" s="72">
        <v>42720</v>
      </c>
      <c r="C25" s="78">
        <v>5</v>
      </c>
      <c r="F25" s="76"/>
      <c r="G25" s="77">
        <f t="shared" si="0"/>
        <v>20</v>
      </c>
      <c r="H25" s="77">
        <f t="shared" si="1"/>
        <v>50</v>
      </c>
      <c r="J25" s="75"/>
      <c r="L25" s="75"/>
    </row>
    <row r="26" spans="1:12" ht="17.100000000000001" customHeight="1" x14ac:dyDescent="0.25">
      <c r="A26" s="119">
        <v>1</v>
      </c>
      <c r="B26" s="72">
        <f>'LAF 1 (21147)'!B26</f>
        <v>42743</v>
      </c>
      <c r="C26" s="78">
        <f t="shared" ref="C26:C31" si="2">IF(J26=0, "&lt; 1", J26)</f>
        <v>14</v>
      </c>
      <c r="E26" s="11">
        <v>120</v>
      </c>
      <c r="F26" s="76"/>
      <c r="G26" s="77">
        <f t="shared" si="0"/>
        <v>20</v>
      </c>
      <c r="H26" s="77">
        <f t="shared" si="1"/>
        <v>50</v>
      </c>
      <c r="J26" s="75">
        <v>14</v>
      </c>
      <c r="L26" s="75">
        <v>1</v>
      </c>
    </row>
    <row r="27" spans="1:12" ht="17.100000000000001" customHeight="1" x14ac:dyDescent="0.25">
      <c r="A27" s="12">
        <f>'LAF 1 (21147)'!A27</f>
        <v>2</v>
      </c>
      <c r="B27" s="72">
        <f>'LAF 1 (21147)'!B27</f>
        <v>42773</v>
      </c>
      <c r="C27" s="32">
        <f t="shared" si="2"/>
        <v>7</v>
      </c>
      <c r="F27" s="25"/>
      <c r="G27" s="26">
        <f t="shared" si="0"/>
        <v>20</v>
      </c>
      <c r="H27" s="26">
        <f t="shared" si="1"/>
        <v>50</v>
      </c>
      <c r="J27" s="19">
        <v>7</v>
      </c>
      <c r="L27" s="19">
        <v>12</v>
      </c>
    </row>
    <row r="28" spans="1:12" ht="17.100000000000001" customHeight="1" x14ac:dyDescent="0.25">
      <c r="A28" s="12">
        <f>'LAF 1 (21147)'!A28</f>
        <v>3</v>
      </c>
      <c r="B28" s="72">
        <f>'LAF 1 (21147)'!B28</f>
        <v>42802</v>
      </c>
      <c r="C28" s="32">
        <f t="shared" si="2"/>
        <v>4</v>
      </c>
      <c r="F28" s="25"/>
      <c r="G28" s="26">
        <f t="shared" si="0"/>
        <v>20</v>
      </c>
      <c r="H28" s="26">
        <f t="shared" si="1"/>
        <v>50</v>
      </c>
      <c r="J28" s="19">
        <v>4</v>
      </c>
      <c r="L28" s="19">
        <v>13</v>
      </c>
    </row>
    <row r="29" spans="1:12" ht="17.100000000000001" customHeight="1" x14ac:dyDescent="0.25">
      <c r="A29" s="12">
        <f>'LAF 1 (21147)'!A29</f>
        <v>4</v>
      </c>
      <c r="B29" s="72">
        <f>'LAF 1 (21147)'!B29</f>
        <v>42832</v>
      </c>
      <c r="C29" s="32">
        <f t="shared" si="2"/>
        <v>7</v>
      </c>
      <c r="F29" s="25"/>
      <c r="G29" s="26">
        <f t="shared" ref="G29:G37" si="3">$C$9</f>
        <v>20</v>
      </c>
      <c r="H29" s="26">
        <f t="shared" ref="H29:H37" si="4">$E$9</f>
        <v>50</v>
      </c>
      <c r="J29" s="19">
        <v>7</v>
      </c>
      <c r="L29" s="19">
        <v>11</v>
      </c>
    </row>
    <row r="30" spans="1:12" ht="17.100000000000001" customHeight="1" x14ac:dyDescent="0.25">
      <c r="A30" s="12">
        <f>'LAF 1 (21147)'!A30</f>
        <v>5</v>
      </c>
      <c r="B30" s="72">
        <f>'LAF 1 (21147)'!B30</f>
        <v>42861</v>
      </c>
      <c r="C30" s="32">
        <f t="shared" si="2"/>
        <v>7</v>
      </c>
      <c r="F30" s="25"/>
      <c r="G30" s="26">
        <f t="shared" si="3"/>
        <v>20</v>
      </c>
      <c r="H30" s="26">
        <f t="shared" si="4"/>
        <v>50</v>
      </c>
      <c r="J30" s="19">
        <v>7</v>
      </c>
      <c r="L30" s="19">
        <v>5</v>
      </c>
    </row>
    <row r="31" spans="1:12" ht="17.100000000000001" customHeight="1" x14ac:dyDescent="0.25">
      <c r="A31" s="12">
        <f>'LAF 1 (21147)'!A31</f>
        <v>6</v>
      </c>
      <c r="B31" s="72">
        <f>'LAF 1 (21147)'!B31</f>
        <v>42889</v>
      </c>
      <c r="C31" s="32">
        <f t="shared" si="2"/>
        <v>1</v>
      </c>
      <c r="F31" s="25"/>
      <c r="G31" s="26">
        <f t="shared" si="3"/>
        <v>20</v>
      </c>
      <c r="H31" s="26">
        <f t="shared" si="4"/>
        <v>50</v>
      </c>
      <c r="J31" s="19">
        <v>1</v>
      </c>
      <c r="L31" s="19"/>
    </row>
    <row r="32" spans="1:12" ht="17.100000000000001" customHeight="1" x14ac:dyDescent="0.25">
      <c r="A32" s="12">
        <f>'LAF 1 (21147)'!A32</f>
        <v>7</v>
      </c>
      <c r="B32" s="72">
        <f>'LAF 1 (21147)'!B32</f>
        <v>42937</v>
      </c>
      <c r="C32" s="32">
        <v>0</v>
      </c>
      <c r="F32" s="25"/>
      <c r="G32" s="26">
        <f t="shared" si="3"/>
        <v>20</v>
      </c>
      <c r="H32" s="26">
        <f t="shared" si="4"/>
        <v>50</v>
      </c>
      <c r="J32" s="19">
        <v>0</v>
      </c>
      <c r="L32" s="19"/>
    </row>
    <row r="33" spans="1:12" ht="17.100000000000001" customHeight="1" x14ac:dyDescent="0.25">
      <c r="A33" s="12">
        <f>'LAF 1 (21147)'!A33</f>
        <v>8</v>
      </c>
      <c r="B33" s="72">
        <f>'LAF 1 (21147)'!B33</f>
        <v>42951</v>
      </c>
      <c r="C33" s="32">
        <f>IF(J33=0, "&lt; 1", J33)</f>
        <v>1</v>
      </c>
      <c r="F33" s="25"/>
      <c r="G33" s="26">
        <f t="shared" si="3"/>
        <v>20</v>
      </c>
      <c r="H33" s="26">
        <f t="shared" si="4"/>
        <v>50</v>
      </c>
      <c r="J33" s="19">
        <v>1</v>
      </c>
      <c r="L33" s="19"/>
    </row>
    <row r="34" spans="1:12" ht="17.100000000000001" customHeight="1" x14ac:dyDescent="0.25">
      <c r="A34" s="12">
        <f>'LAF 1 (21147)'!A34</f>
        <v>9</v>
      </c>
      <c r="B34" s="72">
        <v>42988</v>
      </c>
      <c r="C34" s="32">
        <v>2</v>
      </c>
      <c r="F34" s="25"/>
      <c r="G34" s="26">
        <f t="shared" si="3"/>
        <v>20</v>
      </c>
      <c r="H34" s="26">
        <f t="shared" si="4"/>
        <v>50</v>
      </c>
      <c r="J34" s="19"/>
      <c r="L34" s="19"/>
    </row>
    <row r="35" spans="1:12" ht="17.100000000000001" customHeight="1" x14ac:dyDescent="0.25">
      <c r="A35" s="12">
        <f>'LAF 1 (21147)'!A35</f>
        <v>10</v>
      </c>
      <c r="B35" s="72">
        <v>43017</v>
      </c>
      <c r="C35" s="32">
        <v>8</v>
      </c>
      <c r="F35" s="25"/>
      <c r="G35" s="26">
        <f t="shared" si="3"/>
        <v>20</v>
      </c>
      <c r="H35" s="26">
        <f t="shared" si="4"/>
        <v>50</v>
      </c>
      <c r="J35" s="19"/>
      <c r="L35" s="19"/>
    </row>
    <row r="36" spans="1:12" ht="17.100000000000001" customHeight="1" x14ac:dyDescent="0.25">
      <c r="A36" s="12">
        <f>'LAF 1 (21147)'!A36</f>
        <v>11</v>
      </c>
      <c r="B36" s="72">
        <v>43045</v>
      </c>
      <c r="C36" s="32">
        <v>15</v>
      </c>
      <c r="F36" s="25"/>
      <c r="G36" s="26">
        <f t="shared" si="3"/>
        <v>20</v>
      </c>
      <c r="H36" s="26">
        <f t="shared" si="4"/>
        <v>50</v>
      </c>
      <c r="J36" s="19"/>
      <c r="L36" s="19"/>
    </row>
    <row r="37" spans="1:12" ht="17.100000000000001" customHeight="1" x14ac:dyDescent="0.25">
      <c r="A37" s="12">
        <v>12</v>
      </c>
      <c r="B37" s="72">
        <v>43073</v>
      </c>
      <c r="C37" s="83">
        <v>12</v>
      </c>
      <c r="F37" s="25"/>
      <c r="G37" s="77">
        <f t="shared" si="3"/>
        <v>20</v>
      </c>
      <c r="H37" s="77">
        <f t="shared" si="4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6</v>
      </c>
      <c r="F38" s="27"/>
      <c r="G38" s="26"/>
      <c r="H38" s="26"/>
      <c r="J38" s="12">
        <f>ROUNDUP(AVERAGE(J13:J37), 0)</f>
        <v>6</v>
      </c>
      <c r="K38" s="19"/>
      <c r="L38" s="12">
        <f>ROUNDUP(AVERAGE(L13:L37), 0)</f>
        <v>9</v>
      </c>
    </row>
    <row r="39" spans="1:12" ht="17.100000000000001" customHeight="1" x14ac:dyDescent="0.25">
      <c r="A39" s="12" t="s">
        <v>12</v>
      </c>
      <c r="B39" s="34"/>
      <c r="C39" s="32" t="str">
        <f>IF(J39=0, "&lt; 1", J39)</f>
        <v>&lt; 1</v>
      </c>
      <c r="F39" s="25"/>
      <c r="G39" s="26"/>
      <c r="H39" s="26"/>
      <c r="J39" s="12">
        <f>MIN(J13:J37)</f>
        <v>0</v>
      </c>
      <c r="K39" s="19"/>
      <c r="L39" s="12">
        <f>MIN(L13:L37)</f>
        <v>1</v>
      </c>
    </row>
    <row r="40" spans="1:12" ht="17.100000000000001" customHeight="1" x14ac:dyDescent="0.25">
      <c r="A40" s="12" t="s">
        <v>13</v>
      </c>
      <c r="B40" s="34"/>
      <c r="C40" s="32">
        <f>MAX(C13:C37)</f>
        <v>35</v>
      </c>
      <c r="F40" s="25"/>
      <c r="G40" s="26"/>
      <c r="H40" s="26"/>
      <c r="J40" s="12">
        <f>MAX(J13:J37)</f>
        <v>14</v>
      </c>
      <c r="K40" s="19"/>
      <c r="L40" s="12">
        <f>MAX(L13:L37)</f>
        <v>13</v>
      </c>
    </row>
    <row r="41" spans="1:12" ht="17.100000000000001" customHeight="1" x14ac:dyDescent="0.25">
      <c r="A41" s="12" t="s">
        <v>14</v>
      </c>
      <c r="B41" s="34"/>
      <c r="C41" s="35">
        <f>J41</f>
        <v>4.6425824094539694</v>
      </c>
      <c r="F41" s="25"/>
      <c r="G41" s="26"/>
      <c r="H41" s="26"/>
      <c r="J41" s="13">
        <f>STDEV(J13:J37)</f>
        <v>4.6425824094539694</v>
      </c>
      <c r="K41" s="19"/>
      <c r="L41" s="13">
        <f>STDEV(L13:L37)</f>
        <v>5.1768716422179137</v>
      </c>
    </row>
    <row r="42" spans="1:12" ht="17.100000000000001" customHeight="1" x14ac:dyDescent="0.25">
      <c r="A42" s="12" t="s">
        <v>15</v>
      </c>
      <c r="B42" s="34"/>
      <c r="C42" s="35">
        <f>J42</f>
        <v>77.376373490899496</v>
      </c>
      <c r="F42" s="25"/>
      <c r="G42" s="26"/>
      <c r="H42" s="26"/>
      <c r="J42" s="13">
        <f>IF(J38=0, "NA", J41*100/J38)</f>
        <v>77.376373490899496</v>
      </c>
      <c r="K42" s="19"/>
      <c r="L42" s="13">
        <f>IF(L38=0, "NA", L41*100/L38)</f>
        <v>57.520796024643488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 L38)</f>
        <v>9</v>
      </c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32">
        <f>IF(L39=0, "&lt; 1", L39)</f>
        <v>1</v>
      </c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32">
        <f>IF(L40=0, "&lt; 1", L40)</f>
        <v>13</v>
      </c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5.1768716422179137</v>
      </c>
      <c r="F48" s="25"/>
      <c r="G48" s="26"/>
      <c r="H48" s="26"/>
      <c r="J48" s="19"/>
    </row>
    <row r="49" spans="1:34" ht="17.100000000000001" customHeight="1" x14ac:dyDescent="0.25">
      <c r="A49" s="12" t="s">
        <v>15</v>
      </c>
      <c r="B49" s="34"/>
      <c r="C49" s="35">
        <f>L42</f>
        <v>57.520796024643488</v>
      </c>
      <c r="F49" s="27"/>
      <c r="G49" s="26"/>
      <c r="H49" s="26"/>
      <c r="J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251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252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4" s="28" customFormat="1" ht="27.75" customHeight="1" x14ac:dyDescent="0.25">
      <c r="A69" s="187" t="s">
        <v>86</v>
      </c>
      <c r="B69" s="187"/>
      <c r="C69" s="187"/>
      <c r="D69" s="187"/>
      <c r="E69" s="187"/>
      <c r="F69" s="20"/>
      <c r="G69" s="20"/>
      <c r="H69" s="20"/>
    </row>
    <row r="70" spans="1:34" s="28" customFormat="1" ht="32.25" customHeight="1" x14ac:dyDescent="0.25">
      <c r="A70" s="181" t="s">
        <v>127</v>
      </c>
      <c r="B70" s="181"/>
      <c r="C70" s="181"/>
      <c r="D70" s="181"/>
      <c r="E70" s="181"/>
      <c r="F70" s="20"/>
      <c r="G70" s="20"/>
      <c r="H70" s="20"/>
    </row>
    <row r="71" spans="1:34" s="28" customFormat="1" ht="15.9" customHeight="1" x14ac:dyDescent="0.25">
      <c r="F71" s="20"/>
      <c r="G71" s="20"/>
      <c r="H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4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4" x14ac:dyDescent="0.25">
      <c r="B74" s="30"/>
      <c r="C74" s="30"/>
      <c r="D74" s="30"/>
      <c r="E74" s="30"/>
    </row>
    <row r="75" spans="1:34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6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view="pageBreakPreview" topLeftCell="A49" zoomScaleNormal="100" zoomScaleSheetLayoutView="100" workbookViewId="0">
      <selection activeCell="A70" sqref="A70:F70"/>
    </sheetView>
  </sheetViews>
  <sheetFormatPr defaultColWidth="9.109375" defaultRowHeight="13.2" x14ac:dyDescent="0.25"/>
  <cols>
    <col min="1" max="1" width="10.6640625" style="16" customWidth="1"/>
    <col min="2" max="2" width="19.5546875" style="11" customWidth="1"/>
    <col min="3" max="4" width="16.6640625" style="11" customWidth="1"/>
    <col min="5" max="5" width="22.6640625" style="11" customWidth="1"/>
    <col min="6" max="6" width="23.5546875" style="11" hidden="1" customWidth="1"/>
    <col min="7" max="7" width="3.44140625" style="14" hidden="1" customWidth="1"/>
    <col min="8" max="8" width="15.88671875" style="14" customWidth="1"/>
    <col min="9" max="9" width="14.5546875" style="14" customWidth="1"/>
    <col min="10" max="10" width="4.109375" style="11" customWidth="1"/>
    <col min="11" max="11" width="6.6640625" style="11" customWidth="1"/>
    <col min="12" max="12" width="7.88671875" style="11" customWidth="1"/>
    <col min="13" max="13" width="3.33203125" style="11" customWidth="1"/>
    <col min="14" max="14" width="6.5546875" style="11" customWidth="1"/>
    <col min="15" max="15" width="6.6640625" style="11" customWidth="1"/>
    <col min="16" max="16384" width="9.109375" style="11"/>
  </cols>
  <sheetData>
    <row r="1" spans="1:15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23"/>
      <c r="H1" s="9"/>
      <c r="I1" s="9"/>
    </row>
    <row r="2" spans="1:15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24"/>
      <c r="H2" s="9"/>
      <c r="I2" s="9"/>
    </row>
    <row r="3" spans="1:15" s="3" customFormat="1" ht="6" customHeight="1" x14ac:dyDescent="0.25">
      <c r="A3" s="4"/>
      <c r="B3" s="4"/>
      <c r="C3" s="4"/>
      <c r="D3" s="4"/>
      <c r="E3" s="4"/>
      <c r="F3" s="4"/>
      <c r="G3" s="24"/>
      <c r="H3" s="8"/>
      <c r="I3" s="9"/>
    </row>
    <row r="4" spans="1:15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7"/>
      <c r="H4" s="9"/>
      <c r="I4" s="9"/>
    </row>
    <row r="5" spans="1:15" s="3" customFormat="1" ht="27" customHeight="1" x14ac:dyDescent="0.25">
      <c r="A5" s="176" t="s">
        <v>4</v>
      </c>
      <c r="B5" s="177"/>
      <c r="C5" s="188" t="s">
        <v>26</v>
      </c>
      <c r="D5" s="188"/>
      <c r="E5" s="39" t="s">
        <v>1</v>
      </c>
      <c r="F5" s="5" t="str">
        <f>'LAF 1 (21147)'!E5</f>
        <v>02/01/17 - 31/12/17</v>
      </c>
      <c r="G5" s="21"/>
      <c r="H5" s="9"/>
      <c r="I5" s="9"/>
    </row>
    <row r="6" spans="1:15" s="3" customFormat="1" ht="29.25" customHeight="1" x14ac:dyDescent="0.25">
      <c r="A6" s="176" t="s">
        <v>5</v>
      </c>
      <c r="B6" s="177"/>
      <c r="C6" s="188" t="s">
        <v>63</v>
      </c>
      <c r="D6" s="188"/>
      <c r="E6" s="39" t="s">
        <v>8</v>
      </c>
      <c r="F6" s="6">
        <v>11057</v>
      </c>
      <c r="G6" s="8"/>
      <c r="H6" s="9"/>
      <c r="I6" s="9"/>
    </row>
    <row r="7" spans="1:15" s="3" customFormat="1" ht="27" customHeight="1" x14ac:dyDescent="0.25">
      <c r="A7" s="176" t="s">
        <v>6</v>
      </c>
      <c r="B7" s="177"/>
      <c r="C7" s="188" t="s">
        <v>29</v>
      </c>
      <c r="D7" s="188"/>
      <c r="E7" s="39" t="s">
        <v>9</v>
      </c>
      <c r="F7" s="6" t="s">
        <v>28</v>
      </c>
      <c r="G7" s="8"/>
      <c r="H7" s="9"/>
      <c r="I7" s="9"/>
    </row>
    <row r="8" spans="1:15" s="3" customFormat="1" ht="27" customHeight="1" x14ac:dyDescent="0.25">
      <c r="A8" s="176" t="s">
        <v>7</v>
      </c>
      <c r="B8" s="177"/>
      <c r="C8" s="188" t="s">
        <v>27</v>
      </c>
      <c r="D8" s="188"/>
      <c r="E8" s="39" t="s">
        <v>10</v>
      </c>
      <c r="F8" s="6">
        <v>2</v>
      </c>
      <c r="G8" s="8"/>
      <c r="H8" s="9"/>
      <c r="I8" s="9"/>
    </row>
    <row r="9" spans="1:15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39" t="s">
        <v>21</v>
      </c>
      <c r="F9" s="7">
        <f>'LAF 1 (21147)'!E9</f>
        <v>50</v>
      </c>
      <c r="G9" s="22"/>
      <c r="H9" s="9"/>
      <c r="I9" s="9"/>
    </row>
    <row r="10" spans="1:15" s="3" customFormat="1" ht="6.75" customHeight="1" x14ac:dyDescent="0.25">
      <c r="A10" s="9"/>
      <c r="B10" s="9"/>
      <c r="C10" s="9"/>
      <c r="D10" s="9"/>
      <c r="E10" s="9"/>
      <c r="F10" s="9"/>
      <c r="G10" s="8"/>
      <c r="H10" s="9"/>
      <c r="I10" s="9"/>
    </row>
    <row r="11" spans="1:15" s="9" customFormat="1" ht="19.5" customHeight="1" x14ac:dyDescent="0.25">
      <c r="A11" s="8"/>
      <c r="B11" s="2"/>
      <c r="C11" s="1" t="s">
        <v>226</v>
      </c>
      <c r="D11" s="1" t="s">
        <v>227</v>
      </c>
      <c r="E11" s="17" t="s">
        <v>328</v>
      </c>
      <c r="F11" s="17"/>
      <c r="G11" s="17"/>
    </row>
    <row r="12" spans="1:15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18"/>
      <c r="F12" s="18"/>
      <c r="G12" s="18"/>
      <c r="H12" s="14" t="s">
        <v>386</v>
      </c>
      <c r="I12" s="14" t="s">
        <v>387</v>
      </c>
      <c r="K12" s="1" t="s">
        <v>226</v>
      </c>
      <c r="L12" s="1" t="s">
        <v>227</v>
      </c>
      <c r="M12" s="41"/>
      <c r="N12" s="1" t="s">
        <v>226</v>
      </c>
      <c r="O12" s="1" t="s">
        <v>227</v>
      </c>
    </row>
    <row r="13" spans="1:15" ht="17.100000000000001" customHeight="1" x14ac:dyDescent="0.25">
      <c r="A13" s="74">
        <v>3</v>
      </c>
      <c r="B13" s="161">
        <v>43117</v>
      </c>
      <c r="C13" s="158">
        <v>8</v>
      </c>
      <c r="D13" s="158">
        <v>4</v>
      </c>
      <c r="E13" s="79"/>
      <c r="F13" s="79"/>
      <c r="G13" s="76"/>
      <c r="H13" s="77">
        <v>20</v>
      </c>
      <c r="I13" s="77">
        <v>50</v>
      </c>
      <c r="K13" s="75"/>
      <c r="L13" s="75"/>
      <c r="N13" s="75"/>
      <c r="O13" s="75"/>
    </row>
    <row r="14" spans="1:15" ht="17.100000000000001" customHeight="1" x14ac:dyDescent="0.25">
      <c r="A14" s="160">
        <v>4</v>
      </c>
      <c r="B14" s="161">
        <v>43145</v>
      </c>
      <c r="C14" s="158">
        <v>6</v>
      </c>
      <c r="D14" s="158">
        <v>5</v>
      </c>
      <c r="E14" s="159"/>
      <c r="F14" s="159"/>
      <c r="G14" s="76"/>
      <c r="H14" s="77">
        <v>20</v>
      </c>
      <c r="I14" s="77">
        <v>50</v>
      </c>
      <c r="K14" s="75"/>
      <c r="L14" s="75"/>
      <c r="N14" s="75"/>
      <c r="O14" s="75"/>
    </row>
    <row r="15" spans="1:15" ht="17.100000000000001" customHeight="1" x14ac:dyDescent="0.25">
      <c r="A15" s="160">
        <v>5</v>
      </c>
      <c r="B15" s="161">
        <v>43159</v>
      </c>
      <c r="C15" s="158">
        <v>6</v>
      </c>
      <c r="D15" s="158">
        <v>11</v>
      </c>
      <c r="E15" s="159"/>
      <c r="F15" s="159"/>
      <c r="G15" s="76"/>
      <c r="H15" s="77">
        <v>20</v>
      </c>
      <c r="I15" s="77">
        <v>50</v>
      </c>
      <c r="K15" s="75"/>
      <c r="L15" s="75"/>
      <c r="N15" s="75"/>
      <c r="O15" s="75"/>
    </row>
    <row r="16" spans="1:15" ht="17.100000000000001" customHeight="1" x14ac:dyDescent="0.25">
      <c r="A16" s="160">
        <v>6</v>
      </c>
      <c r="B16" s="161">
        <v>43187</v>
      </c>
      <c r="C16" s="158">
        <v>4</v>
      </c>
      <c r="D16" s="158">
        <v>1</v>
      </c>
      <c r="E16" s="159"/>
      <c r="F16" s="159"/>
      <c r="G16" s="76"/>
      <c r="H16" s="77">
        <v>20</v>
      </c>
      <c r="I16" s="77">
        <v>50</v>
      </c>
      <c r="K16" s="75"/>
      <c r="L16" s="75"/>
      <c r="N16" s="75"/>
      <c r="O16" s="75"/>
    </row>
    <row r="17" spans="1:15" ht="17.100000000000001" customHeight="1" x14ac:dyDescent="0.25">
      <c r="A17" s="160">
        <v>7</v>
      </c>
      <c r="B17" s="161">
        <v>43217</v>
      </c>
      <c r="C17" s="158">
        <v>0</v>
      </c>
      <c r="D17" s="158">
        <v>1</v>
      </c>
      <c r="E17" s="159"/>
      <c r="F17" s="159"/>
      <c r="G17" s="76"/>
      <c r="H17" s="77">
        <v>20</v>
      </c>
      <c r="I17" s="77">
        <v>50</v>
      </c>
      <c r="K17" s="75"/>
      <c r="L17" s="75"/>
      <c r="N17" s="75"/>
      <c r="O17" s="75"/>
    </row>
    <row r="18" spans="1:15" ht="17.100000000000001" customHeight="1" x14ac:dyDescent="0.25">
      <c r="A18" s="160">
        <v>8</v>
      </c>
      <c r="B18" s="161">
        <v>43245</v>
      </c>
      <c r="C18" s="158">
        <v>3</v>
      </c>
      <c r="D18" s="158">
        <v>13</v>
      </c>
      <c r="E18" s="159"/>
      <c r="F18" s="159"/>
      <c r="G18" s="76"/>
      <c r="H18" s="77">
        <v>20</v>
      </c>
      <c r="I18" s="77">
        <v>50</v>
      </c>
      <c r="K18" s="75"/>
      <c r="L18" s="75"/>
      <c r="N18" s="75"/>
      <c r="O18" s="75"/>
    </row>
    <row r="19" spans="1:15" ht="17.100000000000001" customHeight="1" x14ac:dyDescent="0.25">
      <c r="A19" s="160">
        <v>9</v>
      </c>
      <c r="B19" s="161">
        <v>43273</v>
      </c>
      <c r="C19" s="158">
        <v>0</v>
      </c>
      <c r="D19" s="158">
        <v>5</v>
      </c>
      <c r="E19" s="159"/>
      <c r="F19" s="159"/>
      <c r="G19" s="76"/>
      <c r="H19" s="77">
        <v>20</v>
      </c>
      <c r="I19" s="77">
        <v>50</v>
      </c>
      <c r="K19" s="75"/>
      <c r="L19" s="75"/>
      <c r="N19" s="75"/>
      <c r="O19" s="75"/>
    </row>
    <row r="20" spans="1:15" ht="17.100000000000001" customHeight="1" x14ac:dyDescent="0.25">
      <c r="A20" s="160">
        <v>10</v>
      </c>
      <c r="B20" s="161">
        <v>43301</v>
      </c>
      <c r="C20" s="158">
        <v>4</v>
      </c>
      <c r="D20" s="158">
        <v>3</v>
      </c>
      <c r="E20" s="159"/>
      <c r="F20" s="159"/>
      <c r="G20" s="76"/>
      <c r="H20" s="77">
        <v>20</v>
      </c>
      <c r="I20" s="77">
        <v>50</v>
      </c>
      <c r="K20" s="75"/>
      <c r="L20" s="75"/>
      <c r="N20" s="75"/>
      <c r="O20" s="75"/>
    </row>
    <row r="21" spans="1:15" ht="17.100000000000001" customHeight="1" x14ac:dyDescent="0.25">
      <c r="A21" s="160">
        <v>11</v>
      </c>
      <c r="B21" s="161">
        <v>43328</v>
      </c>
      <c r="C21" s="158">
        <v>4</v>
      </c>
      <c r="D21" s="158">
        <v>15</v>
      </c>
      <c r="E21" s="159"/>
      <c r="F21" s="159"/>
      <c r="G21" s="76"/>
      <c r="H21" s="77">
        <v>20</v>
      </c>
      <c r="I21" s="77">
        <v>50</v>
      </c>
      <c r="K21" s="75"/>
      <c r="L21" s="75"/>
      <c r="N21" s="75"/>
      <c r="O21" s="75"/>
    </row>
    <row r="22" spans="1:15" ht="17.100000000000001" customHeight="1" x14ac:dyDescent="0.25">
      <c r="A22" s="160">
        <v>12</v>
      </c>
      <c r="B22" s="161">
        <v>43369</v>
      </c>
      <c r="C22" s="158">
        <v>7</v>
      </c>
      <c r="D22" s="158">
        <v>10</v>
      </c>
      <c r="E22" s="159"/>
      <c r="F22" s="159"/>
      <c r="G22" s="76"/>
      <c r="H22" s="77">
        <v>20</v>
      </c>
      <c r="I22" s="77">
        <v>50</v>
      </c>
      <c r="K22" s="75"/>
      <c r="L22" s="75"/>
      <c r="N22" s="75"/>
      <c r="O22" s="75"/>
    </row>
    <row r="23" spans="1:15" ht="17.100000000000001" customHeight="1" x14ac:dyDescent="0.25">
      <c r="A23" s="160">
        <v>13</v>
      </c>
      <c r="B23" s="161">
        <v>43398</v>
      </c>
      <c r="C23" s="158">
        <v>12</v>
      </c>
      <c r="D23" s="158">
        <v>1</v>
      </c>
      <c r="E23" s="159"/>
      <c r="F23" s="159"/>
      <c r="G23" s="76"/>
      <c r="H23" s="77">
        <v>20</v>
      </c>
      <c r="I23" s="77">
        <v>50</v>
      </c>
      <c r="K23" s="75"/>
      <c r="L23" s="75"/>
      <c r="N23" s="75"/>
      <c r="O23" s="75"/>
    </row>
    <row r="24" spans="1:15" ht="17.100000000000001" customHeight="1" x14ac:dyDescent="0.25">
      <c r="A24" s="160">
        <v>14</v>
      </c>
      <c r="B24" s="161">
        <v>43427</v>
      </c>
      <c r="C24" s="158">
        <v>1</v>
      </c>
      <c r="D24" s="158">
        <v>1</v>
      </c>
      <c r="E24" s="159"/>
      <c r="F24" s="159"/>
      <c r="G24" s="76"/>
      <c r="H24" s="77">
        <v>20</v>
      </c>
      <c r="I24" s="77">
        <v>50</v>
      </c>
      <c r="K24" s="75"/>
      <c r="L24" s="75"/>
      <c r="N24" s="75"/>
      <c r="O24" s="75"/>
    </row>
    <row r="25" spans="1:15" s="138" customFormat="1" ht="17.100000000000001" customHeight="1" thickBot="1" x14ac:dyDescent="0.3">
      <c r="A25" s="133">
        <v>15</v>
      </c>
      <c r="B25" s="134">
        <v>43452</v>
      </c>
      <c r="C25" s="135">
        <v>8</v>
      </c>
      <c r="D25" s="135">
        <v>10</v>
      </c>
      <c r="E25" s="136">
        <v>120</v>
      </c>
      <c r="F25" s="136"/>
      <c r="G25" s="137"/>
      <c r="H25" s="145">
        <v>20</v>
      </c>
      <c r="I25" s="145">
        <v>50</v>
      </c>
      <c r="K25" s="139"/>
      <c r="L25" s="139"/>
      <c r="N25" s="139"/>
      <c r="O25" s="139"/>
    </row>
    <row r="26" spans="1:15" ht="17.100000000000001" customHeight="1" thickBot="1" x14ac:dyDescent="0.3">
      <c r="A26" s="74">
        <v>1</v>
      </c>
      <c r="B26" s="173">
        <v>43481</v>
      </c>
      <c r="C26" s="78">
        <v>8</v>
      </c>
      <c r="D26" s="78">
        <v>1</v>
      </c>
      <c r="E26" s="79"/>
      <c r="F26" s="79"/>
      <c r="G26" s="76"/>
      <c r="H26" s="77">
        <v>20</v>
      </c>
      <c r="I26" s="77">
        <v>50</v>
      </c>
      <c r="K26" s="75"/>
      <c r="L26" s="75"/>
      <c r="N26" s="75"/>
      <c r="O26" s="75"/>
    </row>
    <row r="27" spans="1:15" ht="17.100000000000001" customHeight="1" thickBot="1" x14ac:dyDescent="0.3">
      <c r="A27" s="74">
        <v>2</v>
      </c>
      <c r="B27" s="174">
        <v>43523</v>
      </c>
      <c r="C27" s="78">
        <v>2</v>
      </c>
      <c r="D27" s="78">
        <v>9</v>
      </c>
      <c r="E27" s="79"/>
      <c r="F27" s="79"/>
      <c r="G27" s="76"/>
      <c r="H27" s="77">
        <v>20</v>
      </c>
      <c r="I27" s="77">
        <v>50</v>
      </c>
      <c r="K27" s="75"/>
      <c r="L27" s="75"/>
      <c r="N27" s="75"/>
      <c r="O27" s="75"/>
    </row>
    <row r="28" spans="1:15" ht="17.100000000000001" customHeight="1" thickBot="1" x14ac:dyDescent="0.3">
      <c r="A28" s="119">
        <v>3</v>
      </c>
      <c r="B28" s="174">
        <v>43552</v>
      </c>
      <c r="C28" s="78">
        <v>2</v>
      </c>
      <c r="D28" s="78">
        <v>12</v>
      </c>
      <c r="E28" s="79"/>
      <c r="F28" s="79"/>
      <c r="G28" s="76"/>
      <c r="H28" s="77">
        <v>20</v>
      </c>
      <c r="I28" s="77">
        <v>50</v>
      </c>
      <c r="K28" s="75">
        <v>7</v>
      </c>
      <c r="L28" s="75">
        <v>1</v>
      </c>
      <c r="N28" s="75">
        <v>5</v>
      </c>
      <c r="O28" s="75">
        <v>4</v>
      </c>
    </row>
    <row r="29" spans="1:15" ht="17.100000000000001" customHeight="1" thickBot="1" x14ac:dyDescent="0.3">
      <c r="A29" s="12">
        <v>4</v>
      </c>
      <c r="B29" s="174">
        <v>43580</v>
      </c>
      <c r="C29" s="32">
        <v>10</v>
      </c>
      <c r="D29" s="32">
        <v>16</v>
      </c>
      <c r="E29" s="59"/>
      <c r="F29" s="59"/>
      <c r="G29" s="25"/>
      <c r="H29" s="26">
        <f>$C$9</f>
        <v>20</v>
      </c>
      <c r="I29" s="26">
        <f>$F$9</f>
        <v>50</v>
      </c>
      <c r="K29" s="19">
        <v>2</v>
      </c>
      <c r="L29" s="19">
        <v>0</v>
      </c>
      <c r="N29" s="19">
        <v>0</v>
      </c>
      <c r="O29" s="19">
        <v>1</v>
      </c>
    </row>
    <row r="30" spans="1:15" ht="17.100000000000001" customHeight="1" thickBot="1" x14ac:dyDescent="0.3">
      <c r="A30" s="12">
        <v>5</v>
      </c>
      <c r="B30" s="174">
        <v>43609</v>
      </c>
      <c r="C30" s="32">
        <v>9</v>
      </c>
      <c r="D30" s="32">
        <v>14</v>
      </c>
      <c r="E30" s="59"/>
      <c r="F30" s="59"/>
      <c r="G30" s="25"/>
      <c r="H30" s="26">
        <f>$C$9</f>
        <v>20</v>
      </c>
      <c r="I30" s="26">
        <f>$F$9</f>
        <v>50</v>
      </c>
      <c r="K30" s="19">
        <v>11</v>
      </c>
      <c r="L30" s="19">
        <v>16</v>
      </c>
      <c r="N30" s="19">
        <v>13</v>
      </c>
      <c r="O30" s="19">
        <v>14</v>
      </c>
    </row>
    <row r="31" spans="1:15" ht="17.100000000000001" customHeight="1" thickBot="1" x14ac:dyDescent="0.3">
      <c r="A31" s="12">
        <v>6</v>
      </c>
      <c r="B31" s="174">
        <v>43636</v>
      </c>
      <c r="C31" s="32">
        <v>6</v>
      </c>
      <c r="D31" s="32">
        <v>15</v>
      </c>
      <c r="E31" s="59"/>
      <c r="F31" s="59"/>
      <c r="G31" s="25"/>
      <c r="H31" s="26">
        <f t="shared" ref="H31:H37" si="0">$C$9</f>
        <v>20</v>
      </c>
      <c r="I31" s="26">
        <f t="shared" ref="I31:I37" si="1">$F$9</f>
        <v>50</v>
      </c>
      <c r="K31" s="19">
        <v>3</v>
      </c>
      <c r="L31" s="19">
        <v>5</v>
      </c>
      <c r="N31" s="19">
        <v>12</v>
      </c>
      <c r="O31" s="19">
        <v>4</v>
      </c>
    </row>
    <row r="32" spans="1:15" ht="17.100000000000001" customHeight="1" thickBot="1" x14ac:dyDescent="0.3">
      <c r="A32" s="12">
        <v>7</v>
      </c>
      <c r="B32" s="174">
        <v>43664</v>
      </c>
      <c r="C32" s="32">
        <v>6</v>
      </c>
      <c r="D32" s="32">
        <v>17</v>
      </c>
      <c r="E32" s="59"/>
      <c r="F32" s="59"/>
      <c r="G32" s="25"/>
      <c r="H32" s="26">
        <f t="shared" si="0"/>
        <v>20</v>
      </c>
      <c r="I32" s="26">
        <f t="shared" si="1"/>
        <v>50</v>
      </c>
      <c r="K32" s="19">
        <v>8</v>
      </c>
      <c r="L32" s="19">
        <v>13</v>
      </c>
      <c r="N32" s="19">
        <v>10</v>
      </c>
      <c r="O32" s="19">
        <v>12</v>
      </c>
    </row>
    <row r="33" spans="1:15" ht="17.100000000000001" customHeight="1" thickBot="1" x14ac:dyDescent="0.3">
      <c r="A33" s="12">
        <v>8</v>
      </c>
      <c r="B33" s="174">
        <v>43692</v>
      </c>
      <c r="C33" s="32">
        <v>3</v>
      </c>
      <c r="D33" s="32">
        <v>18</v>
      </c>
      <c r="E33" s="59"/>
      <c r="F33" s="59"/>
      <c r="G33" s="25"/>
      <c r="H33" s="26">
        <f t="shared" si="0"/>
        <v>20</v>
      </c>
      <c r="I33" s="26">
        <f t="shared" si="1"/>
        <v>50</v>
      </c>
      <c r="K33" s="19">
        <v>1</v>
      </c>
      <c r="L33" s="19">
        <v>0</v>
      </c>
      <c r="N33" s="19"/>
      <c r="O33" s="19"/>
    </row>
    <row r="34" spans="1:15" ht="17.100000000000001" customHeight="1" thickBot="1" x14ac:dyDescent="0.3">
      <c r="A34" s="12">
        <v>9</v>
      </c>
      <c r="B34" s="175">
        <v>43734</v>
      </c>
      <c r="C34" s="172">
        <v>2</v>
      </c>
      <c r="D34" s="172">
        <v>5</v>
      </c>
      <c r="E34" s="59"/>
      <c r="F34" s="59"/>
      <c r="G34" s="25"/>
      <c r="H34" s="26">
        <f t="shared" si="0"/>
        <v>20</v>
      </c>
      <c r="I34" s="26">
        <f t="shared" si="1"/>
        <v>50</v>
      </c>
      <c r="K34" s="19">
        <v>0</v>
      </c>
      <c r="L34" s="19">
        <v>6</v>
      </c>
      <c r="N34" s="19"/>
      <c r="O34" s="19"/>
    </row>
    <row r="35" spans="1:15" ht="17.100000000000001" customHeight="1" thickBot="1" x14ac:dyDescent="0.3">
      <c r="A35" s="12">
        <v>10</v>
      </c>
      <c r="B35" s="175">
        <v>43762</v>
      </c>
      <c r="C35" s="172">
        <v>0</v>
      </c>
      <c r="D35" s="172">
        <v>5</v>
      </c>
      <c r="E35" s="59"/>
      <c r="F35" s="59"/>
      <c r="G35" s="25"/>
      <c r="H35" s="26">
        <f t="shared" si="0"/>
        <v>20</v>
      </c>
      <c r="I35" s="26">
        <f t="shared" si="1"/>
        <v>50</v>
      </c>
      <c r="K35" s="19">
        <v>15</v>
      </c>
      <c r="L35" s="19">
        <v>19</v>
      </c>
      <c r="N35" s="19"/>
      <c r="O35" s="19"/>
    </row>
    <row r="36" spans="1:15" ht="17.100000000000001" customHeight="1" thickBot="1" x14ac:dyDescent="0.3">
      <c r="A36" s="74">
        <v>11</v>
      </c>
      <c r="B36" s="175">
        <v>43789</v>
      </c>
      <c r="C36" s="172">
        <v>7</v>
      </c>
      <c r="D36" s="172">
        <v>10</v>
      </c>
      <c r="E36" s="59"/>
      <c r="F36" s="59"/>
      <c r="G36" s="25"/>
      <c r="H36" s="26">
        <f t="shared" si="0"/>
        <v>20</v>
      </c>
      <c r="I36" s="26">
        <f t="shared" si="1"/>
        <v>50</v>
      </c>
      <c r="K36" s="19"/>
      <c r="L36" s="19"/>
      <c r="N36" s="19"/>
      <c r="O36" s="19"/>
    </row>
    <row r="37" spans="1:15" ht="17.100000000000001" customHeight="1" thickBot="1" x14ac:dyDescent="0.3">
      <c r="A37" s="160">
        <v>12</v>
      </c>
      <c r="B37" s="175">
        <v>43817</v>
      </c>
      <c r="C37" s="172">
        <v>12</v>
      </c>
      <c r="D37" s="172">
        <v>14</v>
      </c>
      <c r="E37" s="59"/>
      <c r="F37" s="59"/>
      <c r="G37" s="25"/>
      <c r="H37" s="26">
        <f t="shared" si="0"/>
        <v>20</v>
      </c>
      <c r="I37" s="26">
        <f t="shared" si="1"/>
        <v>50</v>
      </c>
      <c r="K37" s="19"/>
      <c r="L37" s="19"/>
      <c r="N37" s="19"/>
      <c r="O37" s="19"/>
    </row>
    <row r="38" spans="1:15" ht="17.100000000000001" customHeight="1" x14ac:dyDescent="0.25">
      <c r="A38" s="12" t="s">
        <v>11</v>
      </c>
      <c r="B38" s="33"/>
      <c r="C38" s="32">
        <f>IF(K38=0, "&lt; 1", K38)</f>
        <v>6</v>
      </c>
      <c r="D38" s="32">
        <f>IF(L38=0, "&lt; 1", L38)</f>
        <v>8</v>
      </c>
      <c r="E38" s="59"/>
      <c r="F38" s="59"/>
      <c r="G38" s="27"/>
      <c r="H38" s="26"/>
      <c r="I38" s="26"/>
      <c r="K38" s="12">
        <f>ROUNDUP(AVERAGE(K13:K37), 0)</f>
        <v>6</v>
      </c>
      <c r="L38" s="12">
        <f>ROUNDUP(AVERAGE(L13:L37), 0)</f>
        <v>8</v>
      </c>
      <c r="M38" s="19"/>
      <c r="N38" s="12">
        <f>ROUNDUP(AVERAGE(N13:N37), 0)</f>
        <v>8</v>
      </c>
      <c r="O38" s="12">
        <f>ROUNDUP(AVERAGE(O13:O37), 0)</f>
        <v>7</v>
      </c>
    </row>
    <row r="39" spans="1:15" ht="17.100000000000001" customHeight="1" x14ac:dyDescent="0.25">
      <c r="A39" s="12" t="s">
        <v>12</v>
      </c>
      <c r="B39" s="34"/>
      <c r="C39" s="158">
        <f>MIN(C26:C37)</f>
        <v>0</v>
      </c>
      <c r="D39" s="158">
        <f>MIN(D26:D37)</f>
        <v>1</v>
      </c>
      <c r="E39" s="59"/>
      <c r="F39" s="59"/>
      <c r="G39" s="25"/>
      <c r="H39" s="26"/>
      <c r="I39" s="26"/>
      <c r="K39" s="12">
        <f>MIN(K13:K37)</f>
        <v>0</v>
      </c>
      <c r="L39" s="12">
        <f>MIN(L13:L37)</f>
        <v>0</v>
      </c>
      <c r="M39" s="19"/>
      <c r="N39" s="12">
        <f>MIN(N13:N37)</f>
        <v>0</v>
      </c>
      <c r="O39" s="12">
        <f>MIN(O13:O37)</f>
        <v>1</v>
      </c>
    </row>
    <row r="40" spans="1:15" ht="17.100000000000001" customHeight="1" x14ac:dyDescent="0.25">
      <c r="A40" s="12" t="s">
        <v>13</v>
      </c>
      <c r="B40" s="34"/>
      <c r="C40" s="158">
        <f>MAX(C26:C37)</f>
        <v>12</v>
      </c>
      <c r="D40" s="158">
        <f>MAX(D26:D37)</f>
        <v>18</v>
      </c>
      <c r="E40" s="59"/>
      <c r="F40" s="59"/>
      <c r="G40" s="25"/>
      <c r="H40" s="26"/>
      <c r="I40" s="26"/>
      <c r="K40" s="12">
        <f>MAX(K13:K37)</f>
        <v>15</v>
      </c>
      <c r="L40" s="12">
        <f>MAX(L13:L37)</f>
        <v>19</v>
      </c>
      <c r="M40" s="19"/>
      <c r="N40" s="12">
        <f>MAX(N13:N37)</f>
        <v>13</v>
      </c>
      <c r="O40" s="12">
        <f>MAX(O13:O37)</f>
        <v>14</v>
      </c>
    </row>
    <row r="41" spans="1:15" ht="17.100000000000001" customHeight="1" x14ac:dyDescent="0.25">
      <c r="A41" s="12" t="s">
        <v>14</v>
      </c>
      <c r="B41" s="34"/>
      <c r="C41" s="35">
        <f>K41</f>
        <v>5.3033008588991066</v>
      </c>
      <c r="D41" s="35">
        <f>L41</f>
        <v>7.5403675545123701</v>
      </c>
      <c r="E41" s="60"/>
      <c r="F41" s="60"/>
      <c r="G41" s="25"/>
      <c r="H41" s="26"/>
      <c r="I41" s="26"/>
      <c r="K41" s="13">
        <f>STDEV(K13:K37)</f>
        <v>5.3033008588991066</v>
      </c>
      <c r="L41" s="13">
        <f>STDEV(L13:L37)</f>
        <v>7.5403675545123701</v>
      </c>
      <c r="M41" s="19"/>
      <c r="N41" s="13">
        <f>STDEV(N13:N37)</f>
        <v>5.4313902456001077</v>
      </c>
      <c r="O41" s="13">
        <f>STDEV(O13:O37)</f>
        <v>5.6568542494923806</v>
      </c>
    </row>
    <row r="42" spans="1:15" ht="17.100000000000001" customHeight="1" x14ac:dyDescent="0.25">
      <c r="A42" s="12" t="s">
        <v>15</v>
      </c>
      <c r="B42" s="34"/>
      <c r="C42" s="35">
        <f>K42</f>
        <v>88.38834764831843</v>
      </c>
      <c r="D42" s="35">
        <f>L42</f>
        <v>94.254594431404627</v>
      </c>
      <c r="E42" s="60"/>
      <c r="F42" s="60"/>
      <c r="G42" s="25"/>
      <c r="H42" s="26"/>
      <c r="I42" s="26"/>
      <c r="K42" s="13">
        <f>IF(K38=0, "NA", K41*100/K38)</f>
        <v>88.38834764831843</v>
      </c>
      <c r="L42" s="13">
        <f>IF(L38=0, "NA", L41*100/L38)</f>
        <v>94.254594431404627</v>
      </c>
      <c r="M42" s="19"/>
      <c r="N42" s="13">
        <f>IF(N38=0, "NA", N41*100/N38)</f>
        <v>67.892378070001342</v>
      </c>
      <c r="O42" s="13">
        <f>IF(O38=0, "NA", O41*100/O38)</f>
        <v>80.812203564176869</v>
      </c>
    </row>
    <row r="43" spans="1:15" ht="17.100000000000001" customHeight="1" x14ac:dyDescent="0.25">
      <c r="A43" s="183" t="s">
        <v>238</v>
      </c>
      <c r="B43" s="183"/>
      <c r="C43" s="183"/>
      <c r="D43" s="36"/>
      <c r="E43" s="3"/>
      <c r="F43" s="3"/>
      <c r="G43" s="25"/>
      <c r="H43" s="26"/>
      <c r="I43" s="26"/>
      <c r="K43" s="19"/>
      <c r="L43" s="19"/>
      <c r="M43" s="19"/>
    </row>
    <row r="44" spans="1:15" ht="17.100000000000001" customHeight="1" x14ac:dyDescent="0.25">
      <c r="A44" s="184" t="s">
        <v>239</v>
      </c>
      <c r="B44" s="184"/>
      <c r="C44" s="184"/>
      <c r="D44" s="37"/>
      <c r="E44" s="3"/>
      <c r="F44" s="3"/>
      <c r="G44" s="25"/>
      <c r="H44" s="26"/>
      <c r="I44" s="26"/>
      <c r="K44" s="19"/>
      <c r="L44" s="19"/>
      <c r="M44" s="19"/>
    </row>
    <row r="45" spans="1:15" ht="17.100000000000001" customHeight="1" x14ac:dyDescent="0.25">
      <c r="A45" s="12" t="s">
        <v>11</v>
      </c>
      <c r="B45" s="34"/>
      <c r="C45" s="32">
        <f>IF(N38=0, "&lt; 1", N38)</f>
        <v>8</v>
      </c>
      <c r="D45" s="32">
        <f>IF(O38=0, "&lt; 1", O38)</f>
        <v>7</v>
      </c>
      <c r="E45" s="59"/>
      <c r="F45" s="59"/>
      <c r="G45" s="25"/>
      <c r="H45" s="26"/>
      <c r="I45" s="26"/>
      <c r="K45" s="19"/>
      <c r="L45" s="19"/>
      <c r="M45" s="19"/>
    </row>
    <row r="46" spans="1:15" ht="17.100000000000001" customHeight="1" x14ac:dyDescent="0.25">
      <c r="A46" s="12" t="s">
        <v>12</v>
      </c>
      <c r="B46" s="34"/>
      <c r="C46" s="158">
        <f>MIN(C14:C26)</f>
        <v>0</v>
      </c>
      <c r="D46" s="158">
        <f>MIN(D14:D26)</f>
        <v>1</v>
      </c>
      <c r="E46" s="59"/>
      <c r="F46" s="59"/>
      <c r="G46" s="25"/>
      <c r="H46" s="26"/>
      <c r="I46" s="26"/>
      <c r="K46" s="19"/>
      <c r="L46" s="19"/>
    </row>
    <row r="47" spans="1:15" ht="17.100000000000001" customHeight="1" x14ac:dyDescent="0.25">
      <c r="A47" s="12" t="s">
        <v>13</v>
      </c>
      <c r="B47" s="34"/>
      <c r="C47" s="158">
        <f>MAX(C14:C26)</f>
        <v>12</v>
      </c>
      <c r="D47" s="158">
        <f>MAX(D14:D26)</f>
        <v>15</v>
      </c>
      <c r="E47" s="59"/>
      <c r="F47" s="59"/>
      <c r="G47" s="25"/>
      <c r="H47" s="26"/>
      <c r="I47" s="26"/>
      <c r="K47" s="19"/>
      <c r="L47" s="19"/>
    </row>
    <row r="48" spans="1:15" ht="17.100000000000001" customHeight="1" x14ac:dyDescent="0.25">
      <c r="A48" s="12" t="s">
        <v>14</v>
      </c>
      <c r="B48" s="34"/>
      <c r="C48" s="35">
        <f>N41</f>
        <v>5.4313902456001077</v>
      </c>
      <c r="D48" s="35">
        <f>O41</f>
        <v>5.6568542494923806</v>
      </c>
      <c r="E48" s="60"/>
      <c r="F48" s="60"/>
      <c r="G48" s="25"/>
      <c r="H48" s="26"/>
      <c r="I48" s="26"/>
      <c r="K48" s="19"/>
      <c r="L48" s="19"/>
    </row>
    <row r="49" spans="1:12" ht="17.100000000000001" customHeight="1" x14ac:dyDescent="0.25">
      <c r="A49" s="12" t="s">
        <v>15</v>
      </c>
      <c r="B49" s="34"/>
      <c r="C49" s="35">
        <f>N42</f>
        <v>67.892378070001342</v>
      </c>
      <c r="D49" s="35">
        <f>O42</f>
        <v>80.812203564176869</v>
      </c>
      <c r="E49" s="60"/>
      <c r="F49" s="60"/>
      <c r="G49" s="27"/>
      <c r="H49" s="26"/>
      <c r="I49" s="26"/>
      <c r="K49" s="19"/>
      <c r="L49" s="19"/>
    </row>
    <row r="50" spans="1:12" ht="15.9" customHeight="1" x14ac:dyDescent="0.25"/>
    <row r="51" spans="1:12" ht="15.9" customHeight="1" x14ac:dyDescent="0.25">
      <c r="A51" s="15"/>
    </row>
    <row r="52" spans="1:12" ht="15.9" customHeight="1" x14ac:dyDescent="0.25"/>
    <row r="53" spans="1:12" ht="15.9" customHeight="1" x14ac:dyDescent="0.25"/>
    <row r="54" spans="1:12" ht="15.9" customHeight="1" x14ac:dyDescent="0.25"/>
    <row r="55" spans="1:12" ht="15.9" customHeight="1" x14ac:dyDescent="0.25"/>
    <row r="56" spans="1:12" ht="15.9" customHeight="1" x14ac:dyDescent="0.25"/>
    <row r="57" spans="1:12" ht="15.9" customHeight="1" x14ac:dyDescent="0.25"/>
    <row r="58" spans="1:12" ht="15.9" customHeight="1" x14ac:dyDescent="0.25"/>
    <row r="59" spans="1:12" ht="15.9" customHeight="1" x14ac:dyDescent="0.25"/>
    <row r="60" spans="1:12" ht="15.9" customHeight="1" x14ac:dyDescent="0.25"/>
    <row r="61" spans="1:12" ht="15.9" customHeight="1" x14ac:dyDescent="0.25"/>
    <row r="62" spans="1:12" ht="15.9" customHeight="1" x14ac:dyDescent="0.25">
      <c r="A62" s="14"/>
      <c r="B62" s="14"/>
      <c r="C62" s="14"/>
      <c r="D62" s="14"/>
      <c r="E62" s="14"/>
      <c r="F62" s="14"/>
    </row>
    <row r="63" spans="1:12" ht="15.9" customHeight="1" x14ac:dyDescent="0.25">
      <c r="A63" s="14"/>
      <c r="B63" s="14"/>
      <c r="C63" s="14"/>
      <c r="D63" s="14"/>
      <c r="E63" s="14"/>
      <c r="F63" s="14"/>
    </row>
    <row r="64" spans="1:12" ht="15.9" customHeight="1" x14ac:dyDescent="0.25">
      <c r="B64" s="14"/>
      <c r="C64" s="14"/>
      <c r="D64" s="14"/>
      <c r="E64" s="14"/>
      <c r="F64" s="14"/>
    </row>
    <row r="65" spans="1:9" ht="14.25" customHeight="1" x14ac:dyDescent="0.25">
      <c r="A65" s="185" t="s">
        <v>313</v>
      </c>
      <c r="B65" s="185"/>
      <c r="C65" s="185"/>
      <c r="D65" s="185"/>
      <c r="E65" s="185"/>
      <c r="F65" s="185"/>
    </row>
    <row r="66" spans="1:9" ht="15" customHeight="1" x14ac:dyDescent="0.25">
      <c r="A66" s="186" t="s">
        <v>314</v>
      </c>
      <c r="B66" s="185"/>
      <c r="C66" s="185"/>
      <c r="D66" s="185"/>
      <c r="E66" s="185"/>
      <c r="F66" s="185"/>
    </row>
    <row r="67" spans="1:9" ht="15.9" customHeight="1" x14ac:dyDescent="0.25">
      <c r="A67" s="14"/>
      <c r="B67" s="14"/>
      <c r="C67" s="14"/>
      <c r="D67" s="14"/>
      <c r="E67" s="14"/>
      <c r="F67" s="14"/>
    </row>
    <row r="68" spans="1:9" s="28" customFormat="1" ht="15.9" customHeight="1" x14ac:dyDescent="0.25">
      <c r="A68" s="187" t="s">
        <v>18</v>
      </c>
      <c r="B68" s="187"/>
      <c r="C68" s="187"/>
      <c r="D68" s="38"/>
      <c r="E68" s="38"/>
      <c r="G68" s="20"/>
      <c r="H68" s="20"/>
      <c r="I68" s="20"/>
    </row>
    <row r="69" spans="1:9" s="28" customFormat="1" ht="27.75" customHeight="1" x14ac:dyDescent="0.25">
      <c r="A69" s="187" t="s">
        <v>117</v>
      </c>
      <c r="B69" s="187"/>
      <c r="C69" s="187"/>
      <c r="D69" s="187"/>
      <c r="E69" s="187"/>
      <c r="F69" s="187"/>
      <c r="G69" s="20"/>
      <c r="H69" s="20"/>
      <c r="I69" s="20"/>
    </row>
    <row r="70" spans="1:9" s="28" customFormat="1" ht="29.25" customHeight="1" x14ac:dyDescent="0.25">
      <c r="A70" s="181" t="s">
        <v>157</v>
      </c>
      <c r="B70" s="181"/>
      <c r="C70" s="181"/>
      <c r="D70" s="181"/>
      <c r="E70" s="181"/>
      <c r="F70" s="181"/>
      <c r="G70" s="20"/>
      <c r="H70" s="20"/>
      <c r="I70" s="20"/>
    </row>
    <row r="71" spans="1:9" s="28" customFormat="1" ht="15.9" customHeight="1" x14ac:dyDescent="0.25">
      <c r="G71" s="20"/>
      <c r="H71" s="20"/>
      <c r="I71" s="20"/>
    </row>
    <row r="72" spans="1:9" s="28" customFormat="1" ht="25.5" customHeight="1" x14ac:dyDescent="0.25">
      <c r="B72" s="182" t="s">
        <v>2</v>
      </c>
      <c r="C72" s="182"/>
      <c r="D72" s="20"/>
      <c r="E72" s="182" t="s">
        <v>32</v>
      </c>
      <c r="F72" s="182"/>
      <c r="G72" s="20"/>
      <c r="H72" s="20"/>
      <c r="I72" s="20"/>
    </row>
    <row r="73" spans="1:9" s="28" customFormat="1" ht="38.1" customHeight="1" x14ac:dyDescent="0.25">
      <c r="B73" s="182"/>
      <c r="C73" s="182"/>
      <c r="D73" s="20"/>
      <c r="E73" s="20"/>
      <c r="F73" s="20"/>
      <c r="G73" s="20"/>
      <c r="H73" s="20"/>
      <c r="I73" s="20"/>
    </row>
    <row r="74" spans="1:9" x14ac:dyDescent="0.25">
      <c r="B74" s="30"/>
      <c r="C74" s="30"/>
      <c r="D74" s="30"/>
      <c r="E74" s="30"/>
      <c r="F74" s="30"/>
    </row>
    <row r="75" spans="1:9" x14ac:dyDescent="0.25">
      <c r="B75" s="30"/>
      <c r="C75" s="30"/>
      <c r="D75" s="30"/>
      <c r="E75" s="30"/>
      <c r="F75" s="30"/>
    </row>
  </sheetData>
  <sheetProtection formatCells="0" formatRows="0" insertRows="0" insertHyperlinks="0" deleteRows="0" sort="0" autoFilter="0" pivotTables="0"/>
  <mergeCells count="24">
    <mergeCell ref="A68:C68"/>
    <mergeCell ref="A69:F69"/>
    <mergeCell ref="A70:F70"/>
    <mergeCell ref="B72:C72"/>
    <mergeCell ref="B73:C73"/>
    <mergeCell ref="E72:F72"/>
    <mergeCell ref="A66:F66"/>
    <mergeCell ref="A6:B6"/>
    <mergeCell ref="C6:D6"/>
    <mergeCell ref="A7:B7"/>
    <mergeCell ref="C7:D7"/>
    <mergeCell ref="A8:B8"/>
    <mergeCell ref="C8:D8"/>
    <mergeCell ref="A9:B9"/>
    <mergeCell ref="C9:D9"/>
    <mergeCell ref="A43:C43"/>
    <mergeCell ref="A44:C44"/>
    <mergeCell ref="A65:F65"/>
    <mergeCell ref="A1:F1"/>
    <mergeCell ref="A2:F2"/>
    <mergeCell ref="A4:B4"/>
    <mergeCell ref="C4:F4"/>
    <mergeCell ref="A5:B5"/>
    <mergeCell ref="C5:D5"/>
  </mergeCells>
  <conditionalFormatting sqref="C34:C37">
    <cfRule type="expression" dxfId="31" priority="17">
      <formula>C34&lt;=$G$6</formula>
    </cfRule>
    <cfRule type="expression" dxfId="30" priority="18">
      <formula>AND(C34&gt;$G$6,C34&lt;=$G$7)</formula>
    </cfRule>
    <cfRule type="expression" dxfId="29" priority="19">
      <formula>AND(C34&gt;$G$7,C34&lt;=$G$5)</formula>
    </cfRule>
    <cfRule type="expression" dxfId="28" priority="20">
      <formula>C34&gt;$G$5</formula>
    </cfRule>
  </conditionalFormatting>
  <conditionalFormatting sqref="C34:C37">
    <cfRule type="expression" dxfId="27" priority="13">
      <formula>C34&lt;=$B$7</formula>
    </cfRule>
    <cfRule type="expression" dxfId="26" priority="14">
      <formula>AND(C34&gt;$B$7,C34&lt;=$B$6)</formula>
    </cfRule>
    <cfRule type="expression" dxfId="25" priority="15">
      <formula>AND(C34&gt;$B$6,C34&lt;=$B$5)</formula>
    </cfRule>
    <cfRule type="expression" dxfId="24" priority="16">
      <formula>C34&gt;$B$5</formula>
    </cfRule>
  </conditionalFormatting>
  <conditionalFormatting sqref="D34:D37">
    <cfRule type="expression" dxfId="23" priority="1">
      <formula>D34&lt;=$B$6</formula>
    </cfRule>
    <cfRule type="expression" dxfId="22" priority="2">
      <formula>AND(D34&gt;$B$6,D34&lt;=$B$7)</formula>
    </cfRule>
    <cfRule type="expression" dxfId="21" priority="3">
      <formula>AND(D34&gt;$B$6,D34&lt;=$B$5)</formula>
    </cfRule>
    <cfRule type="expression" dxfId="20" priority="4">
      <formula>D34&gt;$B$5</formula>
    </cfRule>
  </conditionalFormatting>
  <conditionalFormatting sqref="D34:D37">
    <cfRule type="expression" dxfId="19" priority="9">
      <formula>D34&lt;=$G$6</formula>
    </cfRule>
    <cfRule type="expression" dxfId="18" priority="10">
      <formula>AND(D34&gt;$G$6,D34&lt;=$G$7)</formula>
    </cfRule>
    <cfRule type="expression" dxfId="17" priority="11">
      <formula>AND(D34&gt;$G$7,D34&lt;=$G$5)</formula>
    </cfRule>
    <cfRule type="expression" dxfId="16" priority="12">
      <formula>D34&gt;$G$5</formula>
    </cfRule>
  </conditionalFormatting>
  <conditionalFormatting sqref="D34:D37">
    <cfRule type="expression" dxfId="15" priority="5" stopIfTrue="1">
      <formula>D34&lt;=$B$7</formula>
    </cfRule>
    <cfRule type="expression" dxfId="14" priority="6">
      <formula>AND(D34&gt;$B$7,D34&lt;=$B$6)</formula>
    </cfRule>
    <cfRule type="expression" dxfId="13" priority="7">
      <formula>AND(D34&gt;$B$6,D34&lt;=$B$5)</formula>
    </cfRule>
    <cfRule type="expression" dxfId="12" priority="8">
      <formula>D34&gt;$B$5</formula>
    </cfRule>
  </conditionalFormatting>
  <pageMargins left="0.3" right="0.1" top="0.2" bottom="0.3" header="0.1" footer="0.2"/>
  <pageSetup paperSize="9" scale="86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8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view="pageBreakPreview" topLeftCell="A49" zoomScaleNormal="100" zoomScaleSheetLayoutView="100" workbookViewId="0">
      <selection activeCell="A70" sqref="A70:H70"/>
    </sheetView>
  </sheetViews>
  <sheetFormatPr defaultColWidth="9.109375" defaultRowHeight="13.2" x14ac:dyDescent="0.25"/>
  <cols>
    <col min="1" max="1" width="8.109375" style="16" customWidth="1"/>
    <col min="2" max="2" width="15.6640625" style="11" customWidth="1"/>
    <col min="3" max="7" width="13.33203125" style="11" customWidth="1"/>
    <col min="8" max="8" width="13.33203125" style="11" hidden="1" customWidth="1"/>
    <col min="9" max="9" width="3.44140625" style="14" hidden="1" customWidth="1"/>
    <col min="10" max="10" width="13.88671875" style="14" customWidth="1"/>
    <col min="11" max="11" width="14.109375" style="14" customWidth="1"/>
    <col min="12" max="12" width="4.109375" style="11" customWidth="1"/>
    <col min="13" max="13" width="7.109375" style="11" customWidth="1"/>
    <col min="14" max="14" width="7" style="11" customWidth="1"/>
    <col min="15" max="15" width="7.44140625" style="11" customWidth="1"/>
    <col min="16" max="16" width="6.88671875" style="11" customWidth="1"/>
    <col min="17" max="17" width="4.44140625" style="11" customWidth="1"/>
    <col min="18" max="18" width="7" style="11" customWidth="1"/>
    <col min="19" max="19" width="5.88671875" style="11" customWidth="1"/>
    <col min="20" max="20" width="5.6640625" style="11" customWidth="1"/>
    <col min="21" max="21" width="6" style="11" customWidth="1"/>
    <col min="22" max="16384" width="9.109375" style="11"/>
  </cols>
  <sheetData>
    <row r="1" spans="1:21" s="3" customFormat="1" ht="33.75" customHeight="1" x14ac:dyDescent="0.25">
      <c r="A1" s="178" t="s">
        <v>0</v>
      </c>
      <c r="B1" s="178"/>
      <c r="C1" s="178"/>
      <c r="D1" s="178"/>
      <c r="E1" s="178"/>
      <c r="F1" s="178"/>
      <c r="G1" s="178"/>
      <c r="H1" s="178"/>
      <c r="I1" s="23"/>
      <c r="J1" s="9"/>
      <c r="K1" s="9"/>
    </row>
    <row r="2" spans="1:21" s="3" customFormat="1" ht="30.75" customHeight="1" x14ac:dyDescent="0.25">
      <c r="A2" s="179" t="s">
        <v>242</v>
      </c>
      <c r="B2" s="179"/>
      <c r="C2" s="179"/>
      <c r="D2" s="179"/>
      <c r="E2" s="179"/>
      <c r="F2" s="179"/>
      <c r="G2" s="179"/>
      <c r="H2" s="179"/>
      <c r="I2" s="24"/>
      <c r="J2" s="9"/>
      <c r="K2" s="9"/>
    </row>
    <row r="3" spans="1:21" s="3" customFormat="1" ht="6" customHeight="1" x14ac:dyDescent="0.25">
      <c r="A3" s="4"/>
      <c r="B3" s="4"/>
      <c r="C3" s="4"/>
      <c r="D3" s="4"/>
      <c r="E3" s="4"/>
      <c r="F3" s="4"/>
      <c r="G3" s="4"/>
      <c r="H3" s="29"/>
      <c r="I3" s="24"/>
      <c r="J3" s="8"/>
      <c r="K3" s="9"/>
    </row>
    <row r="4" spans="1:21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80"/>
      <c r="G4" s="180"/>
      <c r="H4" s="180"/>
      <c r="I4" s="17"/>
      <c r="J4" s="9"/>
      <c r="K4" s="9"/>
    </row>
    <row r="5" spans="1:21" s="3" customFormat="1" ht="27" customHeight="1" x14ac:dyDescent="0.25">
      <c r="A5" s="176" t="s">
        <v>4</v>
      </c>
      <c r="B5" s="177"/>
      <c r="C5" s="188" t="s">
        <v>26</v>
      </c>
      <c r="D5" s="188"/>
      <c r="E5" s="189" t="s">
        <v>1</v>
      </c>
      <c r="F5" s="189"/>
      <c r="G5" s="196" t="str">
        <f>'LAF 1 (21147)'!E5</f>
        <v>02/01/17 - 31/12/17</v>
      </c>
      <c r="H5" s="196"/>
      <c r="I5" s="21"/>
      <c r="J5" s="9"/>
      <c r="K5" s="9"/>
    </row>
    <row r="6" spans="1:21" s="3" customFormat="1" ht="29.25" customHeight="1" x14ac:dyDescent="0.25">
      <c r="A6" s="176" t="s">
        <v>5</v>
      </c>
      <c r="B6" s="177"/>
      <c r="C6" s="188" t="s">
        <v>67</v>
      </c>
      <c r="D6" s="188"/>
      <c r="E6" s="189" t="s">
        <v>8</v>
      </c>
      <c r="F6" s="189"/>
      <c r="G6" s="193">
        <v>11053</v>
      </c>
      <c r="H6" s="193"/>
      <c r="I6" s="8"/>
      <c r="J6" s="9"/>
      <c r="K6" s="9"/>
    </row>
    <row r="7" spans="1:21" s="3" customFormat="1" ht="27" customHeight="1" x14ac:dyDescent="0.25">
      <c r="A7" s="176" t="s">
        <v>6</v>
      </c>
      <c r="B7" s="177"/>
      <c r="C7" s="188" t="s">
        <v>29</v>
      </c>
      <c r="D7" s="188"/>
      <c r="E7" s="189" t="s">
        <v>9</v>
      </c>
      <c r="F7" s="189"/>
      <c r="G7" s="193" t="s">
        <v>28</v>
      </c>
      <c r="H7" s="193"/>
      <c r="I7" s="8"/>
      <c r="J7" s="9"/>
      <c r="K7" s="9"/>
    </row>
    <row r="8" spans="1:21" s="3" customFormat="1" ht="27" customHeight="1" x14ac:dyDescent="0.25">
      <c r="A8" s="176" t="s">
        <v>7</v>
      </c>
      <c r="B8" s="177"/>
      <c r="C8" s="188" t="s">
        <v>27</v>
      </c>
      <c r="D8" s="188"/>
      <c r="E8" s="189" t="s">
        <v>10</v>
      </c>
      <c r="F8" s="189"/>
      <c r="G8" s="193">
        <v>4</v>
      </c>
      <c r="H8" s="193"/>
      <c r="I8" s="8"/>
      <c r="J8" s="9"/>
      <c r="K8" s="9"/>
    </row>
    <row r="9" spans="1:21" s="3" customFormat="1" ht="27" customHeight="1" x14ac:dyDescent="0.25">
      <c r="A9" s="176" t="s">
        <v>20</v>
      </c>
      <c r="B9" s="177"/>
      <c r="C9" s="190">
        <f>'LAF 1 (21147)'!C9</f>
        <v>20</v>
      </c>
      <c r="D9" s="190"/>
      <c r="E9" s="189" t="s">
        <v>21</v>
      </c>
      <c r="F9" s="189"/>
      <c r="G9" s="197">
        <f>'LAF 1 (21147)'!E9</f>
        <v>50</v>
      </c>
      <c r="H9" s="197"/>
      <c r="I9" s="22"/>
      <c r="J9" s="9"/>
      <c r="K9" s="9"/>
    </row>
    <row r="10" spans="1:21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8"/>
      <c r="J10" s="9"/>
      <c r="K10" s="9"/>
    </row>
    <row r="11" spans="1:21" s="9" customFormat="1" ht="19.5" customHeight="1" x14ac:dyDescent="0.25">
      <c r="A11" s="8"/>
      <c r="B11" s="2"/>
      <c r="C11" s="1" t="s">
        <v>231</v>
      </c>
      <c r="D11" s="1" t="s">
        <v>232</v>
      </c>
      <c r="E11" s="1" t="s">
        <v>233</v>
      </c>
      <c r="F11" s="1" t="s">
        <v>234</v>
      </c>
      <c r="G11" s="17" t="s">
        <v>328</v>
      </c>
      <c r="H11" s="17"/>
      <c r="I11" s="17"/>
    </row>
    <row r="12" spans="1:21" ht="25.5" customHeight="1" x14ac:dyDescent="0.25">
      <c r="A12" s="1" t="s">
        <v>16</v>
      </c>
      <c r="B12" s="10" t="s">
        <v>24</v>
      </c>
      <c r="C12" s="31" t="s">
        <v>17</v>
      </c>
      <c r="D12" s="31" t="s">
        <v>17</v>
      </c>
      <c r="E12" s="31" t="s">
        <v>17</v>
      </c>
      <c r="F12" s="31" t="s">
        <v>17</v>
      </c>
      <c r="G12" s="18"/>
      <c r="H12" s="18"/>
      <c r="I12" s="18"/>
      <c r="J12" s="14" t="s">
        <v>386</v>
      </c>
      <c r="K12" s="14" t="s">
        <v>387</v>
      </c>
      <c r="M12" s="1" t="s">
        <v>231</v>
      </c>
      <c r="N12" s="1" t="s">
        <v>232</v>
      </c>
      <c r="O12" s="1" t="s">
        <v>233</v>
      </c>
      <c r="P12" s="1" t="s">
        <v>234</v>
      </c>
      <c r="Q12" s="41"/>
      <c r="R12" s="1" t="s">
        <v>231</v>
      </c>
      <c r="S12" s="1" t="s">
        <v>232</v>
      </c>
      <c r="T12" s="1" t="s">
        <v>233</v>
      </c>
      <c r="U12" s="1" t="s">
        <v>234</v>
      </c>
    </row>
    <row r="13" spans="1:21" ht="17.100000000000001" customHeight="1" x14ac:dyDescent="0.25">
      <c r="A13" s="74">
        <v>3</v>
      </c>
      <c r="B13" s="161">
        <v>43117</v>
      </c>
      <c r="C13" s="158">
        <v>5</v>
      </c>
      <c r="D13" s="158">
        <v>4</v>
      </c>
      <c r="E13" s="158">
        <v>2</v>
      </c>
      <c r="F13" s="158">
        <v>7</v>
      </c>
      <c r="G13" s="79"/>
      <c r="H13" s="79"/>
      <c r="I13" s="76"/>
      <c r="J13" s="77">
        <v>20</v>
      </c>
      <c r="K13" s="77">
        <v>50</v>
      </c>
      <c r="M13" s="75"/>
      <c r="N13" s="75"/>
      <c r="O13" s="75"/>
      <c r="P13" s="75"/>
      <c r="R13" s="75"/>
      <c r="S13" s="75"/>
      <c r="T13" s="75"/>
      <c r="U13" s="75"/>
    </row>
    <row r="14" spans="1:21" ht="17.100000000000001" customHeight="1" x14ac:dyDescent="0.25">
      <c r="A14" s="160">
        <v>4</v>
      </c>
      <c r="B14" s="161">
        <v>43145</v>
      </c>
      <c r="C14" s="158">
        <v>5</v>
      </c>
      <c r="D14" s="158">
        <v>3</v>
      </c>
      <c r="E14" s="158">
        <v>1</v>
      </c>
      <c r="F14" s="158">
        <v>1</v>
      </c>
      <c r="G14" s="159"/>
      <c r="H14" s="159"/>
      <c r="I14" s="76"/>
      <c r="J14" s="77">
        <v>20</v>
      </c>
      <c r="K14" s="77">
        <v>50</v>
      </c>
      <c r="M14" s="75"/>
      <c r="N14" s="75"/>
      <c r="O14" s="75"/>
      <c r="P14" s="75"/>
      <c r="R14" s="75"/>
      <c r="S14" s="75"/>
      <c r="T14" s="75"/>
      <c r="U14" s="75"/>
    </row>
    <row r="15" spans="1:21" ht="17.100000000000001" customHeight="1" x14ac:dyDescent="0.25">
      <c r="A15" s="160">
        <v>5</v>
      </c>
      <c r="B15" s="161">
        <v>43158</v>
      </c>
      <c r="C15" s="158">
        <v>10</v>
      </c>
      <c r="D15" s="158">
        <v>5</v>
      </c>
      <c r="E15" s="158">
        <v>13</v>
      </c>
      <c r="F15" s="158">
        <v>9</v>
      </c>
      <c r="G15" s="159"/>
      <c r="H15" s="159"/>
      <c r="I15" s="76"/>
      <c r="J15" s="77">
        <v>20</v>
      </c>
      <c r="K15" s="77">
        <v>50</v>
      </c>
      <c r="M15" s="75"/>
      <c r="N15" s="75"/>
      <c r="O15" s="75"/>
      <c r="P15" s="75"/>
      <c r="R15" s="75"/>
      <c r="S15" s="75"/>
      <c r="T15" s="75"/>
      <c r="U15" s="75"/>
    </row>
    <row r="16" spans="1:21" ht="17.100000000000001" customHeight="1" x14ac:dyDescent="0.25">
      <c r="A16" s="160">
        <v>6</v>
      </c>
      <c r="B16" s="161">
        <v>43187</v>
      </c>
      <c r="C16" s="158">
        <v>6</v>
      </c>
      <c r="D16" s="158">
        <v>5</v>
      </c>
      <c r="E16" s="158">
        <v>1</v>
      </c>
      <c r="F16" s="158">
        <v>7</v>
      </c>
      <c r="G16" s="159"/>
      <c r="H16" s="159"/>
      <c r="I16" s="76"/>
      <c r="J16" s="77">
        <v>20</v>
      </c>
      <c r="K16" s="77">
        <v>50</v>
      </c>
      <c r="M16" s="75"/>
      <c r="N16" s="75"/>
      <c r="O16" s="75"/>
      <c r="P16" s="75"/>
      <c r="R16" s="75"/>
      <c r="S16" s="75"/>
      <c r="T16" s="75"/>
      <c r="U16" s="75"/>
    </row>
    <row r="17" spans="1:21" ht="17.100000000000001" customHeight="1" x14ac:dyDescent="0.25">
      <c r="A17" s="160">
        <v>7</v>
      </c>
      <c r="B17" s="161">
        <v>43217</v>
      </c>
      <c r="C17" s="158">
        <v>0</v>
      </c>
      <c r="D17" s="158">
        <v>4</v>
      </c>
      <c r="E17" s="158">
        <v>3</v>
      </c>
      <c r="F17" s="158">
        <v>0</v>
      </c>
      <c r="G17" s="159"/>
      <c r="H17" s="159"/>
      <c r="I17" s="76"/>
      <c r="J17" s="77">
        <v>20</v>
      </c>
      <c r="K17" s="77">
        <v>50</v>
      </c>
      <c r="M17" s="75"/>
      <c r="N17" s="75"/>
      <c r="O17" s="75"/>
      <c r="P17" s="75"/>
      <c r="R17" s="75"/>
      <c r="S17" s="75"/>
      <c r="T17" s="75"/>
      <c r="U17" s="75"/>
    </row>
    <row r="18" spans="1:21" ht="17.100000000000001" customHeight="1" x14ac:dyDescent="0.25">
      <c r="A18" s="160">
        <v>8</v>
      </c>
      <c r="B18" s="161">
        <v>43245</v>
      </c>
      <c r="C18" s="158">
        <v>4</v>
      </c>
      <c r="D18" s="158">
        <v>7</v>
      </c>
      <c r="E18" s="158">
        <v>5</v>
      </c>
      <c r="F18" s="158">
        <v>10</v>
      </c>
      <c r="G18" s="159"/>
      <c r="H18" s="159"/>
      <c r="I18" s="76"/>
      <c r="J18" s="77">
        <v>20</v>
      </c>
      <c r="K18" s="77">
        <v>50</v>
      </c>
      <c r="M18" s="75"/>
      <c r="N18" s="75"/>
      <c r="O18" s="75"/>
      <c r="P18" s="75"/>
      <c r="R18" s="75"/>
      <c r="S18" s="75"/>
      <c r="T18" s="75"/>
      <c r="U18" s="75"/>
    </row>
    <row r="19" spans="1:21" ht="17.100000000000001" customHeight="1" x14ac:dyDescent="0.25">
      <c r="A19" s="160">
        <v>9</v>
      </c>
      <c r="B19" s="161">
        <v>43273</v>
      </c>
      <c r="C19" s="158">
        <v>2</v>
      </c>
      <c r="D19" s="158">
        <v>1</v>
      </c>
      <c r="E19" s="158">
        <v>1</v>
      </c>
      <c r="F19" s="158">
        <v>0</v>
      </c>
      <c r="G19" s="159"/>
      <c r="H19" s="159"/>
      <c r="I19" s="76"/>
      <c r="J19" s="77">
        <v>20</v>
      </c>
      <c r="K19" s="77">
        <v>50</v>
      </c>
      <c r="M19" s="75"/>
      <c r="N19" s="75"/>
      <c r="O19" s="75"/>
      <c r="P19" s="75"/>
      <c r="R19" s="75"/>
      <c r="S19" s="75"/>
      <c r="T19" s="75"/>
      <c r="U19" s="75"/>
    </row>
    <row r="20" spans="1:21" ht="17.100000000000001" customHeight="1" x14ac:dyDescent="0.25">
      <c r="A20" s="160">
        <v>10</v>
      </c>
      <c r="B20" s="161">
        <v>43301</v>
      </c>
      <c r="C20" s="158">
        <v>4</v>
      </c>
      <c r="D20" s="158">
        <v>7</v>
      </c>
      <c r="E20" s="158">
        <v>0</v>
      </c>
      <c r="F20" s="158">
        <v>9</v>
      </c>
      <c r="G20" s="159"/>
      <c r="H20" s="159"/>
      <c r="I20" s="76"/>
      <c r="J20" s="77">
        <v>20</v>
      </c>
      <c r="K20" s="77">
        <v>50</v>
      </c>
      <c r="M20" s="75"/>
      <c r="N20" s="75"/>
      <c r="O20" s="75"/>
      <c r="P20" s="75"/>
      <c r="R20" s="75"/>
      <c r="S20" s="75"/>
      <c r="T20" s="75"/>
      <c r="U20" s="75"/>
    </row>
    <row r="21" spans="1:21" ht="17.100000000000001" customHeight="1" x14ac:dyDescent="0.25">
      <c r="A21" s="160">
        <v>11</v>
      </c>
      <c r="B21" s="161">
        <v>43328</v>
      </c>
      <c r="C21" s="158">
        <v>10</v>
      </c>
      <c r="D21" s="158">
        <v>8</v>
      </c>
      <c r="E21" s="158">
        <v>11</v>
      </c>
      <c r="F21" s="158">
        <v>15</v>
      </c>
      <c r="G21" s="159"/>
      <c r="H21" s="159"/>
      <c r="I21" s="76"/>
      <c r="J21" s="77">
        <v>20</v>
      </c>
      <c r="K21" s="77">
        <v>50</v>
      </c>
      <c r="M21" s="75"/>
      <c r="N21" s="75"/>
      <c r="O21" s="75"/>
      <c r="P21" s="75"/>
      <c r="R21" s="75"/>
      <c r="S21" s="75"/>
      <c r="T21" s="75"/>
      <c r="U21" s="75"/>
    </row>
    <row r="22" spans="1:21" ht="17.100000000000001" customHeight="1" x14ac:dyDescent="0.25">
      <c r="A22" s="160">
        <v>12</v>
      </c>
      <c r="B22" s="161">
        <v>43369</v>
      </c>
      <c r="C22" s="158">
        <v>10</v>
      </c>
      <c r="D22" s="158">
        <v>14</v>
      </c>
      <c r="E22" s="158">
        <v>6</v>
      </c>
      <c r="F22" s="158">
        <v>7</v>
      </c>
      <c r="G22" s="159"/>
      <c r="H22" s="159"/>
      <c r="I22" s="76"/>
      <c r="J22" s="77">
        <v>20</v>
      </c>
      <c r="K22" s="77">
        <v>50</v>
      </c>
      <c r="M22" s="75"/>
      <c r="N22" s="75"/>
      <c r="O22" s="75"/>
      <c r="P22" s="75"/>
      <c r="R22" s="75"/>
      <c r="S22" s="75"/>
      <c r="T22" s="75"/>
      <c r="U22" s="75"/>
    </row>
    <row r="23" spans="1:21" ht="17.100000000000001" customHeight="1" x14ac:dyDescent="0.25">
      <c r="A23" s="160">
        <v>13</v>
      </c>
      <c r="B23" s="161">
        <v>43398</v>
      </c>
      <c r="C23" s="158">
        <v>3</v>
      </c>
      <c r="D23" s="158">
        <v>0</v>
      </c>
      <c r="E23" s="158">
        <v>2</v>
      </c>
      <c r="F23" s="158">
        <v>12</v>
      </c>
      <c r="G23" s="159"/>
      <c r="H23" s="159"/>
      <c r="I23" s="76"/>
      <c r="J23" s="77">
        <v>20</v>
      </c>
      <c r="K23" s="77">
        <v>50</v>
      </c>
      <c r="M23" s="75"/>
      <c r="N23" s="75"/>
      <c r="O23" s="75"/>
      <c r="P23" s="75"/>
      <c r="R23" s="75"/>
      <c r="S23" s="75"/>
      <c r="T23" s="75"/>
      <c r="U23" s="75"/>
    </row>
    <row r="24" spans="1:21" ht="17.100000000000001" customHeight="1" x14ac:dyDescent="0.25">
      <c r="A24" s="160">
        <v>14</v>
      </c>
      <c r="B24" s="161">
        <v>43427</v>
      </c>
      <c r="C24" s="158">
        <v>4</v>
      </c>
      <c r="D24" s="158">
        <v>1</v>
      </c>
      <c r="E24" s="158">
        <v>1</v>
      </c>
      <c r="F24" s="158">
        <v>2</v>
      </c>
      <c r="G24" s="159"/>
      <c r="H24" s="159"/>
      <c r="I24" s="76"/>
      <c r="J24" s="77">
        <v>20</v>
      </c>
      <c r="K24" s="77">
        <v>50</v>
      </c>
      <c r="M24" s="75"/>
      <c r="N24" s="75"/>
      <c r="O24" s="75"/>
      <c r="P24" s="75"/>
      <c r="R24" s="75"/>
      <c r="S24" s="75"/>
      <c r="T24" s="75"/>
      <c r="U24" s="75"/>
    </row>
    <row r="25" spans="1:21" s="138" customFormat="1" ht="17.100000000000001" customHeight="1" thickBot="1" x14ac:dyDescent="0.3">
      <c r="A25" s="133">
        <v>15</v>
      </c>
      <c r="B25" s="134">
        <v>43452</v>
      </c>
      <c r="C25" s="135">
        <v>3</v>
      </c>
      <c r="D25" s="135">
        <v>5</v>
      </c>
      <c r="E25" s="135">
        <v>10</v>
      </c>
      <c r="F25" s="135">
        <v>7</v>
      </c>
      <c r="G25" s="136">
        <v>120</v>
      </c>
      <c r="H25" s="136"/>
      <c r="I25" s="137"/>
      <c r="J25" s="145">
        <v>20</v>
      </c>
      <c r="K25" s="145">
        <v>50</v>
      </c>
      <c r="M25" s="139"/>
      <c r="N25" s="139"/>
      <c r="O25" s="139"/>
      <c r="P25" s="139"/>
      <c r="R25" s="139"/>
      <c r="S25" s="139"/>
      <c r="T25" s="139"/>
      <c r="U25" s="139"/>
    </row>
    <row r="26" spans="1:21" ht="17.100000000000001" customHeight="1" thickBot="1" x14ac:dyDescent="0.3">
      <c r="A26" s="160">
        <v>1</v>
      </c>
      <c r="B26" s="173">
        <v>43481</v>
      </c>
      <c r="C26" s="158">
        <v>4</v>
      </c>
      <c r="D26" s="158">
        <v>2</v>
      </c>
      <c r="E26" s="158">
        <v>1</v>
      </c>
      <c r="F26" s="158">
        <v>1</v>
      </c>
      <c r="G26" s="159"/>
      <c r="H26" s="159"/>
      <c r="I26" s="76"/>
      <c r="J26" s="77">
        <v>20</v>
      </c>
      <c r="K26" s="77">
        <v>50</v>
      </c>
      <c r="M26" s="75"/>
      <c r="N26" s="75"/>
      <c r="O26" s="75"/>
      <c r="P26" s="75"/>
      <c r="R26" s="75"/>
      <c r="S26" s="75"/>
      <c r="T26" s="75"/>
      <c r="U26" s="75"/>
    </row>
    <row r="27" spans="1:21" ht="17.100000000000001" customHeight="1" thickBot="1" x14ac:dyDescent="0.3">
      <c r="A27" s="74">
        <v>2</v>
      </c>
      <c r="B27" s="174">
        <v>43523</v>
      </c>
      <c r="C27" s="78">
        <v>2</v>
      </c>
      <c r="D27" s="78">
        <v>3</v>
      </c>
      <c r="E27" s="78">
        <v>1</v>
      </c>
      <c r="F27" s="78">
        <v>9</v>
      </c>
      <c r="G27" s="79"/>
      <c r="H27" s="79"/>
      <c r="I27" s="76"/>
      <c r="J27" s="77">
        <v>20</v>
      </c>
      <c r="K27" s="77">
        <v>50</v>
      </c>
      <c r="M27" s="75"/>
      <c r="N27" s="75"/>
      <c r="O27" s="75"/>
      <c r="P27" s="75"/>
      <c r="R27" s="75"/>
      <c r="S27" s="75"/>
      <c r="T27" s="75"/>
      <c r="U27" s="75"/>
    </row>
    <row r="28" spans="1:21" ht="17.100000000000001" customHeight="1" thickBot="1" x14ac:dyDescent="0.3">
      <c r="A28" s="74">
        <v>3</v>
      </c>
      <c r="B28" s="174">
        <v>43552</v>
      </c>
      <c r="C28" s="78">
        <v>4</v>
      </c>
      <c r="D28" s="78">
        <v>2</v>
      </c>
      <c r="E28" s="78">
        <v>16</v>
      </c>
      <c r="F28" s="78">
        <v>1</v>
      </c>
      <c r="G28" s="79"/>
      <c r="H28" s="79"/>
      <c r="I28" s="76"/>
      <c r="J28" s="77">
        <v>20</v>
      </c>
      <c r="K28" s="77">
        <v>50</v>
      </c>
      <c r="M28" s="75"/>
      <c r="N28" s="75"/>
      <c r="O28" s="75"/>
      <c r="P28" s="75"/>
      <c r="R28" s="75"/>
      <c r="S28" s="75"/>
      <c r="T28" s="75"/>
      <c r="U28" s="75"/>
    </row>
    <row r="29" spans="1:21" ht="17.100000000000001" customHeight="1" thickBot="1" x14ac:dyDescent="0.3">
      <c r="A29" s="119">
        <v>4</v>
      </c>
      <c r="B29" s="174">
        <v>43580</v>
      </c>
      <c r="C29" s="78">
        <v>0</v>
      </c>
      <c r="D29" s="78">
        <v>0</v>
      </c>
      <c r="E29" s="78">
        <v>2</v>
      </c>
      <c r="F29" s="78">
        <v>2</v>
      </c>
      <c r="G29" s="79"/>
      <c r="H29" s="79"/>
      <c r="I29" s="76"/>
      <c r="J29" s="77">
        <v>20</v>
      </c>
      <c r="K29" s="77">
        <v>50</v>
      </c>
      <c r="M29" s="75">
        <v>7</v>
      </c>
      <c r="N29" s="75">
        <v>8</v>
      </c>
      <c r="O29" s="75">
        <v>3</v>
      </c>
      <c r="P29" s="75">
        <v>4</v>
      </c>
      <c r="R29" s="75">
        <v>7</v>
      </c>
      <c r="S29" s="75">
        <v>8</v>
      </c>
      <c r="T29" s="75">
        <v>12</v>
      </c>
      <c r="U29" s="75">
        <v>6</v>
      </c>
    </row>
    <row r="30" spans="1:21" ht="17.100000000000001" customHeight="1" thickBot="1" x14ac:dyDescent="0.3">
      <c r="A30" s="12">
        <v>5</v>
      </c>
      <c r="B30" s="174">
        <v>43609</v>
      </c>
      <c r="C30" s="32">
        <v>13</v>
      </c>
      <c r="D30" s="32">
        <v>0</v>
      </c>
      <c r="E30" s="32">
        <v>2</v>
      </c>
      <c r="F30" s="32">
        <v>6</v>
      </c>
      <c r="G30" s="59"/>
      <c r="H30" s="59"/>
      <c r="I30" s="25"/>
      <c r="J30" s="26">
        <f>$C$9</f>
        <v>20</v>
      </c>
      <c r="K30" s="26">
        <f>$G$9</f>
        <v>50</v>
      </c>
      <c r="M30" s="19">
        <v>3</v>
      </c>
      <c r="N30" s="19">
        <v>6</v>
      </c>
      <c r="O30" s="19">
        <v>5</v>
      </c>
      <c r="P30" s="19">
        <v>2</v>
      </c>
      <c r="R30" s="19">
        <v>3</v>
      </c>
      <c r="S30" s="19">
        <v>1</v>
      </c>
      <c r="T30" s="19">
        <v>2</v>
      </c>
      <c r="U30" s="19">
        <v>1</v>
      </c>
    </row>
    <row r="31" spans="1:21" ht="17.100000000000001" customHeight="1" thickBot="1" x14ac:dyDescent="0.3">
      <c r="A31" s="12">
        <v>6</v>
      </c>
      <c r="B31" s="174">
        <v>43636</v>
      </c>
      <c r="C31" s="32">
        <v>2</v>
      </c>
      <c r="D31" s="32">
        <v>2</v>
      </c>
      <c r="E31" s="32">
        <v>1</v>
      </c>
      <c r="F31" s="32">
        <v>4</v>
      </c>
      <c r="G31" s="59"/>
      <c r="H31" s="59"/>
      <c r="I31" s="25"/>
      <c r="J31" s="26">
        <f>$C$9</f>
        <v>20</v>
      </c>
      <c r="K31" s="26">
        <f>$G$9</f>
        <v>50</v>
      </c>
      <c r="M31" s="19">
        <v>8</v>
      </c>
      <c r="N31" s="19">
        <v>9</v>
      </c>
      <c r="O31" s="19">
        <v>5</v>
      </c>
      <c r="P31" s="19">
        <v>15</v>
      </c>
      <c r="R31" s="19">
        <v>10</v>
      </c>
      <c r="S31" s="19">
        <v>13</v>
      </c>
      <c r="T31" s="19">
        <v>6</v>
      </c>
      <c r="U31" s="19">
        <v>9</v>
      </c>
    </row>
    <row r="32" spans="1:21" ht="17.100000000000001" customHeight="1" thickBot="1" x14ac:dyDescent="0.3">
      <c r="A32" s="12">
        <v>7</v>
      </c>
      <c r="B32" s="174">
        <v>43664</v>
      </c>
      <c r="C32" s="32">
        <v>3</v>
      </c>
      <c r="D32" s="32">
        <v>0</v>
      </c>
      <c r="E32" s="32">
        <v>1</v>
      </c>
      <c r="F32" s="32">
        <v>4</v>
      </c>
      <c r="G32" s="59"/>
      <c r="H32" s="59"/>
      <c r="I32" s="25"/>
      <c r="J32" s="26">
        <f t="shared" ref="J32:J37" si="0">$C$9</f>
        <v>20</v>
      </c>
      <c r="K32" s="26">
        <f t="shared" ref="K32:K37" si="1">$G$9</f>
        <v>50</v>
      </c>
      <c r="M32" s="19">
        <v>4</v>
      </c>
      <c r="N32" s="19">
        <v>6</v>
      </c>
      <c r="O32" s="19">
        <v>3</v>
      </c>
      <c r="P32" s="19">
        <v>2</v>
      </c>
      <c r="R32" s="19">
        <v>7</v>
      </c>
      <c r="S32" s="19">
        <v>5</v>
      </c>
      <c r="T32" s="19">
        <v>4</v>
      </c>
      <c r="U32" s="19">
        <v>1</v>
      </c>
    </row>
    <row r="33" spans="1:21" ht="17.100000000000001" customHeight="1" thickBot="1" x14ac:dyDescent="0.3">
      <c r="A33" s="12">
        <v>8</v>
      </c>
      <c r="B33" s="174">
        <v>43692</v>
      </c>
      <c r="C33" s="158">
        <v>0</v>
      </c>
      <c r="D33" s="32">
        <v>0</v>
      </c>
      <c r="E33" s="32">
        <v>4</v>
      </c>
      <c r="F33" s="32">
        <v>1</v>
      </c>
      <c r="G33" s="59"/>
      <c r="H33" s="59"/>
      <c r="I33" s="25"/>
      <c r="J33" s="26">
        <f t="shared" si="0"/>
        <v>20</v>
      </c>
      <c r="K33" s="26">
        <f t="shared" si="1"/>
        <v>50</v>
      </c>
      <c r="M33" s="19">
        <v>12</v>
      </c>
      <c r="N33" s="19">
        <v>7</v>
      </c>
      <c r="O33" s="19">
        <v>9</v>
      </c>
      <c r="P33" s="19">
        <v>5</v>
      </c>
      <c r="R33" s="19">
        <v>10</v>
      </c>
      <c r="S33" s="19">
        <v>12</v>
      </c>
      <c r="T33" s="19">
        <v>6</v>
      </c>
      <c r="U33" s="19">
        <v>9</v>
      </c>
    </row>
    <row r="34" spans="1:21" ht="17.100000000000001" customHeight="1" thickBot="1" x14ac:dyDescent="0.3">
      <c r="A34" s="12">
        <v>9</v>
      </c>
      <c r="B34" s="175">
        <v>43734</v>
      </c>
      <c r="C34" s="172">
        <v>9</v>
      </c>
      <c r="D34" s="172">
        <v>3</v>
      </c>
      <c r="E34" s="172">
        <v>5</v>
      </c>
      <c r="F34" s="172">
        <v>4</v>
      </c>
      <c r="G34" s="59"/>
      <c r="H34" s="59"/>
      <c r="I34" s="25"/>
      <c r="J34" s="26">
        <f t="shared" si="0"/>
        <v>20</v>
      </c>
      <c r="K34" s="26">
        <f t="shared" si="1"/>
        <v>50</v>
      </c>
      <c r="M34" s="19">
        <v>1</v>
      </c>
      <c r="N34" s="19">
        <v>0</v>
      </c>
      <c r="O34" s="19">
        <v>1</v>
      </c>
      <c r="P34" s="19">
        <v>2</v>
      </c>
      <c r="R34" s="19"/>
      <c r="S34" s="19"/>
      <c r="T34" s="19"/>
      <c r="U34" s="19"/>
    </row>
    <row r="35" spans="1:21" ht="17.100000000000001" customHeight="1" thickBot="1" x14ac:dyDescent="0.3">
      <c r="A35" s="12">
        <v>10</v>
      </c>
      <c r="B35" s="175">
        <v>43762</v>
      </c>
      <c r="C35" s="172">
        <v>1</v>
      </c>
      <c r="D35" s="172">
        <v>2</v>
      </c>
      <c r="E35" s="172">
        <v>6</v>
      </c>
      <c r="F35" s="172">
        <v>9</v>
      </c>
      <c r="G35" s="59"/>
      <c r="H35" s="59"/>
      <c r="I35" s="25"/>
      <c r="J35" s="26">
        <f t="shared" si="0"/>
        <v>20</v>
      </c>
      <c r="K35" s="26">
        <f t="shared" si="1"/>
        <v>50</v>
      </c>
      <c r="M35" s="19">
        <v>7</v>
      </c>
      <c r="N35" s="19">
        <v>3</v>
      </c>
      <c r="O35" s="19">
        <v>11</v>
      </c>
      <c r="P35" s="19">
        <v>8</v>
      </c>
      <c r="R35" s="19"/>
      <c r="S35" s="19"/>
      <c r="T35" s="19"/>
      <c r="U35" s="19"/>
    </row>
    <row r="36" spans="1:21" ht="17.100000000000001" customHeight="1" thickBot="1" x14ac:dyDescent="0.3">
      <c r="A36" s="12">
        <v>11</v>
      </c>
      <c r="B36" s="175">
        <v>43789</v>
      </c>
      <c r="C36" s="172">
        <v>13</v>
      </c>
      <c r="D36" s="172">
        <v>8</v>
      </c>
      <c r="E36" s="172">
        <v>20</v>
      </c>
      <c r="F36" s="172">
        <v>19</v>
      </c>
      <c r="G36" s="59"/>
      <c r="H36" s="59"/>
      <c r="I36" s="25"/>
      <c r="J36" s="26">
        <f t="shared" si="0"/>
        <v>20</v>
      </c>
      <c r="K36" s="26">
        <f t="shared" si="1"/>
        <v>50</v>
      </c>
      <c r="M36" s="19">
        <v>5</v>
      </c>
      <c r="N36" s="19">
        <v>1</v>
      </c>
      <c r="O36" s="19">
        <v>6</v>
      </c>
      <c r="P36" s="19">
        <v>3</v>
      </c>
      <c r="R36" s="19"/>
      <c r="S36" s="19"/>
      <c r="T36" s="19"/>
      <c r="U36" s="19"/>
    </row>
    <row r="37" spans="1:21" ht="17.100000000000001" customHeight="1" thickBot="1" x14ac:dyDescent="0.3">
      <c r="A37" s="160">
        <v>12</v>
      </c>
      <c r="B37" s="175">
        <v>43817</v>
      </c>
      <c r="C37" s="172">
        <v>15</v>
      </c>
      <c r="D37" s="172">
        <v>2</v>
      </c>
      <c r="E37" s="172">
        <v>1</v>
      </c>
      <c r="F37" s="172">
        <v>8</v>
      </c>
      <c r="G37" s="59"/>
      <c r="H37" s="59"/>
      <c r="I37" s="25"/>
      <c r="J37" s="26">
        <f t="shared" si="0"/>
        <v>20</v>
      </c>
      <c r="K37" s="26">
        <f t="shared" si="1"/>
        <v>50</v>
      </c>
      <c r="M37" s="19"/>
      <c r="N37" s="19"/>
      <c r="O37" s="19"/>
      <c r="P37" s="19"/>
      <c r="R37" s="19"/>
      <c r="S37" s="19"/>
      <c r="T37" s="19"/>
      <c r="U37" s="19"/>
    </row>
    <row r="38" spans="1:21" ht="17.100000000000001" customHeight="1" x14ac:dyDescent="0.25">
      <c r="A38" s="160" t="s">
        <v>11</v>
      </c>
      <c r="B38" s="33"/>
      <c r="C38" s="158">
        <f>IF(M38=0, "&lt; 1", M38)</f>
        <v>6</v>
      </c>
      <c r="D38" s="158">
        <f>IF(N38=0, "&lt; 1", N38)</f>
        <v>5</v>
      </c>
      <c r="E38" s="158">
        <f>IF(O38=0, "&lt; 1", O38)</f>
        <v>6</v>
      </c>
      <c r="F38" s="158">
        <f>IF(P38=0, "&lt; 1", P38)</f>
        <v>6</v>
      </c>
      <c r="G38" s="59"/>
      <c r="H38" s="59"/>
      <c r="I38" s="27"/>
      <c r="J38" s="26"/>
      <c r="K38" s="26"/>
      <c r="M38" s="12">
        <f>ROUNDUP(AVERAGE(M13:M37), 0)</f>
        <v>6</v>
      </c>
      <c r="N38" s="12">
        <f>ROUNDUP(AVERAGE(N13:N37), 0)</f>
        <v>5</v>
      </c>
      <c r="O38" s="12">
        <f>ROUNDUP(AVERAGE(O13:O37), 0)</f>
        <v>6</v>
      </c>
      <c r="P38" s="12">
        <f>ROUNDUP(AVERAGE(P13:P37), 0)</f>
        <v>6</v>
      </c>
      <c r="Q38" s="19"/>
      <c r="R38" s="12">
        <f>ROUNDUP(AVERAGE(R13:R37), 0)</f>
        <v>8</v>
      </c>
      <c r="S38" s="12">
        <f>ROUNDUP(AVERAGE(S13:S37), 0)</f>
        <v>8</v>
      </c>
      <c r="T38" s="12">
        <f>ROUNDUP(AVERAGE(T13:T37), 0)</f>
        <v>6</v>
      </c>
      <c r="U38" s="12">
        <f>ROUNDUP(AVERAGE(U13:U37), 0)</f>
        <v>6</v>
      </c>
    </row>
    <row r="39" spans="1:21" ht="17.100000000000001" customHeight="1" x14ac:dyDescent="0.25">
      <c r="A39" s="160" t="s">
        <v>12</v>
      </c>
      <c r="B39" s="34"/>
      <c r="C39" s="158">
        <f>MIN(C26:C37)</f>
        <v>0</v>
      </c>
      <c r="D39" s="158">
        <f>MIN(D26:D37)</f>
        <v>0</v>
      </c>
      <c r="E39" s="158">
        <f>MIN(E26:E37)</f>
        <v>1</v>
      </c>
      <c r="F39" s="158">
        <f>MIN(F26:F37)</f>
        <v>1</v>
      </c>
      <c r="G39" s="59"/>
      <c r="H39" s="59"/>
      <c r="I39" s="25"/>
      <c r="J39" s="26"/>
      <c r="K39" s="26"/>
      <c r="M39" s="12">
        <f>MIN(M13:M37)</f>
        <v>1</v>
      </c>
      <c r="N39" s="12">
        <f>MIN(N13:N37)</f>
        <v>0</v>
      </c>
      <c r="O39" s="12">
        <f>MIN(O13:O37)</f>
        <v>1</v>
      </c>
      <c r="P39" s="12">
        <f>MIN(P13:P37)</f>
        <v>2</v>
      </c>
      <c r="Q39" s="19"/>
      <c r="R39" s="12">
        <f>MIN(R13:R37)</f>
        <v>3</v>
      </c>
      <c r="S39" s="12">
        <f>MIN(S13:S37)</f>
        <v>1</v>
      </c>
      <c r="T39" s="12">
        <f>MIN(T13:T37)</f>
        <v>2</v>
      </c>
      <c r="U39" s="12">
        <f>MIN(U13:U37)</f>
        <v>1</v>
      </c>
    </row>
    <row r="40" spans="1:21" ht="17.100000000000001" customHeight="1" x14ac:dyDescent="0.25">
      <c r="A40" s="160" t="s">
        <v>13</v>
      </c>
      <c r="B40" s="34"/>
      <c r="C40" s="158">
        <f>MAX(C26:C37)</f>
        <v>15</v>
      </c>
      <c r="D40" s="158">
        <f>MAX(D26:D37)</f>
        <v>8</v>
      </c>
      <c r="E40" s="158">
        <f>MAX(E26:E37)</f>
        <v>20</v>
      </c>
      <c r="F40" s="158">
        <f>MAX(F26:F37)</f>
        <v>19</v>
      </c>
      <c r="G40" s="59"/>
      <c r="H40" s="59"/>
      <c r="I40" s="25"/>
      <c r="J40" s="26"/>
      <c r="K40" s="26"/>
      <c r="M40" s="12">
        <f>MAX(M13:M37)</f>
        <v>12</v>
      </c>
      <c r="N40" s="12">
        <f>MAX(N13:N37)</f>
        <v>9</v>
      </c>
      <c r="O40" s="12">
        <f>MAX(O13:O37)</f>
        <v>11</v>
      </c>
      <c r="P40" s="12">
        <f>MAX(P13:P37)</f>
        <v>15</v>
      </c>
      <c r="Q40" s="19"/>
      <c r="R40" s="12">
        <f>MAX(R13:R37)</f>
        <v>10</v>
      </c>
      <c r="S40" s="12">
        <f>MAX(S13:S37)</f>
        <v>13</v>
      </c>
      <c r="T40" s="12">
        <f>MAX(T13:T37)</f>
        <v>12</v>
      </c>
      <c r="U40" s="12">
        <f>MAX(U13:U37)</f>
        <v>9</v>
      </c>
    </row>
    <row r="41" spans="1:21" ht="17.100000000000001" customHeight="1" x14ac:dyDescent="0.25">
      <c r="A41" s="160" t="s">
        <v>14</v>
      </c>
      <c r="B41" s="34"/>
      <c r="C41" s="35">
        <f t="shared" ref="C41:F42" si="2">M41</f>
        <v>3.399054490379851</v>
      </c>
      <c r="D41" s="35">
        <f t="shared" si="2"/>
        <v>3.295017884191656</v>
      </c>
      <c r="E41" s="35">
        <f t="shared" si="2"/>
        <v>3.2923070504261465</v>
      </c>
      <c r="F41" s="35">
        <f t="shared" si="2"/>
        <v>4.4860896112315904</v>
      </c>
      <c r="G41" s="60"/>
      <c r="H41" s="60"/>
      <c r="I41" s="25"/>
      <c r="J41" s="26"/>
      <c r="K41" s="26"/>
      <c r="M41" s="13">
        <f>STDEV(M13:M37)</f>
        <v>3.399054490379851</v>
      </c>
      <c r="N41" s="13">
        <f>STDEV(N13:N37)</f>
        <v>3.295017884191656</v>
      </c>
      <c r="O41" s="13">
        <f>STDEV(O13:O37)</f>
        <v>3.2923070504261465</v>
      </c>
      <c r="P41" s="13">
        <f>STDEV(P13:P37)</f>
        <v>4.4860896112315904</v>
      </c>
      <c r="Q41" s="19"/>
      <c r="R41" s="13">
        <f>STDEV(R13:R37)</f>
        <v>2.8809720581775862</v>
      </c>
      <c r="S41" s="13">
        <f>STDEV(S13:S37)</f>
        <v>4.9699094559156709</v>
      </c>
      <c r="T41" s="13">
        <f>STDEV(T13:T37)</f>
        <v>3.7416573867739413</v>
      </c>
      <c r="U41" s="13">
        <f>STDEV(U13:U37)</f>
        <v>4.0249223594996222</v>
      </c>
    </row>
    <row r="42" spans="1:21" ht="17.100000000000001" customHeight="1" x14ac:dyDescent="0.25">
      <c r="A42" s="160" t="s">
        <v>15</v>
      </c>
      <c r="B42" s="34"/>
      <c r="C42" s="35">
        <f t="shared" si="2"/>
        <v>56.650908172997511</v>
      </c>
      <c r="D42" s="35">
        <f t="shared" si="2"/>
        <v>65.900357683833121</v>
      </c>
      <c r="E42" s="35">
        <f t="shared" si="2"/>
        <v>54.871784173769107</v>
      </c>
      <c r="F42" s="35">
        <f t="shared" si="2"/>
        <v>74.768160187193175</v>
      </c>
      <c r="G42" s="60"/>
      <c r="H42" s="60"/>
      <c r="I42" s="25"/>
      <c r="J42" s="26"/>
      <c r="K42" s="26"/>
      <c r="M42" s="13">
        <f>IF(M38=0, "NA", M41*100/M38)</f>
        <v>56.650908172997511</v>
      </c>
      <c r="N42" s="13">
        <f>IF(N38=0, "NA", N41*100/N38)</f>
        <v>65.900357683833121</v>
      </c>
      <c r="O42" s="13">
        <f>IF(O38=0, "NA", O41*100/O38)</f>
        <v>54.871784173769107</v>
      </c>
      <c r="P42" s="13">
        <f>IF(P38=0, "NA", P41*100/P38)</f>
        <v>74.768160187193175</v>
      </c>
      <c r="Q42" s="19"/>
      <c r="R42" s="13">
        <f>IF(R38=0, "NA", R41*100/R38)</f>
        <v>36.012150727219826</v>
      </c>
      <c r="S42" s="13">
        <f>IF(S38=0, "NA", S41*100/S38)</f>
        <v>62.123868198945885</v>
      </c>
      <c r="T42" s="13">
        <f>IF(T38=0, "NA", T41*100/T38)</f>
        <v>62.360956446232358</v>
      </c>
      <c r="U42" s="13">
        <f>IF(U38=0, "NA", U41*100/U38)</f>
        <v>67.082039324993701</v>
      </c>
    </row>
    <row r="43" spans="1:21" ht="17.100000000000001" customHeight="1" x14ac:dyDescent="0.25">
      <c r="A43" s="191" t="s">
        <v>238</v>
      </c>
      <c r="B43" s="191"/>
      <c r="C43" s="191"/>
      <c r="D43" s="191"/>
      <c r="E43" s="169"/>
      <c r="F43" s="169"/>
      <c r="G43" s="9"/>
      <c r="H43" s="3"/>
      <c r="I43" s="25"/>
      <c r="J43" s="26"/>
      <c r="K43" s="26"/>
      <c r="M43" s="19"/>
      <c r="N43" s="19"/>
      <c r="O43" s="19"/>
      <c r="P43" s="19"/>
      <c r="Q43" s="19"/>
    </row>
    <row r="44" spans="1:21" ht="17.100000000000001" customHeight="1" x14ac:dyDescent="0.25">
      <c r="A44" s="192" t="s">
        <v>239</v>
      </c>
      <c r="B44" s="192"/>
      <c r="C44" s="192"/>
      <c r="D44" s="192"/>
      <c r="E44" s="170"/>
      <c r="F44" s="170"/>
      <c r="G44" s="9"/>
      <c r="H44" s="3"/>
      <c r="I44" s="25"/>
      <c r="J44" s="26"/>
      <c r="K44" s="26"/>
      <c r="M44" s="19"/>
      <c r="N44" s="19"/>
      <c r="O44" s="19"/>
      <c r="P44" s="19"/>
      <c r="Q44" s="19"/>
    </row>
    <row r="45" spans="1:21" ht="17.100000000000001" customHeight="1" x14ac:dyDescent="0.25">
      <c r="A45" s="160" t="s">
        <v>11</v>
      </c>
      <c r="B45" s="34"/>
      <c r="C45" s="158">
        <f>IF(R38=0, "&lt; 1", R38)</f>
        <v>8</v>
      </c>
      <c r="D45" s="158">
        <f>IF(S38=0, "&lt; 1", S38)</f>
        <v>8</v>
      </c>
      <c r="E45" s="158">
        <f>IF(T38=0, "&lt; 1", T38)</f>
        <v>6</v>
      </c>
      <c r="F45" s="158">
        <f>IF(U38=0, "&lt; 1", U38)</f>
        <v>6</v>
      </c>
      <c r="G45" s="64"/>
      <c r="H45" s="64"/>
      <c r="I45" s="25"/>
      <c r="J45" s="26"/>
      <c r="K45" s="26"/>
      <c r="M45" s="19"/>
      <c r="N45" s="19"/>
      <c r="O45" s="19"/>
      <c r="P45" s="19"/>
      <c r="Q45" s="19"/>
    </row>
    <row r="46" spans="1:21" ht="17.100000000000001" customHeight="1" x14ac:dyDescent="0.25">
      <c r="A46" s="160" t="s">
        <v>12</v>
      </c>
      <c r="B46" s="34"/>
      <c r="C46" s="158">
        <f>MIN(C14:C26)</f>
        <v>0</v>
      </c>
      <c r="D46" s="158">
        <f>MIN(D14:D26)</f>
        <v>0</v>
      </c>
      <c r="E46" s="158">
        <f>MIN(E14:E26)</f>
        <v>0</v>
      </c>
      <c r="F46" s="158">
        <f>MIN(F14:F26)</f>
        <v>0</v>
      </c>
      <c r="G46" s="64"/>
      <c r="H46" s="64"/>
      <c r="I46" s="25"/>
      <c r="J46" s="26"/>
      <c r="K46" s="26"/>
      <c r="M46" s="19"/>
      <c r="N46" s="19"/>
      <c r="O46" s="19"/>
      <c r="P46" s="19"/>
    </row>
    <row r="47" spans="1:21" ht="17.100000000000001" customHeight="1" x14ac:dyDescent="0.25">
      <c r="A47" s="160" t="s">
        <v>13</v>
      </c>
      <c r="B47" s="34"/>
      <c r="C47" s="158">
        <f>MAX(C14:C26)</f>
        <v>10</v>
      </c>
      <c r="D47" s="158">
        <f>MAX(D14:D26)</f>
        <v>14</v>
      </c>
      <c r="E47" s="158">
        <f>MAX(E14:E26)</f>
        <v>13</v>
      </c>
      <c r="F47" s="158">
        <f>MAX(F14:F26)</f>
        <v>15</v>
      </c>
      <c r="G47" s="64"/>
      <c r="H47" s="64"/>
      <c r="I47" s="25"/>
      <c r="J47" s="26"/>
      <c r="K47" s="26"/>
      <c r="M47" s="19"/>
      <c r="N47" s="19"/>
      <c r="O47" s="19"/>
      <c r="P47" s="19"/>
    </row>
    <row r="48" spans="1:21" ht="17.100000000000001" customHeight="1" x14ac:dyDescent="0.25">
      <c r="A48" s="160" t="s">
        <v>14</v>
      </c>
      <c r="B48" s="34"/>
      <c r="C48" s="13">
        <f t="shared" ref="C48:F49" si="3">R41</f>
        <v>2.8809720581775862</v>
      </c>
      <c r="D48" s="13">
        <f t="shared" si="3"/>
        <v>4.9699094559156709</v>
      </c>
      <c r="E48" s="13">
        <f t="shared" si="3"/>
        <v>3.7416573867739413</v>
      </c>
      <c r="F48" s="13">
        <f t="shared" si="3"/>
        <v>4.0249223594996222</v>
      </c>
      <c r="G48" s="64"/>
      <c r="H48" s="64"/>
      <c r="I48" s="25"/>
      <c r="J48" s="26"/>
      <c r="K48" s="26"/>
      <c r="M48" s="19"/>
      <c r="N48" s="19"/>
      <c r="O48" s="19"/>
      <c r="P48" s="19"/>
    </row>
    <row r="49" spans="1:21" ht="17.100000000000001" customHeight="1" x14ac:dyDescent="0.25">
      <c r="A49" s="160" t="s">
        <v>15</v>
      </c>
      <c r="B49" s="34"/>
      <c r="C49" s="13">
        <f t="shared" si="3"/>
        <v>36.012150727219826</v>
      </c>
      <c r="D49" s="13">
        <f t="shared" si="3"/>
        <v>62.123868198945885</v>
      </c>
      <c r="E49" s="13">
        <f t="shared" si="3"/>
        <v>62.360956446232358</v>
      </c>
      <c r="F49" s="13">
        <f t="shared" si="3"/>
        <v>67.082039324993701</v>
      </c>
      <c r="G49" s="64"/>
      <c r="H49" s="64"/>
      <c r="I49" s="27"/>
      <c r="J49" s="26"/>
      <c r="K49" s="26"/>
      <c r="M49" s="19"/>
      <c r="N49" s="19"/>
      <c r="O49" s="19"/>
      <c r="P49" s="19"/>
    </row>
    <row r="50" spans="1:21" ht="15.9" customHeight="1" x14ac:dyDescent="0.25"/>
    <row r="51" spans="1:21" s="14" customFormat="1" ht="15.9" customHeight="1" x14ac:dyDescent="0.25">
      <c r="A51" s="15"/>
      <c r="B51" s="11"/>
      <c r="C51" s="11"/>
      <c r="D51" s="11"/>
      <c r="E51" s="11"/>
      <c r="F51" s="11"/>
      <c r="G51" s="11"/>
      <c r="H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s="14" customFormat="1" ht="15.9" customHeight="1" x14ac:dyDescent="0.25">
      <c r="A52" s="16"/>
      <c r="B52" s="11"/>
      <c r="C52" s="11"/>
      <c r="D52" s="11"/>
      <c r="E52" s="11"/>
      <c r="F52" s="11"/>
      <c r="G52" s="11"/>
      <c r="H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s="14" customFormat="1" ht="15.9" customHeight="1" x14ac:dyDescent="0.25">
      <c r="A53" s="16"/>
      <c r="B53" s="11"/>
      <c r="C53" s="11"/>
      <c r="D53" s="11"/>
      <c r="E53" s="11"/>
      <c r="F53" s="11"/>
      <c r="G53" s="11"/>
      <c r="H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s="14" customFormat="1" ht="15.9" customHeight="1" x14ac:dyDescent="0.25">
      <c r="A54" s="16"/>
      <c r="B54" s="11"/>
      <c r="C54" s="11"/>
      <c r="D54" s="11"/>
      <c r="E54" s="11"/>
      <c r="F54" s="11"/>
      <c r="G54" s="11"/>
      <c r="H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s="14" customFormat="1" ht="15.9" customHeight="1" x14ac:dyDescent="0.25">
      <c r="A55" s="16"/>
      <c r="B55" s="11"/>
      <c r="C55" s="11"/>
      <c r="D55" s="11"/>
      <c r="E55" s="11"/>
      <c r="F55" s="11"/>
      <c r="G55" s="11"/>
      <c r="H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s="14" customFormat="1" ht="15.9" customHeight="1" x14ac:dyDescent="0.25">
      <c r="A56" s="16"/>
      <c r="B56" s="11"/>
      <c r="C56" s="11"/>
      <c r="D56" s="11"/>
      <c r="E56" s="11"/>
      <c r="F56" s="11"/>
      <c r="G56" s="11"/>
      <c r="H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s="14" customFormat="1" ht="15.9" customHeight="1" x14ac:dyDescent="0.25">
      <c r="A57" s="16"/>
      <c r="B57" s="11"/>
      <c r="C57" s="11"/>
      <c r="D57" s="11"/>
      <c r="E57" s="11"/>
      <c r="F57" s="11"/>
      <c r="G57" s="11"/>
      <c r="H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s="14" customFormat="1" ht="15.9" customHeight="1" x14ac:dyDescent="0.25">
      <c r="A58" s="16"/>
      <c r="B58" s="11"/>
      <c r="C58" s="11"/>
      <c r="D58" s="11"/>
      <c r="E58" s="11"/>
      <c r="F58" s="11"/>
      <c r="G58" s="11"/>
      <c r="H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s="14" customFormat="1" ht="15.9" customHeight="1" x14ac:dyDescent="0.25">
      <c r="A59" s="16"/>
      <c r="B59" s="11"/>
      <c r="C59" s="11"/>
      <c r="D59" s="11"/>
      <c r="E59" s="11"/>
      <c r="F59" s="11"/>
      <c r="G59" s="11"/>
      <c r="H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s="14" customFormat="1" ht="15.9" customHeight="1" x14ac:dyDescent="0.25">
      <c r="A60" s="16"/>
      <c r="B60" s="11"/>
      <c r="C60" s="11"/>
      <c r="D60" s="11"/>
      <c r="E60" s="11"/>
      <c r="F60" s="11"/>
      <c r="G60" s="11"/>
      <c r="H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s="14" customFormat="1" ht="15.9" customHeight="1" x14ac:dyDescent="0.25">
      <c r="A61" s="16"/>
      <c r="B61" s="11"/>
      <c r="C61" s="11"/>
      <c r="D61" s="11"/>
      <c r="E61" s="11"/>
      <c r="F61" s="11"/>
      <c r="G61" s="11"/>
      <c r="H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s="14" customFormat="1" ht="15.9" customHeight="1" x14ac:dyDescent="0.25"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s="14" customFormat="1" ht="15.9" customHeight="1" x14ac:dyDescent="0.25"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s="14" customFormat="1" ht="15.9" customHeight="1" x14ac:dyDescent="0.25">
      <c r="A64" s="16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s="14" customFormat="1" ht="14.25" customHeight="1" x14ac:dyDescent="0.25">
      <c r="A65" s="185" t="s">
        <v>321</v>
      </c>
      <c r="B65" s="185"/>
      <c r="C65" s="185"/>
      <c r="D65" s="185"/>
      <c r="E65" s="185"/>
      <c r="F65" s="185"/>
      <c r="G65" s="185"/>
      <c r="H65" s="185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s="14" customFormat="1" ht="21.75" customHeight="1" x14ac:dyDescent="0.25">
      <c r="A66" s="186" t="s">
        <v>322</v>
      </c>
      <c r="B66" s="185"/>
      <c r="C66" s="185"/>
      <c r="D66" s="185"/>
      <c r="E66" s="185"/>
      <c r="F66" s="185"/>
      <c r="G66" s="185"/>
      <c r="H66" s="185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.9" customHeight="1" x14ac:dyDescent="0.25">
      <c r="A67" s="14"/>
      <c r="B67" s="14"/>
      <c r="C67" s="14"/>
      <c r="D67" s="14"/>
      <c r="E67" s="14"/>
      <c r="F67" s="14"/>
      <c r="G67" s="14"/>
      <c r="H67" s="14"/>
    </row>
    <row r="68" spans="1:21" s="28" customFormat="1" ht="15.9" customHeight="1" x14ac:dyDescent="0.25">
      <c r="A68" s="187" t="s">
        <v>18</v>
      </c>
      <c r="B68" s="187"/>
      <c r="C68" s="187"/>
      <c r="D68" s="38"/>
      <c r="E68" s="38"/>
      <c r="H68" s="20"/>
      <c r="I68" s="20"/>
      <c r="J68" s="20"/>
      <c r="K68" s="20"/>
    </row>
    <row r="69" spans="1:21" s="28" customFormat="1" ht="27.75" customHeight="1" x14ac:dyDescent="0.25">
      <c r="A69" s="187" t="s">
        <v>121</v>
      </c>
      <c r="B69" s="187"/>
      <c r="C69" s="187"/>
      <c r="D69" s="187"/>
      <c r="E69" s="187"/>
      <c r="F69" s="187"/>
      <c r="G69" s="187"/>
      <c r="H69" s="187"/>
      <c r="I69" s="20"/>
      <c r="J69" s="20"/>
      <c r="K69" s="20"/>
    </row>
    <row r="70" spans="1:21" s="28" customFormat="1" ht="32.25" customHeight="1" x14ac:dyDescent="0.25">
      <c r="A70" s="181" t="s">
        <v>161</v>
      </c>
      <c r="B70" s="181"/>
      <c r="C70" s="181"/>
      <c r="D70" s="181"/>
      <c r="E70" s="181"/>
      <c r="F70" s="181"/>
      <c r="G70" s="181"/>
      <c r="H70" s="181"/>
      <c r="I70" s="20"/>
      <c r="J70" s="20"/>
      <c r="K70" s="20"/>
    </row>
    <row r="71" spans="1:21" s="28" customFormat="1" ht="15.9" customHeight="1" x14ac:dyDescent="0.25">
      <c r="H71" s="20"/>
      <c r="I71" s="20"/>
      <c r="J71" s="20"/>
      <c r="K71" s="20"/>
    </row>
    <row r="72" spans="1:21" s="28" customFormat="1" ht="25.5" customHeight="1" x14ac:dyDescent="0.25">
      <c r="B72" s="182" t="s">
        <v>2</v>
      </c>
      <c r="C72" s="182"/>
      <c r="D72" s="20"/>
      <c r="E72" s="20"/>
      <c r="F72" s="182" t="s">
        <v>3</v>
      </c>
      <c r="G72" s="182"/>
      <c r="H72" s="182"/>
      <c r="I72" s="20"/>
      <c r="J72" s="20"/>
      <c r="K72" s="20"/>
    </row>
    <row r="73" spans="1:21" s="28" customFormat="1" ht="38.1" customHeight="1" x14ac:dyDescent="0.25">
      <c r="B73" s="182"/>
      <c r="C73" s="182"/>
      <c r="D73" s="20"/>
      <c r="E73" s="20"/>
      <c r="F73" s="182"/>
      <c r="G73" s="182"/>
      <c r="H73" s="182"/>
      <c r="I73" s="20"/>
      <c r="J73" s="20"/>
      <c r="K73" s="20"/>
    </row>
    <row r="74" spans="1:21" x14ac:dyDescent="0.25">
      <c r="B74" s="30"/>
      <c r="C74" s="30"/>
      <c r="D74" s="30"/>
      <c r="E74" s="30"/>
      <c r="F74" s="30"/>
      <c r="G74" s="30"/>
      <c r="H74" s="30"/>
    </row>
    <row r="75" spans="1:21" x14ac:dyDescent="0.25">
      <c r="B75" s="30"/>
      <c r="C75" s="30"/>
      <c r="D75" s="30"/>
      <c r="E75" s="30"/>
      <c r="F75" s="30"/>
      <c r="G75" s="30"/>
      <c r="H75" s="30"/>
    </row>
  </sheetData>
  <sheetProtection formatCells="0" formatRows="0" insertRows="0" insertHyperlinks="0" deleteRows="0" sort="0" autoFilter="0" pivotTables="0"/>
  <mergeCells count="35">
    <mergeCell ref="A70:H70"/>
    <mergeCell ref="B72:C72"/>
    <mergeCell ref="F72:H72"/>
    <mergeCell ref="B73:C73"/>
    <mergeCell ref="F73:H73"/>
    <mergeCell ref="A69:H69"/>
    <mergeCell ref="A8:B8"/>
    <mergeCell ref="C8:D8"/>
    <mergeCell ref="E8:F8"/>
    <mergeCell ref="G8:H8"/>
    <mergeCell ref="A9:B9"/>
    <mergeCell ref="C9:D9"/>
    <mergeCell ref="E9:F9"/>
    <mergeCell ref="G9:H9"/>
    <mergeCell ref="A43:D43"/>
    <mergeCell ref="A44:D44"/>
    <mergeCell ref="A65:H65"/>
    <mergeCell ref="A66:H66"/>
    <mergeCell ref="A68:C68"/>
    <mergeCell ref="A6:B6"/>
    <mergeCell ref="C6:D6"/>
    <mergeCell ref="E6:F6"/>
    <mergeCell ref="G6:H6"/>
    <mergeCell ref="A7:B7"/>
    <mergeCell ref="C7:D7"/>
    <mergeCell ref="E7:F7"/>
    <mergeCell ref="G7:H7"/>
    <mergeCell ref="A1:H1"/>
    <mergeCell ref="A2:H2"/>
    <mergeCell ref="A4:B4"/>
    <mergeCell ref="C4:H4"/>
    <mergeCell ref="A5:B5"/>
    <mergeCell ref="C5:D5"/>
    <mergeCell ref="E5:F5"/>
    <mergeCell ref="G5:H5"/>
  </mergeCells>
  <conditionalFormatting sqref="C34:F37">
    <cfRule type="expression" dxfId="11" priority="1">
      <formula>C34&lt;=$B$7</formula>
    </cfRule>
    <cfRule type="expression" dxfId="10" priority="2">
      <formula>AND(C34&gt;$B$7,C34&lt;=$B$6)</formula>
    </cfRule>
    <cfRule type="expression" dxfId="9" priority="3">
      <formula>AND(C34&gt;$B$6,C34&lt;=$B$5)</formula>
    </cfRule>
    <cfRule type="expression" dxfId="8" priority="4">
      <formula>C34&gt;$B$5</formula>
    </cfRule>
  </conditionalFormatting>
  <pageMargins left="0.3" right="0.1" top="0.2" bottom="0.3" header="0.1" footer="0.2"/>
  <pageSetup paperSize="9" scale="85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10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5"/>
  <sheetViews>
    <sheetView tabSelected="1" view="pageBreakPreview" topLeftCell="A44" zoomScaleNormal="100" zoomScaleSheetLayoutView="100" workbookViewId="0">
      <selection activeCell="A70" sqref="A70:E70"/>
    </sheetView>
  </sheetViews>
  <sheetFormatPr defaultColWidth="9.109375" defaultRowHeight="13.2" x14ac:dyDescent="0.25"/>
  <cols>
    <col min="1" max="1" width="8.55468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hidden="1" customWidth="1"/>
    <col min="6" max="6" width="3.44140625" style="14" hidden="1" customWidth="1"/>
    <col min="7" max="7" width="20" style="14" customWidth="1"/>
    <col min="8" max="8" width="16.6640625" style="14" customWidth="1"/>
    <col min="9" max="9" width="4.109375" style="11" customWidth="1"/>
    <col min="10" max="10" width="6.88671875" style="11" customWidth="1"/>
    <col min="11" max="11" width="5.44140625" style="11" customWidth="1"/>
    <col min="12" max="12" width="4.44140625" style="11" customWidth="1"/>
    <col min="13" max="13" width="7" style="11" customWidth="1"/>
    <col min="14" max="16384" width="9.109375" style="11"/>
  </cols>
  <sheetData>
    <row r="1" spans="1:13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3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3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3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3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3" s="3" customFormat="1" ht="38.25" customHeight="1" x14ac:dyDescent="0.25">
      <c r="A6" s="176" t="s">
        <v>5</v>
      </c>
      <c r="B6" s="177"/>
      <c r="C6" s="42" t="s">
        <v>68</v>
      </c>
      <c r="D6" s="39" t="s">
        <v>8</v>
      </c>
      <c r="E6" s="6">
        <v>11052</v>
      </c>
      <c r="F6" s="8"/>
      <c r="G6" s="9"/>
      <c r="H6" s="9"/>
    </row>
    <row r="7" spans="1:13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3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3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3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3" s="9" customFormat="1" ht="19.5" customHeight="1" x14ac:dyDescent="0.25">
      <c r="A11" s="8"/>
      <c r="B11" s="2"/>
      <c r="C11" s="1" t="s">
        <v>235</v>
      </c>
      <c r="D11" s="17" t="s">
        <v>328</v>
      </c>
      <c r="E11" s="11"/>
      <c r="F11" s="17"/>
    </row>
    <row r="12" spans="1:13" ht="25.5" customHeight="1" x14ac:dyDescent="0.25">
      <c r="A12" s="1" t="s">
        <v>16</v>
      </c>
      <c r="B12" s="10" t="s">
        <v>24</v>
      </c>
      <c r="C12" s="31" t="s">
        <v>17</v>
      </c>
      <c r="D12" s="18"/>
      <c r="F12" s="18"/>
      <c r="G12" s="14" t="s">
        <v>386</v>
      </c>
      <c r="H12" s="14" t="s">
        <v>387</v>
      </c>
      <c r="J12" s="1" t="s">
        <v>235</v>
      </c>
      <c r="K12" s="1"/>
      <c r="L12" s="41"/>
      <c r="M12" s="1" t="s">
        <v>235</v>
      </c>
    </row>
    <row r="13" spans="1:13" ht="17.100000000000001" customHeight="1" x14ac:dyDescent="0.25">
      <c r="A13" s="74">
        <v>3</v>
      </c>
      <c r="B13" s="161">
        <v>43117</v>
      </c>
      <c r="C13" s="158">
        <v>14</v>
      </c>
      <c r="D13" s="79"/>
      <c r="F13" s="76"/>
      <c r="G13" s="77">
        <v>20</v>
      </c>
      <c r="H13" s="77">
        <v>50</v>
      </c>
      <c r="J13" s="75"/>
      <c r="K13" s="75"/>
      <c r="M13" s="75"/>
    </row>
    <row r="14" spans="1:13" ht="17.100000000000001" customHeight="1" x14ac:dyDescent="0.25">
      <c r="A14" s="74">
        <v>4</v>
      </c>
      <c r="B14" s="161">
        <v>43145</v>
      </c>
      <c r="C14" s="158">
        <v>4</v>
      </c>
      <c r="D14" s="79"/>
      <c r="F14" s="76"/>
      <c r="G14" s="77">
        <v>20</v>
      </c>
      <c r="H14" s="77">
        <v>50</v>
      </c>
      <c r="J14" s="75"/>
      <c r="K14" s="75"/>
      <c r="M14" s="75"/>
    </row>
    <row r="15" spans="1:13" ht="17.100000000000001" customHeight="1" x14ac:dyDescent="0.25">
      <c r="A15" s="160">
        <v>5</v>
      </c>
      <c r="B15" s="161">
        <v>43158</v>
      </c>
      <c r="C15" s="158">
        <v>11</v>
      </c>
      <c r="D15" s="159"/>
      <c r="F15" s="76"/>
      <c r="G15" s="77">
        <v>20</v>
      </c>
      <c r="H15" s="77">
        <v>50</v>
      </c>
      <c r="J15" s="75"/>
      <c r="K15" s="75"/>
      <c r="M15" s="75"/>
    </row>
    <row r="16" spans="1:13" ht="17.100000000000001" customHeight="1" x14ac:dyDescent="0.25">
      <c r="A16" s="160">
        <v>6</v>
      </c>
      <c r="B16" s="161">
        <v>43187</v>
      </c>
      <c r="C16" s="158">
        <v>8</v>
      </c>
      <c r="D16" s="159"/>
      <c r="F16" s="76"/>
      <c r="G16" s="77">
        <v>20</v>
      </c>
      <c r="H16" s="77">
        <v>50</v>
      </c>
      <c r="J16" s="75"/>
      <c r="K16" s="75"/>
      <c r="M16" s="75"/>
    </row>
    <row r="17" spans="1:13" ht="17.100000000000001" customHeight="1" x14ac:dyDescent="0.25">
      <c r="A17" s="160">
        <v>7</v>
      </c>
      <c r="B17" s="161">
        <v>43217</v>
      </c>
      <c r="C17" s="158">
        <v>6</v>
      </c>
      <c r="D17" s="159"/>
      <c r="F17" s="76"/>
      <c r="G17" s="77">
        <v>20</v>
      </c>
      <c r="H17" s="77">
        <v>50</v>
      </c>
      <c r="J17" s="75"/>
      <c r="K17" s="75"/>
      <c r="M17" s="75"/>
    </row>
    <row r="18" spans="1:13" ht="17.100000000000001" customHeight="1" x14ac:dyDescent="0.25">
      <c r="A18" s="160">
        <v>8</v>
      </c>
      <c r="B18" s="161">
        <v>43245</v>
      </c>
      <c r="C18" s="158">
        <v>16</v>
      </c>
      <c r="D18" s="159"/>
      <c r="F18" s="76"/>
      <c r="G18" s="77">
        <v>20</v>
      </c>
      <c r="H18" s="77">
        <v>50</v>
      </c>
      <c r="J18" s="75"/>
      <c r="K18" s="75"/>
      <c r="M18" s="75"/>
    </row>
    <row r="19" spans="1:13" ht="17.100000000000001" customHeight="1" x14ac:dyDescent="0.25">
      <c r="A19" s="160">
        <v>9</v>
      </c>
      <c r="B19" s="161">
        <v>43273</v>
      </c>
      <c r="C19" s="158">
        <v>2</v>
      </c>
      <c r="D19" s="159"/>
      <c r="F19" s="76"/>
      <c r="G19" s="77">
        <v>20</v>
      </c>
      <c r="H19" s="77">
        <v>50</v>
      </c>
      <c r="J19" s="75"/>
      <c r="K19" s="75"/>
      <c r="M19" s="75"/>
    </row>
    <row r="20" spans="1:13" ht="17.100000000000001" customHeight="1" x14ac:dyDescent="0.25">
      <c r="A20" s="160">
        <v>10</v>
      </c>
      <c r="B20" s="161">
        <v>43301</v>
      </c>
      <c r="C20" s="158">
        <v>10</v>
      </c>
      <c r="D20" s="159"/>
      <c r="F20" s="76"/>
      <c r="G20" s="77">
        <v>20</v>
      </c>
      <c r="H20" s="77">
        <v>50</v>
      </c>
      <c r="J20" s="75"/>
      <c r="K20" s="75"/>
      <c r="M20" s="75"/>
    </row>
    <row r="21" spans="1:13" ht="17.100000000000001" customHeight="1" x14ac:dyDescent="0.25">
      <c r="A21" s="160">
        <v>11</v>
      </c>
      <c r="B21" s="161">
        <v>43328</v>
      </c>
      <c r="C21" s="158">
        <v>17</v>
      </c>
      <c r="D21" s="159"/>
      <c r="F21" s="76"/>
      <c r="G21" s="77">
        <v>20</v>
      </c>
      <c r="H21" s="77">
        <v>50</v>
      </c>
      <c r="J21" s="75"/>
      <c r="K21" s="75"/>
      <c r="M21" s="75"/>
    </row>
    <row r="22" spans="1:13" ht="17.100000000000001" customHeight="1" x14ac:dyDescent="0.25">
      <c r="A22" s="160">
        <v>12</v>
      </c>
      <c r="B22" s="161">
        <v>43369</v>
      </c>
      <c r="C22" s="158">
        <v>18</v>
      </c>
      <c r="D22" s="159"/>
      <c r="F22" s="76"/>
      <c r="G22" s="77">
        <v>20</v>
      </c>
      <c r="H22" s="77">
        <v>50</v>
      </c>
      <c r="J22" s="75"/>
      <c r="K22" s="75"/>
      <c r="M22" s="75"/>
    </row>
    <row r="23" spans="1:13" ht="17.100000000000001" customHeight="1" x14ac:dyDescent="0.25">
      <c r="A23" s="160">
        <v>13</v>
      </c>
      <c r="B23" s="161">
        <v>43398</v>
      </c>
      <c r="C23" s="158">
        <v>1</v>
      </c>
      <c r="D23" s="159"/>
      <c r="F23" s="76"/>
      <c r="G23" s="77">
        <v>20</v>
      </c>
      <c r="H23" s="77">
        <v>50</v>
      </c>
      <c r="J23" s="75"/>
      <c r="K23" s="75"/>
      <c r="M23" s="75"/>
    </row>
    <row r="24" spans="1:13" ht="17.100000000000001" customHeight="1" x14ac:dyDescent="0.25">
      <c r="A24" s="160">
        <v>14</v>
      </c>
      <c r="B24" s="161">
        <v>43427</v>
      </c>
      <c r="C24" s="158">
        <v>1</v>
      </c>
      <c r="D24" s="159"/>
      <c r="F24" s="76"/>
      <c r="G24" s="77">
        <v>20</v>
      </c>
      <c r="H24" s="77">
        <v>50</v>
      </c>
      <c r="J24" s="75"/>
      <c r="K24" s="75"/>
      <c r="M24" s="75"/>
    </row>
    <row r="25" spans="1:13" s="138" customFormat="1" ht="17.100000000000001" customHeight="1" thickBot="1" x14ac:dyDescent="0.3">
      <c r="A25" s="133">
        <v>15</v>
      </c>
      <c r="B25" s="134">
        <v>43452</v>
      </c>
      <c r="C25" s="135">
        <v>14</v>
      </c>
      <c r="D25" s="136">
        <v>120</v>
      </c>
      <c r="F25" s="137"/>
      <c r="G25" s="145">
        <v>20</v>
      </c>
      <c r="H25" s="145">
        <v>50</v>
      </c>
      <c r="J25" s="139"/>
      <c r="K25" s="139"/>
      <c r="M25" s="139"/>
    </row>
    <row r="26" spans="1:13" ht="17.100000000000001" customHeight="1" thickBot="1" x14ac:dyDescent="0.3">
      <c r="A26" s="74">
        <v>1</v>
      </c>
      <c r="B26" s="173">
        <v>43481</v>
      </c>
      <c r="C26" s="78">
        <v>4</v>
      </c>
      <c r="D26" s="79"/>
      <c r="F26" s="76"/>
      <c r="G26" s="77">
        <v>20</v>
      </c>
      <c r="H26" s="77">
        <v>50</v>
      </c>
      <c r="J26" s="75"/>
      <c r="K26" s="75"/>
      <c r="M26" s="75"/>
    </row>
    <row r="27" spans="1:13" ht="17.100000000000001" customHeight="1" thickBot="1" x14ac:dyDescent="0.3">
      <c r="A27" s="119">
        <v>2</v>
      </c>
      <c r="B27" s="174">
        <v>43523</v>
      </c>
      <c r="C27" s="78">
        <v>0</v>
      </c>
      <c r="D27" s="79"/>
      <c r="F27" s="76"/>
      <c r="G27" s="77">
        <v>20</v>
      </c>
      <c r="H27" s="77">
        <v>50</v>
      </c>
      <c r="J27" s="75">
        <v>5</v>
      </c>
      <c r="K27" s="75"/>
      <c r="M27" s="75">
        <v>9</v>
      </c>
    </row>
    <row r="28" spans="1:13" ht="17.100000000000001" customHeight="1" thickBot="1" x14ac:dyDescent="0.3">
      <c r="A28" s="12">
        <v>3</v>
      </c>
      <c r="B28" s="174">
        <v>43552</v>
      </c>
      <c r="C28" s="32">
        <v>7</v>
      </c>
      <c r="D28" s="59"/>
      <c r="F28" s="25"/>
      <c r="G28" s="26">
        <f>$C$9</f>
        <v>20</v>
      </c>
      <c r="H28" s="26">
        <f>$E$9</f>
        <v>50</v>
      </c>
      <c r="J28" s="19">
        <v>7</v>
      </c>
      <c r="K28" s="19"/>
      <c r="M28" s="19">
        <v>8</v>
      </c>
    </row>
    <row r="29" spans="1:13" ht="17.100000000000001" customHeight="1" thickBot="1" x14ac:dyDescent="0.3">
      <c r="A29" s="12">
        <v>4</v>
      </c>
      <c r="B29" s="174">
        <v>43580</v>
      </c>
      <c r="C29" s="32">
        <v>15</v>
      </c>
      <c r="D29" s="59"/>
      <c r="F29" s="25"/>
      <c r="G29" s="26">
        <f>$C$9</f>
        <v>20</v>
      </c>
      <c r="H29" s="26">
        <f>$E$9</f>
        <v>50</v>
      </c>
      <c r="J29" s="19">
        <v>14</v>
      </c>
      <c r="K29" s="19"/>
      <c r="M29" s="19">
        <v>13</v>
      </c>
    </row>
    <row r="30" spans="1:13" ht="17.100000000000001" customHeight="1" thickBot="1" x14ac:dyDescent="0.3">
      <c r="A30" s="12">
        <v>5</v>
      </c>
      <c r="B30" s="174">
        <v>43609</v>
      </c>
      <c r="C30" s="32">
        <v>1</v>
      </c>
      <c r="D30" s="59"/>
      <c r="F30" s="25"/>
      <c r="G30" s="26">
        <f t="shared" ref="G30:G37" si="0">$C$9</f>
        <v>20</v>
      </c>
      <c r="H30" s="26">
        <f t="shared" ref="H30:H37" si="1">$E$9</f>
        <v>50</v>
      </c>
      <c r="J30" s="19">
        <v>8</v>
      </c>
      <c r="K30" s="19"/>
      <c r="M30" s="19">
        <v>6</v>
      </c>
    </row>
    <row r="31" spans="1:13" ht="17.100000000000001" customHeight="1" thickBot="1" x14ac:dyDescent="0.3">
      <c r="A31" s="12">
        <v>6</v>
      </c>
      <c r="B31" s="174">
        <v>43636</v>
      </c>
      <c r="C31" s="32">
        <v>1</v>
      </c>
      <c r="D31" s="59"/>
      <c r="F31" s="25"/>
      <c r="G31" s="26">
        <f t="shared" si="0"/>
        <v>20</v>
      </c>
      <c r="H31" s="26">
        <f t="shared" si="1"/>
        <v>50</v>
      </c>
      <c r="J31" s="19">
        <v>15</v>
      </c>
      <c r="K31" s="19"/>
      <c r="M31" s="19">
        <v>10</v>
      </c>
    </row>
    <row r="32" spans="1:13" ht="17.100000000000001" customHeight="1" thickBot="1" x14ac:dyDescent="0.3">
      <c r="A32" s="12">
        <v>7</v>
      </c>
      <c r="B32" s="174">
        <v>43664</v>
      </c>
      <c r="C32" s="32">
        <v>18</v>
      </c>
      <c r="D32" s="59"/>
      <c r="F32" s="25"/>
      <c r="G32" s="26">
        <f t="shared" si="0"/>
        <v>20</v>
      </c>
      <c r="H32" s="26">
        <f t="shared" si="1"/>
        <v>50</v>
      </c>
      <c r="J32" s="19">
        <v>3</v>
      </c>
      <c r="K32" s="19"/>
      <c r="M32" s="19"/>
    </row>
    <row r="33" spans="1:13" ht="17.100000000000001" customHeight="1" thickBot="1" x14ac:dyDescent="0.3">
      <c r="A33" s="12">
        <v>8</v>
      </c>
      <c r="B33" s="174">
        <v>43692</v>
      </c>
      <c r="C33" s="32">
        <v>5</v>
      </c>
      <c r="D33" s="59"/>
      <c r="F33" s="25"/>
      <c r="G33" s="26">
        <f t="shared" si="0"/>
        <v>20</v>
      </c>
      <c r="H33" s="26">
        <f t="shared" si="1"/>
        <v>50</v>
      </c>
      <c r="J33" s="19">
        <v>5</v>
      </c>
      <c r="K33" s="19"/>
      <c r="M33" s="19"/>
    </row>
    <row r="34" spans="1:13" ht="17.100000000000001" customHeight="1" thickBot="1" x14ac:dyDescent="0.3">
      <c r="A34" s="12">
        <v>9</v>
      </c>
      <c r="B34" s="175">
        <v>43734</v>
      </c>
      <c r="C34" s="172">
        <v>10</v>
      </c>
      <c r="D34" s="59"/>
      <c r="F34" s="25"/>
      <c r="G34" s="26">
        <f t="shared" si="0"/>
        <v>20</v>
      </c>
      <c r="H34" s="26">
        <f t="shared" si="1"/>
        <v>50</v>
      </c>
      <c r="J34" s="19">
        <v>8</v>
      </c>
      <c r="K34" s="19"/>
      <c r="M34" s="19"/>
    </row>
    <row r="35" spans="1:13" ht="17.100000000000001" customHeight="1" thickBot="1" x14ac:dyDescent="0.3">
      <c r="A35" s="12">
        <v>10</v>
      </c>
      <c r="B35" s="175">
        <v>43762</v>
      </c>
      <c r="C35" s="172">
        <v>0</v>
      </c>
      <c r="D35" s="59"/>
      <c r="F35" s="25"/>
      <c r="G35" s="26">
        <f t="shared" si="0"/>
        <v>20</v>
      </c>
      <c r="H35" s="26">
        <f t="shared" si="1"/>
        <v>50</v>
      </c>
      <c r="J35" s="19"/>
      <c r="K35" s="19"/>
      <c r="M35" s="19"/>
    </row>
    <row r="36" spans="1:13" ht="17.100000000000001" customHeight="1" thickBot="1" x14ac:dyDescent="0.3">
      <c r="A36" s="12">
        <v>11</v>
      </c>
      <c r="B36" s="175">
        <v>43789</v>
      </c>
      <c r="C36" s="172">
        <v>2</v>
      </c>
      <c r="D36" s="59"/>
      <c r="F36" s="25"/>
      <c r="G36" s="26">
        <f t="shared" si="0"/>
        <v>20</v>
      </c>
      <c r="H36" s="26">
        <f t="shared" si="1"/>
        <v>50</v>
      </c>
      <c r="J36" s="19"/>
      <c r="K36" s="19"/>
      <c r="M36" s="19"/>
    </row>
    <row r="37" spans="1:13" ht="17.100000000000001" customHeight="1" thickBot="1" x14ac:dyDescent="0.3">
      <c r="A37" s="160">
        <v>12</v>
      </c>
      <c r="B37" s="175">
        <v>43817</v>
      </c>
      <c r="C37" s="172">
        <v>7</v>
      </c>
      <c r="D37" s="59"/>
      <c r="F37" s="25"/>
      <c r="G37" s="26">
        <f t="shared" si="0"/>
        <v>20</v>
      </c>
      <c r="H37" s="26">
        <f t="shared" si="1"/>
        <v>50</v>
      </c>
      <c r="J37" s="19"/>
      <c r="K37" s="19"/>
      <c r="M37" s="19"/>
    </row>
    <row r="38" spans="1:13" ht="17.100000000000001" customHeight="1" x14ac:dyDescent="0.25">
      <c r="A38" s="12" t="s">
        <v>11</v>
      </c>
      <c r="B38" s="33"/>
      <c r="C38" s="32">
        <f>IF(J38=0, "&lt; 1", J38)</f>
        <v>9</v>
      </c>
      <c r="D38" s="59"/>
      <c r="F38" s="27"/>
      <c r="G38" s="26"/>
      <c r="H38" s="26"/>
      <c r="J38" s="12">
        <f>ROUNDUP(AVERAGE(J13:J37), 0)</f>
        <v>9</v>
      </c>
      <c r="K38" s="12"/>
      <c r="L38" s="19"/>
      <c r="M38" s="12">
        <f>ROUNDUP(AVERAGE(M13:M37), 0)</f>
        <v>10</v>
      </c>
    </row>
    <row r="39" spans="1:13" ht="17.100000000000001" customHeight="1" x14ac:dyDescent="0.25">
      <c r="A39" s="12" t="s">
        <v>12</v>
      </c>
      <c r="B39" s="34"/>
      <c r="C39" s="158">
        <f>MIN(C26:C37)</f>
        <v>0</v>
      </c>
      <c r="D39" s="59"/>
      <c r="F39" s="25"/>
      <c r="G39" s="26"/>
      <c r="H39" s="26"/>
      <c r="J39" s="12">
        <f>MIN(J13:J37)</f>
        <v>3</v>
      </c>
      <c r="K39" s="12"/>
      <c r="L39" s="19"/>
      <c r="M39" s="12">
        <f>MIN(M13:M37)</f>
        <v>6</v>
      </c>
    </row>
    <row r="40" spans="1:13" ht="17.100000000000001" customHeight="1" x14ac:dyDescent="0.25">
      <c r="A40" s="12" t="s">
        <v>13</v>
      </c>
      <c r="B40" s="34"/>
      <c r="C40" s="158">
        <f>MAX(C26:C37)</f>
        <v>18</v>
      </c>
      <c r="D40" s="59"/>
      <c r="F40" s="25"/>
      <c r="G40" s="26"/>
      <c r="H40" s="26"/>
      <c r="J40" s="12">
        <f>MAX(J13:J37)</f>
        <v>15</v>
      </c>
      <c r="K40" s="12"/>
      <c r="L40" s="19"/>
      <c r="M40" s="12">
        <f>MAX(M13:M37)</f>
        <v>13</v>
      </c>
    </row>
    <row r="41" spans="1:13" ht="17.100000000000001" customHeight="1" x14ac:dyDescent="0.25">
      <c r="A41" s="12" t="s">
        <v>14</v>
      </c>
      <c r="B41" s="34"/>
      <c r="C41" s="35">
        <f>J41</f>
        <v>4.2907708265199025</v>
      </c>
      <c r="D41" s="60"/>
      <c r="F41" s="25"/>
      <c r="G41" s="26"/>
      <c r="H41" s="26"/>
      <c r="J41" s="13">
        <f>STDEV(J13:J37)</f>
        <v>4.2907708265199025</v>
      </c>
      <c r="K41" s="13"/>
      <c r="L41" s="19"/>
      <c r="M41" s="13">
        <f>STDEV(M13:M37)</f>
        <v>2.5884358211089573</v>
      </c>
    </row>
    <row r="42" spans="1:13" ht="17.100000000000001" customHeight="1" x14ac:dyDescent="0.25">
      <c r="A42" s="12" t="s">
        <v>15</v>
      </c>
      <c r="B42" s="34"/>
      <c r="C42" s="35">
        <f>J42</f>
        <v>47.675231405776692</v>
      </c>
      <c r="D42" s="60"/>
      <c r="F42" s="25"/>
      <c r="G42" s="26"/>
      <c r="H42" s="26"/>
      <c r="J42" s="13">
        <f>IF(J38=0, "NA", J41*100/J38)</f>
        <v>47.675231405776692</v>
      </c>
      <c r="K42" s="13"/>
      <c r="L42" s="19"/>
      <c r="M42" s="13">
        <f>IF(M38=0, "NA", M41*100/M38)</f>
        <v>25.884358211089573</v>
      </c>
    </row>
    <row r="43" spans="1:13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  <c r="L43" s="19"/>
    </row>
    <row r="44" spans="1:13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  <c r="L44" s="19"/>
    </row>
    <row r="45" spans="1:13" ht="17.100000000000001" customHeight="1" x14ac:dyDescent="0.25">
      <c r="A45" s="12" t="s">
        <v>11</v>
      </c>
      <c r="B45" s="34"/>
      <c r="C45" s="32">
        <f>IF(M38=0, "&lt; 1", M38)</f>
        <v>10</v>
      </c>
      <c r="D45" s="59"/>
      <c r="F45" s="25"/>
      <c r="G45" s="26"/>
      <c r="H45" s="26"/>
      <c r="J45" s="19"/>
      <c r="K45" s="19"/>
      <c r="L45" s="19"/>
    </row>
    <row r="46" spans="1:13" ht="17.100000000000001" customHeight="1" x14ac:dyDescent="0.25">
      <c r="A46" s="12" t="s">
        <v>12</v>
      </c>
      <c r="B46" s="34"/>
      <c r="C46" s="158">
        <f>MIN(C13:C25)</f>
        <v>1</v>
      </c>
      <c r="D46" s="59"/>
      <c r="F46" s="25"/>
      <c r="G46" s="26"/>
      <c r="H46" s="26"/>
      <c r="J46" s="19"/>
      <c r="K46" s="19"/>
    </row>
    <row r="47" spans="1:13" ht="17.100000000000001" customHeight="1" x14ac:dyDescent="0.25">
      <c r="A47" s="12" t="s">
        <v>13</v>
      </c>
      <c r="B47" s="34"/>
      <c r="C47" s="158">
        <f>MAX(C13:C25)</f>
        <v>18</v>
      </c>
      <c r="D47" s="59"/>
      <c r="F47" s="25"/>
      <c r="G47" s="26"/>
      <c r="H47" s="26"/>
      <c r="J47" s="19"/>
      <c r="K47" s="19"/>
    </row>
    <row r="48" spans="1:13" ht="17.100000000000001" customHeight="1" x14ac:dyDescent="0.25">
      <c r="A48" s="12" t="s">
        <v>14</v>
      </c>
      <c r="B48" s="34"/>
      <c r="C48" s="35">
        <f>M41</f>
        <v>2.5884358211089573</v>
      </c>
      <c r="D48" s="60"/>
      <c r="F48" s="25"/>
      <c r="G48" s="26"/>
      <c r="H48" s="26"/>
      <c r="J48" s="19"/>
      <c r="K48" s="19"/>
    </row>
    <row r="49" spans="1:34" ht="17.100000000000001" customHeight="1" x14ac:dyDescent="0.25">
      <c r="A49" s="12" t="s">
        <v>15</v>
      </c>
      <c r="B49" s="34"/>
      <c r="C49" s="35">
        <f>M42</f>
        <v>25.884358211089573</v>
      </c>
      <c r="D49" s="60"/>
      <c r="F49" s="27"/>
      <c r="G49" s="26"/>
      <c r="H49" s="26"/>
      <c r="J49" s="19"/>
      <c r="K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26.25" customHeight="1" x14ac:dyDescent="0.25">
      <c r="A65" s="185" t="s">
        <v>323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30" customHeight="1" x14ac:dyDescent="0.25">
      <c r="A66" s="186" t="s">
        <v>324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4" s="28" customFormat="1" ht="27.75" customHeight="1" x14ac:dyDescent="0.25">
      <c r="A69" s="187" t="s">
        <v>122</v>
      </c>
      <c r="B69" s="187"/>
      <c r="C69" s="187"/>
      <c r="D69" s="187"/>
      <c r="E69" s="187"/>
      <c r="F69" s="20"/>
      <c r="G69" s="20"/>
      <c r="H69" s="20"/>
    </row>
    <row r="70" spans="1:34" s="28" customFormat="1" ht="32.25" customHeight="1" x14ac:dyDescent="0.25">
      <c r="A70" s="181" t="s">
        <v>162</v>
      </c>
      <c r="B70" s="181"/>
      <c r="C70" s="181"/>
      <c r="D70" s="181"/>
      <c r="E70" s="181"/>
      <c r="F70" s="20"/>
      <c r="G70" s="20"/>
      <c r="H70" s="20"/>
    </row>
    <row r="71" spans="1:34" s="28" customFormat="1" ht="15.9" customHeight="1" x14ac:dyDescent="0.25">
      <c r="F71" s="20"/>
      <c r="G71" s="20"/>
      <c r="H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4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4" x14ac:dyDescent="0.25">
      <c r="B74" s="30"/>
      <c r="C74" s="30"/>
      <c r="D74" s="30"/>
      <c r="E74" s="30"/>
    </row>
    <row r="75" spans="1:34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conditionalFormatting sqref="C34:C37">
    <cfRule type="expression" dxfId="7" priority="5">
      <formula>C34&lt;=$G$6</formula>
    </cfRule>
    <cfRule type="expression" dxfId="6" priority="6">
      <formula>AND(C34&gt;$G$6,C34&lt;=$G$7)</formula>
    </cfRule>
    <cfRule type="expression" dxfId="5" priority="7">
      <formula>AND(C34&gt;$G$7,C34&lt;=$G$5)</formula>
    </cfRule>
    <cfRule type="expression" dxfId="4" priority="8">
      <formula>C34&gt;$G$5</formula>
    </cfRule>
  </conditionalFormatting>
  <conditionalFormatting sqref="C34:C37">
    <cfRule type="expression" dxfId="3" priority="1">
      <formula>C34&lt;=$B$7</formula>
    </cfRule>
    <cfRule type="expression" dxfId="2" priority="2">
      <formula>AND(C34&gt;$B$7,C34&lt;=$B$6)</formula>
    </cfRule>
    <cfRule type="expression" dxfId="1" priority="3">
      <formula>AND(C34&gt;$B$6,C34&lt;=$B$5)</formula>
    </cfRule>
    <cfRule type="expression" dxfId="0" priority="4">
      <formula>C34&gt;$B$5</formula>
    </cfRule>
  </conditionalFormatting>
  <pageMargins left="0.3" right="0.1" top="0.2" bottom="0.3" header="0.1" footer="0.2"/>
  <pageSetup paperSize="9" scale="87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75"/>
  <sheetViews>
    <sheetView view="pageBreakPreview" topLeftCell="A34" zoomScaleNormal="100" zoomScaleSheetLayoutView="100" workbookViewId="0">
      <selection activeCell="B67" sqref="B67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4.44140625" style="11" customWidth="1"/>
    <col min="12" max="12" width="7.66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67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58</v>
      </c>
      <c r="D6" s="39" t="s">
        <v>8</v>
      </c>
      <c r="E6" s="6">
        <v>21140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197</v>
      </c>
      <c r="D11" s="11" t="s">
        <v>327</v>
      </c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197</v>
      </c>
      <c r="K12" s="41"/>
      <c r="L12" s="1" t="s">
        <v>197</v>
      </c>
    </row>
    <row r="13" spans="1:12" ht="17.100000000000001" customHeight="1" x14ac:dyDescent="0.25">
      <c r="A13" s="74">
        <v>1</v>
      </c>
      <c r="B13" s="72">
        <v>42623</v>
      </c>
      <c r="C13" s="32">
        <v>1</v>
      </c>
      <c r="D13" s="11">
        <v>100</v>
      </c>
      <c r="F13" s="25"/>
      <c r="G13" s="26"/>
      <c r="H13" s="26"/>
      <c r="J13" s="19"/>
      <c r="L13" s="19"/>
    </row>
    <row r="14" spans="1:12" ht="17.100000000000001" customHeight="1" x14ac:dyDescent="0.25">
      <c r="A14" s="74">
        <v>2</v>
      </c>
      <c r="B14" s="72">
        <v>42623</v>
      </c>
      <c r="C14" s="78">
        <v>1</v>
      </c>
      <c r="D14" s="11">
        <v>100</v>
      </c>
      <c r="F14" s="76"/>
      <c r="G14" s="77"/>
      <c r="H14" s="77"/>
      <c r="J14" s="75"/>
      <c r="L14" s="75"/>
    </row>
    <row r="15" spans="1:12" ht="17.100000000000001" customHeight="1" x14ac:dyDescent="0.25">
      <c r="A15" s="74">
        <v>3</v>
      </c>
      <c r="B15" s="72">
        <v>42624</v>
      </c>
      <c r="C15" s="78">
        <v>2</v>
      </c>
      <c r="D15" s="11">
        <v>100</v>
      </c>
      <c r="F15" s="76"/>
      <c r="G15" s="77"/>
      <c r="H15" s="77"/>
      <c r="J15" s="75"/>
      <c r="L15" s="75"/>
    </row>
    <row r="16" spans="1:12" ht="17.100000000000001" customHeight="1" x14ac:dyDescent="0.25">
      <c r="A16" s="74">
        <v>4</v>
      </c>
      <c r="B16" s="72">
        <v>42624</v>
      </c>
      <c r="C16" s="78">
        <v>1</v>
      </c>
      <c r="D16" s="11">
        <v>100</v>
      </c>
      <c r="F16" s="76"/>
      <c r="G16" s="77"/>
      <c r="H16" s="77"/>
      <c r="J16" s="75"/>
      <c r="L16" s="75"/>
    </row>
    <row r="17" spans="1:12" ht="17.100000000000001" customHeight="1" x14ac:dyDescent="0.25">
      <c r="A17" s="74">
        <v>5</v>
      </c>
      <c r="B17" s="72">
        <v>42625</v>
      </c>
      <c r="C17" s="78">
        <v>4</v>
      </c>
      <c r="D17" s="11">
        <v>100</v>
      </c>
      <c r="F17" s="76"/>
      <c r="G17" s="77"/>
      <c r="H17" s="77"/>
      <c r="J17" s="75"/>
      <c r="L17" s="75"/>
    </row>
    <row r="18" spans="1:12" ht="17.100000000000001" customHeight="1" x14ac:dyDescent="0.25">
      <c r="A18" s="74">
        <v>6</v>
      </c>
      <c r="B18" s="72">
        <v>42625</v>
      </c>
      <c r="C18" s="78">
        <v>1</v>
      </c>
      <c r="D18" s="11">
        <v>100</v>
      </c>
      <c r="F18" s="76"/>
      <c r="G18" s="77"/>
      <c r="H18" s="77"/>
      <c r="J18" s="75"/>
      <c r="L18" s="75"/>
    </row>
    <row r="19" spans="1:12" ht="17.100000000000001" customHeight="1" x14ac:dyDescent="0.25">
      <c r="A19" s="74">
        <v>7</v>
      </c>
      <c r="B19" s="72">
        <v>42626</v>
      </c>
      <c r="C19" s="78">
        <v>3</v>
      </c>
      <c r="D19" s="11">
        <v>100</v>
      </c>
      <c r="F19" s="76"/>
      <c r="G19" s="77"/>
      <c r="H19" s="77"/>
      <c r="J19" s="75"/>
      <c r="L19" s="75"/>
    </row>
    <row r="20" spans="1:12" ht="17.100000000000001" customHeight="1" x14ac:dyDescent="0.25">
      <c r="A20" s="74">
        <v>8</v>
      </c>
      <c r="B20" s="72">
        <v>42626</v>
      </c>
      <c r="C20" s="78">
        <v>0</v>
      </c>
      <c r="D20" s="11">
        <v>100</v>
      </c>
      <c r="F20" s="76"/>
      <c r="G20" s="77"/>
      <c r="H20" s="77"/>
      <c r="J20" s="75"/>
      <c r="L20" s="75"/>
    </row>
    <row r="21" spans="1:12" ht="17.100000000000001" customHeight="1" x14ac:dyDescent="0.25">
      <c r="A21" s="119">
        <v>1</v>
      </c>
      <c r="B21" s="72" t="s">
        <v>326</v>
      </c>
      <c r="C21" s="78">
        <v>5</v>
      </c>
      <c r="F21" s="76"/>
      <c r="G21" s="77">
        <f t="shared" ref="G21:G28" si="0">$C$9</f>
        <v>20</v>
      </c>
      <c r="H21" s="77">
        <f t="shared" ref="H21:H28" si="1">$E$9</f>
        <v>50</v>
      </c>
      <c r="J21" s="75"/>
      <c r="L21" s="75"/>
    </row>
    <row r="22" spans="1:12" ht="17.100000000000001" customHeight="1" x14ac:dyDescent="0.25">
      <c r="A22" s="74">
        <v>2</v>
      </c>
      <c r="B22" s="72">
        <v>42653</v>
      </c>
      <c r="C22" s="78">
        <v>7</v>
      </c>
      <c r="F22" s="76"/>
      <c r="G22" s="77">
        <f t="shared" si="0"/>
        <v>20</v>
      </c>
      <c r="H22" s="77">
        <f t="shared" si="1"/>
        <v>50</v>
      </c>
      <c r="J22" s="75"/>
      <c r="L22" s="75"/>
    </row>
    <row r="23" spans="1:12" ht="17.100000000000001" customHeight="1" x14ac:dyDescent="0.25">
      <c r="A23" s="74">
        <v>3</v>
      </c>
      <c r="B23" s="72">
        <v>42683</v>
      </c>
      <c r="C23" s="78">
        <v>2</v>
      </c>
      <c r="F23" s="76"/>
      <c r="G23" s="77">
        <f t="shared" si="0"/>
        <v>20</v>
      </c>
      <c r="H23" s="77">
        <f t="shared" si="1"/>
        <v>50</v>
      </c>
      <c r="J23" s="75"/>
      <c r="L23" s="75"/>
    </row>
    <row r="24" spans="1:12" ht="17.100000000000001" customHeight="1" x14ac:dyDescent="0.25">
      <c r="A24" s="74">
        <v>4</v>
      </c>
      <c r="B24" s="72">
        <v>42713</v>
      </c>
      <c r="C24" s="78">
        <v>0</v>
      </c>
      <c r="F24" s="76"/>
      <c r="G24" s="77">
        <f t="shared" si="0"/>
        <v>20</v>
      </c>
      <c r="H24" s="77">
        <f t="shared" si="1"/>
        <v>50</v>
      </c>
      <c r="J24" s="75"/>
      <c r="L24" s="75"/>
    </row>
    <row r="25" spans="1:12" ht="17.100000000000001" customHeight="1" x14ac:dyDescent="0.25">
      <c r="A25" s="74">
        <v>5</v>
      </c>
      <c r="B25" s="72">
        <v>42720</v>
      </c>
      <c r="C25" s="78">
        <v>2</v>
      </c>
      <c r="F25" s="76"/>
      <c r="G25" s="77">
        <f t="shared" si="0"/>
        <v>20</v>
      </c>
      <c r="H25" s="77">
        <f t="shared" si="1"/>
        <v>50</v>
      </c>
      <c r="J25" s="75"/>
      <c r="L25" s="75"/>
    </row>
    <row r="26" spans="1:12" ht="17.100000000000001" customHeight="1" x14ac:dyDescent="0.25">
      <c r="A26" s="119">
        <v>1</v>
      </c>
      <c r="B26" s="72">
        <v>42743</v>
      </c>
      <c r="C26" s="78">
        <v>0</v>
      </c>
      <c r="E26" s="11">
        <v>120</v>
      </c>
      <c r="F26" s="76"/>
      <c r="G26" s="77">
        <f t="shared" si="0"/>
        <v>20</v>
      </c>
      <c r="H26" s="77">
        <f t="shared" si="1"/>
        <v>50</v>
      </c>
      <c r="J26" s="75">
        <v>0</v>
      </c>
      <c r="L26" s="75">
        <v>5</v>
      </c>
    </row>
    <row r="27" spans="1:12" ht="17.100000000000001" customHeight="1" x14ac:dyDescent="0.25">
      <c r="A27" s="12">
        <f>'LAF 1 (21147)'!A27</f>
        <v>2</v>
      </c>
      <c r="B27" s="72" t="e">
        <f>'Preparation room 2 (11069)'!#REF!</f>
        <v>#REF!</v>
      </c>
      <c r="C27" s="32">
        <f>IF(J27=0, "&lt; 1", J27)</f>
        <v>12</v>
      </c>
      <c r="F27" s="25"/>
      <c r="G27" s="26">
        <f t="shared" si="0"/>
        <v>20</v>
      </c>
      <c r="H27" s="26">
        <f t="shared" si="1"/>
        <v>50</v>
      </c>
      <c r="J27" s="19">
        <v>12</v>
      </c>
      <c r="L27" s="19">
        <v>7</v>
      </c>
    </row>
    <row r="28" spans="1:12" ht="17.100000000000001" customHeight="1" x14ac:dyDescent="0.25">
      <c r="A28" s="12">
        <f>'LAF 1 (21147)'!A28</f>
        <v>3</v>
      </c>
      <c r="B28" s="72" t="e">
        <f>'Preparation room 2 (11069)'!#REF!</f>
        <v>#REF!</v>
      </c>
      <c r="C28" s="32">
        <f t="shared" ref="C28:C33" si="2">IF(J28=0, "&lt; 1", J28)</f>
        <v>5</v>
      </c>
      <c r="F28" s="25"/>
      <c r="G28" s="26">
        <f t="shared" si="0"/>
        <v>20</v>
      </c>
      <c r="H28" s="26">
        <f t="shared" si="1"/>
        <v>50</v>
      </c>
      <c r="J28" s="19">
        <v>5</v>
      </c>
      <c r="L28" s="19">
        <v>2</v>
      </c>
    </row>
    <row r="29" spans="1:12" ht="17.100000000000001" customHeight="1" x14ac:dyDescent="0.25">
      <c r="A29" s="12">
        <f>'LAF 1 (21147)'!A29</f>
        <v>4</v>
      </c>
      <c r="B29" s="72" t="e">
        <f>'Preparation room 2 (11069)'!#REF!</f>
        <v>#REF!</v>
      </c>
      <c r="C29" s="32">
        <f t="shared" si="2"/>
        <v>5</v>
      </c>
      <c r="F29" s="25"/>
      <c r="G29" s="26">
        <f t="shared" ref="G29:G37" si="3">$C$9</f>
        <v>20</v>
      </c>
      <c r="H29" s="26">
        <f t="shared" ref="H29:H37" si="4">$E$9</f>
        <v>50</v>
      </c>
      <c r="J29" s="19">
        <v>5</v>
      </c>
      <c r="L29" s="19">
        <v>0</v>
      </c>
    </row>
    <row r="30" spans="1:12" ht="17.100000000000001" customHeight="1" x14ac:dyDescent="0.25">
      <c r="A30" s="12">
        <f>'LAF 1 (21147)'!A30</f>
        <v>5</v>
      </c>
      <c r="B30" s="72" t="e">
        <f>'Preparation room 2 (11069)'!#REF!</f>
        <v>#REF!</v>
      </c>
      <c r="C30" s="32">
        <f t="shared" si="2"/>
        <v>1</v>
      </c>
      <c r="F30" s="25"/>
      <c r="G30" s="26">
        <f t="shared" si="3"/>
        <v>20</v>
      </c>
      <c r="H30" s="26">
        <f t="shared" si="4"/>
        <v>50</v>
      </c>
      <c r="J30" s="19">
        <v>1</v>
      </c>
      <c r="L30" s="19">
        <v>2</v>
      </c>
    </row>
    <row r="31" spans="1:12" ht="17.100000000000001" customHeight="1" x14ac:dyDescent="0.25">
      <c r="A31" s="12">
        <f>'LAF 1 (21147)'!A31</f>
        <v>6</v>
      </c>
      <c r="B31" s="72" t="e">
        <f>'Preparation room 2 (11069)'!#REF!</f>
        <v>#REF!</v>
      </c>
      <c r="C31" s="32">
        <f t="shared" si="2"/>
        <v>2</v>
      </c>
      <c r="F31" s="25"/>
      <c r="G31" s="26">
        <f t="shared" si="3"/>
        <v>20</v>
      </c>
      <c r="H31" s="26">
        <f t="shared" si="4"/>
        <v>50</v>
      </c>
      <c r="J31" s="19">
        <v>2</v>
      </c>
      <c r="L31" s="19"/>
    </row>
    <row r="32" spans="1:12" ht="17.100000000000001" customHeight="1" x14ac:dyDescent="0.25">
      <c r="A32" s="12">
        <f>'LAF 1 (21147)'!A32</f>
        <v>7</v>
      </c>
      <c r="B32" s="72">
        <v>42905</v>
      </c>
      <c r="C32" s="32">
        <v>0</v>
      </c>
      <c r="F32" s="25"/>
      <c r="G32" s="26">
        <f t="shared" si="3"/>
        <v>20</v>
      </c>
      <c r="H32" s="26">
        <f t="shared" si="4"/>
        <v>50</v>
      </c>
      <c r="J32" s="19"/>
      <c r="L32" s="19"/>
    </row>
    <row r="33" spans="1:12" ht="17.100000000000001" customHeight="1" x14ac:dyDescent="0.25">
      <c r="A33" s="12">
        <f>'LAF 1 (21147)'!A33</f>
        <v>8</v>
      </c>
      <c r="B33" s="72" t="e">
        <f>'Preparation room 2 (11069)'!#REF!</f>
        <v>#REF!</v>
      </c>
      <c r="C33" s="32">
        <f t="shared" si="2"/>
        <v>2</v>
      </c>
      <c r="F33" s="25"/>
      <c r="G33" s="26">
        <f t="shared" si="3"/>
        <v>20</v>
      </c>
      <c r="H33" s="26">
        <f t="shared" si="4"/>
        <v>50</v>
      </c>
      <c r="J33" s="19">
        <v>2</v>
      </c>
      <c r="L33" s="19"/>
    </row>
    <row r="34" spans="1:12" ht="17.100000000000001" customHeight="1" x14ac:dyDescent="0.25">
      <c r="A34" s="12">
        <f>'LAF 1 (21147)'!A34</f>
        <v>9</v>
      </c>
      <c r="B34" s="72">
        <v>42988</v>
      </c>
      <c r="C34" s="32">
        <v>11</v>
      </c>
      <c r="F34" s="25"/>
      <c r="G34" s="26">
        <f t="shared" si="3"/>
        <v>20</v>
      </c>
      <c r="H34" s="26">
        <f t="shared" si="4"/>
        <v>50</v>
      </c>
      <c r="J34" s="19"/>
      <c r="L34" s="19"/>
    </row>
    <row r="35" spans="1:12" ht="17.100000000000001" customHeight="1" x14ac:dyDescent="0.25">
      <c r="A35" s="12">
        <f>'LAF 1 (21147)'!A35</f>
        <v>10</v>
      </c>
      <c r="B35" s="72">
        <v>43017</v>
      </c>
      <c r="C35" s="32">
        <v>9</v>
      </c>
      <c r="F35" s="25"/>
      <c r="G35" s="26">
        <f t="shared" si="3"/>
        <v>20</v>
      </c>
      <c r="H35" s="26">
        <f t="shared" si="4"/>
        <v>50</v>
      </c>
      <c r="J35" s="19"/>
      <c r="L35" s="19"/>
    </row>
    <row r="36" spans="1:12" ht="17.100000000000001" customHeight="1" x14ac:dyDescent="0.25">
      <c r="A36" s="12">
        <f>'LAF 1 (21147)'!A36</f>
        <v>11</v>
      </c>
      <c r="B36" s="72">
        <v>43045</v>
      </c>
      <c r="C36" s="32">
        <v>2</v>
      </c>
      <c r="F36" s="25"/>
      <c r="G36" s="26">
        <f t="shared" si="3"/>
        <v>20</v>
      </c>
      <c r="H36" s="26">
        <f t="shared" si="4"/>
        <v>50</v>
      </c>
      <c r="J36" s="19"/>
      <c r="L36" s="19"/>
    </row>
    <row r="37" spans="1:12" ht="17.100000000000001" customHeight="1" x14ac:dyDescent="0.25">
      <c r="A37" s="12">
        <v>12</v>
      </c>
      <c r="B37" s="72">
        <v>43073</v>
      </c>
      <c r="C37" s="84">
        <v>2</v>
      </c>
      <c r="F37" s="25"/>
      <c r="G37" s="77">
        <f t="shared" si="3"/>
        <v>20</v>
      </c>
      <c r="H37" s="77">
        <f t="shared" si="4"/>
        <v>50</v>
      </c>
      <c r="J37" s="19"/>
      <c r="L37" s="19"/>
    </row>
    <row r="38" spans="1:12" ht="17.100000000000001" customHeight="1" x14ac:dyDescent="0.25">
      <c r="A38" s="12" t="s">
        <v>11</v>
      </c>
      <c r="B38" s="33"/>
      <c r="C38" s="32">
        <f>IF(J38=0, "&lt; 1", J38)</f>
        <v>4</v>
      </c>
      <c r="F38" s="27"/>
      <c r="G38" s="26"/>
      <c r="H38" s="26"/>
      <c r="J38" s="12">
        <f>ROUNDUP(AVERAGE(J13:J37), 0)</f>
        <v>4</v>
      </c>
      <c r="K38" s="19"/>
      <c r="L38" s="12">
        <f>ROUNDUP(AVERAGE(L13:L37), 0)</f>
        <v>4</v>
      </c>
    </row>
    <row r="39" spans="1:12" ht="17.100000000000001" customHeight="1" x14ac:dyDescent="0.25">
      <c r="A39" s="12" t="s">
        <v>12</v>
      </c>
      <c r="B39" s="34"/>
      <c r="C39" s="32" t="str">
        <f>IF(J39=0, "&lt; 1", J39)</f>
        <v>&lt; 1</v>
      </c>
      <c r="F39" s="25"/>
      <c r="G39" s="26"/>
      <c r="H39" s="26"/>
      <c r="J39" s="12">
        <f>MIN(J13:J37)</f>
        <v>0</v>
      </c>
      <c r="K39" s="19"/>
      <c r="L39" s="12">
        <f>MIN(L13:L37)</f>
        <v>0</v>
      </c>
    </row>
    <row r="40" spans="1:12" ht="17.100000000000001" customHeight="1" x14ac:dyDescent="0.25">
      <c r="A40" s="12" t="s">
        <v>13</v>
      </c>
      <c r="B40" s="34"/>
      <c r="C40" s="32">
        <f>MAX(C13:C37)</f>
        <v>12</v>
      </c>
      <c r="F40" s="25"/>
      <c r="G40" s="26"/>
      <c r="H40" s="26"/>
      <c r="J40" s="12">
        <f>MAX(J13:J37)</f>
        <v>12</v>
      </c>
      <c r="K40" s="19"/>
      <c r="L40" s="12">
        <f>MAX(L13:L37)</f>
        <v>7</v>
      </c>
    </row>
    <row r="41" spans="1:12" ht="17.100000000000001" customHeight="1" x14ac:dyDescent="0.25">
      <c r="A41" s="12" t="s">
        <v>14</v>
      </c>
      <c r="B41" s="34"/>
      <c r="C41" s="35">
        <f>J41</f>
        <v>4.0590873945002066</v>
      </c>
      <c r="F41" s="25"/>
      <c r="G41" s="26"/>
      <c r="H41" s="26"/>
      <c r="J41" s="13">
        <f>STDEV(J13:J37)</f>
        <v>4.0590873945002066</v>
      </c>
      <c r="K41" s="19"/>
      <c r="L41" s="13">
        <f>STDEV(L13:L37)</f>
        <v>2.7748873851023212</v>
      </c>
    </row>
    <row r="42" spans="1:12" ht="17.100000000000001" customHeight="1" x14ac:dyDescent="0.25">
      <c r="A42" s="12" t="s">
        <v>15</v>
      </c>
      <c r="B42" s="34"/>
      <c r="C42" s="35">
        <f>J42</f>
        <v>101.47718486250517</v>
      </c>
      <c r="F42" s="25"/>
      <c r="G42" s="26"/>
      <c r="H42" s="26"/>
      <c r="J42" s="13">
        <f>IF(J38=0, "NA", J41*100/J38)</f>
        <v>101.47718486250517</v>
      </c>
      <c r="K42" s="19"/>
      <c r="L42" s="13">
        <f>IF(L38=0, "NA", L41*100/L38)</f>
        <v>69.372184627558028</v>
      </c>
    </row>
    <row r="43" spans="1:12" ht="17.100000000000001" customHeight="1" x14ac:dyDescent="0.25">
      <c r="A43" s="183" t="s">
        <v>238</v>
      </c>
      <c r="B43" s="183"/>
      <c r="C43" s="183"/>
      <c r="F43" s="25"/>
      <c r="G43" s="26"/>
      <c r="H43" s="26"/>
      <c r="J43" s="19"/>
      <c r="K43" s="19"/>
    </row>
    <row r="44" spans="1:12" ht="17.100000000000001" customHeight="1" x14ac:dyDescent="0.25">
      <c r="A44" s="184" t="s">
        <v>239</v>
      </c>
      <c r="B44" s="184"/>
      <c r="C44" s="184"/>
      <c r="F44" s="25"/>
      <c r="G44" s="26"/>
      <c r="H44" s="26"/>
      <c r="J44" s="19"/>
      <c r="K44" s="19"/>
    </row>
    <row r="45" spans="1:12" ht="17.100000000000001" customHeight="1" x14ac:dyDescent="0.25">
      <c r="A45" s="12" t="s">
        <v>11</v>
      </c>
      <c r="B45" s="34"/>
      <c r="C45" s="32">
        <f>IF(L38=0, "&lt; 1", L38)</f>
        <v>4</v>
      </c>
      <c r="F45" s="25"/>
      <c r="G45" s="26"/>
      <c r="H45" s="26"/>
      <c r="J45" s="19"/>
      <c r="K45" s="19"/>
    </row>
    <row r="46" spans="1:12" ht="17.100000000000001" customHeight="1" x14ac:dyDescent="0.25">
      <c r="A46" s="12" t="s">
        <v>12</v>
      </c>
      <c r="B46" s="34"/>
      <c r="C46" s="32" t="str">
        <f>IF(L39=0, "&lt; 1", L39)</f>
        <v>&lt; 1</v>
      </c>
      <c r="F46" s="25"/>
      <c r="G46" s="26"/>
      <c r="H46" s="26"/>
      <c r="J46" s="19"/>
    </row>
    <row r="47" spans="1:12" ht="17.100000000000001" customHeight="1" x14ac:dyDescent="0.25">
      <c r="A47" s="12" t="s">
        <v>13</v>
      </c>
      <c r="B47" s="34"/>
      <c r="C47" s="32">
        <f>IF(L40=0, "&lt; 1", L40)</f>
        <v>7</v>
      </c>
      <c r="F47" s="25"/>
      <c r="G47" s="26"/>
      <c r="H47" s="26"/>
      <c r="J47" s="19"/>
    </row>
    <row r="48" spans="1:12" ht="17.100000000000001" customHeight="1" x14ac:dyDescent="0.25">
      <c r="A48" s="12" t="s">
        <v>14</v>
      </c>
      <c r="B48" s="34"/>
      <c r="C48" s="35">
        <f>L41</f>
        <v>2.7748873851023212</v>
      </c>
      <c r="F48" s="25"/>
      <c r="G48" s="26"/>
      <c r="H48" s="26"/>
      <c r="J48" s="19"/>
    </row>
    <row r="49" spans="1:34" ht="17.100000000000001" customHeight="1" x14ac:dyDescent="0.25">
      <c r="A49" s="12" t="s">
        <v>15</v>
      </c>
      <c r="B49" s="34"/>
      <c r="C49" s="35">
        <f>L42</f>
        <v>69.372184627558028</v>
      </c>
      <c r="F49" s="27"/>
      <c r="G49" s="26"/>
      <c r="H49" s="26"/>
      <c r="J49" s="19"/>
    </row>
    <row r="50" spans="1:34" ht="15.9" customHeight="1" x14ac:dyDescent="0.25"/>
    <row r="51" spans="1:34" s="14" customFormat="1" ht="15.9" customHeight="1" x14ac:dyDescent="0.25">
      <c r="A51" s="15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A55" s="16"/>
      <c r="B55" s="11"/>
      <c r="C55" s="11"/>
      <c r="D55" s="11"/>
      <c r="E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A56" s="16"/>
      <c r="B56" s="11"/>
      <c r="C56" s="11"/>
      <c r="D56" s="11"/>
      <c r="E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B57" s="11"/>
      <c r="C57" s="11"/>
      <c r="D57" s="11"/>
      <c r="E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5.9" customHeight="1" x14ac:dyDescent="0.25">
      <c r="A58" s="16"/>
      <c r="B58" s="11"/>
      <c r="C58" s="11"/>
      <c r="D58" s="11"/>
      <c r="E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5.9" customHeight="1" x14ac:dyDescent="0.25">
      <c r="A59" s="16"/>
      <c r="B59" s="11"/>
      <c r="C59" s="11"/>
      <c r="D59" s="11"/>
      <c r="E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s="14" customFormat="1" ht="15.9" customHeight="1" x14ac:dyDescent="0.25">
      <c r="A60" s="16"/>
      <c r="B60" s="11"/>
      <c r="C60" s="11"/>
      <c r="D60" s="11"/>
      <c r="E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s="14" customFormat="1" ht="15.9" customHeight="1" x14ac:dyDescent="0.25">
      <c r="A61" s="16"/>
      <c r="B61" s="11"/>
      <c r="C61" s="11"/>
      <c r="D61" s="11"/>
      <c r="E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4" customFormat="1" ht="15.9" customHeight="1" x14ac:dyDescent="0.25"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s="14" customFormat="1" ht="15.9" customHeight="1" x14ac:dyDescent="0.25"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s="14" customFormat="1" ht="15.9" customHeight="1" x14ac:dyDescent="0.25">
      <c r="A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s="14" customFormat="1" ht="14.25" customHeight="1" x14ac:dyDescent="0.25">
      <c r="A65" s="185" t="s">
        <v>273</v>
      </c>
      <c r="B65" s="185"/>
      <c r="C65" s="185"/>
      <c r="D65" s="185"/>
      <c r="E65" s="18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s="14" customFormat="1" ht="17.25" customHeight="1" x14ac:dyDescent="0.25">
      <c r="A66" s="186" t="s">
        <v>274</v>
      </c>
      <c r="B66" s="185"/>
      <c r="C66" s="185"/>
      <c r="D66" s="185"/>
      <c r="E66" s="18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5.9" customHeight="1" x14ac:dyDescent="0.25">
      <c r="A67" s="14"/>
      <c r="B67" s="14"/>
      <c r="C67" s="14"/>
      <c r="D67" s="14"/>
      <c r="E67" s="14"/>
    </row>
    <row r="68" spans="1:34" s="28" customFormat="1" ht="15.9" customHeight="1" x14ac:dyDescent="0.25">
      <c r="A68" s="187" t="s">
        <v>18</v>
      </c>
      <c r="B68" s="187"/>
      <c r="C68" s="187"/>
      <c r="D68" s="38"/>
      <c r="F68" s="20"/>
      <c r="G68" s="20"/>
      <c r="H68" s="20"/>
    </row>
    <row r="69" spans="1:34" s="28" customFormat="1" ht="27.75" customHeight="1" x14ac:dyDescent="0.25">
      <c r="A69" s="187" t="s">
        <v>112</v>
      </c>
      <c r="B69" s="187"/>
      <c r="C69" s="187"/>
      <c r="D69" s="187"/>
      <c r="E69" s="187"/>
      <c r="F69" s="20"/>
      <c r="G69" s="20"/>
      <c r="H69" s="20"/>
    </row>
    <row r="70" spans="1:34" s="28" customFormat="1" ht="32.25" customHeight="1" x14ac:dyDescent="0.25">
      <c r="A70" s="181" t="s">
        <v>152</v>
      </c>
      <c r="B70" s="181"/>
      <c r="C70" s="181"/>
      <c r="D70" s="181"/>
      <c r="E70" s="181"/>
      <c r="F70" s="20"/>
      <c r="G70" s="20"/>
      <c r="H70" s="20"/>
    </row>
    <row r="71" spans="1:34" s="28" customFormat="1" ht="15.9" customHeight="1" x14ac:dyDescent="0.25">
      <c r="F71" s="20"/>
      <c r="G71" s="20"/>
      <c r="H71" s="20"/>
    </row>
    <row r="72" spans="1:34" s="28" customFormat="1" ht="25.5" customHeight="1" x14ac:dyDescent="0.25">
      <c r="B72" s="182" t="s">
        <v>2</v>
      </c>
      <c r="C72" s="182"/>
      <c r="D72" s="182" t="s">
        <v>32</v>
      </c>
      <c r="E72" s="182"/>
      <c r="F72" s="20"/>
      <c r="G72" s="20"/>
      <c r="H72" s="20"/>
    </row>
    <row r="73" spans="1:34" s="28" customFormat="1" ht="38.1" customHeight="1" x14ac:dyDescent="0.25">
      <c r="B73" s="182"/>
      <c r="C73" s="182"/>
      <c r="D73" s="20"/>
      <c r="E73" s="20"/>
      <c r="F73" s="20"/>
      <c r="G73" s="20"/>
      <c r="H73" s="20"/>
    </row>
    <row r="74" spans="1:34" x14ac:dyDescent="0.25">
      <c r="B74" s="30"/>
      <c r="C74" s="30"/>
      <c r="D74" s="30"/>
      <c r="E74" s="30"/>
    </row>
    <row r="75" spans="1:34" x14ac:dyDescent="0.25">
      <c r="B75" s="30"/>
      <c r="C75" s="30"/>
      <c r="D75" s="30"/>
      <c r="E75" s="30"/>
    </row>
  </sheetData>
  <sheetProtection formatCells="0" formatRows="0" insertRows="0" insertHyperlinks="0" deleteRows="0" sort="0" autoFilter="0" pivotTables="0"/>
  <mergeCells count="19">
    <mergeCell ref="B73:C73"/>
    <mergeCell ref="A66:E66"/>
    <mergeCell ref="A68:C68"/>
    <mergeCell ref="A69:E69"/>
    <mergeCell ref="A70:E70"/>
    <mergeCell ref="B72:C72"/>
    <mergeCell ref="D72:E72"/>
    <mergeCell ref="A65:E65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3:C43"/>
    <mergeCell ref="A44:C44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9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68"/>
  <sheetViews>
    <sheetView view="pageBreakPreview" topLeftCell="A25" zoomScaleNormal="100" zoomScaleSheetLayoutView="100" workbookViewId="0">
      <selection activeCell="E19" sqref="E1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4.44140625" style="11" customWidth="1"/>
    <col min="12" max="12" width="7.441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64</v>
      </c>
      <c r="D6" s="39" t="s">
        <v>8</v>
      </c>
      <c r="E6" s="6">
        <v>21136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228</v>
      </c>
      <c r="D11" s="11"/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228</v>
      </c>
      <c r="K12" s="41"/>
      <c r="L12" s="1" t="s">
        <v>228</v>
      </c>
    </row>
    <row r="13" spans="1:12" ht="17.100000000000001" customHeight="1" x14ac:dyDescent="0.25">
      <c r="A13" s="119">
        <v>1</v>
      </c>
      <c r="B13" s="72" t="s">
        <v>326</v>
      </c>
      <c r="C13" s="78">
        <v>2</v>
      </c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74">
        <v>2</v>
      </c>
      <c r="B14" s="72">
        <v>42669</v>
      </c>
      <c r="C14" s="78">
        <v>2</v>
      </c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74">
        <v>3</v>
      </c>
      <c r="B15" s="72">
        <v>42699</v>
      </c>
      <c r="C15" s="78">
        <v>5</v>
      </c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74">
        <v>4</v>
      </c>
      <c r="B16" s="72">
        <v>42720</v>
      </c>
      <c r="C16" s="78">
        <v>2</v>
      </c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74">
        <v>5</v>
      </c>
      <c r="B17" s="72">
        <v>42729</v>
      </c>
      <c r="C17" s="78">
        <v>4</v>
      </c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19">
        <v>1</v>
      </c>
      <c r="B18" s="72">
        <v>42759</v>
      </c>
      <c r="C18" s="78">
        <v>2</v>
      </c>
      <c r="E18" s="11">
        <v>120</v>
      </c>
      <c r="F18" s="76"/>
      <c r="G18" s="77">
        <v>20</v>
      </c>
      <c r="H18" s="77">
        <v>50</v>
      </c>
      <c r="J18" s="75">
        <v>2</v>
      </c>
      <c r="L18" s="75">
        <v>2</v>
      </c>
    </row>
    <row r="19" spans="1:12" ht="17.100000000000001" customHeight="1" x14ac:dyDescent="0.25">
      <c r="A19" s="12">
        <f>'LAF 1 (21147)'!A27</f>
        <v>2</v>
      </c>
      <c r="B19" s="72">
        <f>'Buffer room 1 (11061)'!B30</f>
        <v>43609</v>
      </c>
      <c r="C19" s="32">
        <f>IF(J19=0, "&lt; 1", J19)</f>
        <v>2</v>
      </c>
      <c r="F19" s="25"/>
      <c r="G19" s="26">
        <f>$C$9</f>
        <v>20</v>
      </c>
      <c r="H19" s="26">
        <f>$E$9</f>
        <v>50</v>
      </c>
      <c r="J19" s="19">
        <v>2</v>
      </c>
      <c r="L19" s="19">
        <v>2</v>
      </c>
    </row>
    <row r="20" spans="1:12" ht="17.100000000000001" customHeight="1" x14ac:dyDescent="0.25">
      <c r="A20" s="12">
        <f>'LAF 1 (21147)'!A28</f>
        <v>3</v>
      </c>
      <c r="B20" s="72">
        <f>'Buffer room 1 (11061)'!B32</f>
        <v>43664</v>
      </c>
      <c r="C20" s="32">
        <f>IF(J20=0, "&lt; 1", J20)</f>
        <v>6</v>
      </c>
      <c r="F20" s="25"/>
      <c r="G20" s="26">
        <f>$C$9</f>
        <v>20</v>
      </c>
      <c r="H20" s="26">
        <f>$E$9</f>
        <v>50</v>
      </c>
      <c r="J20" s="19">
        <v>6</v>
      </c>
      <c r="L20" s="19">
        <v>5</v>
      </c>
    </row>
    <row r="21" spans="1:12" ht="17.100000000000001" customHeight="1" x14ac:dyDescent="0.25">
      <c r="A21" s="12">
        <f>'LAF 1 (21147)'!A29</f>
        <v>4</v>
      </c>
      <c r="B21" s="72">
        <f>'Buffer room 1 (11061)'!B33</f>
        <v>43692</v>
      </c>
      <c r="C21" s="32">
        <f>IF(J21=0, "&lt; 1", J21)</f>
        <v>5</v>
      </c>
      <c r="F21" s="25"/>
      <c r="G21" s="26">
        <f t="shared" ref="G21:G30" si="0">$C$9</f>
        <v>20</v>
      </c>
      <c r="H21" s="26">
        <f t="shared" ref="H21:H30" si="1">$E$9</f>
        <v>50</v>
      </c>
      <c r="J21" s="19">
        <v>5</v>
      </c>
      <c r="L21" s="19">
        <v>2</v>
      </c>
    </row>
    <row r="22" spans="1:12" ht="17.100000000000001" customHeight="1" x14ac:dyDescent="0.25">
      <c r="A22" s="12">
        <f>'LAF 1 (21147)'!A30</f>
        <v>5</v>
      </c>
      <c r="B22" s="72">
        <f>'Buffer room 1 (11061)'!B34</f>
        <v>43734</v>
      </c>
      <c r="C22" s="32">
        <v>0</v>
      </c>
      <c r="F22" s="25"/>
      <c r="G22" s="26">
        <f t="shared" si="0"/>
        <v>20</v>
      </c>
      <c r="H22" s="26">
        <f t="shared" si="1"/>
        <v>50</v>
      </c>
      <c r="J22" s="19">
        <v>0</v>
      </c>
      <c r="L22" s="19">
        <v>4</v>
      </c>
    </row>
    <row r="23" spans="1:12" ht="17.100000000000001" customHeight="1" x14ac:dyDescent="0.25">
      <c r="A23" s="12">
        <f>'LAF 1 (21147)'!A31</f>
        <v>6</v>
      </c>
      <c r="B23" s="72">
        <f>'Buffer room 1 (11061)'!B35</f>
        <v>43762</v>
      </c>
      <c r="C23" s="32">
        <f>IF(J23=0, "&lt; 1", J23)</f>
        <v>3</v>
      </c>
      <c r="F23" s="25"/>
      <c r="G23" s="26">
        <f t="shared" si="0"/>
        <v>20</v>
      </c>
      <c r="H23" s="26">
        <f t="shared" si="1"/>
        <v>50</v>
      </c>
      <c r="J23" s="19">
        <v>3</v>
      </c>
      <c r="L23" s="19"/>
    </row>
    <row r="24" spans="1:12" ht="17.100000000000001" customHeight="1" x14ac:dyDescent="0.25">
      <c r="A24" s="12">
        <f>'LAF 1 (21147)'!A32</f>
        <v>7</v>
      </c>
      <c r="B24" s="72">
        <f>'Buffer room 1 (11061)'!B36</f>
        <v>43789</v>
      </c>
      <c r="C24" s="32">
        <f>IF(J24=0, "&lt; 1", J24)</f>
        <v>3</v>
      </c>
      <c r="F24" s="25"/>
      <c r="G24" s="26">
        <f t="shared" si="0"/>
        <v>20</v>
      </c>
      <c r="H24" s="26">
        <f t="shared" si="1"/>
        <v>50</v>
      </c>
      <c r="J24" s="19">
        <v>3</v>
      </c>
      <c r="L24" s="19"/>
    </row>
    <row r="25" spans="1:12" ht="17.100000000000001" customHeight="1" x14ac:dyDescent="0.25">
      <c r="A25" s="74">
        <f>'LAF 1 (21147)'!A33</f>
        <v>8</v>
      </c>
      <c r="B25" s="72">
        <v>42966</v>
      </c>
      <c r="C25" s="32">
        <v>4</v>
      </c>
      <c r="F25" s="25"/>
      <c r="G25" s="26">
        <f t="shared" si="0"/>
        <v>20</v>
      </c>
      <c r="H25" s="26">
        <f t="shared" si="1"/>
        <v>50</v>
      </c>
      <c r="J25" s="19"/>
      <c r="L25" s="19"/>
    </row>
    <row r="26" spans="1:12" ht="17.100000000000001" customHeight="1" x14ac:dyDescent="0.25">
      <c r="A26" s="74">
        <f>'LAF 1 (21147)'!A34</f>
        <v>9</v>
      </c>
      <c r="B26" s="72">
        <v>42988</v>
      </c>
      <c r="C26" s="32">
        <v>5</v>
      </c>
      <c r="F26" s="25"/>
      <c r="G26" s="26">
        <f t="shared" si="0"/>
        <v>20</v>
      </c>
      <c r="H26" s="26">
        <f t="shared" si="1"/>
        <v>50</v>
      </c>
      <c r="J26" s="19"/>
      <c r="L26" s="19"/>
    </row>
    <row r="27" spans="1:12" ht="17.100000000000001" customHeight="1" x14ac:dyDescent="0.25">
      <c r="A27" s="74">
        <f>'LAF 1 (21147)'!A35</f>
        <v>10</v>
      </c>
      <c r="B27" s="72">
        <v>43002</v>
      </c>
      <c r="C27" s="32">
        <v>1</v>
      </c>
      <c r="F27" s="25"/>
      <c r="G27" s="26">
        <f t="shared" si="0"/>
        <v>20</v>
      </c>
      <c r="H27" s="26">
        <f t="shared" si="1"/>
        <v>50</v>
      </c>
      <c r="J27" s="19"/>
      <c r="L27" s="19"/>
    </row>
    <row r="28" spans="1:12" ht="17.100000000000001" customHeight="1" x14ac:dyDescent="0.25">
      <c r="A28" s="74">
        <f>'LAF 1 (21147)'!A36</f>
        <v>11</v>
      </c>
      <c r="B28" s="72">
        <v>43031</v>
      </c>
      <c r="C28" s="32">
        <v>8</v>
      </c>
      <c r="F28" s="25"/>
      <c r="G28" s="26">
        <f t="shared" si="0"/>
        <v>20</v>
      </c>
      <c r="H28" s="26">
        <f t="shared" si="1"/>
        <v>50</v>
      </c>
      <c r="J28" s="19"/>
      <c r="L28" s="19"/>
    </row>
    <row r="29" spans="1:12" ht="17.100000000000001" customHeight="1" x14ac:dyDescent="0.25">
      <c r="A29" s="74">
        <f>'LAF 1 (21147)'!A37</f>
        <v>12</v>
      </c>
      <c r="B29" s="72">
        <v>43059</v>
      </c>
      <c r="C29" s="87">
        <v>8</v>
      </c>
      <c r="F29" s="25"/>
      <c r="G29" s="77">
        <f t="shared" si="0"/>
        <v>20</v>
      </c>
      <c r="H29" s="77">
        <f t="shared" si="1"/>
        <v>50</v>
      </c>
      <c r="J29" s="19"/>
      <c r="L29" s="19"/>
    </row>
    <row r="30" spans="1:12" ht="17.100000000000001" customHeight="1" x14ac:dyDescent="0.25">
      <c r="A30" s="12">
        <v>13</v>
      </c>
      <c r="B30" s="72">
        <v>43087</v>
      </c>
      <c r="C30" s="78">
        <v>4</v>
      </c>
      <c r="F30" s="25"/>
      <c r="G30" s="77">
        <f t="shared" si="0"/>
        <v>20</v>
      </c>
      <c r="H30" s="77">
        <f t="shared" si="1"/>
        <v>50</v>
      </c>
      <c r="J30" s="19"/>
      <c r="L30" s="19"/>
    </row>
    <row r="31" spans="1:12" ht="17.100000000000001" customHeight="1" x14ac:dyDescent="0.25">
      <c r="A31" s="12" t="s">
        <v>11</v>
      </c>
      <c r="B31" s="33"/>
      <c r="C31" s="32">
        <f>IF(J31=0, "&lt; 1", J31)</f>
        <v>3</v>
      </c>
      <c r="F31" s="27"/>
      <c r="G31" s="26"/>
      <c r="H31" s="26"/>
      <c r="J31" s="12">
        <f>ROUNDUP(AVERAGE(J13:J30), 0)</f>
        <v>3</v>
      </c>
      <c r="K31" s="19"/>
      <c r="L31" s="12">
        <f>ROUNDUP(AVERAGE(L13:L30), 0)</f>
        <v>3</v>
      </c>
    </row>
    <row r="32" spans="1:12" ht="17.100000000000001" customHeight="1" x14ac:dyDescent="0.25">
      <c r="A32" s="12" t="s">
        <v>12</v>
      </c>
      <c r="B32" s="34"/>
      <c r="C32" s="32" t="str">
        <f>IF(J32=0, "&lt; 1", J32)</f>
        <v>&lt; 1</v>
      </c>
      <c r="F32" s="25"/>
      <c r="G32" s="26"/>
      <c r="H32" s="26"/>
      <c r="J32" s="12">
        <f>MIN(J13:J30)</f>
        <v>0</v>
      </c>
      <c r="K32" s="19"/>
      <c r="L32" s="12">
        <f>MIN(L13:L30)</f>
        <v>2</v>
      </c>
    </row>
    <row r="33" spans="1:34" ht="17.100000000000001" customHeight="1" x14ac:dyDescent="0.25">
      <c r="A33" s="12" t="s">
        <v>13</v>
      </c>
      <c r="B33" s="34"/>
      <c r="C33" s="32">
        <f>MAX(C13:C30)</f>
        <v>8</v>
      </c>
      <c r="F33" s="25"/>
      <c r="G33" s="26"/>
      <c r="H33" s="26"/>
      <c r="J33" s="12">
        <f>MAX(J13:J30)</f>
        <v>6</v>
      </c>
      <c r="K33" s="19"/>
      <c r="L33" s="12">
        <f>MAX(L13:L30)</f>
        <v>5</v>
      </c>
    </row>
    <row r="34" spans="1:34" ht="17.100000000000001" customHeight="1" x14ac:dyDescent="0.25">
      <c r="A34" s="12" t="s">
        <v>14</v>
      </c>
      <c r="B34" s="34"/>
      <c r="C34" s="35">
        <f>J34</f>
        <v>2</v>
      </c>
      <c r="F34" s="25"/>
      <c r="G34" s="26"/>
      <c r="H34" s="26"/>
      <c r="J34" s="13">
        <f>STDEV(J13:J30)</f>
        <v>2</v>
      </c>
      <c r="K34" s="19"/>
      <c r="L34" s="13">
        <f>STDEV(L13:L30)</f>
        <v>1.4142135623730951</v>
      </c>
    </row>
    <row r="35" spans="1:34" ht="17.100000000000001" customHeight="1" x14ac:dyDescent="0.25">
      <c r="A35" s="12" t="s">
        <v>15</v>
      </c>
      <c r="B35" s="34"/>
      <c r="C35" s="35">
        <f>J35</f>
        <v>66.666666666666671</v>
      </c>
      <c r="F35" s="25"/>
      <c r="G35" s="26"/>
      <c r="H35" s="26"/>
      <c r="J35" s="13">
        <f>IF(J31=0, "NA", J34*100/J31)</f>
        <v>66.666666666666671</v>
      </c>
      <c r="K35" s="19"/>
      <c r="L35" s="13">
        <f>IF(L31=0, "NA", L34*100/L31)</f>
        <v>47.14045207910317</v>
      </c>
    </row>
    <row r="36" spans="1:34" ht="17.100000000000001" customHeight="1" x14ac:dyDescent="0.25">
      <c r="A36" s="183" t="s">
        <v>238</v>
      </c>
      <c r="B36" s="183"/>
      <c r="C36" s="183"/>
      <c r="F36" s="25"/>
      <c r="G36" s="26"/>
      <c r="H36" s="26"/>
      <c r="J36" s="19"/>
      <c r="K36" s="19"/>
    </row>
    <row r="37" spans="1:34" ht="17.100000000000001" customHeight="1" x14ac:dyDescent="0.25">
      <c r="A37" s="184" t="s">
        <v>239</v>
      </c>
      <c r="B37" s="184"/>
      <c r="C37" s="184"/>
      <c r="F37" s="25"/>
      <c r="G37" s="26"/>
      <c r="H37" s="26"/>
      <c r="J37" s="19"/>
      <c r="K37" s="19"/>
    </row>
    <row r="38" spans="1:34" ht="17.100000000000001" customHeight="1" x14ac:dyDescent="0.25">
      <c r="A38" s="12" t="s">
        <v>11</v>
      </c>
      <c r="B38" s="34"/>
      <c r="C38" s="32">
        <f>IF(L31=0, "&lt; 1", L31)</f>
        <v>3</v>
      </c>
      <c r="F38" s="25"/>
      <c r="G38" s="26"/>
      <c r="H38" s="26"/>
      <c r="J38" s="19"/>
      <c r="K38" s="19"/>
    </row>
    <row r="39" spans="1:34" ht="17.100000000000001" customHeight="1" x14ac:dyDescent="0.25">
      <c r="A39" s="12" t="s">
        <v>12</v>
      </c>
      <c r="B39" s="34"/>
      <c r="C39" s="32">
        <f>IF(L32=0, "&lt; 1", L32)</f>
        <v>2</v>
      </c>
      <c r="F39" s="25"/>
      <c r="G39" s="26"/>
      <c r="H39" s="26"/>
      <c r="J39" s="19"/>
    </row>
    <row r="40" spans="1:34" ht="17.100000000000001" customHeight="1" x14ac:dyDescent="0.25">
      <c r="A40" s="12" t="s">
        <v>13</v>
      </c>
      <c r="B40" s="34"/>
      <c r="C40" s="32">
        <f>IF(L33=0, "&lt; 1", L33)</f>
        <v>5</v>
      </c>
      <c r="F40" s="25"/>
      <c r="G40" s="26"/>
      <c r="H40" s="26"/>
      <c r="J40" s="19"/>
    </row>
    <row r="41" spans="1:34" ht="17.100000000000001" customHeight="1" x14ac:dyDescent="0.25">
      <c r="A41" s="12" t="s">
        <v>14</v>
      </c>
      <c r="B41" s="34"/>
      <c r="C41" s="35">
        <f>L34</f>
        <v>1.4142135623730951</v>
      </c>
      <c r="F41" s="25"/>
      <c r="G41" s="26"/>
      <c r="H41" s="26"/>
      <c r="J41" s="19"/>
    </row>
    <row r="42" spans="1:34" ht="17.100000000000001" customHeight="1" x14ac:dyDescent="0.25">
      <c r="A42" s="12" t="s">
        <v>15</v>
      </c>
      <c r="B42" s="34"/>
      <c r="C42" s="35">
        <f>L35</f>
        <v>47.14045207910317</v>
      </c>
      <c r="F42" s="27"/>
      <c r="G42" s="26"/>
      <c r="H42" s="26"/>
      <c r="J42" s="19"/>
    </row>
    <row r="43" spans="1:34" ht="15.9" customHeight="1" x14ac:dyDescent="0.25"/>
    <row r="44" spans="1:34" s="14" customFormat="1" ht="15.9" customHeight="1" x14ac:dyDescent="0.25">
      <c r="A44" s="15"/>
      <c r="B44" s="11"/>
      <c r="C44" s="11"/>
      <c r="D44" s="11"/>
      <c r="E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s="14" customFormat="1" ht="15.9" customHeight="1" x14ac:dyDescent="0.25">
      <c r="A45" s="16"/>
      <c r="B45" s="11"/>
      <c r="C45" s="11"/>
      <c r="D45" s="11"/>
      <c r="E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s="14" customFormat="1" ht="15.9" customHeight="1" x14ac:dyDescent="0.25">
      <c r="A46" s="16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4.25" customHeight="1" x14ac:dyDescent="0.25">
      <c r="A58" s="185" t="s">
        <v>315</v>
      </c>
      <c r="B58" s="185"/>
      <c r="C58" s="185"/>
      <c r="D58" s="185"/>
      <c r="E58" s="18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7.25" customHeight="1" x14ac:dyDescent="0.25">
      <c r="A59" s="186" t="s">
        <v>316</v>
      </c>
      <c r="B59" s="185"/>
      <c r="C59" s="185"/>
      <c r="D59" s="185"/>
      <c r="E59" s="18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5.9" customHeight="1" x14ac:dyDescent="0.25">
      <c r="A60" s="14"/>
      <c r="B60" s="14"/>
      <c r="C60" s="14"/>
      <c r="D60" s="14"/>
      <c r="E60" s="14"/>
    </row>
    <row r="61" spans="1:34" s="28" customFormat="1" ht="15.9" customHeight="1" x14ac:dyDescent="0.25">
      <c r="A61" s="187" t="s">
        <v>18</v>
      </c>
      <c r="B61" s="187"/>
      <c r="C61" s="187"/>
      <c r="D61" s="38"/>
      <c r="F61" s="20"/>
      <c r="G61" s="20"/>
      <c r="H61" s="20"/>
    </row>
    <row r="62" spans="1:34" s="28" customFormat="1" ht="27.75" customHeight="1" x14ac:dyDescent="0.25">
      <c r="A62" s="187" t="s">
        <v>118</v>
      </c>
      <c r="B62" s="187"/>
      <c r="C62" s="187"/>
      <c r="D62" s="187"/>
      <c r="E62" s="187"/>
      <c r="F62" s="20"/>
      <c r="G62" s="20"/>
      <c r="H62" s="20"/>
    </row>
    <row r="63" spans="1:34" s="28" customFormat="1" ht="32.25" customHeight="1" x14ac:dyDescent="0.25">
      <c r="A63" s="181" t="s">
        <v>158</v>
      </c>
      <c r="B63" s="181"/>
      <c r="C63" s="181"/>
      <c r="D63" s="181"/>
      <c r="E63" s="181"/>
      <c r="F63" s="20"/>
      <c r="G63" s="20"/>
      <c r="H63" s="20"/>
    </row>
    <row r="64" spans="1:34" s="28" customFormat="1" ht="15.9" customHeight="1" x14ac:dyDescent="0.25">
      <c r="F64" s="20"/>
      <c r="G64" s="20"/>
      <c r="H64" s="20"/>
    </row>
    <row r="65" spans="2:8" s="28" customFormat="1" ht="25.5" customHeight="1" x14ac:dyDescent="0.25">
      <c r="B65" s="182" t="s">
        <v>2</v>
      </c>
      <c r="C65" s="182"/>
      <c r="D65" s="182" t="s">
        <v>32</v>
      </c>
      <c r="E65" s="182"/>
      <c r="F65" s="20"/>
      <c r="G65" s="20"/>
      <c r="H65" s="20"/>
    </row>
    <row r="66" spans="2:8" s="28" customFormat="1" ht="38.1" customHeight="1" x14ac:dyDescent="0.25">
      <c r="B66" s="182"/>
      <c r="C66" s="182"/>
      <c r="D66" s="20"/>
      <c r="E66" s="20"/>
      <c r="F66" s="20"/>
      <c r="G66" s="20"/>
      <c r="H66" s="20"/>
    </row>
    <row r="67" spans="2:8" x14ac:dyDescent="0.25">
      <c r="B67" s="30"/>
      <c r="C67" s="30"/>
      <c r="D67" s="30"/>
      <c r="E67" s="30"/>
    </row>
    <row r="68" spans="2:8" x14ac:dyDescent="0.25">
      <c r="B68" s="30"/>
      <c r="C68" s="30"/>
      <c r="D68" s="30"/>
      <c r="E68" s="30"/>
    </row>
  </sheetData>
  <sheetProtection formatCells="0" formatRows="0" insertRows="0" insertHyperlinks="0" deleteRows="0" sort="0" autoFilter="0" pivotTables="0"/>
  <mergeCells count="19">
    <mergeCell ref="B66:C66"/>
    <mergeCell ref="A59:E59"/>
    <mergeCell ref="A61:C61"/>
    <mergeCell ref="A62:E62"/>
    <mergeCell ref="A63:E63"/>
    <mergeCell ref="B65:C65"/>
    <mergeCell ref="D65:E65"/>
    <mergeCell ref="A58:E58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6:C36"/>
    <mergeCell ref="A37:C37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2" max="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68"/>
  <sheetViews>
    <sheetView view="pageBreakPreview" topLeftCell="A14" zoomScaleNormal="100" zoomScaleSheetLayoutView="100" workbookViewId="0">
      <selection activeCell="E19" sqref="E1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44140625" style="11" customWidth="1"/>
    <col min="11" max="11" width="4.44140625" style="11" customWidth="1"/>
    <col min="12" max="12" width="7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237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44</v>
      </c>
      <c r="D6" s="39" t="s">
        <v>8</v>
      </c>
      <c r="E6" s="6">
        <v>21177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206</v>
      </c>
      <c r="D11" s="11"/>
      <c r="E11" s="11" t="s">
        <v>329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206</v>
      </c>
      <c r="K12" s="41"/>
      <c r="L12" s="1" t="s">
        <v>206</v>
      </c>
    </row>
    <row r="13" spans="1:12" ht="17.100000000000001" customHeight="1" x14ac:dyDescent="0.25">
      <c r="A13" s="119">
        <v>1</v>
      </c>
      <c r="B13" s="72" t="s">
        <v>326</v>
      </c>
      <c r="C13" s="78">
        <v>2</v>
      </c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74">
        <v>2</v>
      </c>
      <c r="B14" s="72">
        <v>42669</v>
      </c>
      <c r="C14" s="78">
        <v>1</v>
      </c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74">
        <v>3</v>
      </c>
      <c r="B15" s="72">
        <v>42699</v>
      </c>
      <c r="C15" s="78">
        <v>1</v>
      </c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74">
        <v>4</v>
      </c>
      <c r="B16" s="72">
        <v>42720</v>
      </c>
      <c r="C16" s="78">
        <v>1</v>
      </c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74">
        <v>5</v>
      </c>
      <c r="B17" s="72">
        <v>42729</v>
      </c>
      <c r="C17" s="78">
        <v>4</v>
      </c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19">
        <v>1</v>
      </c>
      <c r="B18" s="72">
        <v>42759</v>
      </c>
      <c r="C18" s="78">
        <v>0</v>
      </c>
      <c r="E18" s="11">
        <v>120</v>
      </c>
      <c r="F18" s="76"/>
      <c r="G18" s="77">
        <v>20</v>
      </c>
      <c r="H18" s="77">
        <v>50</v>
      </c>
      <c r="J18" s="75">
        <v>0</v>
      </c>
      <c r="L18" s="75">
        <v>2</v>
      </c>
    </row>
    <row r="19" spans="1:12" ht="17.100000000000001" customHeight="1" x14ac:dyDescent="0.25">
      <c r="A19" s="12">
        <f>'LAF 1 (21147)'!A27</f>
        <v>2</v>
      </c>
      <c r="B19" s="72">
        <f>'Laundry 2 (11094)'!B29</f>
        <v>43580</v>
      </c>
      <c r="C19" s="32">
        <v>0</v>
      </c>
      <c r="F19" s="25"/>
      <c r="G19" s="26">
        <f>$C$9</f>
        <v>20</v>
      </c>
      <c r="H19" s="26">
        <f>$E$9</f>
        <v>50</v>
      </c>
      <c r="J19" s="19">
        <v>0</v>
      </c>
      <c r="L19" s="19">
        <v>1</v>
      </c>
    </row>
    <row r="20" spans="1:12" ht="17.100000000000001" customHeight="1" x14ac:dyDescent="0.25">
      <c r="A20" s="12">
        <f>'LAF 1 (21147)'!A28</f>
        <v>3</v>
      </c>
      <c r="B20" s="72">
        <f>'Laundry 2 (11094)'!B31</f>
        <v>43636</v>
      </c>
      <c r="C20" s="32">
        <v>0</v>
      </c>
      <c r="F20" s="25"/>
      <c r="G20" s="26">
        <f>$C$9</f>
        <v>20</v>
      </c>
      <c r="H20" s="26">
        <f>$E$9</f>
        <v>50</v>
      </c>
      <c r="J20" s="19">
        <v>0</v>
      </c>
      <c r="L20" s="19">
        <v>1</v>
      </c>
    </row>
    <row r="21" spans="1:12" ht="17.100000000000001" customHeight="1" x14ac:dyDescent="0.25">
      <c r="A21" s="12">
        <f>'LAF 1 (21147)'!A29</f>
        <v>4</v>
      </c>
      <c r="B21" s="72">
        <f>'Laundry 2 (11094)'!B32</f>
        <v>43664</v>
      </c>
      <c r="C21" s="32">
        <f>IF(J21=0, "&lt; 1", J21)</f>
        <v>1</v>
      </c>
      <c r="F21" s="25"/>
      <c r="G21" s="26">
        <f t="shared" ref="G21:G30" si="0">$C$9</f>
        <v>20</v>
      </c>
      <c r="H21" s="26">
        <f t="shared" ref="H21:H30" si="1">$E$9</f>
        <v>50</v>
      </c>
      <c r="J21" s="19">
        <v>1</v>
      </c>
      <c r="L21" s="19">
        <v>1</v>
      </c>
    </row>
    <row r="22" spans="1:12" ht="17.100000000000001" customHeight="1" x14ac:dyDescent="0.25">
      <c r="A22" s="12">
        <f>'LAF 1 (21147)'!A30</f>
        <v>5</v>
      </c>
      <c r="B22" s="72">
        <f>'Laundry 2 (11094)'!B33</f>
        <v>43692</v>
      </c>
      <c r="C22" s="32">
        <v>0</v>
      </c>
      <c r="F22" s="25"/>
      <c r="G22" s="26">
        <f t="shared" si="0"/>
        <v>20</v>
      </c>
      <c r="H22" s="26">
        <f t="shared" si="1"/>
        <v>50</v>
      </c>
      <c r="J22" s="19">
        <v>0</v>
      </c>
      <c r="L22" s="19">
        <v>4</v>
      </c>
    </row>
    <row r="23" spans="1:12" ht="17.100000000000001" customHeight="1" x14ac:dyDescent="0.25">
      <c r="A23" s="12">
        <f>'LAF 1 (21147)'!A31</f>
        <v>6</v>
      </c>
      <c r="B23" s="72">
        <f>'Laundry 2 (11094)'!B34</f>
        <v>43734</v>
      </c>
      <c r="C23" s="32">
        <v>0</v>
      </c>
      <c r="F23" s="25"/>
      <c r="G23" s="26">
        <f t="shared" si="0"/>
        <v>20</v>
      </c>
      <c r="H23" s="26">
        <f t="shared" si="1"/>
        <v>50</v>
      </c>
      <c r="J23" s="19">
        <v>0</v>
      </c>
      <c r="L23" s="19"/>
    </row>
    <row r="24" spans="1:12" ht="17.100000000000001" customHeight="1" x14ac:dyDescent="0.25">
      <c r="A24" s="12">
        <f>'LAF 1 (21147)'!A32</f>
        <v>7</v>
      </c>
      <c r="B24" s="72">
        <f>'Laundry 2 (11094)'!B35</f>
        <v>43762</v>
      </c>
      <c r="C24" s="32">
        <f>IF(J24=0, "&lt; 1", J24)</f>
        <v>1</v>
      </c>
      <c r="F24" s="25"/>
      <c r="G24" s="26">
        <f t="shared" si="0"/>
        <v>20</v>
      </c>
      <c r="H24" s="26">
        <f t="shared" si="1"/>
        <v>50</v>
      </c>
      <c r="J24" s="19">
        <v>1</v>
      </c>
      <c r="L24" s="19"/>
    </row>
    <row r="25" spans="1:12" ht="17.100000000000001" customHeight="1" x14ac:dyDescent="0.25">
      <c r="A25" s="12">
        <f>'LAF 1 (21147)'!A33</f>
        <v>8</v>
      </c>
      <c r="B25" s="72">
        <v>42966</v>
      </c>
      <c r="C25" s="32">
        <v>2</v>
      </c>
      <c r="F25" s="25"/>
      <c r="G25" s="26">
        <f t="shared" si="0"/>
        <v>20</v>
      </c>
      <c r="H25" s="26">
        <f t="shared" si="1"/>
        <v>50</v>
      </c>
      <c r="J25" s="19"/>
      <c r="L25" s="19"/>
    </row>
    <row r="26" spans="1:12" ht="17.100000000000001" customHeight="1" x14ac:dyDescent="0.25">
      <c r="A26" s="12">
        <f>'LAF 1 (21147)'!A34</f>
        <v>9</v>
      </c>
      <c r="B26" s="72">
        <v>42988</v>
      </c>
      <c r="C26" s="32">
        <v>0</v>
      </c>
      <c r="F26" s="25"/>
      <c r="G26" s="26">
        <f t="shared" si="0"/>
        <v>20</v>
      </c>
      <c r="H26" s="26">
        <f t="shared" si="1"/>
        <v>50</v>
      </c>
      <c r="J26" s="19"/>
      <c r="L26" s="19"/>
    </row>
    <row r="27" spans="1:12" ht="17.100000000000001" customHeight="1" x14ac:dyDescent="0.25">
      <c r="A27" s="12">
        <f>'LAF 1 (21147)'!A35</f>
        <v>10</v>
      </c>
      <c r="B27" s="72">
        <v>43002</v>
      </c>
      <c r="C27" s="32">
        <v>0</v>
      </c>
      <c r="F27" s="25"/>
      <c r="G27" s="26">
        <f t="shared" si="0"/>
        <v>20</v>
      </c>
      <c r="H27" s="26">
        <f t="shared" si="1"/>
        <v>50</v>
      </c>
      <c r="J27" s="19"/>
      <c r="L27" s="19"/>
    </row>
    <row r="28" spans="1:12" ht="17.100000000000001" customHeight="1" x14ac:dyDescent="0.25">
      <c r="A28" s="12">
        <f>'LAF 1 (21147)'!A36</f>
        <v>11</v>
      </c>
      <c r="B28" s="72">
        <v>43031</v>
      </c>
      <c r="C28" s="32">
        <v>0</v>
      </c>
      <c r="F28" s="25"/>
      <c r="G28" s="26">
        <f t="shared" si="0"/>
        <v>20</v>
      </c>
      <c r="H28" s="26">
        <f t="shared" si="1"/>
        <v>50</v>
      </c>
      <c r="J28" s="19"/>
      <c r="L28" s="19"/>
    </row>
    <row r="29" spans="1:12" ht="17.100000000000001" customHeight="1" x14ac:dyDescent="0.25">
      <c r="A29" s="12">
        <v>12</v>
      </c>
      <c r="B29" s="129">
        <v>43059</v>
      </c>
      <c r="C29" s="85">
        <v>0</v>
      </c>
      <c r="F29" s="25"/>
      <c r="G29" s="77">
        <f t="shared" si="0"/>
        <v>20</v>
      </c>
      <c r="H29" s="77">
        <f t="shared" si="1"/>
        <v>50</v>
      </c>
      <c r="J29" s="19"/>
      <c r="L29" s="19"/>
    </row>
    <row r="30" spans="1:12" ht="17.100000000000001" customHeight="1" x14ac:dyDescent="0.25">
      <c r="A30" s="74">
        <v>13</v>
      </c>
      <c r="B30" s="72">
        <v>43087</v>
      </c>
      <c r="C30" s="78">
        <v>0</v>
      </c>
      <c r="F30" s="76"/>
      <c r="G30" s="77">
        <f t="shared" si="0"/>
        <v>20</v>
      </c>
      <c r="H30" s="77">
        <f t="shared" si="1"/>
        <v>50</v>
      </c>
      <c r="J30" s="75"/>
      <c r="L30" s="75"/>
    </row>
    <row r="31" spans="1:12" ht="17.100000000000001" customHeight="1" x14ac:dyDescent="0.25">
      <c r="A31" s="12" t="s">
        <v>11</v>
      </c>
      <c r="B31" s="33"/>
      <c r="C31" s="32">
        <f>IF(J31=0, "&lt; 1", J31)</f>
        <v>1</v>
      </c>
      <c r="F31" s="27"/>
      <c r="G31" s="26"/>
      <c r="H31" s="26"/>
      <c r="J31" s="12">
        <f>ROUNDUP(AVERAGE(J13:J30), 0)</f>
        <v>1</v>
      </c>
      <c r="K31" s="19"/>
      <c r="L31" s="12">
        <f>ROUNDUP(AVERAGE(L13:L30), 0)</f>
        <v>2</v>
      </c>
    </row>
    <row r="32" spans="1:12" ht="17.100000000000001" customHeight="1" x14ac:dyDescent="0.25">
      <c r="A32" s="12" t="s">
        <v>12</v>
      </c>
      <c r="B32" s="34"/>
      <c r="C32" s="32" t="str">
        <f>IF(J32=0, "&lt; 1", J32)</f>
        <v>&lt; 1</v>
      </c>
      <c r="F32" s="25"/>
      <c r="G32" s="26"/>
      <c r="H32" s="26"/>
      <c r="J32" s="12">
        <f>MIN(J13:J30)</f>
        <v>0</v>
      </c>
      <c r="K32" s="19"/>
      <c r="L32" s="12">
        <f>MIN(L13:L30)</f>
        <v>1</v>
      </c>
    </row>
    <row r="33" spans="1:34" ht="17.100000000000001" customHeight="1" x14ac:dyDescent="0.25">
      <c r="A33" s="12" t="s">
        <v>13</v>
      </c>
      <c r="B33" s="34"/>
      <c r="C33" s="32">
        <f>MAX(C13:C30)</f>
        <v>4</v>
      </c>
      <c r="F33" s="25"/>
      <c r="G33" s="26"/>
      <c r="H33" s="26"/>
      <c r="J33" s="12">
        <f>MAX(J13:J30)</f>
        <v>1</v>
      </c>
      <c r="K33" s="19"/>
      <c r="L33" s="12">
        <f>MAX(L13:L30)</f>
        <v>4</v>
      </c>
    </row>
    <row r="34" spans="1:34" ht="17.100000000000001" customHeight="1" x14ac:dyDescent="0.25">
      <c r="A34" s="12" t="s">
        <v>14</v>
      </c>
      <c r="B34" s="34"/>
      <c r="C34" s="35">
        <f>J34</f>
        <v>0.4879500364742666</v>
      </c>
      <c r="F34" s="25"/>
      <c r="G34" s="26"/>
      <c r="H34" s="26"/>
      <c r="J34" s="13">
        <f>STDEV(J13:J30)</f>
        <v>0.4879500364742666</v>
      </c>
      <c r="K34" s="19"/>
      <c r="L34" s="13">
        <f>STDEV(L13:L30)</f>
        <v>1.3038404810405297</v>
      </c>
    </row>
    <row r="35" spans="1:34" ht="17.100000000000001" customHeight="1" x14ac:dyDescent="0.25">
      <c r="A35" s="12" t="s">
        <v>15</v>
      </c>
      <c r="B35" s="34"/>
      <c r="C35" s="35">
        <f>J35</f>
        <v>48.795003647426661</v>
      </c>
      <c r="F35" s="25"/>
      <c r="G35" s="26"/>
      <c r="H35" s="26"/>
      <c r="J35" s="13">
        <f>IF(J31=0, "NA", J34*100/J31)</f>
        <v>48.795003647426661</v>
      </c>
      <c r="K35" s="19"/>
      <c r="L35" s="13">
        <f>IF(L31=0, "NA", L34*100/L31)</f>
        <v>65.192024052026483</v>
      </c>
    </row>
    <row r="36" spans="1:34" ht="17.100000000000001" customHeight="1" x14ac:dyDescent="0.25">
      <c r="A36" s="183" t="s">
        <v>238</v>
      </c>
      <c r="B36" s="183"/>
      <c r="C36" s="183"/>
      <c r="F36" s="25"/>
      <c r="G36" s="26"/>
      <c r="H36" s="26"/>
      <c r="J36" s="19"/>
      <c r="K36" s="19"/>
    </row>
    <row r="37" spans="1:34" ht="17.100000000000001" customHeight="1" x14ac:dyDescent="0.25">
      <c r="A37" s="184" t="s">
        <v>239</v>
      </c>
      <c r="B37" s="184"/>
      <c r="C37" s="184"/>
      <c r="F37" s="25"/>
      <c r="G37" s="26"/>
      <c r="H37" s="26"/>
      <c r="J37" s="19"/>
      <c r="K37" s="19"/>
    </row>
    <row r="38" spans="1:34" ht="17.100000000000001" customHeight="1" x14ac:dyDescent="0.25">
      <c r="A38" s="12" t="s">
        <v>11</v>
      </c>
      <c r="B38" s="34"/>
      <c r="C38" s="32">
        <f>IF(L31=0, "&lt; 1", L31)</f>
        <v>2</v>
      </c>
      <c r="F38" s="25"/>
      <c r="G38" s="26"/>
      <c r="H38" s="26"/>
      <c r="J38" s="19"/>
      <c r="K38" s="19"/>
    </row>
    <row r="39" spans="1:34" ht="17.100000000000001" customHeight="1" x14ac:dyDescent="0.25">
      <c r="A39" s="12" t="s">
        <v>12</v>
      </c>
      <c r="B39" s="34"/>
      <c r="C39" s="32">
        <f>IF(L32=0, "&lt; 1", L32)</f>
        <v>1</v>
      </c>
      <c r="F39" s="25"/>
      <c r="G39" s="26"/>
      <c r="H39" s="26"/>
      <c r="J39" s="19"/>
    </row>
    <row r="40" spans="1:34" ht="17.100000000000001" customHeight="1" x14ac:dyDescent="0.25">
      <c r="A40" s="12" t="s">
        <v>13</v>
      </c>
      <c r="B40" s="34"/>
      <c r="C40" s="32">
        <f>IF(L33=0, "&lt; 1", L33)</f>
        <v>4</v>
      </c>
      <c r="F40" s="25"/>
      <c r="G40" s="26"/>
      <c r="H40" s="26"/>
      <c r="J40" s="19"/>
    </row>
    <row r="41" spans="1:34" ht="17.100000000000001" customHeight="1" x14ac:dyDescent="0.25">
      <c r="A41" s="12" t="s">
        <v>14</v>
      </c>
      <c r="B41" s="34"/>
      <c r="C41" s="35">
        <f>L34</f>
        <v>1.3038404810405297</v>
      </c>
      <c r="F41" s="25"/>
      <c r="G41" s="26"/>
      <c r="H41" s="26"/>
      <c r="J41" s="19"/>
    </row>
    <row r="42" spans="1:34" ht="17.100000000000001" customHeight="1" x14ac:dyDescent="0.25">
      <c r="A42" s="12" t="s">
        <v>15</v>
      </c>
      <c r="B42" s="34"/>
      <c r="C42" s="35">
        <f>L35</f>
        <v>65.192024052026483</v>
      </c>
      <c r="F42" s="27"/>
      <c r="G42" s="26"/>
      <c r="H42" s="26"/>
      <c r="J42" s="19"/>
    </row>
    <row r="43" spans="1:34" ht="15.9" customHeight="1" x14ac:dyDescent="0.25"/>
    <row r="44" spans="1:34" s="14" customFormat="1" ht="15.9" customHeight="1" x14ac:dyDescent="0.25">
      <c r="A44" s="15"/>
      <c r="B44" s="11"/>
      <c r="C44" s="11"/>
      <c r="D44" s="11"/>
      <c r="E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s="14" customFormat="1" ht="15.9" customHeight="1" x14ac:dyDescent="0.25">
      <c r="A45" s="16"/>
      <c r="B45" s="11"/>
      <c r="C45" s="11"/>
      <c r="D45" s="11"/>
      <c r="E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s="14" customFormat="1" ht="15.9" customHeight="1" x14ac:dyDescent="0.25">
      <c r="A46" s="16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4.25" customHeight="1" x14ac:dyDescent="0.25">
      <c r="A58" s="185" t="s">
        <v>283</v>
      </c>
      <c r="B58" s="185"/>
      <c r="C58" s="185"/>
      <c r="D58" s="185"/>
      <c r="E58" s="18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7.25" customHeight="1" x14ac:dyDescent="0.25">
      <c r="A59" s="186" t="s">
        <v>284</v>
      </c>
      <c r="B59" s="185"/>
      <c r="C59" s="185"/>
      <c r="D59" s="185"/>
      <c r="E59" s="18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5.9" customHeight="1" x14ac:dyDescent="0.25">
      <c r="A60" s="14"/>
      <c r="B60" s="14"/>
      <c r="C60" s="14"/>
      <c r="D60" s="14"/>
      <c r="E60" s="14"/>
    </row>
    <row r="61" spans="1:34" s="28" customFormat="1" ht="15.9" customHeight="1" x14ac:dyDescent="0.25">
      <c r="A61" s="187" t="s">
        <v>18</v>
      </c>
      <c r="B61" s="187"/>
      <c r="C61" s="187"/>
      <c r="D61" s="38"/>
      <c r="F61" s="20"/>
      <c r="G61" s="20"/>
      <c r="H61" s="20"/>
    </row>
    <row r="62" spans="1:34" s="28" customFormat="1" ht="27.75" customHeight="1" x14ac:dyDescent="0.25">
      <c r="A62" s="187" t="s">
        <v>95</v>
      </c>
      <c r="B62" s="187"/>
      <c r="C62" s="187"/>
      <c r="D62" s="187"/>
      <c r="E62" s="187"/>
      <c r="F62" s="20"/>
      <c r="G62" s="20"/>
      <c r="H62" s="20"/>
    </row>
    <row r="63" spans="1:34" s="28" customFormat="1" ht="32.25" customHeight="1" x14ac:dyDescent="0.25">
      <c r="A63" s="181" t="s">
        <v>136</v>
      </c>
      <c r="B63" s="181"/>
      <c r="C63" s="181"/>
      <c r="D63" s="181"/>
      <c r="E63" s="181"/>
      <c r="F63" s="20"/>
      <c r="G63" s="20"/>
      <c r="H63" s="20"/>
    </row>
    <row r="64" spans="1:34" s="28" customFormat="1" ht="15.9" customHeight="1" x14ac:dyDescent="0.25">
      <c r="F64" s="20"/>
      <c r="G64" s="20"/>
      <c r="H64" s="20"/>
    </row>
    <row r="65" spans="2:8" s="28" customFormat="1" ht="25.5" customHeight="1" x14ac:dyDescent="0.25">
      <c r="B65" s="182" t="s">
        <v>2</v>
      </c>
      <c r="C65" s="182"/>
      <c r="D65" s="182" t="s">
        <v>32</v>
      </c>
      <c r="E65" s="182"/>
      <c r="F65" s="20"/>
      <c r="G65" s="20"/>
      <c r="H65" s="20"/>
    </row>
    <row r="66" spans="2:8" s="28" customFormat="1" ht="38.1" customHeight="1" x14ac:dyDescent="0.25">
      <c r="B66" s="182"/>
      <c r="C66" s="182"/>
      <c r="D66" s="20"/>
      <c r="E66" s="20"/>
      <c r="F66" s="20"/>
      <c r="G66" s="20"/>
      <c r="H66" s="20"/>
    </row>
    <row r="67" spans="2:8" x14ac:dyDescent="0.25">
      <c r="B67" s="30"/>
      <c r="C67" s="30"/>
      <c r="D67" s="30"/>
      <c r="E67" s="30"/>
    </row>
    <row r="68" spans="2:8" x14ac:dyDescent="0.25">
      <c r="B68" s="30"/>
      <c r="C68" s="30"/>
      <c r="D68" s="30"/>
      <c r="E68" s="30"/>
    </row>
  </sheetData>
  <sheetProtection formatCells="0" formatRows="0" insertRows="0" insertHyperlinks="0" deleteRows="0" sort="0" autoFilter="0" pivotTables="0"/>
  <mergeCells count="19">
    <mergeCell ref="B66:C66"/>
    <mergeCell ref="A59:E59"/>
    <mergeCell ref="A61:C61"/>
    <mergeCell ref="A62:E62"/>
    <mergeCell ref="A63:E63"/>
    <mergeCell ref="B65:C65"/>
    <mergeCell ref="D65:E65"/>
    <mergeCell ref="A58:E58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6:C36"/>
    <mergeCell ref="A37:C37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2" max="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68"/>
  <sheetViews>
    <sheetView view="pageBreakPreview" topLeftCell="A15" zoomScaleNormal="100" zoomScaleSheetLayoutView="100" workbookViewId="0">
      <selection activeCell="B13" sqref="B13:B30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.109375" style="11" customWidth="1"/>
    <col min="11" max="11" width="4.44140625" style="11" customWidth="1"/>
    <col min="12" max="12" width="7.332031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65</v>
      </c>
      <c r="D6" s="39" t="s">
        <v>8</v>
      </c>
      <c r="E6" s="6">
        <v>21137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229</v>
      </c>
      <c r="D11" s="11"/>
      <c r="E11" s="11" t="s">
        <v>328</v>
      </c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229</v>
      </c>
      <c r="K12" s="41"/>
      <c r="L12" s="1" t="s">
        <v>229</v>
      </c>
    </row>
    <row r="13" spans="1:12" ht="17.100000000000001" customHeight="1" x14ac:dyDescent="0.25">
      <c r="A13" s="119">
        <v>1</v>
      </c>
      <c r="B13" s="72" t="s">
        <v>326</v>
      </c>
      <c r="C13" s="78">
        <v>2</v>
      </c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74">
        <v>2</v>
      </c>
      <c r="B14" s="72">
        <v>42669</v>
      </c>
      <c r="C14" s="78">
        <v>4</v>
      </c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74">
        <v>3</v>
      </c>
      <c r="B15" s="72">
        <v>42699</v>
      </c>
      <c r="C15" s="78">
        <v>6</v>
      </c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74">
        <v>4</v>
      </c>
      <c r="B16" s="72">
        <v>42720</v>
      </c>
      <c r="C16" s="78">
        <v>3</v>
      </c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74">
        <v>5</v>
      </c>
      <c r="B17" s="72">
        <v>42729</v>
      </c>
      <c r="C17" s="78">
        <v>7</v>
      </c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19">
        <v>1</v>
      </c>
      <c r="B18" s="72">
        <v>42759</v>
      </c>
      <c r="C18" s="78">
        <v>1</v>
      </c>
      <c r="E18" s="11">
        <v>120</v>
      </c>
      <c r="F18" s="76"/>
      <c r="G18" s="77">
        <v>20</v>
      </c>
      <c r="H18" s="77">
        <v>50</v>
      </c>
      <c r="J18" s="75">
        <v>1</v>
      </c>
      <c r="L18" s="75">
        <v>2</v>
      </c>
    </row>
    <row r="19" spans="1:12" ht="17.100000000000001" customHeight="1" x14ac:dyDescent="0.25">
      <c r="A19" s="12">
        <f>'LAF 1 (21147)'!A27</f>
        <v>2</v>
      </c>
      <c r="B19" s="72">
        <f>'Buffer room 1 (11061)'!B30</f>
        <v>43609</v>
      </c>
      <c r="C19" s="32">
        <f>IF(J19=0, "&lt; 1", J19)</f>
        <v>4</v>
      </c>
      <c r="F19" s="25"/>
      <c r="G19" s="26">
        <f>$C$9</f>
        <v>20</v>
      </c>
      <c r="H19" s="26">
        <f>$E$9</f>
        <v>50</v>
      </c>
      <c r="J19" s="19">
        <v>4</v>
      </c>
      <c r="L19" s="19">
        <v>4</v>
      </c>
    </row>
    <row r="20" spans="1:12" ht="17.100000000000001" customHeight="1" x14ac:dyDescent="0.25">
      <c r="A20" s="12">
        <f>'LAF 1 (21147)'!A28</f>
        <v>3</v>
      </c>
      <c r="B20" s="72">
        <f>'Buffer room 1 (11061)'!B32</f>
        <v>43664</v>
      </c>
      <c r="C20" s="32">
        <f>IF(J20=0, "&lt; 1", J20)</f>
        <v>2</v>
      </c>
      <c r="F20" s="25"/>
      <c r="G20" s="26">
        <f>$C$9</f>
        <v>20</v>
      </c>
      <c r="H20" s="26">
        <f>$E$9</f>
        <v>50</v>
      </c>
      <c r="J20" s="19">
        <v>2</v>
      </c>
      <c r="L20" s="19">
        <v>6</v>
      </c>
    </row>
    <row r="21" spans="1:12" ht="17.100000000000001" customHeight="1" x14ac:dyDescent="0.25">
      <c r="A21" s="12">
        <f>'LAF 1 (21147)'!A29</f>
        <v>4</v>
      </c>
      <c r="B21" s="72">
        <f>'Buffer room 1 (11061)'!B33</f>
        <v>43692</v>
      </c>
      <c r="C21" s="32">
        <f>IF(J21=0, "&lt; 1", J21)</f>
        <v>8</v>
      </c>
      <c r="F21" s="25"/>
      <c r="G21" s="26">
        <f t="shared" ref="G21:G30" si="0">$C$9</f>
        <v>20</v>
      </c>
      <c r="H21" s="26">
        <f t="shared" ref="H21:H30" si="1">$E$9</f>
        <v>50</v>
      </c>
      <c r="J21" s="19">
        <v>8</v>
      </c>
      <c r="L21" s="19">
        <v>3</v>
      </c>
    </row>
    <row r="22" spans="1:12" ht="17.100000000000001" customHeight="1" x14ac:dyDescent="0.25">
      <c r="A22" s="12">
        <f>'LAF 1 (21147)'!A30</f>
        <v>5</v>
      </c>
      <c r="B22" s="72">
        <f>'Buffer room 1 (11061)'!B34</f>
        <v>43734</v>
      </c>
      <c r="C22" s="32">
        <v>0</v>
      </c>
      <c r="F22" s="25"/>
      <c r="G22" s="26">
        <f t="shared" si="0"/>
        <v>20</v>
      </c>
      <c r="H22" s="26">
        <f t="shared" si="1"/>
        <v>50</v>
      </c>
      <c r="J22" s="19">
        <v>0</v>
      </c>
      <c r="L22" s="19">
        <v>7</v>
      </c>
    </row>
    <row r="23" spans="1:12" ht="17.100000000000001" customHeight="1" x14ac:dyDescent="0.25">
      <c r="A23" s="12">
        <f>'LAF 1 (21147)'!A31</f>
        <v>6</v>
      </c>
      <c r="B23" s="72">
        <f>'Buffer room 1 (11061)'!B35</f>
        <v>43762</v>
      </c>
      <c r="C23" s="32">
        <f>IF(J23=0, "&lt; 1", J23)</f>
        <v>7</v>
      </c>
      <c r="F23" s="25"/>
      <c r="G23" s="26">
        <f t="shared" si="0"/>
        <v>20</v>
      </c>
      <c r="H23" s="26">
        <f t="shared" si="1"/>
        <v>50</v>
      </c>
      <c r="J23" s="19">
        <v>7</v>
      </c>
      <c r="L23" s="19"/>
    </row>
    <row r="24" spans="1:12" ht="17.100000000000001" customHeight="1" x14ac:dyDescent="0.25">
      <c r="A24" s="12">
        <f>'LAF 1 (21147)'!A32</f>
        <v>7</v>
      </c>
      <c r="B24" s="72">
        <f>'Buffer room 1 (11061)'!B36</f>
        <v>43789</v>
      </c>
      <c r="C24" s="32">
        <f>IF(J24=0, "&lt; 1", J24)</f>
        <v>3</v>
      </c>
      <c r="F24" s="25"/>
      <c r="G24" s="26">
        <f t="shared" si="0"/>
        <v>20</v>
      </c>
      <c r="H24" s="26">
        <f t="shared" si="1"/>
        <v>50</v>
      </c>
      <c r="J24" s="19">
        <v>3</v>
      </c>
      <c r="L24" s="19"/>
    </row>
    <row r="25" spans="1:12" ht="17.100000000000001" customHeight="1" x14ac:dyDescent="0.25">
      <c r="A25" s="74">
        <f>'LAF 1 (21147)'!A33</f>
        <v>8</v>
      </c>
      <c r="B25" s="72">
        <v>42966</v>
      </c>
      <c r="C25" s="32">
        <v>5</v>
      </c>
      <c r="F25" s="25"/>
      <c r="G25" s="26">
        <f t="shared" si="0"/>
        <v>20</v>
      </c>
      <c r="H25" s="26">
        <f t="shared" si="1"/>
        <v>50</v>
      </c>
      <c r="J25" s="19"/>
      <c r="L25" s="19"/>
    </row>
    <row r="26" spans="1:12" ht="17.100000000000001" customHeight="1" x14ac:dyDescent="0.25">
      <c r="A26" s="74">
        <f>'LAF 1 (21147)'!A34</f>
        <v>9</v>
      </c>
      <c r="B26" s="72">
        <v>42988</v>
      </c>
      <c r="C26" s="32">
        <v>10</v>
      </c>
      <c r="F26" s="25"/>
      <c r="G26" s="26">
        <f t="shared" si="0"/>
        <v>20</v>
      </c>
      <c r="H26" s="26">
        <f t="shared" si="1"/>
        <v>50</v>
      </c>
      <c r="J26" s="19"/>
      <c r="L26" s="19"/>
    </row>
    <row r="27" spans="1:12" ht="17.100000000000001" customHeight="1" x14ac:dyDescent="0.25">
      <c r="A27" s="74">
        <f>'LAF 1 (21147)'!A35</f>
        <v>10</v>
      </c>
      <c r="B27" s="72">
        <v>43002</v>
      </c>
      <c r="C27" s="32">
        <v>0</v>
      </c>
      <c r="F27" s="25"/>
      <c r="G27" s="26">
        <f t="shared" si="0"/>
        <v>20</v>
      </c>
      <c r="H27" s="26">
        <f t="shared" si="1"/>
        <v>50</v>
      </c>
      <c r="J27" s="19"/>
      <c r="L27" s="19"/>
    </row>
    <row r="28" spans="1:12" ht="17.100000000000001" customHeight="1" x14ac:dyDescent="0.25">
      <c r="A28" s="74">
        <f>'LAF 1 (21147)'!A36</f>
        <v>11</v>
      </c>
      <c r="B28" s="72">
        <v>43031</v>
      </c>
      <c r="C28" s="32">
        <v>12</v>
      </c>
      <c r="F28" s="25"/>
      <c r="G28" s="26">
        <f t="shared" si="0"/>
        <v>20</v>
      </c>
      <c r="H28" s="26">
        <f t="shared" si="1"/>
        <v>50</v>
      </c>
      <c r="J28" s="19"/>
      <c r="L28" s="19"/>
    </row>
    <row r="29" spans="1:12" ht="17.100000000000001" customHeight="1" x14ac:dyDescent="0.25">
      <c r="A29" s="74">
        <f>'LAF 1 (21147)'!A37</f>
        <v>12</v>
      </c>
      <c r="B29" s="129">
        <v>43059</v>
      </c>
      <c r="C29" s="88">
        <v>6</v>
      </c>
      <c r="F29" s="25"/>
      <c r="G29" s="77">
        <f t="shared" si="0"/>
        <v>20</v>
      </c>
      <c r="H29" s="77">
        <f t="shared" si="1"/>
        <v>50</v>
      </c>
      <c r="J29" s="19"/>
      <c r="L29" s="19"/>
    </row>
    <row r="30" spans="1:12" ht="17.100000000000001" customHeight="1" x14ac:dyDescent="0.25">
      <c r="A30" s="12">
        <v>13</v>
      </c>
      <c r="B30" s="72">
        <v>43087</v>
      </c>
      <c r="C30" s="78">
        <v>3</v>
      </c>
      <c r="F30" s="25"/>
      <c r="G30" s="77">
        <f t="shared" si="0"/>
        <v>20</v>
      </c>
      <c r="H30" s="77">
        <f t="shared" si="1"/>
        <v>50</v>
      </c>
      <c r="J30" s="19"/>
      <c r="L30" s="19"/>
    </row>
    <row r="31" spans="1:12" ht="17.100000000000001" customHeight="1" x14ac:dyDescent="0.25">
      <c r="A31" s="12" t="s">
        <v>11</v>
      </c>
      <c r="B31" s="33"/>
      <c r="C31" s="32">
        <f>IF(J31=0, "&lt; 1", J31)</f>
        <v>4</v>
      </c>
      <c r="F31" s="27"/>
      <c r="G31" s="26"/>
      <c r="H31" s="26"/>
      <c r="J31" s="12">
        <f>ROUNDUP(AVERAGE(J13:J30), 0)</f>
        <v>4</v>
      </c>
      <c r="K31" s="19"/>
      <c r="L31" s="12">
        <f>ROUNDUP(AVERAGE(L13:L30), 0)</f>
        <v>5</v>
      </c>
    </row>
    <row r="32" spans="1:12" ht="17.100000000000001" customHeight="1" x14ac:dyDescent="0.25">
      <c r="A32" s="12" t="s">
        <v>12</v>
      </c>
      <c r="B32" s="34"/>
      <c r="C32" s="32" t="str">
        <f>IF(J32=0, "&lt; 1", J32)</f>
        <v>&lt; 1</v>
      </c>
      <c r="F32" s="25"/>
      <c r="G32" s="26"/>
      <c r="H32" s="26"/>
      <c r="J32" s="12">
        <f>MIN(J13:J30)</f>
        <v>0</v>
      </c>
      <c r="K32" s="19"/>
      <c r="L32" s="12">
        <f>MIN(L13:L30)</f>
        <v>2</v>
      </c>
    </row>
    <row r="33" spans="1:34" ht="17.100000000000001" customHeight="1" x14ac:dyDescent="0.25">
      <c r="A33" s="12" t="s">
        <v>13</v>
      </c>
      <c r="B33" s="34"/>
      <c r="C33" s="32">
        <f>MAX(C13:C30)</f>
        <v>12</v>
      </c>
      <c r="F33" s="25"/>
      <c r="G33" s="26"/>
      <c r="H33" s="26"/>
      <c r="J33" s="12">
        <f>MAX(J13:J30)</f>
        <v>8</v>
      </c>
      <c r="K33" s="19"/>
      <c r="L33" s="12">
        <f>MAX(L13:L30)</f>
        <v>7</v>
      </c>
    </row>
    <row r="34" spans="1:34" ht="17.100000000000001" customHeight="1" x14ac:dyDescent="0.25">
      <c r="A34" s="12" t="s">
        <v>14</v>
      </c>
      <c r="B34" s="34"/>
      <c r="C34" s="35">
        <f>J34</f>
        <v>2.9920529661723823</v>
      </c>
      <c r="F34" s="25"/>
      <c r="G34" s="26"/>
      <c r="H34" s="26"/>
      <c r="J34" s="13">
        <f>STDEV(J13:J30)</f>
        <v>2.9920529661723823</v>
      </c>
      <c r="K34" s="19"/>
      <c r="L34" s="13">
        <f>STDEV(L13:L30)</f>
        <v>2.0736441353327724</v>
      </c>
    </row>
    <row r="35" spans="1:34" ht="17.100000000000001" customHeight="1" x14ac:dyDescent="0.25">
      <c r="A35" s="12" t="s">
        <v>15</v>
      </c>
      <c r="B35" s="34"/>
      <c r="C35" s="35">
        <f>J35</f>
        <v>74.801324154309555</v>
      </c>
      <c r="F35" s="25"/>
      <c r="G35" s="26"/>
      <c r="H35" s="26"/>
      <c r="J35" s="13">
        <f>IF(J31=0, "NA", J34*100/J31)</f>
        <v>74.801324154309555</v>
      </c>
      <c r="K35" s="19"/>
      <c r="L35" s="13">
        <f>IF(L31=0, "NA", L34*100/L31)</f>
        <v>41.472882706655447</v>
      </c>
    </row>
    <row r="36" spans="1:34" ht="17.100000000000001" customHeight="1" x14ac:dyDescent="0.25">
      <c r="A36" s="183" t="s">
        <v>238</v>
      </c>
      <c r="B36" s="183"/>
      <c r="C36" s="183"/>
      <c r="F36" s="25"/>
      <c r="G36" s="26"/>
      <c r="H36" s="26"/>
      <c r="J36" s="19"/>
      <c r="K36" s="19"/>
    </row>
    <row r="37" spans="1:34" ht="17.100000000000001" customHeight="1" x14ac:dyDescent="0.25">
      <c r="A37" s="184" t="s">
        <v>239</v>
      </c>
      <c r="B37" s="184"/>
      <c r="C37" s="184"/>
      <c r="F37" s="25"/>
      <c r="G37" s="26"/>
      <c r="H37" s="26"/>
      <c r="J37" s="19"/>
      <c r="K37" s="19"/>
    </row>
    <row r="38" spans="1:34" ht="17.100000000000001" customHeight="1" x14ac:dyDescent="0.25">
      <c r="A38" s="12" t="s">
        <v>11</v>
      </c>
      <c r="B38" s="34"/>
      <c r="C38" s="32">
        <f>IF(L31=0, "&lt; 1", L31)</f>
        <v>5</v>
      </c>
      <c r="F38" s="25"/>
      <c r="G38" s="26"/>
      <c r="H38" s="26"/>
      <c r="J38" s="19"/>
      <c r="K38" s="19"/>
    </row>
    <row r="39" spans="1:34" ht="17.100000000000001" customHeight="1" x14ac:dyDescent="0.25">
      <c r="A39" s="12" t="s">
        <v>12</v>
      </c>
      <c r="B39" s="34"/>
      <c r="C39" s="32">
        <f>IF(L32=0, "&lt; 1", L32)</f>
        <v>2</v>
      </c>
      <c r="F39" s="25"/>
      <c r="G39" s="26"/>
      <c r="H39" s="26"/>
      <c r="J39" s="19"/>
    </row>
    <row r="40" spans="1:34" ht="17.100000000000001" customHeight="1" x14ac:dyDescent="0.25">
      <c r="A40" s="12" t="s">
        <v>13</v>
      </c>
      <c r="B40" s="34"/>
      <c r="C40" s="32">
        <f>IF(L33=0, "&lt; 1", L33)</f>
        <v>7</v>
      </c>
      <c r="F40" s="25"/>
      <c r="G40" s="26"/>
      <c r="H40" s="26"/>
      <c r="J40" s="19"/>
    </row>
    <row r="41" spans="1:34" ht="17.100000000000001" customHeight="1" x14ac:dyDescent="0.25">
      <c r="A41" s="12" t="s">
        <v>14</v>
      </c>
      <c r="B41" s="34"/>
      <c r="C41" s="35">
        <f>L34</f>
        <v>2.0736441353327724</v>
      </c>
      <c r="F41" s="25"/>
      <c r="G41" s="26"/>
      <c r="H41" s="26"/>
      <c r="J41" s="19"/>
    </row>
    <row r="42" spans="1:34" ht="17.100000000000001" customHeight="1" x14ac:dyDescent="0.25">
      <c r="A42" s="12" t="s">
        <v>15</v>
      </c>
      <c r="B42" s="34"/>
      <c r="C42" s="35">
        <f>L35</f>
        <v>41.472882706655447</v>
      </c>
      <c r="F42" s="27"/>
      <c r="G42" s="26"/>
      <c r="H42" s="26"/>
      <c r="J42" s="19"/>
    </row>
    <row r="43" spans="1:34" ht="15.9" customHeight="1" x14ac:dyDescent="0.25"/>
    <row r="44" spans="1:34" s="14" customFormat="1" ht="15.9" customHeight="1" x14ac:dyDescent="0.25">
      <c r="A44" s="15"/>
      <c r="B44" s="11"/>
      <c r="C44" s="11"/>
      <c r="D44" s="11"/>
      <c r="E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s="14" customFormat="1" ht="15.9" customHeight="1" x14ac:dyDescent="0.25">
      <c r="A45" s="16"/>
      <c r="B45" s="11"/>
      <c r="C45" s="11"/>
      <c r="D45" s="11"/>
      <c r="E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s="14" customFormat="1" ht="15.9" customHeight="1" x14ac:dyDescent="0.25">
      <c r="A46" s="16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4.25" customHeight="1" x14ac:dyDescent="0.25">
      <c r="A58" s="185" t="s">
        <v>317</v>
      </c>
      <c r="B58" s="185"/>
      <c r="C58" s="185"/>
      <c r="D58" s="185"/>
      <c r="E58" s="18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7.25" customHeight="1" x14ac:dyDescent="0.25">
      <c r="A59" s="186" t="s">
        <v>318</v>
      </c>
      <c r="B59" s="185"/>
      <c r="C59" s="185"/>
      <c r="D59" s="185"/>
      <c r="E59" s="18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5.9" customHeight="1" x14ac:dyDescent="0.25">
      <c r="A60" s="14"/>
      <c r="B60" s="14"/>
      <c r="C60" s="14"/>
      <c r="D60" s="14"/>
      <c r="E60" s="14"/>
    </row>
    <row r="61" spans="1:34" s="28" customFormat="1" ht="15.9" customHeight="1" x14ac:dyDescent="0.25">
      <c r="A61" s="187" t="s">
        <v>18</v>
      </c>
      <c r="B61" s="187"/>
      <c r="C61" s="187"/>
      <c r="D61" s="38"/>
      <c r="F61" s="20"/>
      <c r="G61" s="20"/>
      <c r="H61" s="20"/>
    </row>
    <row r="62" spans="1:34" s="28" customFormat="1" ht="27.75" customHeight="1" x14ac:dyDescent="0.25">
      <c r="A62" s="187" t="s">
        <v>119</v>
      </c>
      <c r="B62" s="187"/>
      <c r="C62" s="187"/>
      <c r="D62" s="187"/>
      <c r="E62" s="187"/>
      <c r="F62" s="20"/>
      <c r="G62" s="20"/>
      <c r="H62" s="20"/>
    </row>
    <row r="63" spans="1:34" s="28" customFormat="1" ht="32.25" customHeight="1" x14ac:dyDescent="0.25">
      <c r="A63" s="181" t="s">
        <v>159</v>
      </c>
      <c r="B63" s="181"/>
      <c r="C63" s="181"/>
      <c r="D63" s="181"/>
      <c r="E63" s="181"/>
      <c r="F63" s="20"/>
      <c r="G63" s="20"/>
      <c r="H63" s="20"/>
    </row>
    <row r="64" spans="1:34" s="28" customFormat="1" ht="15.9" customHeight="1" x14ac:dyDescent="0.25">
      <c r="F64" s="20"/>
      <c r="G64" s="20"/>
      <c r="H64" s="20"/>
    </row>
    <row r="65" spans="2:8" s="28" customFormat="1" ht="25.5" customHeight="1" x14ac:dyDescent="0.25">
      <c r="B65" s="182" t="s">
        <v>2</v>
      </c>
      <c r="C65" s="182"/>
      <c r="D65" s="182" t="s">
        <v>32</v>
      </c>
      <c r="E65" s="182"/>
      <c r="F65" s="20"/>
      <c r="G65" s="20"/>
      <c r="H65" s="20"/>
    </row>
    <row r="66" spans="2:8" s="28" customFormat="1" ht="38.1" customHeight="1" x14ac:dyDescent="0.25">
      <c r="B66" s="182"/>
      <c r="C66" s="182"/>
      <c r="D66" s="20"/>
      <c r="E66" s="20"/>
      <c r="F66" s="20"/>
      <c r="G66" s="20"/>
      <c r="H66" s="20"/>
    </row>
    <row r="67" spans="2:8" x14ac:dyDescent="0.25">
      <c r="B67" s="30"/>
      <c r="C67" s="30"/>
      <c r="D67" s="30"/>
      <c r="E67" s="30"/>
    </row>
    <row r="68" spans="2:8" x14ac:dyDescent="0.25">
      <c r="B68" s="30"/>
      <c r="C68" s="30"/>
      <c r="D68" s="30"/>
      <c r="E68" s="30"/>
    </row>
  </sheetData>
  <sheetProtection formatCells="0" formatRows="0" insertRows="0" insertHyperlinks="0" deleteRows="0" sort="0" autoFilter="0" pivotTables="0"/>
  <mergeCells count="19">
    <mergeCell ref="B66:C66"/>
    <mergeCell ref="A59:E59"/>
    <mergeCell ref="A61:C61"/>
    <mergeCell ref="A62:E62"/>
    <mergeCell ref="A63:E63"/>
    <mergeCell ref="B65:C65"/>
    <mergeCell ref="D65:E65"/>
    <mergeCell ref="A58:E58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6:C36"/>
    <mergeCell ref="A37:C37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2" max="6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68"/>
  <sheetViews>
    <sheetView view="pageBreakPreview" topLeftCell="A38" zoomScaleNormal="100" zoomScaleSheetLayoutView="100" workbookViewId="0">
      <selection activeCell="D39" sqref="D39"/>
    </sheetView>
  </sheetViews>
  <sheetFormatPr defaultColWidth="9.109375" defaultRowHeight="13.2" x14ac:dyDescent="0.25"/>
  <cols>
    <col min="1" max="1" width="5.109375" style="16" customWidth="1"/>
    <col min="2" max="2" width="15.6640625" style="11" customWidth="1"/>
    <col min="3" max="3" width="29.88671875" style="11" customWidth="1"/>
    <col min="4" max="4" width="24.88671875" style="11" customWidth="1"/>
    <col min="5" max="5" width="25.44140625" style="11" customWidth="1"/>
    <col min="6" max="6" width="3.44140625" style="14" customWidth="1"/>
    <col min="7" max="8" width="6.88671875" style="14" customWidth="1"/>
    <col min="9" max="9" width="4.109375" style="11" customWidth="1"/>
    <col min="10" max="10" width="7" style="11" customWidth="1"/>
    <col min="11" max="11" width="4.44140625" style="11" customWidth="1"/>
    <col min="12" max="12" width="6.6640625" style="11" customWidth="1"/>
    <col min="13" max="16384" width="9.109375" style="11"/>
  </cols>
  <sheetData>
    <row r="1" spans="1:12" s="3" customFormat="1" ht="33.75" customHeight="1" x14ac:dyDescent="0.25">
      <c r="A1" s="178" t="s">
        <v>0</v>
      </c>
      <c r="B1" s="178"/>
      <c r="C1" s="178"/>
      <c r="D1" s="178"/>
      <c r="E1" s="178"/>
      <c r="F1" s="23"/>
      <c r="G1" s="9"/>
      <c r="H1" s="9"/>
    </row>
    <row r="2" spans="1:12" s="3" customFormat="1" ht="30.75" customHeight="1" x14ac:dyDescent="0.25">
      <c r="A2" s="179" t="s">
        <v>242</v>
      </c>
      <c r="B2" s="179"/>
      <c r="C2" s="179"/>
      <c r="D2" s="179"/>
      <c r="E2" s="179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4"/>
      <c r="F3" s="24"/>
      <c r="G3" s="8"/>
      <c r="H3" s="9"/>
    </row>
    <row r="4" spans="1:12" s="3" customFormat="1" ht="27" customHeight="1" x14ac:dyDescent="0.25">
      <c r="A4" s="176" t="s">
        <v>19</v>
      </c>
      <c r="B4" s="177"/>
      <c r="C4" s="180" t="s">
        <v>25</v>
      </c>
      <c r="D4" s="180"/>
      <c r="E4" s="180"/>
      <c r="F4" s="17"/>
      <c r="G4" s="9"/>
      <c r="H4" s="9"/>
    </row>
    <row r="5" spans="1:12" s="3" customFormat="1" ht="27" customHeight="1" x14ac:dyDescent="0.25">
      <c r="A5" s="176" t="s">
        <v>4</v>
      </c>
      <c r="B5" s="177"/>
      <c r="C5" s="42" t="s">
        <v>26</v>
      </c>
      <c r="D5" s="39" t="s">
        <v>1</v>
      </c>
      <c r="E5" s="5" t="str">
        <f>'LAF 1 (21147)'!E5</f>
        <v>02/01/17 - 31/12/17</v>
      </c>
      <c r="F5" s="21"/>
      <c r="G5" s="9"/>
      <c r="H5" s="9"/>
    </row>
    <row r="6" spans="1:12" s="3" customFormat="1" ht="29.25" customHeight="1" x14ac:dyDescent="0.25">
      <c r="A6" s="176" t="s">
        <v>5</v>
      </c>
      <c r="B6" s="177"/>
      <c r="C6" s="42" t="s">
        <v>66</v>
      </c>
      <c r="D6" s="39" t="s">
        <v>8</v>
      </c>
      <c r="E6" s="6">
        <v>21138</v>
      </c>
      <c r="F6" s="8"/>
      <c r="G6" s="9"/>
      <c r="H6" s="9"/>
    </row>
    <row r="7" spans="1:12" s="3" customFormat="1" ht="27" customHeight="1" x14ac:dyDescent="0.25">
      <c r="A7" s="176" t="s">
        <v>6</v>
      </c>
      <c r="B7" s="177"/>
      <c r="C7" s="42" t="s">
        <v>29</v>
      </c>
      <c r="D7" s="39" t="s">
        <v>9</v>
      </c>
      <c r="E7" s="6" t="s">
        <v>28</v>
      </c>
      <c r="F7" s="8"/>
      <c r="G7" s="9"/>
      <c r="H7" s="9"/>
    </row>
    <row r="8" spans="1:12" s="3" customFormat="1" ht="27" customHeight="1" x14ac:dyDescent="0.25">
      <c r="A8" s="176" t="s">
        <v>7</v>
      </c>
      <c r="B8" s="177"/>
      <c r="C8" s="42" t="s">
        <v>27</v>
      </c>
      <c r="D8" s="39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76" t="s">
        <v>20</v>
      </c>
      <c r="B9" s="177"/>
      <c r="C9" s="43">
        <f>'LAF 1 (21147)'!C9</f>
        <v>20</v>
      </c>
      <c r="D9" s="39" t="s">
        <v>21</v>
      </c>
      <c r="E9" s="7">
        <f>'LAF 1 (21147)'!E9</f>
        <v>50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9.5" customHeight="1" x14ac:dyDescent="0.25">
      <c r="A11" s="8"/>
      <c r="B11" s="2"/>
      <c r="C11" s="1" t="s">
        <v>230</v>
      </c>
      <c r="D11" s="11" t="s">
        <v>328</v>
      </c>
      <c r="E11" s="11"/>
      <c r="F11" s="17"/>
    </row>
    <row r="12" spans="1:12" ht="25.5" customHeight="1" x14ac:dyDescent="0.25">
      <c r="A12" s="1" t="s">
        <v>16</v>
      </c>
      <c r="B12" s="10" t="s">
        <v>24</v>
      </c>
      <c r="C12" s="31" t="s">
        <v>17</v>
      </c>
      <c r="F12" s="18"/>
      <c r="G12" s="14" t="s">
        <v>22</v>
      </c>
      <c r="H12" s="14" t="s">
        <v>23</v>
      </c>
      <c r="J12" s="1" t="s">
        <v>230</v>
      </c>
      <c r="K12" s="41"/>
      <c r="L12" s="1" t="s">
        <v>230</v>
      </c>
    </row>
    <row r="13" spans="1:12" ht="17.100000000000001" customHeight="1" x14ac:dyDescent="0.25">
      <c r="A13" s="119">
        <v>1</v>
      </c>
      <c r="B13" s="72" t="s">
        <v>326</v>
      </c>
      <c r="C13" s="78">
        <v>1</v>
      </c>
      <c r="F13" s="76"/>
      <c r="G13" s="77">
        <v>20</v>
      </c>
      <c r="H13" s="77">
        <v>50</v>
      </c>
      <c r="J13" s="75"/>
      <c r="L13" s="75"/>
    </row>
    <row r="14" spans="1:12" ht="17.100000000000001" customHeight="1" x14ac:dyDescent="0.25">
      <c r="A14" s="74">
        <v>2</v>
      </c>
      <c r="B14" s="72">
        <v>42669</v>
      </c>
      <c r="C14" s="78">
        <v>5</v>
      </c>
      <c r="F14" s="76"/>
      <c r="G14" s="77">
        <v>20</v>
      </c>
      <c r="H14" s="77">
        <v>50</v>
      </c>
      <c r="J14" s="75"/>
      <c r="L14" s="75"/>
    </row>
    <row r="15" spans="1:12" ht="17.100000000000001" customHeight="1" x14ac:dyDescent="0.25">
      <c r="A15" s="74">
        <v>3</v>
      </c>
      <c r="B15" s="72">
        <v>42699</v>
      </c>
      <c r="C15" s="78">
        <v>3</v>
      </c>
      <c r="F15" s="76"/>
      <c r="G15" s="77">
        <v>20</v>
      </c>
      <c r="H15" s="77">
        <v>50</v>
      </c>
      <c r="J15" s="75"/>
      <c r="L15" s="75"/>
    </row>
    <row r="16" spans="1:12" ht="17.100000000000001" customHeight="1" x14ac:dyDescent="0.25">
      <c r="A16" s="74">
        <v>4</v>
      </c>
      <c r="B16" s="72">
        <v>42720</v>
      </c>
      <c r="C16" s="78">
        <v>1</v>
      </c>
      <c r="F16" s="76"/>
      <c r="G16" s="77">
        <v>20</v>
      </c>
      <c r="H16" s="77">
        <v>50</v>
      </c>
      <c r="J16" s="75"/>
      <c r="L16" s="75"/>
    </row>
    <row r="17" spans="1:12" ht="17.100000000000001" customHeight="1" x14ac:dyDescent="0.25">
      <c r="A17" s="74">
        <v>5</v>
      </c>
      <c r="B17" s="72">
        <v>42729</v>
      </c>
      <c r="C17" s="78">
        <v>6</v>
      </c>
      <c r="F17" s="76"/>
      <c r="G17" s="77">
        <v>20</v>
      </c>
      <c r="H17" s="77">
        <v>50</v>
      </c>
      <c r="J17" s="75"/>
      <c r="L17" s="75"/>
    </row>
    <row r="18" spans="1:12" ht="17.100000000000001" customHeight="1" x14ac:dyDescent="0.25">
      <c r="A18" s="119">
        <v>1</v>
      </c>
      <c r="B18" s="72">
        <v>42759</v>
      </c>
      <c r="C18" s="78">
        <v>4</v>
      </c>
      <c r="D18" s="11">
        <v>120</v>
      </c>
      <c r="F18" s="76"/>
      <c r="G18" s="77">
        <v>20</v>
      </c>
      <c r="H18" s="77">
        <v>50</v>
      </c>
      <c r="J18" s="75">
        <v>4</v>
      </c>
      <c r="L18" s="75">
        <v>1</v>
      </c>
    </row>
    <row r="19" spans="1:12" ht="17.100000000000001" customHeight="1" x14ac:dyDescent="0.25">
      <c r="A19" s="12">
        <f>'LAF 1 (21147)'!A27</f>
        <v>2</v>
      </c>
      <c r="B19" s="72">
        <f>'Buffer room 1 (11061)'!B30</f>
        <v>43609</v>
      </c>
      <c r="C19" s="32">
        <f>IF(J19=0, "&lt; 1", J19)</f>
        <v>5</v>
      </c>
      <c r="F19" s="25"/>
      <c r="G19" s="26">
        <f>$C$9</f>
        <v>20</v>
      </c>
      <c r="H19" s="26">
        <f>$E$9</f>
        <v>50</v>
      </c>
      <c r="J19" s="19">
        <v>5</v>
      </c>
      <c r="L19" s="19">
        <v>5</v>
      </c>
    </row>
    <row r="20" spans="1:12" ht="17.100000000000001" customHeight="1" x14ac:dyDescent="0.25">
      <c r="A20" s="12">
        <f>'LAF 1 (21147)'!A28</f>
        <v>3</v>
      </c>
      <c r="B20" s="72">
        <f>'Buffer room 1 (11061)'!B32</f>
        <v>43664</v>
      </c>
      <c r="C20" s="32">
        <f>IF(J20=0, "&lt; 1", J20)</f>
        <v>2</v>
      </c>
      <c r="F20" s="25"/>
      <c r="G20" s="26">
        <f>$C$9</f>
        <v>20</v>
      </c>
      <c r="H20" s="26">
        <f>$E$9</f>
        <v>50</v>
      </c>
      <c r="J20" s="19">
        <v>2</v>
      </c>
      <c r="L20" s="19">
        <v>3</v>
      </c>
    </row>
    <row r="21" spans="1:12" ht="17.100000000000001" customHeight="1" x14ac:dyDescent="0.25">
      <c r="A21" s="12">
        <f>'LAF 1 (21147)'!A29</f>
        <v>4</v>
      </c>
      <c r="B21" s="72">
        <f>'Buffer room 1 (11061)'!B33</f>
        <v>43692</v>
      </c>
      <c r="C21" s="32">
        <f>IF(J21=0, "&lt; 1", J21)</f>
        <v>6</v>
      </c>
      <c r="F21" s="25"/>
      <c r="G21" s="26">
        <f t="shared" ref="G21:G30" si="0">$C$9</f>
        <v>20</v>
      </c>
      <c r="H21" s="26">
        <f t="shared" ref="H21:H30" si="1">$E$9</f>
        <v>50</v>
      </c>
      <c r="J21" s="19">
        <v>6</v>
      </c>
      <c r="L21" s="19">
        <v>1</v>
      </c>
    </row>
    <row r="22" spans="1:12" ht="17.100000000000001" customHeight="1" x14ac:dyDescent="0.25">
      <c r="A22" s="12">
        <f>'LAF 1 (21147)'!A30</f>
        <v>5</v>
      </c>
      <c r="B22" s="72">
        <f>'Buffer room 1 (11061)'!B34</f>
        <v>43734</v>
      </c>
      <c r="C22" s="32">
        <v>0</v>
      </c>
      <c r="F22" s="25"/>
      <c r="G22" s="26">
        <f t="shared" si="0"/>
        <v>20</v>
      </c>
      <c r="H22" s="26">
        <f t="shared" si="1"/>
        <v>50</v>
      </c>
      <c r="J22" s="19">
        <v>0</v>
      </c>
      <c r="L22" s="19">
        <v>6</v>
      </c>
    </row>
    <row r="23" spans="1:12" ht="17.100000000000001" customHeight="1" x14ac:dyDescent="0.25">
      <c r="A23" s="12">
        <f>'LAF 1 (21147)'!A31</f>
        <v>6</v>
      </c>
      <c r="B23" s="72">
        <f>'Buffer room 1 (11061)'!B35</f>
        <v>43762</v>
      </c>
      <c r="C23" s="32">
        <f>IF(J23=0, "&lt; 1", J23)</f>
        <v>4</v>
      </c>
      <c r="F23" s="25"/>
      <c r="G23" s="26">
        <f t="shared" si="0"/>
        <v>20</v>
      </c>
      <c r="H23" s="26">
        <f t="shared" si="1"/>
        <v>50</v>
      </c>
      <c r="J23" s="19">
        <v>4</v>
      </c>
      <c r="L23" s="19"/>
    </row>
    <row r="24" spans="1:12" ht="17.100000000000001" customHeight="1" x14ac:dyDescent="0.25">
      <c r="A24" s="12">
        <f>'LAF 1 (21147)'!A32</f>
        <v>7</v>
      </c>
      <c r="B24" s="72">
        <f>'Buffer room 1 (11061)'!B36</f>
        <v>43789</v>
      </c>
      <c r="C24" s="32">
        <f>IF(J24=0, "&lt; 1", J24)</f>
        <v>2</v>
      </c>
      <c r="F24" s="25"/>
      <c r="G24" s="26">
        <f t="shared" si="0"/>
        <v>20</v>
      </c>
      <c r="H24" s="26">
        <f t="shared" si="1"/>
        <v>50</v>
      </c>
      <c r="J24" s="19">
        <v>2</v>
      </c>
      <c r="L24" s="19"/>
    </row>
    <row r="25" spans="1:12" ht="17.100000000000001" customHeight="1" x14ac:dyDescent="0.25">
      <c r="A25" s="74">
        <f>'LAF 1 (21147)'!A33</f>
        <v>8</v>
      </c>
      <c r="B25" s="72">
        <v>42966</v>
      </c>
      <c r="C25" s="32">
        <v>6</v>
      </c>
      <c r="F25" s="25"/>
      <c r="G25" s="26">
        <f t="shared" si="0"/>
        <v>20</v>
      </c>
      <c r="H25" s="26">
        <f t="shared" si="1"/>
        <v>50</v>
      </c>
      <c r="J25" s="19"/>
      <c r="L25" s="19"/>
    </row>
    <row r="26" spans="1:12" ht="17.100000000000001" customHeight="1" x14ac:dyDescent="0.25">
      <c r="A26" s="74">
        <f>'LAF 1 (21147)'!A34</f>
        <v>9</v>
      </c>
      <c r="B26" s="72">
        <v>42988</v>
      </c>
      <c r="C26" s="32">
        <v>7</v>
      </c>
      <c r="F26" s="25"/>
      <c r="G26" s="26">
        <f t="shared" si="0"/>
        <v>20</v>
      </c>
      <c r="H26" s="26">
        <f t="shared" si="1"/>
        <v>50</v>
      </c>
      <c r="J26" s="19"/>
      <c r="L26" s="19"/>
    </row>
    <row r="27" spans="1:12" ht="17.100000000000001" customHeight="1" x14ac:dyDescent="0.25">
      <c r="A27" s="74">
        <f>'LAF 1 (21147)'!A35</f>
        <v>10</v>
      </c>
      <c r="B27" s="72">
        <v>43002</v>
      </c>
      <c r="C27" s="32">
        <v>2</v>
      </c>
      <c r="F27" s="25"/>
      <c r="G27" s="26">
        <f t="shared" si="0"/>
        <v>20</v>
      </c>
      <c r="H27" s="26">
        <f t="shared" si="1"/>
        <v>50</v>
      </c>
      <c r="J27" s="19"/>
      <c r="L27" s="19"/>
    </row>
    <row r="28" spans="1:12" ht="17.100000000000001" customHeight="1" x14ac:dyDescent="0.25">
      <c r="A28" s="74">
        <f>'LAF 1 (21147)'!A36</f>
        <v>11</v>
      </c>
      <c r="B28" s="72">
        <v>43031</v>
      </c>
      <c r="C28" s="32">
        <v>10</v>
      </c>
      <c r="F28" s="25"/>
      <c r="G28" s="26">
        <f t="shared" si="0"/>
        <v>20</v>
      </c>
      <c r="H28" s="26">
        <f t="shared" si="1"/>
        <v>50</v>
      </c>
      <c r="J28" s="19"/>
      <c r="L28" s="19"/>
    </row>
    <row r="29" spans="1:12" ht="17.100000000000001" customHeight="1" x14ac:dyDescent="0.25">
      <c r="A29" s="74">
        <f>'LAF 1 (21147)'!A37</f>
        <v>12</v>
      </c>
      <c r="B29" s="72">
        <v>43059</v>
      </c>
      <c r="C29" s="89">
        <v>5</v>
      </c>
      <c r="F29" s="25"/>
      <c r="G29" s="77">
        <f t="shared" si="0"/>
        <v>20</v>
      </c>
      <c r="H29" s="77">
        <f t="shared" si="1"/>
        <v>50</v>
      </c>
      <c r="J29" s="19"/>
      <c r="L29" s="19"/>
    </row>
    <row r="30" spans="1:12" ht="17.100000000000001" customHeight="1" x14ac:dyDescent="0.25">
      <c r="A30" s="12"/>
      <c r="B30" s="72">
        <v>43087</v>
      </c>
      <c r="C30" s="78">
        <v>7</v>
      </c>
      <c r="F30" s="25"/>
      <c r="G30" s="77">
        <f t="shared" si="0"/>
        <v>20</v>
      </c>
      <c r="H30" s="77">
        <f t="shared" si="1"/>
        <v>50</v>
      </c>
      <c r="J30" s="19"/>
      <c r="L30" s="19"/>
    </row>
    <row r="31" spans="1:12" ht="17.100000000000001" customHeight="1" x14ac:dyDescent="0.25">
      <c r="A31" s="12" t="s">
        <v>11</v>
      </c>
      <c r="B31" s="33"/>
      <c r="C31" s="32">
        <f>IF(J31=0, "&lt; 1", J31)</f>
        <v>4</v>
      </c>
      <c r="F31" s="27"/>
      <c r="G31" s="26"/>
      <c r="H31" s="26"/>
      <c r="J31" s="12">
        <f>ROUNDUP(AVERAGE(J13:J30), 0)</f>
        <v>4</v>
      </c>
      <c r="K31" s="19"/>
      <c r="L31" s="12">
        <f>ROUNDUP(AVERAGE(L13:L30), 0)</f>
        <v>4</v>
      </c>
    </row>
    <row r="32" spans="1:12" ht="17.100000000000001" customHeight="1" x14ac:dyDescent="0.25">
      <c r="A32" s="12" t="s">
        <v>12</v>
      </c>
      <c r="B32" s="34"/>
      <c r="C32" s="32" t="str">
        <f>IF(J32=0, "&lt; 1", J32)</f>
        <v>&lt; 1</v>
      </c>
      <c r="F32" s="25"/>
      <c r="G32" s="26"/>
      <c r="H32" s="26"/>
      <c r="J32" s="12">
        <f>MIN(J13:J30)</f>
        <v>0</v>
      </c>
      <c r="K32" s="19"/>
      <c r="L32" s="12">
        <f>MIN(L13:L30)</f>
        <v>1</v>
      </c>
    </row>
    <row r="33" spans="1:34" ht="17.100000000000001" customHeight="1" x14ac:dyDescent="0.25">
      <c r="A33" s="12" t="s">
        <v>13</v>
      </c>
      <c r="B33" s="34"/>
      <c r="C33" s="32">
        <f>MAX(C13:C30)</f>
        <v>10</v>
      </c>
      <c r="F33" s="25"/>
      <c r="G33" s="26"/>
      <c r="H33" s="26"/>
      <c r="J33" s="12">
        <f>MAX(J13:J30)</f>
        <v>6</v>
      </c>
      <c r="K33" s="19"/>
      <c r="L33" s="12">
        <f>MAX(L13:L30)</f>
        <v>6</v>
      </c>
    </row>
    <row r="34" spans="1:34" ht="17.100000000000001" customHeight="1" x14ac:dyDescent="0.25">
      <c r="A34" s="12" t="s">
        <v>14</v>
      </c>
      <c r="B34" s="34"/>
      <c r="C34" s="35">
        <f>J34</f>
        <v>2.0586634591635513</v>
      </c>
      <c r="F34" s="25"/>
      <c r="G34" s="26"/>
      <c r="H34" s="26"/>
      <c r="J34" s="13">
        <f>STDEV(J13:J30)</f>
        <v>2.0586634591635513</v>
      </c>
      <c r="K34" s="19"/>
      <c r="L34" s="13">
        <f>STDEV(L13:L30)</f>
        <v>2.2803508501982757</v>
      </c>
    </row>
    <row r="35" spans="1:34" ht="17.100000000000001" customHeight="1" x14ac:dyDescent="0.25">
      <c r="A35" s="12" t="s">
        <v>15</v>
      </c>
      <c r="B35" s="34"/>
      <c r="C35" s="35">
        <f>J35</f>
        <v>51.466586479088782</v>
      </c>
      <c r="F35" s="25"/>
      <c r="G35" s="26"/>
      <c r="H35" s="26"/>
      <c r="J35" s="13">
        <f>IF(J31=0, "NA", J34*100/J31)</f>
        <v>51.466586479088782</v>
      </c>
      <c r="K35" s="19"/>
      <c r="L35" s="13">
        <f>IF(L31=0, "NA", L34*100/L31)</f>
        <v>57.008771254956891</v>
      </c>
    </row>
    <row r="36" spans="1:34" ht="17.100000000000001" customHeight="1" x14ac:dyDescent="0.25">
      <c r="A36" s="183" t="s">
        <v>238</v>
      </c>
      <c r="B36" s="183"/>
      <c r="C36" s="183"/>
      <c r="F36" s="25"/>
      <c r="G36" s="26"/>
      <c r="H36" s="26"/>
      <c r="J36" s="19"/>
      <c r="K36" s="19"/>
    </row>
    <row r="37" spans="1:34" ht="17.100000000000001" customHeight="1" x14ac:dyDescent="0.25">
      <c r="A37" s="184" t="s">
        <v>239</v>
      </c>
      <c r="B37" s="184"/>
      <c r="C37" s="184"/>
      <c r="F37" s="25"/>
      <c r="G37" s="26"/>
      <c r="H37" s="26"/>
      <c r="J37" s="19"/>
      <c r="K37" s="19"/>
    </row>
    <row r="38" spans="1:34" ht="17.100000000000001" customHeight="1" x14ac:dyDescent="0.25">
      <c r="A38" s="12" t="s">
        <v>11</v>
      </c>
      <c r="B38" s="34"/>
      <c r="C38" s="32">
        <f>IF(L31=0, "&lt; 1", L31)</f>
        <v>4</v>
      </c>
      <c r="F38" s="25"/>
      <c r="G38" s="26"/>
      <c r="H38" s="26"/>
      <c r="J38" s="19"/>
      <c r="K38" s="19"/>
    </row>
    <row r="39" spans="1:34" ht="17.100000000000001" customHeight="1" x14ac:dyDescent="0.25">
      <c r="A39" s="12" t="s">
        <v>12</v>
      </c>
      <c r="B39" s="34"/>
      <c r="C39" s="32">
        <f>IF(L32=0, "&lt; 1", L32)</f>
        <v>1</v>
      </c>
      <c r="F39" s="25"/>
      <c r="G39" s="26"/>
      <c r="H39" s="26"/>
      <c r="J39" s="19"/>
    </row>
    <row r="40" spans="1:34" ht="17.100000000000001" customHeight="1" x14ac:dyDescent="0.25">
      <c r="A40" s="12" t="s">
        <v>13</v>
      </c>
      <c r="B40" s="34"/>
      <c r="C40" s="32">
        <f>IF(L33=0, "&lt; 1", L33)</f>
        <v>6</v>
      </c>
      <c r="F40" s="25"/>
      <c r="G40" s="26"/>
      <c r="H40" s="26"/>
      <c r="J40" s="19"/>
    </row>
    <row r="41" spans="1:34" ht="17.100000000000001" customHeight="1" x14ac:dyDescent="0.25">
      <c r="A41" s="12" t="s">
        <v>14</v>
      </c>
      <c r="B41" s="34"/>
      <c r="C41" s="35">
        <f>L34</f>
        <v>2.2803508501982757</v>
      </c>
      <c r="F41" s="25"/>
      <c r="G41" s="26"/>
      <c r="H41" s="26"/>
      <c r="J41" s="19"/>
    </row>
    <row r="42" spans="1:34" ht="17.100000000000001" customHeight="1" x14ac:dyDescent="0.25">
      <c r="A42" s="12" t="s">
        <v>15</v>
      </c>
      <c r="B42" s="34"/>
      <c r="C42" s="35">
        <f>L35</f>
        <v>57.008771254956891</v>
      </c>
      <c r="F42" s="27"/>
      <c r="G42" s="26"/>
      <c r="H42" s="26"/>
      <c r="J42" s="19"/>
    </row>
    <row r="43" spans="1:34" ht="15.9" customHeight="1" x14ac:dyDescent="0.25"/>
    <row r="44" spans="1:34" s="14" customFormat="1" ht="15.9" customHeight="1" x14ac:dyDescent="0.25">
      <c r="A44" s="15"/>
      <c r="B44" s="11"/>
      <c r="C44" s="11"/>
      <c r="D44" s="11"/>
      <c r="E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s="14" customFormat="1" ht="15.9" customHeight="1" x14ac:dyDescent="0.25">
      <c r="A45" s="16"/>
      <c r="B45" s="11"/>
      <c r="C45" s="11"/>
      <c r="D45" s="11"/>
      <c r="E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s="14" customFormat="1" ht="15.9" customHeight="1" x14ac:dyDescent="0.25">
      <c r="A46" s="16"/>
      <c r="B46" s="11"/>
      <c r="C46" s="11"/>
      <c r="D46" s="11"/>
      <c r="E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s="14" customFormat="1" ht="15.9" customHeight="1" x14ac:dyDescent="0.25">
      <c r="A47" s="16"/>
      <c r="B47" s="11"/>
      <c r="C47" s="11"/>
      <c r="D47" s="11"/>
      <c r="E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s="14" customFormat="1" ht="15.9" customHeight="1" x14ac:dyDescent="0.25">
      <c r="A48" s="16"/>
      <c r="B48" s="11"/>
      <c r="C48" s="11"/>
      <c r="D48" s="11"/>
      <c r="E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s="14" customFormat="1" ht="15.9" customHeight="1" x14ac:dyDescent="0.25">
      <c r="A49" s="16"/>
      <c r="B49" s="11"/>
      <c r="C49" s="11"/>
      <c r="D49" s="11"/>
      <c r="E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s="14" customFormat="1" ht="15.9" customHeight="1" x14ac:dyDescent="0.25">
      <c r="A50" s="16"/>
      <c r="B50" s="11"/>
      <c r="C50" s="11"/>
      <c r="D50" s="11"/>
      <c r="E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s="14" customFormat="1" ht="15.9" customHeight="1" x14ac:dyDescent="0.25">
      <c r="A51" s="16"/>
      <c r="B51" s="11"/>
      <c r="C51" s="11"/>
      <c r="D51" s="11"/>
      <c r="E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s="14" customFormat="1" ht="15.9" customHeight="1" x14ac:dyDescent="0.25">
      <c r="A52" s="16"/>
      <c r="B52" s="11"/>
      <c r="C52" s="11"/>
      <c r="D52" s="11"/>
      <c r="E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s="14" customFormat="1" ht="15.9" customHeight="1" x14ac:dyDescent="0.25">
      <c r="A53" s="16"/>
      <c r="B53" s="11"/>
      <c r="C53" s="11"/>
      <c r="D53" s="11"/>
      <c r="E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s="14" customFormat="1" ht="15.9" customHeight="1" x14ac:dyDescent="0.25">
      <c r="A54" s="16"/>
      <c r="B54" s="11"/>
      <c r="C54" s="11"/>
      <c r="D54" s="11"/>
      <c r="E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s="14" customFormat="1" ht="15.9" customHeight="1" x14ac:dyDescent="0.25"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s="14" customFormat="1" ht="15.9" customHeight="1" x14ac:dyDescent="0.25"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s="14" customFormat="1" ht="15.9" customHeight="1" x14ac:dyDescent="0.25">
      <c r="A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s="14" customFormat="1" ht="14.25" customHeight="1" x14ac:dyDescent="0.25">
      <c r="A58" s="185" t="s">
        <v>319</v>
      </c>
      <c r="B58" s="185"/>
      <c r="C58" s="185"/>
      <c r="D58" s="185"/>
      <c r="E58" s="18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s="14" customFormat="1" ht="17.25" customHeight="1" x14ac:dyDescent="0.25">
      <c r="A59" s="186" t="s">
        <v>320</v>
      </c>
      <c r="B59" s="185"/>
      <c r="C59" s="185"/>
      <c r="D59" s="185"/>
      <c r="E59" s="18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5.9" customHeight="1" x14ac:dyDescent="0.25">
      <c r="A60" s="14"/>
      <c r="B60" s="14"/>
      <c r="C60" s="14"/>
      <c r="D60" s="14"/>
      <c r="E60" s="14"/>
    </row>
    <row r="61" spans="1:34" s="28" customFormat="1" ht="15.9" customHeight="1" x14ac:dyDescent="0.25">
      <c r="A61" s="187" t="s">
        <v>18</v>
      </c>
      <c r="B61" s="187"/>
      <c r="C61" s="187"/>
      <c r="D61" s="38"/>
      <c r="F61" s="20"/>
      <c r="G61" s="20"/>
      <c r="H61" s="20"/>
    </row>
    <row r="62" spans="1:34" s="28" customFormat="1" ht="27.75" customHeight="1" x14ac:dyDescent="0.25">
      <c r="A62" s="187" t="s">
        <v>120</v>
      </c>
      <c r="B62" s="187"/>
      <c r="C62" s="187"/>
      <c r="D62" s="187"/>
      <c r="E62" s="187"/>
      <c r="F62" s="20"/>
      <c r="G62" s="20"/>
      <c r="H62" s="20"/>
    </row>
    <row r="63" spans="1:34" s="28" customFormat="1" ht="32.25" customHeight="1" x14ac:dyDescent="0.25">
      <c r="A63" s="181" t="s">
        <v>160</v>
      </c>
      <c r="B63" s="181"/>
      <c r="C63" s="181"/>
      <c r="D63" s="181"/>
      <c r="E63" s="181"/>
      <c r="F63" s="20"/>
      <c r="G63" s="20"/>
      <c r="H63" s="20"/>
    </row>
    <row r="64" spans="1:34" s="28" customFormat="1" ht="15.9" customHeight="1" x14ac:dyDescent="0.25">
      <c r="F64" s="20"/>
      <c r="G64" s="20"/>
      <c r="H64" s="20"/>
    </row>
    <row r="65" spans="2:8" s="28" customFormat="1" ht="25.5" customHeight="1" x14ac:dyDescent="0.25">
      <c r="B65" s="182" t="s">
        <v>2</v>
      </c>
      <c r="C65" s="182"/>
      <c r="D65" s="182" t="s">
        <v>32</v>
      </c>
      <c r="E65" s="182"/>
      <c r="F65" s="20"/>
      <c r="G65" s="20"/>
      <c r="H65" s="20"/>
    </row>
    <row r="66" spans="2:8" s="28" customFormat="1" ht="38.1" customHeight="1" x14ac:dyDescent="0.25">
      <c r="B66" s="182"/>
      <c r="C66" s="182"/>
      <c r="D66" s="20"/>
      <c r="E66" s="20"/>
      <c r="F66" s="20"/>
      <c r="G66" s="20"/>
      <c r="H66" s="20"/>
    </row>
    <row r="67" spans="2:8" x14ac:dyDescent="0.25">
      <c r="B67" s="30"/>
      <c r="C67" s="30"/>
      <c r="D67" s="30"/>
      <c r="E67" s="30"/>
    </row>
    <row r="68" spans="2:8" x14ac:dyDescent="0.25">
      <c r="B68" s="30"/>
      <c r="C68" s="30"/>
      <c r="D68" s="30"/>
      <c r="E68" s="30"/>
    </row>
  </sheetData>
  <sheetProtection formatCells="0" formatRows="0" insertRows="0" insertHyperlinks="0" deleteRows="0" sort="0" autoFilter="0" pivotTables="0"/>
  <mergeCells count="19">
    <mergeCell ref="B66:C66"/>
    <mergeCell ref="A59:E59"/>
    <mergeCell ref="A61:C61"/>
    <mergeCell ref="A62:E62"/>
    <mergeCell ref="A63:E63"/>
    <mergeCell ref="B65:C65"/>
    <mergeCell ref="D65:E65"/>
    <mergeCell ref="A58:E58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36:C36"/>
    <mergeCell ref="A37:C37"/>
  </mergeCells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84</vt:i4>
      </vt:variant>
    </vt:vector>
  </HeadingPairs>
  <TitlesOfParts>
    <vt:vector size="126" baseType="lpstr">
      <vt:lpstr>LAF 1 (21147)</vt:lpstr>
      <vt:lpstr>A. PB 2 (21145)</vt:lpstr>
      <vt:lpstr>LAF 6 (21148)</vt:lpstr>
      <vt:lpstr>Air shower 1 (21150)</vt:lpstr>
      <vt:lpstr>A. PB 6 (21140)</vt:lpstr>
      <vt:lpstr>Air shower 2 (21136)</vt:lpstr>
      <vt:lpstr>A. PB 4 (21177)</vt:lpstr>
      <vt:lpstr>Pass box 1 (21137)</vt:lpstr>
      <vt:lpstr>Pass box 2 (21138)</vt:lpstr>
      <vt:lpstr>PB 3 (21139)</vt:lpstr>
      <vt:lpstr>Buffer room 2 (11074)</vt:lpstr>
      <vt:lpstr>Preparation room 2 (11069)</vt:lpstr>
      <vt:lpstr>Washing room 1 (11070)</vt:lpstr>
      <vt:lpstr>Vial airlock (11071)</vt:lpstr>
      <vt:lpstr>Wash &amp; depyrogen (11072)</vt:lpstr>
      <vt:lpstr>Washing room 2 (11089)</vt:lpstr>
      <vt:lpstr>Cleaning tool room 1 (11088)</vt:lpstr>
      <vt:lpstr>Staging room 1 (11083)</vt:lpstr>
      <vt:lpstr>Inspection &amp; labelling (11084)</vt:lpstr>
      <vt:lpstr>Gowning room 2 (11090)</vt:lpstr>
      <vt:lpstr>Material airlock 3 (11091)</vt:lpstr>
      <vt:lpstr>Clean corridor 1 (11066)</vt:lpstr>
      <vt:lpstr>Auxiliary room 1 (11073)</vt:lpstr>
      <vt:lpstr>Material airlock 2 (11065)</vt:lpstr>
      <vt:lpstr>Laundry 2 (11094)</vt:lpstr>
      <vt:lpstr>Garment storage room 1 (11093)</vt:lpstr>
      <vt:lpstr>Garment packaging room (11097)</vt:lpstr>
      <vt:lpstr>Buffer room 4 (11096)</vt:lpstr>
      <vt:lpstr>Gowning room 2 (11095)</vt:lpstr>
      <vt:lpstr>Auxiliary room 3 (11098)</vt:lpstr>
      <vt:lpstr>Auxiliary room 2 (11099)</vt:lpstr>
      <vt:lpstr>Clean corridor 2 (11092)</vt:lpstr>
      <vt:lpstr>Garment storage room 2 (11100)</vt:lpstr>
      <vt:lpstr>Raw material airlock (11085)</vt:lpstr>
      <vt:lpstr>IPC office (11086)</vt:lpstr>
      <vt:lpstr>Office (11087)</vt:lpstr>
      <vt:lpstr>Stairs (11062)</vt:lpstr>
      <vt:lpstr>Buffer room 1 (11061)</vt:lpstr>
      <vt:lpstr>Change room 2 (men) (11060)</vt:lpstr>
      <vt:lpstr>Change room 2 (women) (11057)</vt:lpstr>
      <vt:lpstr>Laundry 1 (11053)</vt:lpstr>
      <vt:lpstr>Change room (laundry 1) (11052)</vt:lpstr>
      <vt:lpstr>'A. PB 2 (21145)'!Print_Area</vt:lpstr>
      <vt:lpstr>'A. PB 4 (21177)'!Print_Area</vt:lpstr>
      <vt:lpstr>'A. PB 6 (21140)'!Print_Area</vt:lpstr>
      <vt:lpstr>'Air shower 1 (21150)'!Print_Area</vt:lpstr>
      <vt:lpstr>'Air shower 2 (21136)'!Print_Area</vt:lpstr>
      <vt:lpstr>'Auxiliary room 1 (11073)'!Print_Area</vt:lpstr>
      <vt:lpstr>'Auxiliary room 2 (11099)'!Print_Area</vt:lpstr>
      <vt:lpstr>'Auxiliary room 3 (11098)'!Print_Area</vt:lpstr>
      <vt:lpstr>'Buffer room 1 (11061)'!Print_Area</vt:lpstr>
      <vt:lpstr>'Buffer room 2 (11074)'!Print_Area</vt:lpstr>
      <vt:lpstr>'Buffer room 4 (11096)'!Print_Area</vt:lpstr>
      <vt:lpstr>'Change room (laundry 1) (11052)'!Print_Area</vt:lpstr>
      <vt:lpstr>'Change room 2 (men) (11060)'!Print_Area</vt:lpstr>
      <vt:lpstr>'Change room 2 (women) (11057)'!Print_Area</vt:lpstr>
      <vt:lpstr>'Clean corridor 1 (11066)'!Print_Area</vt:lpstr>
      <vt:lpstr>'Clean corridor 2 (11092)'!Print_Area</vt:lpstr>
      <vt:lpstr>'Cleaning tool room 1 (11088)'!Print_Area</vt:lpstr>
      <vt:lpstr>'Garment packaging room (11097)'!Print_Area</vt:lpstr>
      <vt:lpstr>'Garment storage room 1 (11093)'!Print_Area</vt:lpstr>
      <vt:lpstr>'Garment storage room 2 (11100)'!Print_Area</vt:lpstr>
      <vt:lpstr>'Gowning room 2 (11090)'!Print_Area</vt:lpstr>
      <vt:lpstr>'Gowning room 2 (11095)'!Print_Area</vt:lpstr>
      <vt:lpstr>'Inspection &amp; labelling (11084)'!Print_Area</vt:lpstr>
      <vt:lpstr>'IPC office (11086)'!Print_Area</vt:lpstr>
      <vt:lpstr>'LAF 1 (21147)'!Print_Area</vt:lpstr>
      <vt:lpstr>'LAF 6 (21148)'!Print_Area</vt:lpstr>
      <vt:lpstr>'Laundry 1 (11053)'!Print_Area</vt:lpstr>
      <vt:lpstr>'Laundry 2 (11094)'!Print_Area</vt:lpstr>
      <vt:lpstr>'Material airlock 2 (11065)'!Print_Area</vt:lpstr>
      <vt:lpstr>'Material airlock 3 (11091)'!Print_Area</vt:lpstr>
      <vt:lpstr>'Office (11087)'!Print_Area</vt:lpstr>
      <vt:lpstr>'Pass box 1 (21137)'!Print_Area</vt:lpstr>
      <vt:lpstr>'Pass box 2 (21138)'!Print_Area</vt:lpstr>
      <vt:lpstr>'PB 3 (21139)'!Print_Area</vt:lpstr>
      <vt:lpstr>'Preparation room 2 (11069)'!Print_Area</vt:lpstr>
      <vt:lpstr>'Raw material airlock (11085)'!Print_Area</vt:lpstr>
      <vt:lpstr>'Staging room 1 (11083)'!Print_Area</vt:lpstr>
      <vt:lpstr>'Stairs (11062)'!Print_Area</vt:lpstr>
      <vt:lpstr>'Vial airlock (11071)'!Print_Area</vt:lpstr>
      <vt:lpstr>'Wash &amp; depyrogen (11072)'!Print_Area</vt:lpstr>
      <vt:lpstr>'Washing room 1 (11070)'!Print_Area</vt:lpstr>
      <vt:lpstr>'Washing room 2 (11089)'!Print_Area</vt:lpstr>
      <vt:lpstr>'A. PB 2 (21145)'!Print_Titles</vt:lpstr>
      <vt:lpstr>'A. PB 4 (21177)'!Print_Titles</vt:lpstr>
      <vt:lpstr>'A. PB 6 (21140)'!Print_Titles</vt:lpstr>
      <vt:lpstr>'Air shower 1 (21150)'!Print_Titles</vt:lpstr>
      <vt:lpstr>'Air shower 2 (21136)'!Print_Titles</vt:lpstr>
      <vt:lpstr>'Auxiliary room 1 (11073)'!Print_Titles</vt:lpstr>
      <vt:lpstr>'Auxiliary room 2 (11099)'!Print_Titles</vt:lpstr>
      <vt:lpstr>'Auxiliary room 3 (11098)'!Print_Titles</vt:lpstr>
      <vt:lpstr>'Buffer room 1 (11061)'!Print_Titles</vt:lpstr>
      <vt:lpstr>'Buffer room 2 (11074)'!Print_Titles</vt:lpstr>
      <vt:lpstr>'Buffer room 4 (11096)'!Print_Titles</vt:lpstr>
      <vt:lpstr>'Change room (laundry 1) (11052)'!Print_Titles</vt:lpstr>
      <vt:lpstr>'Change room 2 (men) (11060)'!Print_Titles</vt:lpstr>
      <vt:lpstr>'Change room 2 (women) (11057)'!Print_Titles</vt:lpstr>
      <vt:lpstr>'Clean corridor 1 (11066)'!Print_Titles</vt:lpstr>
      <vt:lpstr>'Clean corridor 2 (11092)'!Print_Titles</vt:lpstr>
      <vt:lpstr>'Cleaning tool room 1 (11088)'!Print_Titles</vt:lpstr>
      <vt:lpstr>'Garment packaging room (11097)'!Print_Titles</vt:lpstr>
      <vt:lpstr>'Garment storage room 1 (11093)'!Print_Titles</vt:lpstr>
      <vt:lpstr>'Garment storage room 2 (11100)'!Print_Titles</vt:lpstr>
      <vt:lpstr>'Gowning room 2 (11090)'!Print_Titles</vt:lpstr>
      <vt:lpstr>'Gowning room 2 (11095)'!Print_Titles</vt:lpstr>
      <vt:lpstr>'Inspection &amp; labelling (11084)'!Print_Titles</vt:lpstr>
      <vt:lpstr>'IPC office (11086)'!Print_Titles</vt:lpstr>
      <vt:lpstr>'LAF 1 (21147)'!Print_Titles</vt:lpstr>
      <vt:lpstr>'LAF 6 (21148)'!Print_Titles</vt:lpstr>
      <vt:lpstr>'Laundry 1 (11053)'!Print_Titles</vt:lpstr>
      <vt:lpstr>'Laundry 2 (11094)'!Print_Titles</vt:lpstr>
      <vt:lpstr>'Material airlock 2 (11065)'!Print_Titles</vt:lpstr>
      <vt:lpstr>'Material airlock 3 (11091)'!Print_Titles</vt:lpstr>
      <vt:lpstr>'Office (11087)'!Print_Titles</vt:lpstr>
      <vt:lpstr>'Pass box 1 (21137)'!Print_Titles</vt:lpstr>
      <vt:lpstr>'Pass box 2 (21138)'!Print_Titles</vt:lpstr>
      <vt:lpstr>'PB 3 (21139)'!Print_Titles</vt:lpstr>
      <vt:lpstr>'Preparation room 2 (11069)'!Print_Titles</vt:lpstr>
      <vt:lpstr>'Raw material airlock (11085)'!Print_Titles</vt:lpstr>
      <vt:lpstr>'Staging room 1 (11083)'!Print_Titles</vt:lpstr>
      <vt:lpstr>'Stairs (11062)'!Print_Titles</vt:lpstr>
      <vt:lpstr>'Vial airlock (11071)'!Print_Titles</vt:lpstr>
      <vt:lpstr>'Wash &amp; depyrogen (11072)'!Print_Titles</vt:lpstr>
      <vt:lpstr>'Washing room 1 (11070)'!Print_Titles</vt:lpstr>
      <vt:lpstr>'Washing room 2 (11089)'!Print_Titles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</dc:creator>
  <cp:lastModifiedBy>TU_QA</cp:lastModifiedBy>
  <cp:lastPrinted>2017-03-13T06:13:02Z</cp:lastPrinted>
  <dcterms:created xsi:type="dcterms:W3CDTF">2016-07-11T07:49:36Z</dcterms:created>
  <dcterms:modified xsi:type="dcterms:W3CDTF">2020-03-10T01:05:20Z</dcterms:modified>
</cp:coreProperties>
</file>